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be4a62069f34864b/_School OneDrive/Absolvenská práce/"/>
    </mc:Choice>
  </mc:AlternateContent>
  <xr:revisionPtr revIDLastSave="5246" documentId="11_AD4D80C4656A4B7AC02E74B82BDB4D985BDEDD8F" xr6:coauthVersionLast="47" xr6:coauthVersionMax="47" xr10:uidLastSave="{AB7757E6-F4B9-417A-B4CC-57EBB5043885}"/>
  <bookViews>
    <workbookView xWindow="-120" yWindow="-120" windowWidth="38640" windowHeight="21120" firstSheet="28" activeTab="34" xr2:uid="{00000000-000D-0000-FFFF-FFFF00000000}"/>
  </bookViews>
  <sheets>
    <sheet name="4 DOTS GI 40000" sheetId="28" r:id="rId1"/>
    <sheet name="4 DOTS GI 30000" sheetId="27" r:id="rId2"/>
    <sheet name="4 DOTS GI 20000" sheetId="26" r:id="rId3"/>
    <sheet name="4 DOTS GI 10000" sheetId="25" r:id="rId4"/>
    <sheet name="4 DOTS GI 1000" sheetId="24" r:id="rId5"/>
    <sheet name="3 GPU Instancing 40000" sheetId="21" r:id="rId6"/>
    <sheet name="3 GPU Instancing 30000" sheetId="22" r:id="rId7"/>
    <sheet name="3 GPU Instancing 20000" sheetId="20" r:id="rId8"/>
    <sheet name="3 GPU Instancing 10000" sheetId="19" r:id="rId9"/>
    <sheet name="3 GPU Instancing 1000" sheetId="18" r:id="rId10"/>
    <sheet name="2 GameObjects Array 40000" sheetId="16" r:id="rId11"/>
    <sheet name="2 GameObjects Array 30000" sheetId="15" r:id="rId12"/>
    <sheet name="2 GameObjects Array 20000" sheetId="14" r:id="rId13"/>
    <sheet name="2 GameObjects Array 10000" sheetId="13" r:id="rId14"/>
    <sheet name="2 GameObjects Array 1000" sheetId="12" r:id="rId15"/>
    <sheet name="1 GameObjects 40000" sheetId="10" r:id="rId16"/>
    <sheet name="1 GameObjects 30000" sheetId="9" r:id="rId17"/>
    <sheet name="1 GameObjects 20000" sheetId="8" r:id="rId18"/>
    <sheet name="1 GameObjects 10000" sheetId="7" r:id="rId19"/>
    <sheet name="1 GameObjects 1000" sheetId="6" r:id="rId20"/>
    <sheet name="Klidový stav" sheetId="5" r:id="rId21"/>
    <sheet name="Průběh měření" sheetId="1" r:id="rId22"/>
    <sheet name="srovnání metod FPS CPU%" sheetId="48" r:id="rId23"/>
    <sheet name="List4 (3)" sheetId="51" r:id="rId24"/>
    <sheet name="výsledky měření" sheetId="52" r:id="rId25"/>
    <sheet name="Výsledek měření poměr OPS" sheetId="53" r:id="rId26"/>
    <sheet name="Výsl efek 1 GameObjects" sheetId="54" r:id="rId27"/>
    <sheet name="Výsl efek 2 GameObjects Array" sheetId="55" r:id="rId28"/>
    <sheet name="Výsl efek 3 GPU Instancing" sheetId="56" r:id="rId29"/>
    <sheet name="Výsl efek 4 DOTS" sheetId="57" r:id="rId30"/>
    <sheet name="Výsl efek 1000" sheetId="58" r:id="rId31"/>
    <sheet name="Výsl efek 10000" sheetId="59" r:id="rId32"/>
    <sheet name="Výsl efek 20000" sheetId="60" r:id="rId33"/>
    <sheet name="Výsl efek 30000" sheetId="61" r:id="rId34"/>
    <sheet name="Výsl efek 40000" sheetId="62" r:id="rId35"/>
    <sheet name="All methods with render view" sheetId="47" r:id="rId36"/>
    <sheet name="All methods with render" sheetId="36" r:id="rId37"/>
    <sheet name="4 DOTS with GPU Inst. grafy" sheetId="29" r:id="rId38"/>
    <sheet name="3 GPU Instancing grafy" sheetId="23" r:id="rId39"/>
    <sheet name="2 GameObjects Array grafy" sheetId="17" r:id="rId40"/>
    <sheet name="1 GameObjects grafy" sheetId="11" r:id="rId41"/>
  </sheets>
  <definedNames>
    <definedName name="ExternalData_1" localSheetId="14" hidden="1">'2 GameObjects Array 1000'!$A$1:$G$242</definedName>
    <definedName name="ExternalData_1" localSheetId="4" hidden="1">'4 DOTS GI 1000'!$A$1:$G$241</definedName>
    <definedName name="ExternalData_1" localSheetId="20" hidden="1">'Klidový stav'!$A$1:$G$242</definedName>
    <definedName name="ExternalData_10" localSheetId="6" hidden="1">'3 GPU Instancing 30000'!$A$1:$G$240</definedName>
    <definedName name="ExternalData_2" localSheetId="19" hidden="1">'1 GameObjects 1000'!$A$1:$G$241</definedName>
    <definedName name="ExternalData_2" localSheetId="13" hidden="1">'2 GameObjects Array 10000'!$A$1:$G$242</definedName>
    <definedName name="ExternalData_2" localSheetId="3" hidden="1">'4 DOTS GI 10000'!$A$1:$G$242</definedName>
    <definedName name="ExternalData_3" localSheetId="18" hidden="1">'1 GameObjects 10000'!$A$1:$G$240</definedName>
    <definedName name="ExternalData_3" localSheetId="12" hidden="1">'2 GameObjects Array 20000'!$A$1:$G$242</definedName>
    <definedName name="ExternalData_3" localSheetId="2" hidden="1">'4 DOTS GI 20000'!$A$1:$G$242</definedName>
    <definedName name="ExternalData_4" localSheetId="17" hidden="1">'1 GameObjects 20000'!$A$1:$G$241</definedName>
    <definedName name="ExternalData_4" localSheetId="11" hidden="1">'2 GameObjects Array 30000'!$A$1:$G$242</definedName>
    <definedName name="ExternalData_4" localSheetId="1" hidden="1">'4 DOTS GI 30000'!$A$1:$G$241</definedName>
    <definedName name="ExternalData_5" localSheetId="16" hidden="1">'1 GameObjects 30000'!$A$1:$G$241</definedName>
    <definedName name="ExternalData_5" localSheetId="10" hidden="1">'2 GameObjects Array 40000'!$A$1:$G$241</definedName>
    <definedName name="ExternalData_5" localSheetId="0" hidden="1">'4 DOTS GI 40000'!$A$1:$G$242</definedName>
    <definedName name="ExternalData_6" localSheetId="15" hidden="1">'1 GameObjects 40000'!$A$1:$G$241</definedName>
    <definedName name="ExternalData_6" localSheetId="9" hidden="1">'3 GPU Instancing 1000'!$A$1:$G$241</definedName>
    <definedName name="ExternalData_7" localSheetId="8" hidden="1">'3 GPU Instancing 10000'!$A$1:$G$241</definedName>
    <definedName name="ExternalData_8" localSheetId="7" hidden="1">'3 GPU Instancing 20000'!$A$1:$G$241</definedName>
    <definedName name="ExternalData_9" localSheetId="5" hidden="1">'3 GPU Instancing 40000'!$A$1:$G$242</definedName>
  </definedNames>
  <calcPr calcId="191029"/>
  <pivotCaches>
    <pivotCache cacheId="0" r:id="rId4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7" l="1"/>
  <c r="H3" i="47" s="1"/>
  <c r="T3" i="47" s="1"/>
  <c r="D3" i="47"/>
  <c r="E3" i="47"/>
  <c r="F3" i="47"/>
  <c r="R3" i="47" s="1"/>
  <c r="G3" i="47"/>
  <c r="C4" i="47"/>
  <c r="D4" i="47"/>
  <c r="E4" i="47"/>
  <c r="F4" i="47"/>
  <c r="G4" i="47"/>
  <c r="C5" i="47"/>
  <c r="D5" i="47"/>
  <c r="P5" i="47" s="1"/>
  <c r="E5" i="47"/>
  <c r="F5" i="47"/>
  <c r="G5" i="47"/>
  <c r="C6" i="47"/>
  <c r="D6" i="47"/>
  <c r="E6" i="47"/>
  <c r="F6" i="47"/>
  <c r="G6" i="47"/>
  <c r="C7" i="47"/>
  <c r="D7" i="47"/>
  <c r="E7" i="47"/>
  <c r="F7" i="47"/>
  <c r="G7" i="47"/>
  <c r="C8" i="47"/>
  <c r="D8" i="47"/>
  <c r="P8" i="47" s="1"/>
  <c r="E8" i="47"/>
  <c r="Q8" i="47" s="1"/>
  <c r="F8" i="47"/>
  <c r="G8" i="47"/>
  <c r="C9" i="47"/>
  <c r="D9" i="47"/>
  <c r="E9" i="47"/>
  <c r="F9" i="47"/>
  <c r="G9" i="47"/>
  <c r="C10" i="47"/>
  <c r="D10" i="47"/>
  <c r="E10" i="47"/>
  <c r="F10" i="47"/>
  <c r="G10" i="47"/>
  <c r="C11" i="47"/>
  <c r="D11" i="47"/>
  <c r="E11" i="47"/>
  <c r="F11" i="47"/>
  <c r="G11" i="47"/>
  <c r="C12" i="47"/>
  <c r="D12" i="47"/>
  <c r="P12" i="47" s="1"/>
  <c r="E12" i="47"/>
  <c r="Q12" i="47" s="1"/>
  <c r="F12" i="47"/>
  <c r="G12" i="47"/>
  <c r="C13" i="47"/>
  <c r="D13" i="47"/>
  <c r="E13" i="47"/>
  <c r="F13" i="47"/>
  <c r="G13" i="47"/>
  <c r="C14" i="47"/>
  <c r="D14" i="47"/>
  <c r="E14" i="47"/>
  <c r="F14" i="47"/>
  <c r="G14" i="47"/>
  <c r="C15" i="47"/>
  <c r="H15" i="47" s="1"/>
  <c r="T15" i="47" s="1"/>
  <c r="D15" i="47"/>
  <c r="E15" i="47"/>
  <c r="F15" i="47"/>
  <c r="G15" i="47"/>
  <c r="C16" i="47"/>
  <c r="D16" i="47"/>
  <c r="E16" i="47"/>
  <c r="F16" i="47"/>
  <c r="G16" i="47"/>
  <c r="C17" i="47"/>
  <c r="D17" i="47"/>
  <c r="P17" i="47" s="1"/>
  <c r="E17" i="47"/>
  <c r="F17" i="47"/>
  <c r="G17" i="47"/>
  <c r="C18" i="47"/>
  <c r="H18" i="47" s="1"/>
  <c r="T18" i="47" s="1"/>
  <c r="D18" i="47"/>
  <c r="E18" i="47"/>
  <c r="F18" i="47"/>
  <c r="G18" i="47"/>
  <c r="C19" i="47"/>
  <c r="D19" i="47"/>
  <c r="E19" i="47"/>
  <c r="F19" i="47"/>
  <c r="G19" i="47"/>
  <c r="C20" i="47"/>
  <c r="D20" i="47"/>
  <c r="E20" i="47"/>
  <c r="F20" i="47"/>
  <c r="G20" i="47"/>
  <c r="C21" i="47"/>
  <c r="D21" i="47"/>
  <c r="E21" i="47"/>
  <c r="F21" i="47"/>
  <c r="G21" i="47"/>
  <c r="C22" i="47"/>
  <c r="D22" i="47"/>
  <c r="E22" i="47"/>
  <c r="F22" i="47"/>
  <c r="G22" i="47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G23" i="36"/>
  <c r="G22" i="36"/>
  <c r="G21" i="36"/>
  <c r="G20" i="36"/>
  <c r="G19" i="36"/>
  <c r="G18" i="36"/>
  <c r="G17" i="36"/>
  <c r="G16" i="36"/>
  <c r="G15" i="36"/>
  <c r="G14" i="36"/>
  <c r="G13" i="36"/>
  <c r="G12" i="36"/>
  <c r="G11" i="36"/>
  <c r="G10" i="36"/>
  <c r="G9" i="36"/>
  <c r="G8" i="36"/>
  <c r="G7" i="36"/>
  <c r="G6" i="36"/>
  <c r="G5" i="36"/>
  <c r="G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D23" i="36"/>
  <c r="D22" i="36"/>
  <c r="D21" i="36"/>
  <c r="O21" i="36" s="1"/>
  <c r="D20" i="36"/>
  <c r="O20" i="36" s="1"/>
  <c r="D19" i="36"/>
  <c r="D18" i="36"/>
  <c r="D17" i="36"/>
  <c r="O17" i="36" s="1"/>
  <c r="D16" i="36"/>
  <c r="D15" i="36"/>
  <c r="O15" i="36" s="1"/>
  <c r="D14" i="36"/>
  <c r="D13" i="36"/>
  <c r="O13" i="36" s="1"/>
  <c r="D12" i="36"/>
  <c r="D11" i="36"/>
  <c r="O11" i="36" s="1"/>
  <c r="D10" i="36"/>
  <c r="L10" i="36" s="1"/>
  <c r="D9" i="36"/>
  <c r="O9" i="36" s="1"/>
  <c r="D8" i="36"/>
  <c r="O8" i="36" s="1"/>
  <c r="D7" i="36"/>
  <c r="D6" i="36"/>
  <c r="D5" i="36"/>
  <c r="O5" i="36" s="1"/>
  <c r="D4" i="36"/>
  <c r="F6" i="29"/>
  <c r="F5" i="29"/>
  <c r="F4" i="29"/>
  <c r="F3" i="29"/>
  <c r="F2" i="29"/>
  <c r="E6" i="29"/>
  <c r="E5" i="29"/>
  <c r="E4" i="29"/>
  <c r="E3" i="29"/>
  <c r="E2" i="29"/>
  <c r="D6" i="29"/>
  <c r="D5" i="29"/>
  <c r="D4" i="29"/>
  <c r="D3" i="29"/>
  <c r="D2" i="29"/>
  <c r="C6" i="29"/>
  <c r="C5" i="29"/>
  <c r="C4" i="29"/>
  <c r="C3" i="29"/>
  <c r="C2" i="29"/>
  <c r="B6" i="29"/>
  <c r="B5" i="29"/>
  <c r="B4" i="29"/>
  <c r="B3" i="29"/>
  <c r="B2" i="29"/>
  <c r="J6" i="28"/>
  <c r="J5" i="28"/>
  <c r="J4" i="28"/>
  <c r="J3" i="28"/>
  <c r="J2" i="28"/>
  <c r="J6" i="27"/>
  <c r="J5" i="27"/>
  <c r="J4" i="27"/>
  <c r="J3" i="27"/>
  <c r="J2" i="27"/>
  <c r="J6" i="26"/>
  <c r="J5" i="26"/>
  <c r="J4" i="26"/>
  <c r="J3" i="26"/>
  <c r="J2" i="26"/>
  <c r="J4" i="25"/>
  <c r="J6" i="25"/>
  <c r="J5" i="25"/>
  <c r="J3" i="25"/>
  <c r="J2" i="25"/>
  <c r="J6" i="24"/>
  <c r="J5" i="24"/>
  <c r="J4" i="24"/>
  <c r="J3" i="24"/>
  <c r="J2" i="24"/>
  <c r="F6" i="23"/>
  <c r="F5" i="23"/>
  <c r="F4" i="23"/>
  <c r="F3" i="23"/>
  <c r="F2" i="23"/>
  <c r="E6" i="23"/>
  <c r="E5" i="23"/>
  <c r="E4" i="23"/>
  <c r="E3" i="23"/>
  <c r="E2" i="23"/>
  <c r="D6" i="23"/>
  <c r="D5" i="23"/>
  <c r="D4" i="23"/>
  <c r="D3" i="23"/>
  <c r="D2" i="23"/>
  <c r="C6" i="23"/>
  <c r="C5" i="23"/>
  <c r="C4" i="23"/>
  <c r="C3" i="23"/>
  <c r="C2" i="23"/>
  <c r="B6" i="23"/>
  <c r="B5" i="23"/>
  <c r="B4" i="23"/>
  <c r="B3" i="23"/>
  <c r="B2" i="23"/>
  <c r="J6" i="21"/>
  <c r="J5" i="21"/>
  <c r="J4" i="21"/>
  <c r="J3" i="21"/>
  <c r="J2" i="21"/>
  <c r="J6" i="22"/>
  <c r="J5" i="22"/>
  <c r="J4" i="22"/>
  <c r="J3" i="22"/>
  <c r="J2" i="22"/>
  <c r="J6" i="20"/>
  <c r="J5" i="20"/>
  <c r="J4" i="20"/>
  <c r="J3" i="20"/>
  <c r="J2" i="20"/>
  <c r="J6" i="19"/>
  <c r="J5" i="19"/>
  <c r="J4" i="19"/>
  <c r="J3" i="19"/>
  <c r="J2" i="19"/>
  <c r="J6" i="18"/>
  <c r="J5" i="18"/>
  <c r="J4" i="18"/>
  <c r="J3" i="18"/>
  <c r="J2" i="18"/>
  <c r="F6" i="17"/>
  <c r="F5" i="17"/>
  <c r="F4" i="17"/>
  <c r="F3" i="17"/>
  <c r="F2" i="17"/>
  <c r="E6" i="17"/>
  <c r="E5" i="17"/>
  <c r="E4" i="17"/>
  <c r="E3" i="17"/>
  <c r="E2" i="17"/>
  <c r="C6" i="17"/>
  <c r="D6" i="17"/>
  <c r="D5" i="17"/>
  <c r="D4" i="17"/>
  <c r="D3" i="17"/>
  <c r="D2" i="17"/>
  <c r="C5" i="17"/>
  <c r="C4" i="17"/>
  <c r="C3" i="17"/>
  <c r="C2" i="17"/>
  <c r="B6" i="17"/>
  <c r="B5" i="17"/>
  <c r="B4" i="17"/>
  <c r="B3" i="17"/>
  <c r="B2" i="17"/>
  <c r="J6" i="16"/>
  <c r="J5" i="16"/>
  <c r="J4" i="16"/>
  <c r="J3" i="16"/>
  <c r="J2" i="16"/>
  <c r="J6" i="15"/>
  <c r="J5" i="15"/>
  <c r="J4" i="15"/>
  <c r="J3" i="15"/>
  <c r="J2" i="15"/>
  <c r="J6" i="14"/>
  <c r="J5" i="14"/>
  <c r="J4" i="14"/>
  <c r="J3" i="14"/>
  <c r="J2" i="14"/>
  <c r="J6" i="13"/>
  <c r="J5" i="13"/>
  <c r="J4" i="13"/>
  <c r="J3" i="13"/>
  <c r="J2" i="13"/>
  <c r="J6" i="12"/>
  <c r="J5" i="12"/>
  <c r="J4" i="12"/>
  <c r="J3" i="12"/>
  <c r="J2" i="12"/>
  <c r="F6" i="11"/>
  <c r="F5" i="11"/>
  <c r="F4" i="11"/>
  <c r="F3" i="11"/>
  <c r="F2" i="11"/>
  <c r="E6" i="11"/>
  <c r="E5" i="11"/>
  <c r="E4" i="11"/>
  <c r="E3" i="11"/>
  <c r="E2" i="11"/>
  <c r="D6" i="11"/>
  <c r="D5" i="11"/>
  <c r="D4" i="11"/>
  <c r="D3" i="11"/>
  <c r="D2" i="11"/>
  <c r="C6" i="11"/>
  <c r="C5" i="11"/>
  <c r="C4" i="11"/>
  <c r="C3" i="11"/>
  <c r="C2" i="11"/>
  <c r="B6" i="11"/>
  <c r="B5" i="11"/>
  <c r="B4" i="11"/>
  <c r="B3" i="11"/>
  <c r="B2" i="11"/>
  <c r="J4" i="10"/>
  <c r="J6" i="10"/>
  <c r="J5" i="10"/>
  <c r="J3" i="10"/>
  <c r="J2" i="10"/>
  <c r="J6" i="9"/>
  <c r="J5" i="9"/>
  <c r="J4" i="9"/>
  <c r="J3" i="9"/>
  <c r="J2" i="9"/>
  <c r="J2" i="8"/>
  <c r="J6" i="8"/>
  <c r="J5" i="8"/>
  <c r="J4" i="8"/>
  <c r="J3" i="8"/>
  <c r="J6" i="7"/>
  <c r="J5" i="7"/>
  <c r="J4" i="7"/>
  <c r="J3" i="7"/>
  <c r="J2" i="7"/>
  <c r="J6" i="6"/>
  <c r="J5" i="6"/>
  <c r="J4" i="6"/>
  <c r="J3" i="6"/>
  <c r="J2" i="6"/>
  <c r="J6" i="5"/>
  <c r="J5" i="5"/>
  <c r="J4" i="5"/>
  <c r="J3" i="5"/>
  <c r="J2" i="5"/>
  <c r="S21" i="47" l="1"/>
  <c r="S9" i="47"/>
  <c r="S16" i="47"/>
  <c r="R16" i="47"/>
  <c r="S11" i="47"/>
  <c r="S7" i="47"/>
  <c r="R4" i="47"/>
  <c r="Q16" i="47"/>
  <c r="R11" i="47"/>
  <c r="P16" i="47"/>
  <c r="S8" i="47"/>
  <c r="S3" i="47"/>
  <c r="R8" i="47"/>
  <c r="S20" i="47"/>
  <c r="R20" i="47"/>
  <c r="Q20" i="47"/>
  <c r="S15" i="47"/>
  <c r="R15" i="47"/>
  <c r="Q15" i="47"/>
  <c r="P15" i="47"/>
  <c r="R21" i="47"/>
  <c r="R9" i="47"/>
  <c r="P14" i="47"/>
  <c r="Q9" i="47"/>
  <c r="P21" i="47"/>
  <c r="P9" i="47"/>
  <c r="Q19" i="47"/>
  <c r="S17" i="47"/>
  <c r="R17" i="47"/>
  <c r="Q17" i="47"/>
  <c r="S13" i="47"/>
  <c r="R13" i="47"/>
  <c r="Q13" i="47"/>
  <c r="P13" i="47"/>
  <c r="S18" i="47"/>
  <c r="S6" i="47"/>
  <c r="R18" i="47"/>
  <c r="R6" i="47"/>
  <c r="Q18" i="47"/>
  <c r="Q6" i="47"/>
  <c r="P18" i="47"/>
  <c r="P6" i="47"/>
  <c r="R10" i="47"/>
  <c r="S12" i="47"/>
  <c r="R12" i="47"/>
  <c r="P10" i="47"/>
  <c r="P11" i="47"/>
  <c r="Q3" i="47"/>
  <c r="P3" i="47"/>
  <c r="S19" i="47"/>
  <c r="R19" i="47"/>
  <c r="S14" i="47"/>
  <c r="R7" i="47"/>
  <c r="Q7" i="47"/>
  <c r="P19" i="47"/>
  <c r="Q14" i="47"/>
  <c r="P7" i="47"/>
  <c r="S4" i="47"/>
  <c r="Q21" i="47"/>
  <c r="R14" i="47"/>
  <c r="Q4" i="47"/>
  <c r="P4" i="47"/>
  <c r="Q11" i="47"/>
  <c r="S22" i="47"/>
  <c r="S10" i="47"/>
  <c r="R22" i="47"/>
  <c r="P20" i="47"/>
  <c r="S5" i="47"/>
  <c r="Q22" i="47"/>
  <c r="Q10" i="47"/>
  <c r="R5" i="47"/>
  <c r="P22" i="47"/>
  <c r="Q5" i="47"/>
  <c r="L19" i="36"/>
  <c r="P8" i="36"/>
  <c r="S21" i="36"/>
  <c r="R15" i="36"/>
  <c r="K3" i="47"/>
  <c r="W3" i="47" s="1"/>
  <c r="J3" i="47"/>
  <c r="V3" i="47" s="1"/>
  <c r="I3" i="47"/>
  <c r="U3" i="47" s="1"/>
  <c r="K15" i="47"/>
  <c r="W15" i="47" s="1"/>
  <c r="I15" i="47"/>
  <c r="U15" i="47" s="1"/>
  <c r="J15" i="47"/>
  <c r="V15" i="47" s="1"/>
  <c r="H22" i="47"/>
  <c r="H4" i="47"/>
  <c r="H16" i="47"/>
  <c r="H9" i="47"/>
  <c r="H10" i="47"/>
  <c r="H21" i="47"/>
  <c r="T21" i="47" s="1"/>
  <c r="H20" i="47"/>
  <c r="T20" i="47" s="1"/>
  <c r="H14" i="47"/>
  <c r="T14" i="47" s="1"/>
  <c r="H8" i="47"/>
  <c r="T8" i="47" s="1"/>
  <c r="H19" i="47"/>
  <c r="T19" i="47" s="1"/>
  <c r="H13" i="47"/>
  <c r="T13" i="47" s="1"/>
  <c r="H7" i="47"/>
  <c r="T7" i="47" s="1"/>
  <c r="H12" i="47"/>
  <c r="T12" i="47" s="1"/>
  <c r="H6" i="47"/>
  <c r="T6" i="47" s="1"/>
  <c r="H17" i="47"/>
  <c r="T17" i="47" s="1"/>
  <c r="L15" i="47"/>
  <c r="X15" i="47" s="1"/>
  <c r="H11" i="47"/>
  <c r="T11" i="47" s="1"/>
  <c r="H5" i="47"/>
  <c r="T5" i="47" s="1"/>
  <c r="L3" i="47"/>
  <c r="X3" i="47" s="1"/>
  <c r="Q9" i="36"/>
  <c r="J16" i="36"/>
  <c r="J9" i="36"/>
  <c r="K4" i="36"/>
  <c r="K7" i="36"/>
  <c r="J23" i="36"/>
  <c r="J14" i="36"/>
  <c r="J19" i="36"/>
  <c r="M19" i="36"/>
  <c r="J6" i="36"/>
  <c r="J18" i="36"/>
  <c r="P11" i="36"/>
  <c r="Q11" i="36"/>
  <c r="R11" i="36"/>
  <c r="S11" i="36"/>
  <c r="P5" i="36"/>
  <c r="Q5" i="36"/>
  <c r="R5" i="36"/>
  <c r="S5" i="36"/>
  <c r="S13" i="36"/>
  <c r="P13" i="36"/>
  <c r="Q13" i="36"/>
  <c r="R13" i="36"/>
  <c r="P17" i="36"/>
  <c r="Q17" i="36"/>
  <c r="S17" i="36"/>
  <c r="P20" i="36"/>
  <c r="Q20" i="36"/>
  <c r="R20" i="36"/>
  <c r="S20" i="36"/>
  <c r="R21" i="36"/>
  <c r="Q21" i="36"/>
  <c r="O19" i="36"/>
  <c r="P19" i="36" s="1"/>
  <c r="O7" i="36"/>
  <c r="P21" i="36"/>
  <c r="O18" i="36"/>
  <c r="O6" i="36"/>
  <c r="J20" i="36"/>
  <c r="O16" i="36"/>
  <c r="J8" i="36"/>
  <c r="M13" i="36"/>
  <c r="L13" i="36"/>
  <c r="J22" i="36"/>
  <c r="M7" i="36"/>
  <c r="O14" i="36"/>
  <c r="P14" i="36" s="1"/>
  <c r="K19" i="36"/>
  <c r="L7" i="36"/>
  <c r="J12" i="36"/>
  <c r="O12" i="36"/>
  <c r="O23" i="36"/>
  <c r="P23" i="36" s="1"/>
  <c r="O22" i="36"/>
  <c r="O10" i="36"/>
  <c r="S10" i="36" s="1"/>
  <c r="O4" i="36"/>
  <c r="R17" i="36"/>
  <c r="P9" i="36"/>
  <c r="S8" i="36"/>
  <c r="R9" i="36"/>
  <c r="R8" i="36"/>
  <c r="Q8" i="36"/>
  <c r="S9" i="36"/>
  <c r="Q15" i="36"/>
  <c r="P15" i="36"/>
  <c r="S15" i="36"/>
  <c r="J4" i="36"/>
  <c r="M4" i="36"/>
  <c r="L4" i="36"/>
  <c r="M8" i="36"/>
  <c r="L8" i="36"/>
  <c r="K8" i="36"/>
  <c r="L12" i="36"/>
  <c r="M12" i="36"/>
  <c r="K12" i="36"/>
  <c r="M16" i="36"/>
  <c r="L16" i="36"/>
  <c r="K16" i="36"/>
  <c r="M20" i="36"/>
  <c r="L20" i="36"/>
  <c r="K20" i="36"/>
  <c r="J5" i="36"/>
  <c r="M5" i="36"/>
  <c r="L5" i="36"/>
  <c r="K5" i="36"/>
  <c r="K9" i="36"/>
  <c r="M9" i="36"/>
  <c r="L9" i="36"/>
  <c r="J13" i="36"/>
  <c r="K13" i="36"/>
  <c r="K17" i="36"/>
  <c r="M17" i="36"/>
  <c r="L17" i="36"/>
  <c r="J17" i="36"/>
  <c r="J21" i="36"/>
  <c r="M21" i="36"/>
  <c r="L21" i="36"/>
  <c r="K21" i="36"/>
  <c r="M6" i="36"/>
  <c r="L6" i="36"/>
  <c r="K6" i="36"/>
  <c r="M10" i="36"/>
  <c r="K10" i="36"/>
  <c r="J10" i="36"/>
  <c r="M14" i="36"/>
  <c r="K14" i="36"/>
  <c r="L14" i="36"/>
  <c r="K18" i="36"/>
  <c r="M18" i="36"/>
  <c r="L18" i="36"/>
  <c r="K22" i="36"/>
  <c r="L22" i="36"/>
  <c r="M22" i="36"/>
  <c r="J7" i="36"/>
  <c r="J11" i="36"/>
  <c r="M11" i="36"/>
  <c r="L11" i="36"/>
  <c r="K11" i="36"/>
  <c r="J15" i="36"/>
  <c r="M15" i="36"/>
  <c r="L15" i="36"/>
  <c r="K15" i="36"/>
  <c r="M23" i="36"/>
  <c r="L23" i="36"/>
  <c r="K23" i="36"/>
  <c r="I22" i="47" l="1"/>
  <c r="U22" i="47" s="1"/>
  <c r="T22" i="47"/>
  <c r="I4" i="47"/>
  <c r="U4" i="47" s="1"/>
  <c r="T4" i="47"/>
  <c r="L9" i="47"/>
  <c r="X9" i="47" s="1"/>
  <c r="T9" i="47"/>
  <c r="I10" i="47"/>
  <c r="U10" i="47" s="1"/>
  <c r="T10" i="47"/>
  <c r="I16" i="47"/>
  <c r="U16" i="47" s="1"/>
  <c r="T16" i="47"/>
  <c r="K22" i="47"/>
  <c r="W22" i="47" s="1"/>
  <c r="J22" i="47"/>
  <c r="V22" i="47" s="1"/>
  <c r="K16" i="47"/>
  <c r="W16" i="47" s="1"/>
  <c r="L22" i="47"/>
  <c r="X22" i="47" s="1"/>
  <c r="J16" i="47"/>
  <c r="V16" i="47" s="1"/>
  <c r="K4" i="47"/>
  <c r="W4" i="47" s="1"/>
  <c r="J4" i="47"/>
  <c r="V4" i="47" s="1"/>
  <c r="K10" i="47"/>
  <c r="W10" i="47" s="1"/>
  <c r="L16" i="47"/>
  <c r="X16" i="47" s="1"/>
  <c r="L4" i="47"/>
  <c r="X4" i="47" s="1"/>
  <c r="J10" i="47"/>
  <c r="V10" i="47" s="1"/>
  <c r="K21" i="47"/>
  <c r="W21" i="47" s="1"/>
  <c r="I21" i="47"/>
  <c r="U21" i="47" s="1"/>
  <c r="J21" i="47"/>
  <c r="V21" i="47" s="1"/>
  <c r="L21" i="47"/>
  <c r="X21" i="47" s="1"/>
  <c r="L10" i="47"/>
  <c r="X10" i="47" s="1"/>
  <c r="K9" i="47"/>
  <c r="W9" i="47" s="1"/>
  <c r="I9" i="47"/>
  <c r="U9" i="47" s="1"/>
  <c r="J9" i="47"/>
  <c r="V9" i="47" s="1"/>
  <c r="I18" i="47"/>
  <c r="U18" i="47" s="1"/>
  <c r="J18" i="47"/>
  <c r="V18" i="47" s="1"/>
  <c r="K18" i="47"/>
  <c r="W18" i="47" s="1"/>
  <c r="L18" i="47"/>
  <c r="X18" i="47" s="1"/>
  <c r="I19" i="47"/>
  <c r="U19" i="47" s="1"/>
  <c r="J19" i="47"/>
  <c r="V19" i="47" s="1"/>
  <c r="K19" i="47"/>
  <c r="W19" i="47" s="1"/>
  <c r="L19" i="47"/>
  <c r="X19" i="47" s="1"/>
  <c r="L20" i="47"/>
  <c r="X20" i="47" s="1"/>
  <c r="I20" i="47"/>
  <c r="U20" i="47" s="1"/>
  <c r="J20" i="47"/>
  <c r="V20" i="47" s="1"/>
  <c r="K20" i="47"/>
  <c r="W20" i="47" s="1"/>
  <c r="I13" i="47"/>
  <c r="U13" i="47" s="1"/>
  <c r="J13" i="47"/>
  <c r="V13" i="47" s="1"/>
  <c r="K13" i="47"/>
  <c r="W13" i="47" s="1"/>
  <c r="L13" i="47"/>
  <c r="X13" i="47" s="1"/>
  <c r="I17" i="47"/>
  <c r="U17" i="47" s="1"/>
  <c r="J17" i="47"/>
  <c r="V17" i="47" s="1"/>
  <c r="K17" i="47"/>
  <c r="W17" i="47" s="1"/>
  <c r="L17" i="47"/>
  <c r="X17" i="47" s="1"/>
  <c r="I6" i="47"/>
  <c r="U6" i="47" s="1"/>
  <c r="J6" i="47"/>
  <c r="V6" i="47" s="1"/>
  <c r="K6" i="47"/>
  <c r="W6" i="47" s="1"/>
  <c r="L6" i="47"/>
  <c r="X6" i="47" s="1"/>
  <c r="I5" i="47"/>
  <c r="U5" i="47" s="1"/>
  <c r="J5" i="47"/>
  <c r="V5" i="47" s="1"/>
  <c r="K5" i="47"/>
  <c r="W5" i="47" s="1"/>
  <c r="L5" i="47"/>
  <c r="X5" i="47" s="1"/>
  <c r="I11" i="47"/>
  <c r="U11" i="47" s="1"/>
  <c r="J11" i="47"/>
  <c r="V11" i="47" s="1"/>
  <c r="K11" i="47"/>
  <c r="W11" i="47" s="1"/>
  <c r="L11" i="47"/>
  <c r="X11" i="47" s="1"/>
  <c r="L8" i="47"/>
  <c r="X8" i="47" s="1"/>
  <c r="I8" i="47"/>
  <c r="U8" i="47" s="1"/>
  <c r="J8" i="47"/>
  <c r="V8" i="47" s="1"/>
  <c r="K8" i="47"/>
  <c r="W8" i="47" s="1"/>
  <c r="I12" i="47"/>
  <c r="U12" i="47" s="1"/>
  <c r="J12" i="47"/>
  <c r="V12" i="47" s="1"/>
  <c r="K12" i="47"/>
  <c r="W12" i="47" s="1"/>
  <c r="L12" i="47"/>
  <c r="X12" i="47" s="1"/>
  <c r="L14" i="47"/>
  <c r="X14" i="47" s="1"/>
  <c r="I14" i="47"/>
  <c r="U14" i="47" s="1"/>
  <c r="J14" i="47"/>
  <c r="V14" i="47" s="1"/>
  <c r="K14" i="47"/>
  <c r="W14" i="47" s="1"/>
  <c r="I7" i="47"/>
  <c r="U7" i="47" s="1"/>
  <c r="J7" i="47"/>
  <c r="V7" i="47" s="1"/>
  <c r="K7" i="47"/>
  <c r="W7" i="47" s="1"/>
  <c r="L7" i="47"/>
  <c r="X7" i="47" s="1"/>
  <c r="P22" i="36"/>
  <c r="P16" i="36"/>
  <c r="Q19" i="36"/>
  <c r="P10" i="36"/>
  <c r="R16" i="36"/>
  <c r="S22" i="36"/>
  <c r="R19" i="36"/>
  <c r="Q10" i="36"/>
  <c r="S16" i="36"/>
  <c r="R14" i="36"/>
  <c r="Q4" i="36"/>
  <c r="R4" i="36"/>
  <c r="S4" i="36"/>
  <c r="P4" i="36"/>
  <c r="S14" i="36"/>
  <c r="Q14" i="36"/>
  <c r="P12" i="36"/>
  <c r="Q12" i="36"/>
  <c r="R12" i="36"/>
  <c r="S12" i="36"/>
  <c r="S7" i="36"/>
  <c r="P7" i="36"/>
  <c r="Q7" i="36"/>
  <c r="R7" i="36"/>
  <c r="S19" i="36"/>
  <c r="Q23" i="36"/>
  <c r="R23" i="36"/>
  <c r="S23" i="36"/>
  <c r="Q22" i="36"/>
  <c r="R10" i="36"/>
  <c r="P6" i="36"/>
  <c r="Q6" i="36"/>
  <c r="R6" i="36"/>
  <c r="S6" i="36"/>
  <c r="R22" i="36"/>
  <c r="Q16" i="36"/>
  <c r="P18" i="36"/>
  <c r="Q18" i="36"/>
  <c r="R18" i="36"/>
  <c r="S18" i="3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204B90-484E-4C8A-BCE6-53ADF325D52A}" keepAlive="1" name="Dotaz – 1 GameObjects 1000" description="Připojení k dotazu produktu 1 GameObjects 1000 v sešitě" type="5" refreshedVersion="8" background="1" saveData="1">
    <dbPr connection="Provider=Microsoft.Mashup.OleDb.1;Data Source=$Workbook$;Location=&quot;1 GameObjects 1000&quot;;Extended Properties=&quot;&quot;" command="SELECT * FROM [1 GameObjects 1000]"/>
  </connection>
  <connection id="2" xr16:uid="{D41E8455-ADC6-43D3-864E-012F594AFF76}" keepAlive="1" name="Dotaz – 1 GameObjects 10000" description="Připojení k dotazu produktu 1 GameObjects 10000 v sešitě" type="5" refreshedVersion="8" background="1" saveData="1">
    <dbPr connection="Provider=Microsoft.Mashup.OleDb.1;Data Source=$Workbook$;Location=&quot;1 GameObjects 10000&quot;;Extended Properties=&quot;&quot;" command="SELECT * FROM [1 GameObjects 10000]"/>
  </connection>
  <connection id="3" xr16:uid="{3F72B3C3-A5F1-4500-BA7E-CA9BBD790CFF}" keepAlive="1" name="Dotaz – 1 GameObjects 20000" description="Připojení k dotazu produktu 1 GameObjects 20000 v sešitě" type="5" refreshedVersion="8" background="1" saveData="1">
    <dbPr connection="Provider=Microsoft.Mashup.OleDb.1;Data Source=$Workbook$;Location=&quot;1 GameObjects 20000&quot;;Extended Properties=&quot;&quot;" command="SELECT * FROM [1 GameObjects 20000]"/>
  </connection>
  <connection id="4" xr16:uid="{25E57B6E-94A8-441F-B8B2-C8F6F410D17A}" keepAlive="1" name="Dotaz – 1 GameObjects 30000" description="Připojení k dotazu produktu 1 GameObjects 30000 v sešitě" type="5" refreshedVersion="8" background="1" saveData="1">
    <dbPr connection="Provider=Microsoft.Mashup.OleDb.1;Data Source=$Workbook$;Location=&quot;1 GameObjects 30000&quot;;Extended Properties=&quot;&quot;" command="SELECT * FROM [1 GameObjects 30000]"/>
  </connection>
  <connection id="5" xr16:uid="{02BC18F1-4AD2-4213-AE35-A7397010452B}" keepAlive="1" name="Dotaz – 1 GameObjects 40000" description="Připojení k dotazu produktu 1 GameObjects 40000 v sešitě" type="5" refreshedVersion="8" background="1" saveData="1">
    <dbPr connection="Provider=Microsoft.Mashup.OleDb.1;Data Source=$Workbook$;Location=&quot;1 GameObjects 40000&quot;;Extended Properties=&quot;&quot;" command="SELECT * FROM [1 GameObjects 40000]"/>
  </connection>
  <connection id="6" xr16:uid="{0F078E31-028A-4950-9E56-F5DE8755CE4D}" keepAlive="1" name="Dotaz – 2 GameObjects Array 1000" description="Připojení k dotazu produktu 2 GameObjects Array 1000 v sešitě" type="5" refreshedVersion="8" background="1" saveData="1">
    <dbPr connection="Provider=Microsoft.Mashup.OleDb.1;Data Source=$Workbook$;Location=&quot;2 GameObjects Array 1000&quot;;Extended Properties=&quot;&quot;" command="SELECT * FROM [2 GameObjects Array 1000]"/>
  </connection>
  <connection id="7" xr16:uid="{425FA0B3-9EAF-4E9B-A61A-1FCE2B127720}" keepAlive="1" name="Dotaz – 2 GameObjects Array 10000" description="Připojení k dotazu produktu 2 GameObjects Array 10000 v sešitě" type="5" refreshedVersion="8" background="1" saveData="1">
    <dbPr connection="Provider=Microsoft.Mashup.OleDb.1;Data Source=$Workbook$;Location=&quot;2 GameObjects Array 10000&quot;;Extended Properties=&quot;&quot;" command="SELECT * FROM [2 GameObjects Array 10000]"/>
  </connection>
  <connection id="8" xr16:uid="{73353F5B-2427-45D4-8A08-3CAB0C362D27}" keepAlive="1" name="Dotaz – 2 GameObjects Array 20000" description="Připojení k dotazu produktu 2 GameObjects Array 20000 v sešitě" type="5" refreshedVersion="8" background="1" saveData="1">
    <dbPr connection="Provider=Microsoft.Mashup.OleDb.1;Data Source=$Workbook$;Location=&quot;2 GameObjects Array 20000&quot;;Extended Properties=&quot;&quot;" command="SELECT * FROM [2 GameObjects Array 20000]"/>
  </connection>
  <connection id="9" xr16:uid="{52F0FDC7-384E-4173-BF0E-D56E82D9B2F9}" keepAlive="1" name="Dotaz – 2 GameObjects Array 30000" description="Připojení k dotazu produktu 2 GameObjects Array 30000 v sešitě" type="5" refreshedVersion="8" background="1" saveData="1">
    <dbPr connection="Provider=Microsoft.Mashup.OleDb.1;Data Source=$Workbook$;Location=&quot;2 GameObjects Array 30000&quot;;Extended Properties=&quot;&quot;" command="SELECT * FROM [2 GameObjects Array 30000]"/>
  </connection>
  <connection id="10" xr16:uid="{46CB2FBE-051A-4307-9654-005A423CDF15}" keepAlive="1" name="Dotaz – 2 GameObjects Array 40000" description="Připojení k dotazu produktu 2 GameObjects Array 40000 v sešitě" type="5" refreshedVersion="8" background="1" saveData="1">
    <dbPr connection="Provider=Microsoft.Mashup.OleDb.1;Data Source=$Workbook$;Location=&quot;2 GameObjects Array 40000&quot;;Extended Properties=&quot;&quot;" command="SELECT * FROM [2 GameObjects Array 40000]"/>
  </connection>
  <connection id="11" xr16:uid="{A6EFC244-82C9-4C94-BBBD-F32AA809282B}" keepAlive="1" name="Dotaz – 3 GPU Instancing 1000" description="Připojení k dotazu produktu 3 GPU Instancing 1000 v sešitě" type="5" refreshedVersion="8" background="1" saveData="1">
    <dbPr connection="Provider=Microsoft.Mashup.OleDb.1;Data Source=$Workbook$;Location=&quot;3 GPU Instancing 1000&quot;;Extended Properties=&quot;&quot;" command="SELECT * FROM [3 GPU Instancing 1000]"/>
  </connection>
  <connection id="12" xr16:uid="{362ADEC2-763E-4C35-B373-2306DF7268E5}" keepAlive="1" name="Dotaz – 3 GPU Instancing 10000" description="Připojení k dotazu produktu 3 GPU Instancing 10000 v sešitě" type="5" refreshedVersion="8" background="1" saveData="1">
    <dbPr connection="Provider=Microsoft.Mashup.OleDb.1;Data Source=$Workbook$;Location=&quot;3 GPU Instancing 10000&quot;;Extended Properties=&quot;&quot;" command="SELECT * FROM [3 GPU Instancing 10000]"/>
  </connection>
  <connection id="13" xr16:uid="{199A6F3D-9308-468C-AFEA-4B71600DF4F0}" keepAlive="1" name="Dotaz – 3 GPU Instancing 20000" description="Připojení k dotazu produktu 3 GPU Instancing 20000 v sešitě" type="5" refreshedVersion="8" background="1" saveData="1">
    <dbPr connection="Provider=Microsoft.Mashup.OleDb.1;Data Source=$Workbook$;Location=&quot;3 GPU Instancing 20000&quot;;Extended Properties=&quot;&quot;" command="SELECT * FROM [3 GPU Instancing 20000]"/>
  </connection>
  <connection id="14" xr16:uid="{F8CFC32C-A526-4A42-BE1A-52DA828E78A9}" keepAlive="1" name="Dotaz – 3 GPU Instancing 30000" description="Připojení k dotazu produktu 3 GPU Instancing 30000 v sešitě" type="5" refreshedVersion="8" background="1" saveData="1">
    <dbPr connection="Provider=Microsoft.Mashup.OleDb.1;Data Source=$Workbook$;Location=&quot;3 GPU Instancing 30000&quot;;Extended Properties=&quot;&quot;" command="SELECT * FROM [3 GPU Instancing 30000]"/>
  </connection>
  <connection id="15" xr16:uid="{C59B51A2-1812-423B-BA0E-846B31DC0512}" keepAlive="1" name="Dotaz – 3 GPU Instancing 40000" description="Připojení k dotazu produktu 3 GPU Instancing 40000 v sešitě" type="5" refreshedVersion="8" background="1" saveData="1">
    <dbPr connection="Provider=Microsoft.Mashup.OleDb.1;Data Source=$Workbook$;Location=&quot;3 GPU Instancing 40000&quot;;Extended Properties=&quot;&quot;" command="SELECT * FROM [3 GPU Instancing 40000]"/>
  </connection>
  <connection id="16" xr16:uid="{16D219E2-2BCE-4A7A-B67C-10C9348C59D9}" keepAlive="1" name="Dotaz – 4 DOTS GI 1000" description="Připojení k dotazu produktu 4 DOTS GI 1000 v sešitě" type="5" refreshedVersion="8" background="1" saveData="1">
    <dbPr connection="Provider=Microsoft.Mashup.OleDb.1;Data Source=$Workbook$;Location=&quot;4 DOTS GI 1000&quot;;Extended Properties=&quot;&quot;" command="SELECT * FROM [4 DOTS GI 1000]"/>
  </connection>
  <connection id="17" xr16:uid="{F88DC9FE-0BA1-4A37-8627-49053AA72C0E}" keepAlive="1" name="Dotaz – 4 DOTS GI 10000" description="Připojení k dotazu produktu 4 DOTS GI 10000 v sešitě" type="5" refreshedVersion="8" background="1" saveData="1">
    <dbPr connection="Provider=Microsoft.Mashup.OleDb.1;Data Source=$Workbook$;Location=&quot;4 DOTS GI 10000&quot;;Extended Properties=&quot;&quot;" command="SELECT * FROM [4 DOTS GI 10000]"/>
  </connection>
  <connection id="18" xr16:uid="{4D7423B5-1B36-4BD6-AB00-46B2349ECAA0}" keepAlive="1" name="Dotaz – 4 DOTS GI 20000" description="Připojení k dotazu produktu 4 DOTS GI 20000 v sešitě" type="5" refreshedVersion="8" background="1" saveData="1">
    <dbPr connection="Provider=Microsoft.Mashup.OleDb.1;Data Source=$Workbook$;Location=&quot;4 DOTS GI 20000&quot;;Extended Properties=&quot;&quot;" command="SELECT * FROM [4 DOTS GI 20000]"/>
  </connection>
  <connection id="19" xr16:uid="{91D3F52D-6B91-4F76-A629-7A90ED80FAB4}" keepAlive="1" name="Dotaz – 4 DOTS GI 30000" description="Připojení k dotazu produktu 4 DOTS GI 30000 v sešitě" type="5" refreshedVersion="8" background="1" saveData="1">
    <dbPr connection="Provider=Microsoft.Mashup.OleDb.1;Data Source=$Workbook$;Location=&quot;4 DOTS GI 30000&quot;;Extended Properties=&quot;&quot;" command="SELECT * FROM [4 DOTS GI 30000]"/>
  </connection>
  <connection id="20" xr16:uid="{570C672B-BC3F-4E19-822F-C7CE7F8D2CF0}" keepAlive="1" name="Dotaz – 4 DOTS GI 40000" description="Připojení k dotazu produktu 4 DOTS GI 40000 v sešitě" type="5" refreshedVersion="8" background="1" saveData="1">
    <dbPr connection="Provider=Microsoft.Mashup.OleDb.1;Data Source=$Workbook$;Location=&quot;4 DOTS GI 40000&quot;;Extended Properties=&quot;&quot;" command="SELECT * FROM [4 DOTS GI 40000]"/>
  </connection>
  <connection id="21" xr16:uid="{A450FACE-1179-4800-9225-389720F56C79}" keepAlive="1" name="Dotaz – Klidový stav" description="Připojení k dotazu produktu Klidový stav v sešitě" type="5" refreshedVersion="0" background="1" saveData="1">
    <dbPr connection="Provider=Microsoft.Mashup.OleDb.1;Data Source=$Workbook$;Location=&quot;Klidový stav&quot;;Extended Properties=&quot;&quot;" command="SELECT * FROM [Klidový stav]"/>
  </connection>
  <connection id="22" xr16:uid="{3BAB35B9-9588-4D2A-919F-0FC3B48C6A38}" keepAlive="1" name="Dotaz – Klidový stav (2)" description="Připojení k dotazu produktu Klidový stav (2) v sešitě" type="5" refreshedVersion="8" background="1" saveData="1">
    <dbPr connection="Provider=Microsoft.Mashup.OleDb.1;Data Source=$Workbook$;Location=&quot;Klidový stav (2)&quot;;Extended Properties=&quot;&quot;" command="SELECT * FROM [Klidový stav (2)]"/>
  </connection>
</connections>
</file>

<file path=xl/sharedStrings.xml><?xml version="1.0" encoding="utf-8"?>
<sst xmlns="http://schemas.openxmlformats.org/spreadsheetml/2006/main" count="10612" uniqueCount="5112">
  <si>
    <t>Date</t>
  </si>
  <si>
    <t>Time</t>
  </si>
  <si>
    <t>Total Board Power (TBP) [W]</t>
  </si>
  <si>
    <t>Využití GPU [%]</t>
  </si>
  <si>
    <t>Snímková frekvence (Presented) [FPS]</t>
  </si>
  <si>
    <t>CPU Spotřeba energie jádra (SVI3 TFN) [W]</t>
  </si>
  <si>
    <t>Celkové využití CPU [%]</t>
  </si>
  <si>
    <t>13.4.2025</t>
  </si>
  <si>
    <t>21:34:33.571</t>
  </si>
  <si>
    <t>21:34:34.085</t>
  </si>
  <si>
    <t>21:34:34.586</t>
  </si>
  <si>
    <t>21:34:35.083</t>
  </si>
  <si>
    <t>21:34:35.587</t>
  </si>
  <si>
    <t>21:34:36.075</t>
  </si>
  <si>
    <t>21:34:36.577</t>
  </si>
  <si>
    <t>21:34:37.078</t>
  </si>
  <si>
    <t>21:34:37.581</t>
  </si>
  <si>
    <t>21:34:38.084</t>
  </si>
  <si>
    <t>21:34:38.581</t>
  </si>
  <si>
    <t>21:34:39.078</t>
  </si>
  <si>
    <t>21:34:39.577</t>
  </si>
  <si>
    <t>21:34:40.077</t>
  </si>
  <si>
    <t>21:34:40.574</t>
  </si>
  <si>
    <t>21:34:41.072</t>
  </si>
  <si>
    <t>21:34:41.574</t>
  </si>
  <si>
    <t>21:34:42.073</t>
  </si>
  <si>
    <t>21:34:42.586</t>
  </si>
  <si>
    <t>21:34:43.074</t>
  </si>
  <si>
    <t>21:34:43.577</t>
  </si>
  <si>
    <t>21:34:44.076</t>
  </si>
  <si>
    <t>21:34:44.572</t>
  </si>
  <si>
    <t>21:34:45.076</t>
  </si>
  <si>
    <t>21:34:45.573</t>
  </si>
  <si>
    <t>21:34:46.076</t>
  </si>
  <si>
    <t>21:34:46.580</t>
  </si>
  <si>
    <t>21:34:47.084</t>
  </si>
  <si>
    <t>21:34:47.573</t>
  </si>
  <si>
    <t>21:34:48.073</t>
  </si>
  <si>
    <t>21:34:48.585</t>
  </si>
  <si>
    <t>21:34:49.084</t>
  </si>
  <si>
    <t>21:34:49.573</t>
  </si>
  <si>
    <t>21:34:50.072</t>
  </si>
  <si>
    <t>21:34:50.574</t>
  </si>
  <si>
    <t>21:34:51.078</t>
  </si>
  <si>
    <t>21:34:51.581</t>
  </si>
  <si>
    <t>21:34:52.079</t>
  </si>
  <si>
    <t>21:34:52.580</t>
  </si>
  <si>
    <t>21:34:53.080</t>
  </si>
  <si>
    <t>21:34:53.580</t>
  </si>
  <si>
    <t>21:34:54.080</t>
  </si>
  <si>
    <t>21:34:54.581</t>
  </si>
  <si>
    <t>21:34:55.077</t>
  </si>
  <si>
    <t>21:34:55.580</t>
  </si>
  <si>
    <t>21:34:56.078</t>
  </si>
  <si>
    <t>21:34:56.580</t>
  </si>
  <si>
    <t>21:34:57.078</t>
  </si>
  <si>
    <t>21:34:57.576</t>
  </si>
  <si>
    <t>21:34:58.074</t>
  </si>
  <si>
    <t>21:34:58.571</t>
  </si>
  <si>
    <t>21:34:59.086</t>
  </si>
  <si>
    <t>21:34:59.584</t>
  </si>
  <si>
    <t>21:35:0.086</t>
  </si>
  <si>
    <t>21:35:0.586</t>
  </si>
  <si>
    <t>21:35:1.087</t>
  </si>
  <si>
    <t>21:35:1.585</t>
  </si>
  <si>
    <t>21:35:2.087</t>
  </si>
  <si>
    <t>21:35:2.585</t>
  </si>
  <si>
    <t>21:35:3.081</t>
  </si>
  <si>
    <t>21:35:3.580</t>
  </si>
  <si>
    <t>21:35:4.081</t>
  </si>
  <si>
    <t>21:35:4.579</t>
  </si>
  <si>
    <t>21:35:5.076</t>
  </si>
  <si>
    <t>21:35:5.580</t>
  </si>
  <si>
    <t>21:35:6.077</t>
  </si>
  <si>
    <t>21:35:6.574</t>
  </si>
  <si>
    <t>21:35:7.076</t>
  </si>
  <si>
    <t>21:35:7.576</t>
  </si>
  <si>
    <t>21:35:8.075</t>
  </si>
  <si>
    <t>21:35:8.572</t>
  </si>
  <si>
    <t>21:35:9.076</t>
  </si>
  <si>
    <t>21:35:9.575</t>
  </si>
  <si>
    <t>21:35:10.075</t>
  </si>
  <si>
    <t>21:35:10.573</t>
  </si>
  <si>
    <t>21:35:11.086</t>
  </si>
  <si>
    <t>21:35:11.586</t>
  </si>
  <si>
    <t>21:35:12.076</t>
  </si>
  <si>
    <t>21:35:12.586</t>
  </si>
  <si>
    <t>21:35:13.084</t>
  </si>
  <si>
    <t>21:35:13.574</t>
  </si>
  <si>
    <t>21:35:14.074</t>
  </si>
  <si>
    <t>21:35:14.572</t>
  </si>
  <si>
    <t>21:35:15.085</t>
  </si>
  <si>
    <t>21:35:15.585</t>
  </si>
  <si>
    <t>21:35:16.073</t>
  </si>
  <si>
    <t>21:35:16.573</t>
  </si>
  <si>
    <t>21:35:17.074</t>
  </si>
  <si>
    <t>21:35:17.572</t>
  </si>
  <si>
    <t>21:35:18.087</t>
  </si>
  <si>
    <t>21:35:18.586</t>
  </si>
  <si>
    <t>21:35:19.086</t>
  </si>
  <si>
    <t>21:35:19.585</t>
  </si>
  <si>
    <t>21:35:20.086</t>
  </si>
  <si>
    <t>21:35:20.573</t>
  </si>
  <si>
    <t>21:35:21.074</t>
  </si>
  <si>
    <t>21:35:21.576</t>
  </si>
  <si>
    <t>21:35:22.076</t>
  </si>
  <si>
    <t>21:35:22.576</t>
  </si>
  <si>
    <t>21:35:23.080</t>
  </si>
  <si>
    <t>21:35:23.580</t>
  </si>
  <si>
    <t>21:35:24.076</t>
  </si>
  <si>
    <t>21:35:24.573</t>
  </si>
  <si>
    <t>21:35:25.074</t>
  </si>
  <si>
    <t>21:35:25.586</t>
  </si>
  <si>
    <t>21:35:26.085</t>
  </si>
  <si>
    <t>21:35:26.575</t>
  </si>
  <si>
    <t>21:35:27.076</t>
  </si>
  <si>
    <t>21:35:27.576</t>
  </si>
  <si>
    <t>21:35:28.074</t>
  </si>
  <si>
    <t>21:35:28.572</t>
  </si>
  <si>
    <t>21:35:29.072</t>
  </si>
  <si>
    <t>21:35:29.587</t>
  </si>
  <si>
    <t>21:35:30.074</t>
  </si>
  <si>
    <t>21:35:30.574</t>
  </si>
  <si>
    <t>21:35:31.074</t>
  </si>
  <si>
    <t>21:35:31.572</t>
  </si>
  <si>
    <t>21:35:32.087</t>
  </si>
  <si>
    <t>21:35:32.601</t>
  </si>
  <si>
    <t>21:35:33.088</t>
  </si>
  <si>
    <t>21:35:33.602</t>
  </si>
  <si>
    <t>21:35:34.129</t>
  </si>
  <si>
    <t>21:35:34.631</t>
  </si>
  <si>
    <t>21:35:35.127</t>
  </si>
  <si>
    <t>21:35:35.642</t>
  </si>
  <si>
    <t>21:35:36.141</t>
  </si>
  <si>
    <t>21:35:36.643</t>
  </si>
  <si>
    <t>21:35:37.141</t>
  </si>
  <si>
    <t>21:35:37.645</t>
  </si>
  <si>
    <t>21:35:38.148</t>
  </si>
  <si>
    <t>21:35:38.634</t>
  </si>
  <si>
    <t>21:35:39.151</t>
  </si>
  <si>
    <t>21:35:39.668</t>
  </si>
  <si>
    <t>21:35:40.168</t>
  </si>
  <si>
    <t>21:35:40.668</t>
  </si>
  <si>
    <t>21:35:41.171</t>
  </si>
  <si>
    <t>21:35:41.675</t>
  </si>
  <si>
    <t>21:35:42.179</t>
  </si>
  <si>
    <t>21:35:42.676</t>
  </si>
  <si>
    <t>21:35:43.176</t>
  </si>
  <si>
    <t>21:35:43.667</t>
  </si>
  <si>
    <t>21:35:44.165</t>
  </si>
  <si>
    <t>21:35:44.670</t>
  </si>
  <si>
    <t>21:35:45.172</t>
  </si>
  <si>
    <t>21:35:45.672</t>
  </si>
  <si>
    <t>21:35:46.175</t>
  </si>
  <si>
    <t>21:35:46.677</t>
  </si>
  <si>
    <t>21:35:47.181</t>
  </si>
  <si>
    <t>21:35:47.671</t>
  </si>
  <si>
    <t>21:35:48.169</t>
  </si>
  <si>
    <t>21:35:48.670</t>
  </si>
  <si>
    <t>21:35:49.166</t>
  </si>
  <si>
    <t>21:35:49.666</t>
  </si>
  <si>
    <t>21:35:50.180</t>
  </si>
  <si>
    <t>21:35:50.679</t>
  </si>
  <si>
    <t>21:35:51.166</t>
  </si>
  <si>
    <t>21:35:51.668</t>
  </si>
  <si>
    <t>21:35:52.170</t>
  </si>
  <si>
    <t>21:35:52.668</t>
  </si>
  <si>
    <t>21:35:53.173</t>
  </si>
  <si>
    <t>21:35:53.672</t>
  </si>
  <si>
    <t>21:35:54.176</t>
  </si>
  <si>
    <t>21:35:54.677</t>
  </si>
  <si>
    <t>21:35:55.179</t>
  </si>
  <si>
    <t>21:35:55.666</t>
  </si>
  <si>
    <t>21:35:56.169</t>
  </si>
  <si>
    <t>21:35:56.673</t>
  </si>
  <si>
    <t>21:35:57.176</t>
  </si>
  <si>
    <t>21:35:57.678</t>
  </si>
  <si>
    <t>21:35:58.177</t>
  </si>
  <si>
    <t>21:35:58.678</t>
  </si>
  <si>
    <t>21:35:59.180</t>
  </si>
  <si>
    <t>21:35:59.667</t>
  </si>
  <si>
    <t>21:36:0.167</t>
  </si>
  <si>
    <t>21:36:0.666</t>
  </si>
  <si>
    <t>21:36:1.180</t>
  </si>
  <si>
    <t>21:36:1.667</t>
  </si>
  <si>
    <t>21:36:2.169</t>
  </si>
  <si>
    <t>21:36:2.674</t>
  </si>
  <si>
    <t>21:36:3.173</t>
  </si>
  <si>
    <t>21:36:3.677</t>
  </si>
  <si>
    <t>21:36:4.178</t>
  </si>
  <si>
    <t>21:36:4.680</t>
  </si>
  <si>
    <t>21:36:5.168</t>
  </si>
  <si>
    <t>21:36:5.673</t>
  </si>
  <si>
    <t>21:36:6.172</t>
  </si>
  <si>
    <t>21:36:6.671</t>
  </si>
  <si>
    <t>21:36:7.170</t>
  </si>
  <si>
    <t>21:36:7.667</t>
  </si>
  <si>
    <t>21:36:8.166</t>
  </si>
  <si>
    <t>21:36:8.668</t>
  </si>
  <si>
    <t>21:36:9.167</t>
  </si>
  <si>
    <t>21:36:9.677</t>
  </si>
  <si>
    <t>21:36:10.181</t>
  </si>
  <si>
    <t>21:36:10.668</t>
  </si>
  <si>
    <t>21:36:11.170</t>
  </si>
  <si>
    <t>21:36:11.672</t>
  </si>
  <si>
    <t>21:36:12.177</t>
  </si>
  <si>
    <t>21:36:12.680</t>
  </si>
  <si>
    <t>21:36:13.179</t>
  </si>
  <si>
    <t>21:36:13.666</t>
  </si>
  <si>
    <t>21:36:14.165</t>
  </si>
  <si>
    <t>21:36:14.680</t>
  </si>
  <si>
    <t>21:36:15.178</t>
  </si>
  <si>
    <t>21:36:15.681</t>
  </si>
  <si>
    <t>21:36:16.178</t>
  </si>
  <si>
    <t>21:36:16.677</t>
  </si>
  <si>
    <t>21:36:17.176</t>
  </si>
  <si>
    <t>21:36:17.677</t>
  </si>
  <si>
    <t>21:36:18.165</t>
  </si>
  <si>
    <t>21:36:18.676</t>
  </si>
  <si>
    <t>21:36:19.174</t>
  </si>
  <si>
    <t>21:36:19.676</t>
  </si>
  <si>
    <t>21:36:20.175</t>
  </si>
  <si>
    <t>21:36:20.676</t>
  </si>
  <si>
    <t>21:36:21.172</t>
  </si>
  <si>
    <t>21:36:21.671</t>
  </si>
  <si>
    <t>21:36:22.173</t>
  </si>
  <si>
    <t>21:36:22.670</t>
  </si>
  <si>
    <t>21:36:23.169</t>
  </si>
  <si>
    <t>21:36:23.669</t>
  </si>
  <si>
    <t>21:36:24.171</t>
  </si>
  <si>
    <t>21:36:24.673</t>
  </si>
  <si>
    <t>21:36:25.176</t>
  </si>
  <si>
    <t>21:36:25.679</t>
  </si>
  <si>
    <t>21:36:26.180</t>
  </si>
  <si>
    <t>21:36:26.678</t>
  </si>
  <si>
    <t>21:36:27.179</t>
  </si>
  <si>
    <t>21:36:27.677</t>
  </si>
  <si>
    <t>21:36:28.174</t>
  </si>
  <si>
    <t>21:36:28.676</t>
  </si>
  <si>
    <t>21:36:29.173</t>
  </si>
  <si>
    <t>21:36:29.674</t>
  </si>
  <si>
    <t>21:36:30.173</t>
  </si>
  <si>
    <t>21:36:30.676</t>
  </si>
  <si>
    <t>21:36:31.174</t>
  </si>
  <si>
    <t>21:36:31.676</t>
  </si>
  <si>
    <t>21:36:32.174</t>
  </si>
  <si>
    <t>21:36:32.672</t>
  </si>
  <si>
    <t>21:36:33.174</t>
  </si>
  <si>
    <t>21:36:33.671</t>
  </si>
  <si>
    <t>CPU %</t>
  </si>
  <si>
    <t>CPU W</t>
  </si>
  <si>
    <t>GPU %</t>
  </si>
  <si>
    <t>GPU W</t>
  </si>
  <si>
    <t>průměr</t>
  </si>
  <si>
    <t>FPS</t>
  </si>
  <si>
    <t>měření pomocí HWInfo a protokolování po dobu 120s</t>
  </si>
  <si>
    <t>22:50:26.795</t>
  </si>
  <si>
    <t>22:50:33.299</t>
  </si>
  <si>
    <t>Metoda</t>
  </si>
  <si>
    <t>Počet objektů</t>
  </si>
  <si>
    <t>1 GameObjects</t>
  </si>
  <si>
    <t>2 GameObjects Array</t>
  </si>
  <si>
    <t>3 GPU Instancing</t>
  </si>
  <si>
    <t>4 DOTS</t>
  </si>
  <si>
    <t>Průměr naměřených hodnot</t>
  </si>
  <si>
    <t xml:space="preserve">FPS </t>
  </si>
  <si>
    <t xml:space="preserve">CPU % </t>
  </si>
  <si>
    <t>FPS/komponent (Higher is better)</t>
  </si>
  <si>
    <t>FK_CPU %</t>
  </si>
  <si>
    <t>FK_CPU W</t>
  </si>
  <si>
    <t>FK_GPU %</t>
  </si>
  <si>
    <t>FK_GPU W</t>
  </si>
  <si>
    <t>OPS_CPU %</t>
  </si>
  <si>
    <t>OPS_CPU W</t>
  </si>
  <si>
    <t>OPS_GPU %</t>
  </si>
  <si>
    <t>OPS_GPU W</t>
  </si>
  <si>
    <t>objects per second</t>
  </si>
  <si>
    <t>objects per second/komponent (Higher is better)</t>
  </si>
  <si>
    <t xml:space="preserve">Chlazení: </t>
  </si>
  <si>
    <t xml:space="preserve">Grafická karta: </t>
  </si>
  <si>
    <t xml:space="preserve">Operační paměť: </t>
  </si>
  <si>
    <t>Patriot Viper Venom 32GB DDR5 6000 MHz CL30</t>
  </si>
  <si>
    <t xml:space="preserve">Základní deska: </t>
  </si>
  <si>
    <t>Gigabyte B650 Eagle</t>
  </si>
  <si>
    <t xml:space="preserve">SSD úložiště: </t>
  </si>
  <si>
    <t xml:space="preserve">Skříň: </t>
  </si>
  <si>
    <t>NZXT H6 Flow Black</t>
  </si>
  <si>
    <t>ADATA LEGEND 860 2TB</t>
  </si>
  <si>
    <t>Seasonic Core GX-750 ATX 3 (2024)</t>
  </si>
  <si>
    <t>Arctic Liquid Freezer III 360</t>
  </si>
  <si>
    <t>XFX Speedster MERC319 Radeon RX 7800 XT 16 GB</t>
  </si>
  <si>
    <t>Komponent</t>
  </si>
  <si>
    <t>Název</t>
  </si>
  <si>
    <t>AMD Ryzen 5 7600X (6c/12t)</t>
  </si>
  <si>
    <t xml:space="preserve">Zdroj: </t>
  </si>
  <si>
    <t xml:space="preserve">Procesor: </t>
  </si>
  <si>
    <t>Počet objektů za sekundu</t>
  </si>
  <si>
    <t>###,0 "mil."</t>
  </si>
  <si>
    <t>Počet objektů za 1% CPU</t>
  </si>
  <si>
    <t>16.4.2025</t>
  </si>
  <si>
    <t>21:32:44.620</t>
  </si>
  <si>
    <t>21:32:45.117</t>
  </si>
  <si>
    <t>21:32:45.616</t>
  </si>
  <si>
    <t>21:32:46.118</t>
  </si>
  <si>
    <t>21:32:46.616</t>
  </si>
  <si>
    <t>21:32:47.120</t>
  </si>
  <si>
    <t>21:32:47.618</t>
  </si>
  <si>
    <t>21:32:48.107</t>
  </si>
  <si>
    <t>21:32:48.607</t>
  </si>
  <si>
    <t>21:32:49.121</t>
  </si>
  <si>
    <t>21:32:49.623</t>
  </si>
  <si>
    <t>21:32:50.124</t>
  </si>
  <si>
    <t>21:32:50.623</t>
  </si>
  <si>
    <t>21:32:51.124</t>
  </si>
  <si>
    <t>21:32:51.636</t>
  </si>
  <si>
    <t>21:32:52.129</t>
  </si>
  <si>
    <t>21:32:52.628</t>
  </si>
  <si>
    <t>21:32:53.127</t>
  </si>
  <si>
    <t>21:32:53.631</t>
  </si>
  <si>
    <t>21:32:54.132</t>
  </si>
  <si>
    <t>21:32:54.634</t>
  </si>
  <si>
    <t>21:32:55.132</t>
  </si>
  <si>
    <t>21:32:55.631</t>
  </si>
  <si>
    <t>21:32:56.134</t>
  </si>
  <si>
    <t>21:32:56.631</t>
  </si>
  <si>
    <t>21:32:57.133</t>
  </si>
  <si>
    <t>21:32:57.630</t>
  </si>
  <si>
    <t>21:32:58.129</t>
  </si>
  <si>
    <t>21:32:58.630</t>
  </si>
  <si>
    <t>21:32:59.134</t>
  </si>
  <si>
    <t>21:32:59.635</t>
  </si>
  <si>
    <t>21:33:0.134</t>
  </si>
  <si>
    <t>21:33:0.633</t>
  </si>
  <si>
    <t>21:33:1.135</t>
  </si>
  <si>
    <t>21:33:1.636</t>
  </si>
  <si>
    <t>21:33:2.121</t>
  </si>
  <si>
    <t>21:33:2.626</t>
  </si>
  <si>
    <t>21:33:3.127</t>
  </si>
  <si>
    <t>21:33:3.627</t>
  </si>
  <si>
    <t>21:33:4.127</t>
  </si>
  <si>
    <t>21:33:4.627</t>
  </si>
  <si>
    <t>21:33:5.129</t>
  </si>
  <si>
    <t>21:33:5.629</t>
  </si>
  <si>
    <t>21:33:6.129</t>
  </si>
  <si>
    <t>21:33:6.629</t>
  </si>
  <si>
    <t>21:33:7.129</t>
  </si>
  <si>
    <t>21:33:7.629</t>
  </si>
  <si>
    <t>21:33:8.134</t>
  </si>
  <si>
    <t>21:33:8.636</t>
  </si>
  <si>
    <t>21:33:9.124</t>
  </si>
  <si>
    <t>21:33:9.626</t>
  </si>
  <si>
    <t>21:33:10.125</t>
  </si>
  <si>
    <t>21:33:10.624</t>
  </si>
  <si>
    <t>21:33:11.137</t>
  </si>
  <si>
    <t>21:33:11.622</t>
  </si>
  <si>
    <t>21:33:12.136</t>
  </si>
  <si>
    <t>21:33:12.622</t>
  </si>
  <si>
    <t>21:33:13.137</t>
  </si>
  <si>
    <t>21:33:13.636</t>
  </si>
  <si>
    <t>21:33:14.133</t>
  </si>
  <si>
    <t>21:33:14.620</t>
  </si>
  <si>
    <t>21:33:15.120</t>
  </si>
  <si>
    <t>21:33:15.636</t>
  </si>
  <si>
    <t>21:33:16.123</t>
  </si>
  <si>
    <t>21:33:16.626</t>
  </si>
  <si>
    <t>21:33:17.128</t>
  </si>
  <si>
    <t>21:33:17.627</t>
  </si>
  <si>
    <t>21:33:18.125</t>
  </si>
  <si>
    <t>21:33:18.626</t>
  </si>
  <si>
    <t>21:33:19.129</t>
  </si>
  <si>
    <t>21:33:19.630</t>
  </si>
  <si>
    <t>21:33:20.129</t>
  </si>
  <si>
    <t>21:33:20.629</t>
  </si>
  <si>
    <t>21:33:21.127</t>
  </si>
  <si>
    <t>21:33:21.629</t>
  </si>
  <si>
    <t>21:33:22.132</t>
  </si>
  <si>
    <t>21:33:22.633</t>
  </si>
  <si>
    <t>21:33:23.135</t>
  </si>
  <si>
    <t>21:33:23.632</t>
  </si>
  <si>
    <t>21:33:24.133</t>
  </si>
  <si>
    <t>21:33:24.636</t>
  </si>
  <si>
    <t>21:33:25.122</t>
  </si>
  <si>
    <t>21:33:25.638</t>
  </si>
  <si>
    <t>21:33:26.135</t>
  </si>
  <si>
    <t>21:33:26.622</t>
  </si>
  <si>
    <t>21:33:27.121</t>
  </si>
  <si>
    <t>21:33:27.622</t>
  </si>
  <si>
    <t>21:33:28.135</t>
  </si>
  <si>
    <t>21:33:28.635</t>
  </si>
  <si>
    <t>21:33:29.121</t>
  </si>
  <si>
    <t>21:33:29.622</t>
  </si>
  <si>
    <t>21:33:30.133</t>
  </si>
  <si>
    <t>21:33:30.633</t>
  </si>
  <si>
    <t>21:33:31.128</t>
  </si>
  <si>
    <t>21:33:31.630</t>
  </si>
  <si>
    <t>21:33:32.136</t>
  </si>
  <si>
    <t>21:33:32.626</t>
  </si>
  <si>
    <t>21:33:33.125</t>
  </si>
  <si>
    <t>21:33:33.625</t>
  </si>
  <si>
    <t>21:33:34.123</t>
  </si>
  <si>
    <t>21:33:34.638</t>
  </si>
  <si>
    <t>21:33:35.152</t>
  </si>
  <si>
    <t>21:33:35.671</t>
  </si>
  <si>
    <t>21:33:36.197</t>
  </si>
  <si>
    <t>21:33:36.711</t>
  </si>
  <si>
    <t>21:33:37.213</t>
  </si>
  <si>
    <t>21:33:37.701</t>
  </si>
  <si>
    <t>21:33:38.200</t>
  </si>
  <si>
    <t>21:33:38.702</t>
  </si>
  <si>
    <t>21:33:39.205</t>
  </si>
  <si>
    <t>21:33:39.707</t>
  </si>
  <si>
    <t>21:33:40.221</t>
  </si>
  <si>
    <t>21:33:40.722</t>
  </si>
  <si>
    <t>21:33:41.221</t>
  </si>
  <si>
    <t>21:33:41.721</t>
  </si>
  <si>
    <t>21:33:42.221</t>
  </si>
  <si>
    <t>21:33:42.725</t>
  </si>
  <si>
    <t>21:33:43.228</t>
  </si>
  <si>
    <t>21:33:43.727</t>
  </si>
  <si>
    <t>21:33:44.230</t>
  </si>
  <si>
    <t>21:33:44.729</t>
  </si>
  <si>
    <t>21:33:45.229</t>
  </si>
  <si>
    <t>21:33:45.729</t>
  </si>
  <si>
    <t>21:33:46.226</t>
  </si>
  <si>
    <t>21:33:46.730</t>
  </si>
  <si>
    <t>21:33:47.225</t>
  </si>
  <si>
    <t>21:33:47.729</t>
  </si>
  <si>
    <t>21:33:48.227</t>
  </si>
  <si>
    <t>21:33:48.726</t>
  </si>
  <si>
    <t>21:33:49.227</t>
  </si>
  <si>
    <t>21:33:49.727</t>
  </si>
  <si>
    <t>21:33:50.226</t>
  </si>
  <si>
    <t>21:33:50.727</t>
  </si>
  <si>
    <t>21:33:51.224</t>
  </si>
  <si>
    <t>21:33:51.725</t>
  </si>
  <si>
    <t>21:33:52.221</t>
  </si>
  <si>
    <t>21:33:52.718</t>
  </si>
  <si>
    <t>21:33:53.215</t>
  </si>
  <si>
    <t>21:33:53.716</t>
  </si>
  <si>
    <t>21:33:54.215</t>
  </si>
  <si>
    <t>21:33:54.716</t>
  </si>
  <si>
    <t>21:33:55.228</t>
  </si>
  <si>
    <t>21:33:55.716</t>
  </si>
  <si>
    <t>21:33:56.216</t>
  </si>
  <si>
    <t>21:33:56.720</t>
  </si>
  <si>
    <t>21:33:57.216</t>
  </si>
  <si>
    <t>21:33:57.721</t>
  </si>
  <si>
    <t>21:33:58.221</t>
  </si>
  <si>
    <t>21:33:58.723</t>
  </si>
  <si>
    <t>21:33:59.226</t>
  </si>
  <si>
    <t>21:33:59.721</t>
  </si>
  <si>
    <t>21:34:0.226</t>
  </si>
  <si>
    <t>21:34:0.726</t>
  </si>
  <si>
    <t>21:34:1.224</t>
  </si>
  <si>
    <t>21:34:1.728</t>
  </si>
  <si>
    <t>21:34:2.231</t>
  </si>
  <si>
    <t>21:34:2.728</t>
  </si>
  <si>
    <t>21:34:3.228</t>
  </si>
  <si>
    <t>21:34:3.726</t>
  </si>
  <si>
    <t>21:34:4.225</t>
  </si>
  <si>
    <t>21:34:4.722</t>
  </si>
  <si>
    <t>21:34:5.220</t>
  </si>
  <si>
    <t>21:34:5.722</t>
  </si>
  <si>
    <t>21:34:6.227</t>
  </si>
  <si>
    <t>21:34:6.727</t>
  </si>
  <si>
    <t>21:34:7.226</t>
  </si>
  <si>
    <t>21:34:7.722</t>
  </si>
  <si>
    <t>21:34:8.218</t>
  </si>
  <si>
    <t>21:34:8.719</t>
  </si>
  <si>
    <t>21:34:9.218</t>
  </si>
  <si>
    <t>21:34:9.719</t>
  </si>
  <si>
    <t>21:34:10.220</t>
  </si>
  <si>
    <t>21:34:10.723</t>
  </si>
  <si>
    <t>21:34:11.222</t>
  </si>
  <si>
    <t>21:34:11.721</t>
  </si>
  <si>
    <t>21:34:12.223</t>
  </si>
  <si>
    <t>21:34:12.725</t>
  </si>
  <si>
    <t>21:34:13.227</t>
  </si>
  <si>
    <t>21:34:13.729</t>
  </si>
  <si>
    <t>21:34:14.229</t>
  </si>
  <si>
    <t>21:34:14.730</t>
  </si>
  <si>
    <t>21:34:15.228</t>
  </si>
  <si>
    <t>21:34:15.718</t>
  </si>
  <si>
    <t>21:34:16.231</t>
  </si>
  <si>
    <t>21:34:16.717</t>
  </si>
  <si>
    <t>21:34:17.217</t>
  </si>
  <si>
    <t>21:34:17.719</t>
  </si>
  <si>
    <t>21:34:18.223</t>
  </si>
  <si>
    <t>21:34:18.726</t>
  </si>
  <si>
    <t>21:34:19.228</t>
  </si>
  <si>
    <t>21:34:19.723</t>
  </si>
  <si>
    <t>21:34:20.223</t>
  </si>
  <si>
    <t>21:34:20.724</t>
  </si>
  <si>
    <t>21:34:21.228</t>
  </si>
  <si>
    <t>21:34:21.723</t>
  </si>
  <si>
    <t>21:34:22.223</t>
  </si>
  <si>
    <t>21:34:22.725</t>
  </si>
  <si>
    <t>21:34:23.228</t>
  </si>
  <si>
    <t>21:34:23.726</t>
  </si>
  <si>
    <t>21:34:24.228</t>
  </si>
  <si>
    <t>21:34:24.728</t>
  </si>
  <si>
    <t>21:34:25.229</t>
  </si>
  <si>
    <t>21:34:25.717</t>
  </si>
  <si>
    <t>21:34:26.222</t>
  </si>
  <si>
    <t>21:34:26.722</t>
  </si>
  <si>
    <t>21:34:27.222</t>
  </si>
  <si>
    <t>21:34:27.721</t>
  </si>
  <si>
    <t>21:34:28.228</t>
  </si>
  <si>
    <t>21:34:28.726</t>
  </si>
  <si>
    <t>21:34:29.226</t>
  </si>
  <si>
    <t>21:34:29.715</t>
  </si>
  <si>
    <t>21:34:30.215</t>
  </si>
  <si>
    <t>21:34:30.717</t>
  </si>
  <si>
    <t>21:34:31.229</t>
  </si>
  <si>
    <t>21:34:31.729</t>
  </si>
  <si>
    <t>21:34:32.216</t>
  </si>
  <si>
    <t>21:34:32.718</t>
  </si>
  <si>
    <t>21:34:33.215</t>
  </si>
  <si>
    <t>21:34:33.715</t>
  </si>
  <si>
    <t>21:34:34.229</t>
  </si>
  <si>
    <t>21:34:34.727</t>
  </si>
  <si>
    <t>21:34:35.230</t>
  </si>
  <si>
    <t>21:34:35.748</t>
  </si>
  <si>
    <t>21:34:36.250</t>
  </si>
  <si>
    <t>21:34:36.749</t>
  </si>
  <si>
    <t>21:34:37.265</t>
  </si>
  <si>
    <t>21:34:37.765</t>
  </si>
  <si>
    <t>21:34:38.268</t>
  </si>
  <si>
    <t>21:34:38.767</t>
  </si>
  <si>
    <t>21:34:39.264</t>
  </si>
  <si>
    <t>21:34:39.764</t>
  </si>
  <si>
    <t>21:34:40.264</t>
  </si>
  <si>
    <t>21:34:40.792</t>
  </si>
  <si>
    <t>21:34:41.307</t>
  </si>
  <si>
    <t>21:34:41.803</t>
  </si>
  <si>
    <t>21:34:42.306</t>
  </si>
  <si>
    <t>21:34:42.805</t>
  </si>
  <si>
    <t>21:34:43.321</t>
  </si>
  <si>
    <t>21:34:43.820</t>
  </si>
  <si>
    <t>21:34:44.320</t>
  </si>
  <si>
    <t>21:34:44.822</t>
  </si>
  <si>
    <t>21:30:26.925</t>
  </si>
  <si>
    <t>21:30:27.428</t>
  </si>
  <si>
    <t>21:30:27.926</t>
  </si>
  <si>
    <t>21:30:28.427</t>
  </si>
  <si>
    <t>21:30:28.923</t>
  </si>
  <si>
    <t>21:30:29.426</t>
  </si>
  <si>
    <t>21:30:29.923</t>
  </si>
  <si>
    <t>21:30:30.426</t>
  </si>
  <si>
    <t>21:30:30.926</t>
  </si>
  <si>
    <t>21:30:31.430</t>
  </si>
  <si>
    <t>21:30:31.919</t>
  </si>
  <si>
    <t>21:30:32.433</t>
  </si>
  <si>
    <t>21:30:32.929</t>
  </si>
  <si>
    <t>21:30:33.433</t>
  </si>
  <si>
    <t>21:30:33.932</t>
  </si>
  <si>
    <t>21:30:34.433</t>
  </si>
  <si>
    <t>21:30:34.932</t>
  </si>
  <si>
    <t>21:30:35.431</t>
  </si>
  <si>
    <t>21:30:35.931</t>
  </si>
  <si>
    <t>21:30:36.433</t>
  </si>
  <si>
    <t>21:30:36.930</t>
  </si>
  <si>
    <t>21:30:37.429</t>
  </si>
  <si>
    <t>21:30:37.931</t>
  </si>
  <si>
    <t>21:30:38.430</t>
  </si>
  <si>
    <t>21:30:38.931</t>
  </si>
  <si>
    <t>21:30:39.429</t>
  </si>
  <si>
    <t>21:30:39.929</t>
  </si>
  <si>
    <t>21:30:40.426</t>
  </si>
  <si>
    <t>21:30:40.929</t>
  </si>
  <si>
    <t>21:30:41.428</t>
  </si>
  <si>
    <t>21:30:41.933</t>
  </si>
  <si>
    <t>21:30:42.431</t>
  </si>
  <si>
    <t>21:30:42.930</t>
  </si>
  <si>
    <t>21:30:43.431</t>
  </si>
  <si>
    <t>21:30:43.930</t>
  </si>
  <si>
    <t>21:30:44.429</t>
  </si>
  <si>
    <t>21:30:44.930</t>
  </si>
  <si>
    <t>21:30:45.428</t>
  </si>
  <si>
    <t>21:30:45.925</t>
  </si>
  <si>
    <t>21:30:46.428</t>
  </si>
  <si>
    <t>21:30:46.933</t>
  </si>
  <si>
    <t>21:30:47.433</t>
  </si>
  <si>
    <t>21:30:47.931</t>
  </si>
  <si>
    <t>21:30:48.427</t>
  </si>
  <si>
    <t>21:30:48.928</t>
  </si>
  <si>
    <t>21:30:49.428</t>
  </si>
  <si>
    <t>21:30:49.925</t>
  </si>
  <si>
    <t>21:30:50.426</t>
  </si>
  <si>
    <t>21:30:50.928</t>
  </si>
  <si>
    <t>21:30:51.428</t>
  </si>
  <si>
    <t>21:30:51.926</t>
  </si>
  <si>
    <t>21:30:52.428</t>
  </si>
  <si>
    <t>21:30:52.924</t>
  </si>
  <si>
    <t>21:30:53.425</t>
  </si>
  <si>
    <t>21:30:53.922</t>
  </si>
  <si>
    <t>21:30:54.423</t>
  </si>
  <si>
    <t>21:30:54.926</t>
  </si>
  <si>
    <t>21:30:55.422</t>
  </si>
  <si>
    <t>21:30:55.923</t>
  </si>
  <si>
    <t>21:30:56.420</t>
  </si>
  <si>
    <t>21:30:56.922</t>
  </si>
  <si>
    <t>21:30:57.423</t>
  </si>
  <si>
    <t>21:30:57.921</t>
  </si>
  <si>
    <t>21:30:58.427</t>
  </si>
  <si>
    <t>21:30:58.930</t>
  </si>
  <si>
    <t>21:30:59.428</t>
  </si>
  <si>
    <t>21:30:59.926</t>
  </si>
  <si>
    <t>21:31:0.423</t>
  </si>
  <si>
    <t>21:31:0.919</t>
  </si>
  <si>
    <t>21:31:1.420</t>
  </si>
  <si>
    <t>21:31:1.919</t>
  </si>
  <si>
    <t>21:31:2.422</t>
  </si>
  <si>
    <t>21:31:2.923</t>
  </si>
  <si>
    <t>21:31:3.421</t>
  </si>
  <si>
    <t>21:31:3.920</t>
  </si>
  <si>
    <t>21:31:4.420</t>
  </si>
  <si>
    <t>21:31:4.932</t>
  </si>
  <si>
    <t>21:31:5.420</t>
  </si>
  <si>
    <t>21:31:5.921</t>
  </si>
  <si>
    <t>21:31:6.425</t>
  </si>
  <si>
    <t>21:31:6.926</t>
  </si>
  <si>
    <t>21:31:7.431</t>
  </si>
  <si>
    <t>21:31:7.917</t>
  </si>
  <si>
    <t>21:31:8.424</t>
  </si>
  <si>
    <t>21:31:8.926</t>
  </si>
  <si>
    <t>21:31:9.427</t>
  </si>
  <si>
    <t>21:31:9.925</t>
  </si>
  <si>
    <t>21:31:10.424</t>
  </si>
  <si>
    <t>21:31:10.921</t>
  </si>
  <si>
    <t>21:31:11.419</t>
  </si>
  <si>
    <t>21:31:11.923</t>
  </si>
  <si>
    <t>21:31:12.419</t>
  </si>
  <si>
    <t>21:31:12.917</t>
  </si>
  <si>
    <t>21:31:13.429</t>
  </si>
  <si>
    <t>21:31:13.929</t>
  </si>
  <si>
    <t>21:31:14.430</t>
  </si>
  <si>
    <t>21:31:14.926</t>
  </si>
  <si>
    <t>21:31:15.426</t>
  </si>
  <si>
    <t>21:31:15.926</t>
  </si>
  <si>
    <t>21:31:16.424</t>
  </si>
  <si>
    <t>21:31:16.924</t>
  </si>
  <si>
    <t>21:31:17.424</t>
  </si>
  <si>
    <t>21:31:17.924</t>
  </si>
  <si>
    <t>21:31:18.425</t>
  </si>
  <si>
    <t>21:31:18.921</t>
  </si>
  <si>
    <t>21:31:19.419</t>
  </si>
  <si>
    <t>21:31:19.933</t>
  </si>
  <si>
    <t>21:31:20.433</t>
  </si>
  <si>
    <t>21:31:20.933</t>
  </si>
  <si>
    <t>21:31:21.431</t>
  </si>
  <si>
    <t>21:31:21.932</t>
  </si>
  <si>
    <t>21:31:22.430</t>
  </si>
  <si>
    <t>21:31:22.931</t>
  </si>
  <si>
    <t>21:31:23.428</t>
  </si>
  <si>
    <t>21:31:23.929</t>
  </si>
  <si>
    <t>21:31:24.425</t>
  </si>
  <si>
    <t>21:31:24.923</t>
  </si>
  <si>
    <t>21:31:25.422</t>
  </si>
  <si>
    <t>21:31:25.922</t>
  </si>
  <si>
    <t>21:31:26.424</t>
  </si>
  <si>
    <t>21:31:26.926</t>
  </si>
  <si>
    <t>21:31:27.423</t>
  </si>
  <si>
    <t>21:31:27.919</t>
  </si>
  <si>
    <t>21:31:28.431</t>
  </si>
  <si>
    <t>21:31:28.928</t>
  </si>
  <si>
    <t>21:31:29.430</t>
  </si>
  <si>
    <t>21:31:29.928</t>
  </si>
  <si>
    <t>21:31:30.425</t>
  </si>
  <si>
    <t>21:31:30.925</t>
  </si>
  <si>
    <t>21:31:31.422</t>
  </si>
  <si>
    <t>21:31:31.923</t>
  </si>
  <si>
    <t>21:31:32.423</t>
  </si>
  <si>
    <t>21:31:32.922</t>
  </si>
  <si>
    <t>21:31:33.419</t>
  </si>
  <si>
    <t>21:31:33.931</t>
  </si>
  <si>
    <t>21:31:34.431</t>
  </si>
  <si>
    <t>21:31:34.925</t>
  </si>
  <si>
    <t>21:31:35.424</t>
  </si>
  <si>
    <t>21:31:35.924</t>
  </si>
  <si>
    <t>21:31:36.424</t>
  </si>
  <si>
    <t>21:31:36.920</t>
  </si>
  <si>
    <t>21:31:37.419</t>
  </si>
  <si>
    <t>21:31:37.921</t>
  </si>
  <si>
    <t>21:31:38.423</t>
  </si>
  <si>
    <t>21:31:38.928</t>
  </si>
  <si>
    <t>21:31:39.429</t>
  </si>
  <si>
    <t>21:31:39.927</t>
  </si>
  <si>
    <t>21:31:40.427</t>
  </si>
  <si>
    <t>21:31:40.932</t>
  </si>
  <si>
    <t>21:31:41.426</t>
  </si>
  <si>
    <t>21:31:41.930</t>
  </si>
  <si>
    <t>21:31:42.430</t>
  </si>
  <si>
    <t>21:31:42.934</t>
  </si>
  <si>
    <t>21:31:43.424</t>
  </si>
  <si>
    <t>21:31:43.927</t>
  </si>
  <si>
    <t>21:31:44.426</t>
  </si>
  <si>
    <t>21:31:44.927</t>
  </si>
  <si>
    <t>21:31:45.427</t>
  </si>
  <si>
    <t>21:31:45.927</t>
  </si>
  <si>
    <t>21:31:46.426</t>
  </si>
  <si>
    <t>21:31:46.927</t>
  </si>
  <si>
    <t>21:31:47.426</t>
  </si>
  <si>
    <t>21:31:47.925</t>
  </si>
  <si>
    <t>21:31:48.422</t>
  </si>
  <si>
    <t>21:31:48.923</t>
  </si>
  <si>
    <t>21:31:49.424</t>
  </si>
  <si>
    <t>21:31:49.917</t>
  </si>
  <si>
    <t>21:31:50.418</t>
  </si>
  <si>
    <t>21:31:50.922</t>
  </si>
  <si>
    <t>21:31:51.420</t>
  </si>
  <si>
    <t>21:31:51.919</t>
  </si>
  <si>
    <t>21:31:52.420</t>
  </si>
  <si>
    <t>21:31:52.921</t>
  </si>
  <si>
    <t>21:31:53.420</t>
  </si>
  <si>
    <t>21:31:53.918</t>
  </si>
  <si>
    <t>21:31:54.432</t>
  </si>
  <si>
    <t>21:31:54.931</t>
  </si>
  <si>
    <t>21:31:55.430</t>
  </si>
  <si>
    <t>21:31:55.930</t>
  </si>
  <si>
    <t>21:31:56.431</t>
  </si>
  <si>
    <t>21:31:56.933</t>
  </si>
  <si>
    <t>21:31:57.420</t>
  </si>
  <si>
    <t>21:31:57.918</t>
  </si>
  <si>
    <t>21:31:58.421</t>
  </si>
  <si>
    <t>21:31:58.922</t>
  </si>
  <si>
    <t>21:31:59.418</t>
  </si>
  <si>
    <t>21:31:59.920</t>
  </si>
  <si>
    <t>21:32:0.433</t>
  </si>
  <si>
    <t>21:32:0.935</t>
  </si>
  <si>
    <t>21:32:1.433</t>
  </si>
  <si>
    <t>21:32:1.938</t>
  </si>
  <si>
    <t>21:32:2.439</t>
  </si>
  <si>
    <t>21:32:2.938</t>
  </si>
  <si>
    <t>21:32:3.453</t>
  </si>
  <si>
    <t>21:32:3.970</t>
  </si>
  <si>
    <t>21:32:4.483</t>
  </si>
  <si>
    <t>21:32:5.000</t>
  </si>
  <si>
    <t>21:32:5.510</t>
  </si>
  <si>
    <t>21:32:6.012</t>
  </si>
  <si>
    <t>21:32:6.511</t>
  </si>
  <si>
    <t>21:32:7.009</t>
  </si>
  <si>
    <t>21:32:7.508</t>
  </si>
  <si>
    <t>21:32:8.005</t>
  </si>
  <si>
    <t>21:32:8.506</t>
  </si>
  <si>
    <t>21:32:9.001</t>
  </si>
  <si>
    <t>21:32:9.504</t>
  </si>
  <si>
    <t>21:32:10.002</t>
  </si>
  <si>
    <t>21:32:10.518</t>
  </si>
  <si>
    <t>21:32:11.016</t>
  </si>
  <si>
    <t>21:32:11.512</t>
  </si>
  <si>
    <t>21:32:12.017</t>
  </si>
  <si>
    <t>21:32:12.514</t>
  </si>
  <si>
    <t>21:32:13.016</t>
  </si>
  <si>
    <t>21:32:13.516</t>
  </si>
  <si>
    <t>21:32:14.014</t>
  </si>
  <si>
    <t>21:32:14.514</t>
  </si>
  <si>
    <t>21:32:15.017</t>
  </si>
  <si>
    <t>21:32:15.515</t>
  </si>
  <si>
    <t>21:32:16.016</t>
  </si>
  <si>
    <t>21:32:16.515</t>
  </si>
  <si>
    <t>21:32:17.015</t>
  </si>
  <si>
    <t>21:32:17.513</t>
  </si>
  <si>
    <t>21:32:18.012</t>
  </si>
  <si>
    <t>21:32:18.513</t>
  </si>
  <si>
    <t>21:32:19.027</t>
  </si>
  <si>
    <t>21:32:19.515</t>
  </si>
  <si>
    <t>21:32:20.012</t>
  </si>
  <si>
    <t>21:32:20.526</t>
  </si>
  <si>
    <t>21:32:21.027</t>
  </si>
  <si>
    <t>21:32:21.526</t>
  </si>
  <si>
    <t>21:32:22.026</t>
  </si>
  <si>
    <t>21:32:22.512</t>
  </si>
  <si>
    <t>21:32:23.027</t>
  </si>
  <si>
    <t>21:32:23.525</t>
  </si>
  <si>
    <t>21:32:24.025</t>
  </si>
  <si>
    <t>21:32:24.512</t>
  </si>
  <si>
    <t>21:32:25.011</t>
  </si>
  <si>
    <t>21:32:25.526</t>
  </si>
  <si>
    <t>21:32:26.025</t>
  </si>
  <si>
    <t>21:32:26.514</t>
  </si>
  <si>
    <t>21:32:27.014</t>
  </si>
  <si>
    <t>21:28:17.516</t>
  </si>
  <si>
    <t>21:28:18.017</t>
  </si>
  <si>
    <t>21:28:18.514</t>
  </si>
  <si>
    <t>21:28:19.017</t>
  </si>
  <si>
    <t>21:28:19.522</t>
  </si>
  <si>
    <t>21:28:20.023</t>
  </si>
  <si>
    <t>21:28:20.518</t>
  </si>
  <si>
    <t>21:28:21.018</t>
  </si>
  <si>
    <t>21:28:21.516</t>
  </si>
  <si>
    <t>21:28:22.018</t>
  </si>
  <si>
    <t>21:28:22.521</t>
  </si>
  <si>
    <t>21:28:23.020</t>
  </si>
  <si>
    <t>21:28:23.516</t>
  </si>
  <si>
    <t>21:28:24.017</t>
  </si>
  <si>
    <t>21:28:24.519</t>
  </si>
  <si>
    <t>21:28:25.016</t>
  </si>
  <si>
    <t>21:28:25.517</t>
  </si>
  <si>
    <t>21:28:26.020</t>
  </si>
  <si>
    <t>21:28:26.523</t>
  </si>
  <si>
    <t>21:28:27.025</t>
  </si>
  <si>
    <t>21:28:27.523</t>
  </si>
  <si>
    <t>21:28:28.022</t>
  </si>
  <si>
    <t>21:28:28.523</t>
  </si>
  <si>
    <t>21:28:29.022</t>
  </si>
  <si>
    <t>21:28:29.526</t>
  </si>
  <si>
    <t>21:28:30.013</t>
  </si>
  <si>
    <t>21:28:30.514</t>
  </si>
  <si>
    <t>21:28:31.015</t>
  </si>
  <si>
    <t>21:28:31.516</t>
  </si>
  <si>
    <t>21:28:32.015</t>
  </si>
  <si>
    <t>21:28:32.516</t>
  </si>
  <si>
    <t>21:28:33.017</t>
  </si>
  <si>
    <t>21:28:33.515</t>
  </si>
  <si>
    <t>21:28:34.012</t>
  </si>
  <si>
    <t>21:28:34.516</t>
  </si>
  <si>
    <t>21:28:35.020</t>
  </si>
  <si>
    <t>21:28:35.519</t>
  </si>
  <si>
    <t>21:28:36.020</t>
  </si>
  <si>
    <t>21:28:36.520</t>
  </si>
  <si>
    <t>21:28:37.025</t>
  </si>
  <si>
    <t>21:28:37.523</t>
  </si>
  <si>
    <t>21:28:38.025</t>
  </si>
  <si>
    <t>21:28:38.522</t>
  </si>
  <si>
    <t>21:28:39.021</t>
  </si>
  <si>
    <t>21:28:39.528</t>
  </si>
  <si>
    <t>21:28:40.011</t>
  </si>
  <si>
    <t>21:28:40.513</t>
  </si>
  <si>
    <t>21:28:41.012</t>
  </si>
  <si>
    <t>21:28:41.513</t>
  </si>
  <si>
    <t>21:28:42.027</t>
  </si>
  <si>
    <t>21:28:42.555</t>
  </si>
  <si>
    <t>21:28:43.055</t>
  </si>
  <si>
    <t>21:28:43.555</t>
  </si>
  <si>
    <t>21:28:44.055</t>
  </si>
  <si>
    <t>21:28:44.544</t>
  </si>
  <si>
    <t>21:28:45.043</t>
  </si>
  <si>
    <t>21:28:45.557</t>
  </si>
  <si>
    <t>21:28:46.054</t>
  </si>
  <si>
    <t>21:28:46.558</t>
  </si>
  <si>
    <t>21:28:47.044</t>
  </si>
  <si>
    <t>21:28:47.558</t>
  </si>
  <si>
    <t>21:28:48.076</t>
  </si>
  <si>
    <t>21:28:48.579</t>
  </si>
  <si>
    <t>21:28:49.076</t>
  </si>
  <si>
    <t>21:28:49.587</t>
  </si>
  <si>
    <t>21:28:50.087</t>
  </si>
  <si>
    <t>21:28:50.588</t>
  </si>
  <si>
    <t>21:28:51.085</t>
  </si>
  <si>
    <t>21:28:51.584</t>
  </si>
  <si>
    <t>21:28:52.086</t>
  </si>
  <si>
    <t>21:28:52.596</t>
  </si>
  <si>
    <t>21:28:53.114</t>
  </si>
  <si>
    <t>21:28:53.615</t>
  </si>
  <si>
    <t>21:28:54.114</t>
  </si>
  <si>
    <t>21:28:54.614</t>
  </si>
  <si>
    <t>21:28:55.120</t>
  </si>
  <si>
    <t>21:28:55.609</t>
  </si>
  <si>
    <t>21:28:56.109</t>
  </si>
  <si>
    <t>21:28:56.613</t>
  </si>
  <si>
    <t>21:28:57.118</t>
  </si>
  <si>
    <t>21:28:57.618</t>
  </si>
  <si>
    <t>21:28:58.122</t>
  </si>
  <si>
    <t>21:28:58.620</t>
  </si>
  <si>
    <t>21:28:59.134</t>
  </si>
  <si>
    <t>21:28:59.633</t>
  </si>
  <si>
    <t>21:29:0.134</t>
  </si>
  <si>
    <t>21:29:0.635</t>
  </si>
  <si>
    <t>21:29:1.131</t>
  </si>
  <si>
    <t>21:29:1.634</t>
  </si>
  <si>
    <t>21:29:2.123</t>
  </si>
  <si>
    <t>21:29:2.626</t>
  </si>
  <si>
    <t>21:29:3.148</t>
  </si>
  <si>
    <t>21:29:3.652</t>
  </si>
  <si>
    <t>21:29:4.158</t>
  </si>
  <si>
    <t>21:29:4.660</t>
  </si>
  <si>
    <t>21:29:5.163</t>
  </si>
  <si>
    <t>21:29:5.663</t>
  </si>
  <si>
    <t>21:29:6.183</t>
  </si>
  <si>
    <t>21:29:6.682</t>
  </si>
  <si>
    <t>21:29:7.171</t>
  </si>
  <si>
    <t>21:29:7.671</t>
  </si>
  <si>
    <t>21:29:8.177</t>
  </si>
  <si>
    <t>21:29:8.681</t>
  </si>
  <si>
    <t>21:29:9.177</t>
  </si>
  <si>
    <t>21:29:9.693</t>
  </si>
  <si>
    <t>21:29:10.193</t>
  </si>
  <si>
    <t>21:29:10.710</t>
  </si>
  <si>
    <t>21:29:11.213</t>
  </si>
  <si>
    <t>21:29:11.710</t>
  </si>
  <si>
    <t>21:29:12.223</t>
  </si>
  <si>
    <t>21:29:12.724</t>
  </si>
  <si>
    <t>21:29:13.224</t>
  </si>
  <si>
    <t>21:29:13.721</t>
  </si>
  <si>
    <t>21:29:14.222</t>
  </si>
  <si>
    <t>21:29:14.722</t>
  </si>
  <si>
    <t>21:29:15.220</t>
  </si>
  <si>
    <t>21:29:15.721</t>
  </si>
  <si>
    <t>21:29:16.217</t>
  </si>
  <si>
    <t>21:29:16.719</t>
  </si>
  <si>
    <t>21:29:17.220</t>
  </si>
  <si>
    <t>21:29:17.718</t>
  </si>
  <si>
    <t>21:29:18.220</t>
  </si>
  <si>
    <t>21:29:18.720</t>
  </si>
  <si>
    <t>21:29:19.220</t>
  </si>
  <si>
    <t>21:29:19.720</t>
  </si>
  <si>
    <t>21:29:20.223</t>
  </si>
  <si>
    <t>21:29:20.724</t>
  </si>
  <si>
    <t>21:29:21.219</t>
  </si>
  <si>
    <t>21:29:21.719</t>
  </si>
  <si>
    <t>21:29:22.215</t>
  </si>
  <si>
    <t>21:29:22.716</t>
  </si>
  <si>
    <t>21:29:23.216</t>
  </si>
  <si>
    <t>21:29:23.719</t>
  </si>
  <si>
    <t>21:29:24.222</t>
  </si>
  <si>
    <t>21:29:24.729</t>
  </si>
  <si>
    <t>21:29:25.229</t>
  </si>
  <si>
    <t>21:29:25.729</t>
  </si>
  <si>
    <t>21:29:26.228</t>
  </si>
  <si>
    <t>21:29:26.715</t>
  </si>
  <si>
    <t>21:29:27.229</t>
  </si>
  <si>
    <t>21:29:27.728</t>
  </si>
  <si>
    <t>21:29:28.229</t>
  </si>
  <si>
    <t>21:29:28.728</t>
  </si>
  <si>
    <t>21:29:29.229</t>
  </si>
  <si>
    <t>21:29:29.717</t>
  </si>
  <si>
    <t>21:29:30.214</t>
  </si>
  <si>
    <t>21:29:30.717</t>
  </si>
  <si>
    <t>21:29:31.218</t>
  </si>
  <si>
    <t>21:29:31.719</t>
  </si>
  <si>
    <t>21:29:32.220</t>
  </si>
  <si>
    <t>21:29:32.722</t>
  </si>
  <si>
    <t>21:29:33.226</t>
  </si>
  <si>
    <t>21:29:33.727</t>
  </si>
  <si>
    <t>21:29:34.226</t>
  </si>
  <si>
    <t>21:29:34.723</t>
  </si>
  <si>
    <t>21:29:35.225</t>
  </si>
  <si>
    <t>21:29:35.725</t>
  </si>
  <si>
    <t>21:29:36.225</t>
  </si>
  <si>
    <t>21:29:36.727</t>
  </si>
  <si>
    <t>21:29:37.226</t>
  </si>
  <si>
    <t>21:29:37.727</t>
  </si>
  <si>
    <t>21:29:38.225</t>
  </si>
  <si>
    <t>21:29:38.728</t>
  </si>
  <si>
    <t>21:29:39.219</t>
  </si>
  <si>
    <t>21:29:39.717</t>
  </si>
  <si>
    <t>21:29:40.221</t>
  </si>
  <si>
    <t>21:29:40.725</t>
  </si>
  <si>
    <t>21:29:41.225</t>
  </si>
  <si>
    <t>21:29:41.724</t>
  </si>
  <si>
    <t>21:29:42.221</t>
  </si>
  <si>
    <t>21:29:42.722</t>
  </si>
  <si>
    <t>21:29:43.223</t>
  </si>
  <si>
    <t>21:29:43.724</t>
  </si>
  <si>
    <t>21:29:44.225</t>
  </si>
  <si>
    <t>21:29:44.725</t>
  </si>
  <si>
    <t>21:29:45.221</t>
  </si>
  <si>
    <t>21:29:45.722</t>
  </si>
  <si>
    <t>21:29:46.220</t>
  </si>
  <si>
    <t>21:29:46.721</t>
  </si>
  <si>
    <t>21:29:47.222</t>
  </si>
  <si>
    <t>21:29:47.729</t>
  </si>
  <si>
    <t>21:29:48.217</t>
  </si>
  <si>
    <t>21:29:48.720</t>
  </si>
  <si>
    <t>21:29:49.221</t>
  </si>
  <si>
    <t>21:29:49.722</t>
  </si>
  <si>
    <t>21:29:50.225</t>
  </si>
  <si>
    <t>21:29:50.727</t>
  </si>
  <si>
    <t>21:29:51.229</t>
  </si>
  <si>
    <t>21:29:51.715</t>
  </si>
  <si>
    <t>21:29:52.228</t>
  </si>
  <si>
    <t>21:29:52.728</t>
  </si>
  <si>
    <t>21:29:53.223</t>
  </si>
  <si>
    <t>21:29:53.724</t>
  </si>
  <si>
    <t>21:29:54.222</t>
  </si>
  <si>
    <t>21:29:54.721</t>
  </si>
  <si>
    <t>21:29:55.223</t>
  </si>
  <si>
    <t>21:29:55.723</t>
  </si>
  <si>
    <t>21:29:56.227</t>
  </si>
  <si>
    <t>21:29:56.727</t>
  </si>
  <si>
    <t>21:29:57.216</t>
  </si>
  <si>
    <t>21:29:57.716</t>
  </si>
  <si>
    <t>21:29:58.220</t>
  </si>
  <si>
    <t>21:29:58.721</t>
  </si>
  <si>
    <t>21:29:59.227</t>
  </si>
  <si>
    <t>21:29:59.715</t>
  </si>
  <si>
    <t>21:30:0.215</t>
  </si>
  <si>
    <t>21:30:0.716</t>
  </si>
  <si>
    <t>21:30:1.215</t>
  </si>
  <si>
    <t>21:30:1.728</t>
  </si>
  <si>
    <t>21:30:2.216</t>
  </si>
  <si>
    <t>21:30:2.716</t>
  </si>
  <si>
    <t>21:30:3.229</t>
  </si>
  <si>
    <t>21:30:3.731</t>
  </si>
  <si>
    <t>21:30:4.232</t>
  </si>
  <si>
    <t>21:30:4.749</t>
  </si>
  <si>
    <t>21:30:5.265</t>
  </si>
  <si>
    <t>21:30:5.777</t>
  </si>
  <si>
    <t>21:30:6.294</t>
  </si>
  <si>
    <t>21:30:6.794</t>
  </si>
  <si>
    <t>21:30:7.307</t>
  </si>
  <si>
    <t>21:30:7.809</t>
  </si>
  <si>
    <t>21:30:8.321</t>
  </si>
  <si>
    <t>21:30:8.819</t>
  </si>
  <si>
    <t>21:30:9.324</t>
  </si>
  <si>
    <t>21:30:9.810</t>
  </si>
  <si>
    <t>21:30:10.312</t>
  </si>
  <si>
    <t>21:30:10.816</t>
  </si>
  <si>
    <t>21:30:11.318</t>
  </si>
  <si>
    <t>21:30:11.825</t>
  </si>
  <si>
    <t>21:30:12.329</t>
  </si>
  <si>
    <t>21:30:12.833</t>
  </si>
  <si>
    <t>21:30:13.333</t>
  </si>
  <si>
    <t>21:30:13.848</t>
  </si>
  <si>
    <t>21:30:14.347</t>
  </si>
  <si>
    <t>21:30:14.850</t>
  </si>
  <si>
    <t>21:30:15.364</t>
  </si>
  <si>
    <t>21:30:15.866</t>
  </si>
  <si>
    <t>21:30:16.379</t>
  </si>
  <si>
    <t>21:30:16.884</t>
  </si>
  <si>
    <t>21:30:17.396</t>
  </si>
  <si>
    <t>21:23:23.125</t>
  </si>
  <si>
    <t>21:23:23.624</t>
  </si>
  <si>
    <t>21:23:24.139</t>
  </si>
  <si>
    <t>21:23:24.635</t>
  </si>
  <si>
    <t>21:23:25.122</t>
  </si>
  <si>
    <t>21:23:25.635</t>
  </si>
  <si>
    <t>21:23:26.134</t>
  </si>
  <si>
    <t>21:23:26.633</t>
  </si>
  <si>
    <t>21:23:27.134</t>
  </si>
  <si>
    <t>21:23:27.633</t>
  </si>
  <si>
    <t>21:23:28.137</t>
  </si>
  <si>
    <t>21:23:28.636</t>
  </si>
  <si>
    <t>21:23:29.134</t>
  </si>
  <si>
    <t>21:23:29.632</t>
  </si>
  <si>
    <t>21:23:30.128</t>
  </si>
  <si>
    <t>21:23:30.627</t>
  </si>
  <si>
    <t>21:23:31.125</t>
  </si>
  <si>
    <t>21:23:31.624</t>
  </si>
  <si>
    <t>21:23:32.125</t>
  </si>
  <si>
    <t>21:23:32.624</t>
  </si>
  <si>
    <t>21:23:33.126</t>
  </si>
  <si>
    <t>21:23:33.629</t>
  </si>
  <si>
    <t>21:23:34.128</t>
  </si>
  <si>
    <t>21:23:34.630</t>
  </si>
  <si>
    <t>21:23:35.129</t>
  </si>
  <si>
    <t>21:23:35.623</t>
  </si>
  <si>
    <t>21:23:36.124</t>
  </si>
  <si>
    <t>21:23:36.650</t>
  </si>
  <si>
    <t>21:23:37.164</t>
  </si>
  <si>
    <t>21:23:37.681</t>
  </si>
  <si>
    <t>21:23:38.183</t>
  </si>
  <si>
    <t>21:23:38.671</t>
  </si>
  <si>
    <t>21:23:39.172</t>
  </si>
  <si>
    <t>21:23:39.673</t>
  </si>
  <si>
    <t>21:23:40.173</t>
  </si>
  <si>
    <t>21:23:40.678</t>
  </si>
  <si>
    <t>21:23:41.170</t>
  </si>
  <si>
    <t>21:23:41.682</t>
  </si>
  <si>
    <t>21:23:42.171</t>
  </si>
  <si>
    <t>21:23:42.674</t>
  </si>
  <si>
    <t>21:23:43.184</t>
  </si>
  <si>
    <t>21:23:43.682</t>
  </si>
  <si>
    <t>21:23:44.180</t>
  </si>
  <si>
    <t>21:23:44.681</t>
  </si>
  <si>
    <t>21:23:45.169</t>
  </si>
  <si>
    <t>21:23:45.686</t>
  </si>
  <si>
    <t>21:23:46.199</t>
  </si>
  <si>
    <t>21:23:46.699</t>
  </si>
  <si>
    <t>21:23:47.199</t>
  </si>
  <si>
    <t>21:23:47.714</t>
  </si>
  <si>
    <t>21:23:48.213</t>
  </si>
  <si>
    <t>21:23:48.712</t>
  </si>
  <si>
    <t>21:23:49.209</t>
  </si>
  <si>
    <t>21:23:49.709</t>
  </si>
  <si>
    <t>21:23:50.208</t>
  </si>
  <si>
    <t>21:23:50.708</t>
  </si>
  <si>
    <t>21:23:51.213</t>
  </si>
  <si>
    <t>21:23:51.714</t>
  </si>
  <si>
    <t>21:23:52.211</t>
  </si>
  <si>
    <t>21:23:52.711</t>
  </si>
  <si>
    <t>21:23:53.211</t>
  </si>
  <si>
    <t>21:23:53.712</t>
  </si>
  <si>
    <t>21:23:54.224</t>
  </si>
  <si>
    <t>21:23:54.724</t>
  </si>
  <si>
    <t>21:23:55.224</t>
  </si>
  <si>
    <t>21:23:55.723</t>
  </si>
  <si>
    <t>21:23:56.226</t>
  </si>
  <si>
    <t>21:23:56.725</t>
  </si>
  <si>
    <t>21:23:57.224</t>
  </si>
  <si>
    <t>21:23:57.727</t>
  </si>
  <si>
    <t>21:23:58.222</t>
  </si>
  <si>
    <t>21:23:58.723</t>
  </si>
  <si>
    <t>21:23:59.219</t>
  </si>
  <si>
    <t>21:23:59.719</t>
  </si>
  <si>
    <t>21:24:0.222</t>
  </si>
  <si>
    <t>21:24:0.723</t>
  </si>
  <si>
    <t>21:24:1.220</t>
  </si>
  <si>
    <t>21:24:1.718</t>
  </si>
  <si>
    <t>21:24:2.217</t>
  </si>
  <si>
    <t>21:24:2.719</t>
  </si>
  <si>
    <t>21:24:3.216</t>
  </si>
  <si>
    <t>21:24:3.716</t>
  </si>
  <si>
    <t>21:24:4.216</t>
  </si>
  <si>
    <t>21:24:4.722</t>
  </si>
  <si>
    <t>21:24:5.225</t>
  </si>
  <si>
    <t>21:24:5.724</t>
  </si>
  <si>
    <t>21:24:6.226</t>
  </si>
  <si>
    <t>21:24:6.728</t>
  </si>
  <si>
    <t>21:24:7.226</t>
  </si>
  <si>
    <t>21:24:7.730</t>
  </si>
  <si>
    <t>21:24:8.215</t>
  </si>
  <si>
    <t>21:24:8.729</t>
  </si>
  <si>
    <t>21:24:9.229</t>
  </si>
  <si>
    <t>21:24:9.727</t>
  </si>
  <si>
    <t>21:24:10.214</t>
  </si>
  <si>
    <t>21:24:10.730</t>
  </si>
  <si>
    <t>21:24:11.229</t>
  </si>
  <si>
    <t>21:24:11.726</t>
  </si>
  <si>
    <t>21:24:12.227</t>
  </si>
  <si>
    <t>21:24:12.726</t>
  </si>
  <si>
    <t>21:24:13.224</t>
  </si>
  <si>
    <t>21:24:13.729</t>
  </si>
  <si>
    <t>21:24:14.228</t>
  </si>
  <si>
    <t>21:24:14.731</t>
  </si>
  <si>
    <t>21:24:15.261</t>
  </si>
  <si>
    <t>21:24:15.754</t>
  </si>
  <si>
    <t>21:24:16.269</t>
  </si>
  <si>
    <t>21:24:16.769</t>
  </si>
  <si>
    <t>21:24:17.282</t>
  </si>
  <si>
    <t>21:24:17.799</t>
  </si>
  <si>
    <t>21:24:18.297</t>
  </si>
  <si>
    <t>21:24:18.799</t>
  </si>
  <si>
    <t>21:24:19.316</t>
  </si>
  <si>
    <t>21:24:19.823</t>
  </si>
  <si>
    <t>21:24:20.309</t>
  </si>
  <si>
    <t>21:24:20.817</t>
  </si>
  <si>
    <t>21:24:21.322</t>
  </si>
  <si>
    <t>21:24:21.822</t>
  </si>
  <si>
    <t>21:24:22.322</t>
  </si>
  <si>
    <t>21:24:22.809</t>
  </si>
  <si>
    <t>21:24:23.308</t>
  </si>
  <si>
    <t>21:24:23.811</t>
  </si>
  <si>
    <t>21:24:24.310</t>
  </si>
  <si>
    <t>21:24:24.810</t>
  </si>
  <si>
    <t>21:24:25.311</t>
  </si>
  <si>
    <t>21:24:25.821</t>
  </si>
  <si>
    <t>21:24:26.316</t>
  </si>
  <si>
    <t>21:24:26.815</t>
  </si>
  <si>
    <t>21:24:27.317</t>
  </si>
  <si>
    <t>21:24:27.817</t>
  </si>
  <si>
    <t>21:24:28.319</t>
  </si>
  <si>
    <t>21:24:28.818</t>
  </si>
  <si>
    <t>21:24:29.319</t>
  </si>
  <si>
    <t>21:24:29.818</t>
  </si>
  <si>
    <t>21:24:30.316</t>
  </si>
  <si>
    <t>21:24:30.816</t>
  </si>
  <si>
    <t>21:24:31.313</t>
  </si>
  <si>
    <t>21:24:31.816</t>
  </si>
  <si>
    <t>21:24:32.315</t>
  </si>
  <si>
    <t>21:24:32.820</t>
  </si>
  <si>
    <t>21:24:33.319</t>
  </si>
  <si>
    <t>21:24:33.817</t>
  </si>
  <si>
    <t>21:24:34.321</t>
  </si>
  <si>
    <t>21:24:34.823</t>
  </si>
  <si>
    <t>21:24:35.318</t>
  </si>
  <si>
    <t>21:24:35.817</t>
  </si>
  <si>
    <t>21:24:36.317</t>
  </si>
  <si>
    <t>21:24:36.816</t>
  </si>
  <si>
    <t>21:24:37.315</t>
  </si>
  <si>
    <t>21:24:37.815</t>
  </si>
  <si>
    <t>21:24:38.315</t>
  </si>
  <si>
    <t>21:24:38.809</t>
  </si>
  <si>
    <t>21:24:39.325</t>
  </si>
  <si>
    <t>21:24:39.838</t>
  </si>
  <si>
    <t>21:24:40.333</t>
  </si>
  <si>
    <t>21:24:40.833</t>
  </si>
  <si>
    <t>21:24:41.337</t>
  </si>
  <si>
    <t>21:24:41.839</t>
  </si>
  <si>
    <t>21:24:42.326</t>
  </si>
  <si>
    <t>21:24:42.829</t>
  </si>
  <si>
    <t>21:24:43.325</t>
  </si>
  <si>
    <t>21:24:43.838</t>
  </si>
  <si>
    <t>21:24:44.325</t>
  </si>
  <si>
    <t>21:24:44.839</t>
  </si>
  <si>
    <t>21:24:45.338</t>
  </si>
  <si>
    <t>21:24:45.839</t>
  </si>
  <si>
    <t>21:24:46.329</t>
  </si>
  <si>
    <t>21:24:46.832</t>
  </si>
  <si>
    <t>21:24:47.335</t>
  </si>
  <si>
    <t>21:24:47.836</t>
  </si>
  <si>
    <t>21:24:48.335</t>
  </si>
  <si>
    <t>21:24:48.835</t>
  </si>
  <si>
    <t>21:24:49.333</t>
  </si>
  <si>
    <t>21:24:49.833</t>
  </si>
  <si>
    <t>21:24:50.338</t>
  </si>
  <si>
    <t>21:24:50.837</t>
  </si>
  <si>
    <t>21:24:51.332</t>
  </si>
  <si>
    <t>21:24:51.835</t>
  </si>
  <si>
    <t>21:24:52.339</t>
  </si>
  <si>
    <t>21:24:52.840</t>
  </si>
  <si>
    <t>21:24:53.325</t>
  </si>
  <si>
    <t>21:24:53.828</t>
  </si>
  <si>
    <t>21:24:54.330</t>
  </si>
  <si>
    <t>21:24:54.834</t>
  </si>
  <si>
    <t>21:24:55.350</t>
  </si>
  <si>
    <t>21:24:55.848</t>
  </si>
  <si>
    <t>21:24:56.348</t>
  </si>
  <si>
    <t>21:24:56.847</t>
  </si>
  <si>
    <t>21:24:57.346</t>
  </si>
  <si>
    <t>21:24:57.860</t>
  </si>
  <si>
    <t>21:24:58.371</t>
  </si>
  <si>
    <t>21:24:58.886</t>
  </si>
  <si>
    <t>21:24:59.371</t>
  </si>
  <si>
    <t>21:24:59.883</t>
  </si>
  <si>
    <t>21:25:0.383</t>
  </si>
  <si>
    <t>21:25:0.895</t>
  </si>
  <si>
    <t>21:25:1.394</t>
  </si>
  <si>
    <t>21:25:1.891</t>
  </si>
  <si>
    <t>21:25:2.394</t>
  </si>
  <si>
    <t>21:25:2.908</t>
  </si>
  <si>
    <t>21:25:3.424</t>
  </si>
  <si>
    <t>21:25:3.922</t>
  </si>
  <si>
    <t>21:25:4.418</t>
  </si>
  <si>
    <t>21:25:4.932</t>
  </si>
  <si>
    <t>21:25:5.430</t>
  </si>
  <si>
    <t>21:25:5.929</t>
  </si>
  <si>
    <t>21:25:6.423</t>
  </si>
  <si>
    <t>21:25:6.924</t>
  </si>
  <si>
    <t>21:25:7.422</t>
  </si>
  <si>
    <t>21:25:7.920</t>
  </si>
  <si>
    <t>21:25:8.423</t>
  </si>
  <si>
    <t>21:25:8.921</t>
  </si>
  <si>
    <t>21:25:9.419</t>
  </si>
  <si>
    <t>21:25:9.920</t>
  </si>
  <si>
    <t>21:25:10.422</t>
  </si>
  <si>
    <t>21:25:10.919</t>
  </si>
  <si>
    <t>21:25:11.422</t>
  </si>
  <si>
    <t>21:25:11.932</t>
  </si>
  <si>
    <t>21:25:12.419</t>
  </si>
  <si>
    <t>21:25:12.919</t>
  </si>
  <si>
    <t>21:25:13.432</t>
  </si>
  <si>
    <t>21:25:13.932</t>
  </si>
  <si>
    <t>21:25:14.421</t>
  </si>
  <si>
    <t>21:25:14.920</t>
  </si>
  <si>
    <t>21:25:15.420</t>
  </si>
  <si>
    <t>21:25:15.921</t>
  </si>
  <si>
    <t>21:25:16.422</t>
  </si>
  <si>
    <t>21:25:16.921</t>
  </si>
  <si>
    <t>21:25:17.420</t>
  </si>
  <si>
    <t>21:25:17.933</t>
  </si>
  <si>
    <t>21:25:18.431</t>
  </si>
  <si>
    <t>21:25:18.932</t>
  </si>
  <si>
    <t>21:25:19.429</t>
  </si>
  <si>
    <t>21:25:19.929</t>
  </si>
  <si>
    <t>21:25:20.429</t>
  </si>
  <si>
    <t>21:25:20.926</t>
  </si>
  <si>
    <t>21:25:21.429</t>
  </si>
  <si>
    <t>21:25:21.919</t>
  </si>
  <si>
    <t>21:25:22.420</t>
  </si>
  <si>
    <t>21:25:22.930</t>
  </si>
  <si>
    <t>21:45:33.143</t>
  </si>
  <si>
    <t>21:45:33.643</t>
  </si>
  <si>
    <t>21:45:34.152</t>
  </si>
  <si>
    <t>21:45:34.646</t>
  </si>
  <si>
    <t>21:45:35.145</t>
  </si>
  <si>
    <t>21:45:35.644</t>
  </si>
  <si>
    <t>21:45:36.141</t>
  </si>
  <si>
    <t>21:45:36.644</t>
  </si>
  <si>
    <t>21:45:37.143</t>
  </si>
  <si>
    <t>21:45:37.645</t>
  </si>
  <si>
    <t>21:45:38.146</t>
  </si>
  <si>
    <t>21:45:38.645</t>
  </si>
  <si>
    <t>21:45:39.150</t>
  </si>
  <si>
    <t>21:45:39.636</t>
  </si>
  <si>
    <t>21:45:40.151</t>
  </si>
  <si>
    <t>21:45:40.649</t>
  </si>
  <si>
    <t>21:45:41.151</t>
  </si>
  <si>
    <t>21:45:41.637</t>
  </si>
  <si>
    <t>21:45:42.148</t>
  </si>
  <si>
    <t>21:45:42.650</t>
  </si>
  <si>
    <t>21:45:43.151</t>
  </si>
  <si>
    <t>21:45:43.650</t>
  </si>
  <si>
    <t>21:45:44.138</t>
  </si>
  <si>
    <t>21:45:44.638</t>
  </si>
  <si>
    <t>21:45:45.136</t>
  </si>
  <si>
    <t>21:45:45.636</t>
  </si>
  <si>
    <t>21:45:46.139</t>
  </si>
  <si>
    <t>21:45:46.650</t>
  </si>
  <si>
    <t>21:45:47.138</t>
  </si>
  <si>
    <t>21:45:47.636</t>
  </si>
  <si>
    <t>21:45:48.140</t>
  </si>
  <si>
    <t>21:45:48.642</t>
  </si>
  <si>
    <t>21:45:49.143</t>
  </si>
  <si>
    <t>21:45:49.644</t>
  </si>
  <si>
    <t>21:45:50.148</t>
  </si>
  <si>
    <t>21:45:50.649</t>
  </si>
  <si>
    <t>21:45:51.149</t>
  </si>
  <si>
    <t>21:45:51.650</t>
  </si>
  <si>
    <t>21:45:52.149</t>
  </si>
  <si>
    <t>21:45:52.652</t>
  </si>
  <si>
    <t>21:45:53.137</t>
  </si>
  <si>
    <t>21:45:53.642</t>
  </si>
  <si>
    <t>21:45:54.143</t>
  </si>
  <si>
    <t>21:45:54.646</t>
  </si>
  <si>
    <t>21:45:55.146</t>
  </si>
  <si>
    <t>21:45:55.648</t>
  </si>
  <si>
    <t>21:45:56.142</t>
  </si>
  <si>
    <t>21:45:56.639</t>
  </si>
  <si>
    <t>21:45:57.144</t>
  </si>
  <si>
    <t>21:45:57.644</t>
  </si>
  <si>
    <t>21:45:58.143</t>
  </si>
  <si>
    <t>21:45:58.645</t>
  </si>
  <si>
    <t>21:45:59.146</t>
  </si>
  <si>
    <t>21:45:59.642</t>
  </si>
  <si>
    <t>21:46:0.143</t>
  </si>
  <si>
    <t>21:46:0.645</t>
  </si>
  <si>
    <t>21:46:1.140</t>
  </si>
  <si>
    <t>21:46:1.638</t>
  </si>
  <si>
    <t>21:46:2.139</t>
  </si>
  <si>
    <t>21:46:2.636</t>
  </si>
  <si>
    <t>21:46:3.151</t>
  </si>
  <si>
    <t>21:46:3.638</t>
  </si>
  <si>
    <t>21:46:4.136</t>
  </si>
  <si>
    <t>21:46:4.641</t>
  </si>
  <si>
    <t>21:46:5.147</t>
  </si>
  <si>
    <t>21:46:5.648</t>
  </si>
  <si>
    <t>21:46:6.146</t>
  </si>
  <si>
    <t>21:46:6.646</t>
  </si>
  <si>
    <t>21:46:7.142</t>
  </si>
  <si>
    <t>21:46:7.646</t>
  </si>
  <si>
    <t>21:46:8.149</t>
  </si>
  <si>
    <t>21:46:8.636</t>
  </si>
  <si>
    <t>21:46:9.142</t>
  </si>
  <si>
    <t>21:46:9.641</t>
  </si>
  <si>
    <t>21:46:10.139</t>
  </si>
  <si>
    <t>21:46:10.643</t>
  </si>
  <si>
    <t>21:46:11.147</t>
  </si>
  <si>
    <t>21:46:11.646</t>
  </si>
  <si>
    <t>21:46:12.145</t>
  </si>
  <si>
    <t>21:46:12.644</t>
  </si>
  <si>
    <t>21:46:13.142</t>
  </si>
  <si>
    <t>21:46:13.641</t>
  </si>
  <si>
    <t>21:46:14.141</t>
  </si>
  <si>
    <t>21:46:14.644</t>
  </si>
  <si>
    <t>21:46:15.144</t>
  </si>
  <si>
    <t>21:46:15.644</t>
  </si>
  <si>
    <t>21:46:16.140</t>
  </si>
  <si>
    <t>21:46:16.641</t>
  </si>
  <si>
    <t>21:46:17.142</t>
  </si>
  <si>
    <t>21:46:17.638</t>
  </si>
  <si>
    <t>21:46:18.139</t>
  </si>
  <si>
    <t>21:46:18.638</t>
  </si>
  <si>
    <t>21:46:19.141</t>
  </si>
  <si>
    <t>21:46:19.639</t>
  </si>
  <si>
    <t>21:46:20.142</t>
  </si>
  <si>
    <t>21:46:20.644</t>
  </si>
  <si>
    <t>21:46:21.147</t>
  </si>
  <si>
    <t>21:46:21.649</t>
  </si>
  <si>
    <t>21:46:22.138</t>
  </si>
  <si>
    <t>21:46:22.642</t>
  </si>
  <si>
    <t>21:46:23.142</t>
  </si>
  <si>
    <t>21:46:23.638</t>
  </si>
  <si>
    <t>21:46:24.141</t>
  </si>
  <si>
    <t>21:46:24.643</t>
  </si>
  <si>
    <t>21:46:25.146</t>
  </si>
  <si>
    <t>21:46:25.649</t>
  </si>
  <si>
    <t>21:46:26.150</t>
  </si>
  <si>
    <t>21:46:26.637</t>
  </si>
  <si>
    <t>21:46:27.139</t>
  </si>
  <si>
    <t>21:46:27.638</t>
  </si>
  <si>
    <t>21:46:28.142</t>
  </si>
  <si>
    <t>21:46:28.643</t>
  </si>
  <si>
    <t>21:46:29.150</t>
  </si>
  <si>
    <t>21:46:29.646</t>
  </si>
  <si>
    <t>21:46:30.147</t>
  </si>
  <si>
    <t>21:46:30.650</t>
  </si>
  <si>
    <t>21:46:31.150</t>
  </si>
  <si>
    <t>21:46:31.653</t>
  </si>
  <si>
    <t>21:46:32.173</t>
  </si>
  <si>
    <t>21:46:32.674</t>
  </si>
  <si>
    <t>21:46:33.177</t>
  </si>
  <si>
    <t>21:46:33.683</t>
  </si>
  <si>
    <t>21:46:34.183</t>
  </si>
  <si>
    <t>21:46:34.683</t>
  </si>
  <si>
    <t>21:46:35.186</t>
  </si>
  <si>
    <t>21:46:35.704</t>
  </si>
  <si>
    <t>21:46:36.208</t>
  </si>
  <si>
    <t>21:46:36.706</t>
  </si>
  <si>
    <t>21:46:37.204</t>
  </si>
  <si>
    <t>21:46:37.703</t>
  </si>
  <si>
    <t>21:46:38.204</t>
  </si>
  <si>
    <t>21:46:38.701</t>
  </si>
  <si>
    <t>21:46:39.200</t>
  </si>
  <si>
    <t>21:46:39.702</t>
  </si>
  <si>
    <t>21:46:40.206</t>
  </si>
  <si>
    <t>21:46:40.705</t>
  </si>
  <si>
    <t>21:46:41.202</t>
  </si>
  <si>
    <t>21:46:41.720</t>
  </si>
  <si>
    <t>21:46:42.229</t>
  </si>
  <si>
    <t>21:46:42.730</t>
  </si>
  <si>
    <t>21:46:43.244</t>
  </si>
  <si>
    <t>21:46:43.739</t>
  </si>
  <si>
    <t>21:46:44.242</t>
  </si>
  <si>
    <t>21:46:44.741</t>
  </si>
  <si>
    <t>21:46:45.245</t>
  </si>
  <si>
    <t>21:46:45.743</t>
  </si>
  <si>
    <t>21:46:46.244</t>
  </si>
  <si>
    <t>21:46:46.730</t>
  </si>
  <si>
    <t>21:46:47.235</t>
  </si>
  <si>
    <t>21:46:47.735</t>
  </si>
  <si>
    <t>21:46:48.238</t>
  </si>
  <si>
    <t>21:46:48.740</t>
  </si>
  <si>
    <t>21:46:49.245</t>
  </si>
  <si>
    <t>21:46:49.743</t>
  </si>
  <si>
    <t>21:46:50.243</t>
  </si>
  <si>
    <t>21:46:50.740</t>
  </si>
  <si>
    <t>21:46:51.242</t>
  </si>
  <si>
    <t>21:46:51.740</t>
  </si>
  <si>
    <t>21:46:52.245</t>
  </si>
  <si>
    <t>21:46:52.745</t>
  </si>
  <si>
    <t>21:46:53.243</t>
  </si>
  <si>
    <t>21:46:53.733</t>
  </si>
  <si>
    <t>21:46:54.238</t>
  </si>
  <si>
    <t>21:46:54.743</t>
  </si>
  <si>
    <t>21:46:55.245</t>
  </si>
  <si>
    <t>21:46:55.744</t>
  </si>
  <si>
    <t>21:46:56.243</t>
  </si>
  <si>
    <t>21:46:56.742</t>
  </si>
  <si>
    <t>21:46:57.243</t>
  </si>
  <si>
    <t>21:46:57.730</t>
  </si>
  <si>
    <t>21:46:58.233</t>
  </si>
  <si>
    <t>21:46:58.734</t>
  </si>
  <si>
    <t>21:46:59.234</t>
  </si>
  <si>
    <t>21:46:59.730</t>
  </si>
  <si>
    <t>21:47:0.233</t>
  </si>
  <si>
    <t>21:47:0.735</t>
  </si>
  <si>
    <t>21:47:1.237</t>
  </si>
  <si>
    <t>21:47:1.740</t>
  </si>
  <si>
    <t>21:47:2.241</t>
  </si>
  <si>
    <t>21:47:2.742</t>
  </si>
  <si>
    <t>21:47:3.243</t>
  </si>
  <si>
    <t>21:47:3.744</t>
  </si>
  <si>
    <t>21:47:4.244</t>
  </si>
  <si>
    <t>21:47:4.744</t>
  </si>
  <si>
    <t>21:47:5.241</t>
  </si>
  <si>
    <t>21:47:5.730</t>
  </si>
  <si>
    <t>21:47:6.233</t>
  </si>
  <si>
    <t>21:47:6.734</t>
  </si>
  <si>
    <t>21:47:7.234</t>
  </si>
  <si>
    <t>21:47:7.738</t>
  </si>
  <si>
    <t>21:47:8.241</t>
  </si>
  <si>
    <t>21:47:8.743</t>
  </si>
  <si>
    <t>21:47:9.241</t>
  </si>
  <si>
    <t>21:47:9.745</t>
  </si>
  <si>
    <t>21:47:10.248</t>
  </si>
  <si>
    <t>21:47:10.750</t>
  </si>
  <si>
    <t>21:47:11.247</t>
  </si>
  <si>
    <t>21:47:11.748</t>
  </si>
  <si>
    <t>21:47:12.248</t>
  </si>
  <si>
    <t>21:47:12.752</t>
  </si>
  <si>
    <t>21:47:13.250</t>
  </si>
  <si>
    <t>21:47:13.756</t>
  </si>
  <si>
    <t>21:47:14.256</t>
  </si>
  <si>
    <t>21:47:14.755</t>
  </si>
  <si>
    <t>21:47:15.253</t>
  </si>
  <si>
    <t>21:47:15.755</t>
  </si>
  <si>
    <t>21:47:16.257</t>
  </si>
  <si>
    <t>21:47:16.758</t>
  </si>
  <si>
    <t>21:47:17.252</t>
  </si>
  <si>
    <t>21:47:17.752</t>
  </si>
  <si>
    <t>21:47:18.252</t>
  </si>
  <si>
    <t>21:47:18.757</t>
  </si>
  <si>
    <t>21:47:19.251</t>
  </si>
  <si>
    <t>21:47:19.751</t>
  </si>
  <si>
    <t>21:47:20.253</t>
  </si>
  <si>
    <t>21:47:20.754</t>
  </si>
  <si>
    <t>21:47:21.255</t>
  </si>
  <si>
    <t>21:47:21.749</t>
  </si>
  <si>
    <t>21:47:22.248</t>
  </si>
  <si>
    <t>21:47:22.750</t>
  </si>
  <si>
    <t>21:47:23.249</t>
  </si>
  <si>
    <t>21:47:23.747</t>
  </si>
  <si>
    <t>21:47:24.248</t>
  </si>
  <si>
    <t>21:47:24.748</t>
  </si>
  <si>
    <t>21:47:25.246</t>
  </si>
  <si>
    <t>21:47:25.761</t>
  </si>
  <si>
    <t>21:47:26.291</t>
  </si>
  <si>
    <t>21:47:26.804</t>
  </si>
  <si>
    <t>21:47:27.304</t>
  </si>
  <si>
    <t>21:47:27.801</t>
  </si>
  <si>
    <t>21:47:28.305</t>
  </si>
  <si>
    <t>21:47:28.806</t>
  </si>
  <si>
    <t>21:47:29.306</t>
  </si>
  <si>
    <t>21:47:29.804</t>
  </si>
  <si>
    <t>21:47:30.303</t>
  </si>
  <si>
    <t>21:47:30.807</t>
  </si>
  <si>
    <t>21:47:31.304</t>
  </si>
  <si>
    <t>21:47:31.801</t>
  </si>
  <si>
    <t>21:47:32.301</t>
  </si>
  <si>
    <t>21:47:32.806</t>
  </si>
  <si>
    <t>21:47:33.320</t>
  </si>
  <si>
    <t>22:40:56.918</t>
  </si>
  <si>
    <t>22:40:57.431</t>
  </si>
  <si>
    <t>22:40:57.919</t>
  </si>
  <si>
    <t>22:40:58.421</t>
  </si>
  <si>
    <t>22:40:58.935</t>
  </si>
  <si>
    <t>22:40:59.440</t>
  </si>
  <si>
    <t>22:40:59.947</t>
  </si>
  <si>
    <t>22:41:0.443</t>
  </si>
  <si>
    <t>22:41:0.963</t>
  </si>
  <si>
    <t>22:41:1.449</t>
  </si>
  <si>
    <t>22:41:1.962</t>
  </si>
  <si>
    <t>22:41:2.462</t>
  </si>
  <si>
    <t>22:41:2.960</t>
  </si>
  <si>
    <t>22:41:3.466</t>
  </si>
  <si>
    <t>22:41:3.970</t>
  </si>
  <si>
    <t>22:41:4.468</t>
  </si>
  <si>
    <t>22:41:4.974</t>
  </si>
  <si>
    <t>22:41:5.463</t>
  </si>
  <si>
    <t>22:41:5.969</t>
  </si>
  <si>
    <t>22:41:6.476</t>
  </si>
  <si>
    <t>22:41:6.968</t>
  </si>
  <si>
    <t>22:41:7.473</t>
  </si>
  <si>
    <t>22:41:7.975</t>
  </si>
  <si>
    <t>22:41:8.475</t>
  </si>
  <si>
    <t>22:41:8.965</t>
  </si>
  <si>
    <t>22:41:9.469</t>
  </si>
  <si>
    <t>22:41:9.967</t>
  </si>
  <si>
    <t>22:41:10.483</t>
  </si>
  <si>
    <t>22:41:10.999</t>
  </si>
  <si>
    <t>22:41:11.499</t>
  </si>
  <si>
    <t>22:41:11.999</t>
  </si>
  <si>
    <t>22:41:12.501</t>
  </si>
  <si>
    <t>22:41:13.003</t>
  </si>
  <si>
    <t>22:41:13.505</t>
  </si>
  <si>
    <t>22:41:14.005</t>
  </si>
  <si>
    <t>22:41:14.507</t>
  </si>
  <si>
    <t>22:41:15.006</t>
  </si>
  <si>
    <t>22:41:15.495</t>
  </si>
  <si>
    <t>22:41:15.996</t>
  </si>
  <si>
    <t>22:41:16.498</t>
  </si>
  <si>
    <t>22:41:17.000</t>
  </si>
  <si>
    <t>22:41:17.500</t>
  </si>
  <si>
    <t>22:41:18.002</t>
  </si>
  <si>
    <t>22:41:18.503</t>
  </si>
  <si>
    <t>22:41:19.006</t>
  </si>
  <si>
    <t>22:41:19.495</t>
  </si>
  <si>
    <t>22:41:19.996</t>
  </si>
  <si>
    <t>22:41:20.500</t>
  </si>
  <si>
    <t>22:41:21.005</t>
  </si>
  <si>
    <t>22:41:21.523</t>
  </si>
  <si>
    <t>22:41:22.010</t>
  </si>
  <si>
    <t>22:41:22.522</t>
  </si>
  <si>
    <t>22:41:23.028</t>
  </si>
  <si>
    <t>22:41:23.529</t>
  </si>
  <si>
    <t>22:41:24.030</t>
  </si>
  <si>
    <t>22:41:24.543</t>
  </si>
  <si>
    <t>22:41:25.044</t>
  </si>
  <si>
    <t>22:41:25.547</t>
  </si>
  <si>
    <t>22:41:26.049</t>
  </si>
  <si>
    <t>22:41:26.550</t>
  </si>
  <si>
    <t>22:41:27.050</t>
  </si>
  <si>
    <t>22:41:27.550</t>
  </si>
  <si>
    <t>22:41:28.049</t>
  </si>
  <si>
    <t>22:41:28.551</t>
  </si>
  <si>
    <t>22:41:29.051</t>
  </si>
  <si>
    <t>22:41:29.550</t>
  </si>
  <si>
    <t>22:41:30.051</t>
  </si>
  <si>
    <t>22:41:30.555</t>
  </si>
  <si>
    <t>22:41:31.048</t>
  </si>
  <si>
    <t>22:41:31.547</t>
  </si>
  <si>
    <t>22:41:32.045</t>
  </si>
  <si>
    <t>22:41:32.549</t>
  </si>
  <si>
    <t>22:41:33.053</t>
  </si>
  <si>
    <t>22:41:33.544</t>
  </si>
  <si>
    <t>22:41:34.048</t>
  </si>
  <si>
    <t>22:41:34.549</t>
  </si>
  <si>
    <t>22:41:35.053</t>
  </si>
  <si>
    <t>22:41:35.555</t>
  </si>
  <si>
    <t>22:41:36.044</t>
  </si>
  <si>
    <t>22:41:36.546</t>
  </si>
  <si>
    <t>22:41:37.061</t>
  </si>
  <si>
    <t>22:41:37.565</t>
  </si>
  <si>
    <t>22:41:38.071</t>
  </si>
  <si>
    <t>22:41:38.557</t>
  </si>
  <si>
    <t>22:41:39.060</t>
  </si>
  <si>
    <t>22:41:39.564</t>
  </si>
  <si>
    <t>22:41:40.068</t>
  </si>
  <si>
    <t>22:41:40.558</t>
  </si>
  <si>
    <t>22:41:41.062</t>
  </si>
  <si>
    <t>22:41:41.564</t>
  </si>
  <si>
    <t>22:41:42.080</t>
  </si>
  <si>
    <t>22:41:42.581</t>
  </si>
  <si>
    <t>22:41:43.084</t>
  </si>
  <si>
    <t>22:41:43.591</t>
  </si>
  <si>
    <t>22:41:44.078</t>
  </si>
  <si>
    <t>22:41:44.593</t>
  </si>
  <si>
    <t>22:41:45.093</t>
  </si>
  <si>
    <t>22:41:45.590</t>
  </si>
  <si>
    <t>22:41:46.089</t>
  </si>
  <si>
    <t>22:41:46.589</t>
  </si>
  <si>
    <t>22:41:47.117</t>
  </si>
  <si>
    <t>22:41:47.604</t>
  </si>
  <si>
    <t>22:41:48.126</t>
  </si>
  <si>
    <t>22:41:48.643</t>
  </si>
  <si>
    <t>22:41:49.135</t>
  </si>
  <si>
    <t>22:41:49.639</t>
  </si>
  <si>
    <t>22:41:50.143</t>
  </si>
  <si>
    <t>22:41:50.647</t>
  </si>
  <si>
    <t>22:41:51.145</t>
  </si>
  <si>
    <t>22:41:51.647</t>
  </si>
  <si>
    <t>22:41:52.135</t>
  </si>
  <si>
    <t>22:41:52.642</t>
  </si>
  <si>
    <t>22:41:53.142</t>
  </si>
  <si>
    <t>22:41:53.646</t>
  </si>
  <si>
    <t>22:41:54.136</t>
  </si>
  <si>
    <t>22:41:54.647</t>
  </si>
  <si>
    <t>22:41:55.163</t>
  </si>
  <si>
    <t>22:41:55.679</t>
  </si>
  <si>
    <t>22:41:56.180</t>
  </si>
  <si>
    <t>22:41:56.666</t>
  </si>
  <si>
    <t>22:41:57.180</t>
  </si>
  <si>
    <t>22:41:57.682</t>
  </si>
  <si>
    <t>22:41:58.180</t>
  </si>
  <si>
    <t>22:41:58.669</t>
  </si>
  <si>
    <t>22:41:59.170</t>
  </si>
  <si>
    <t>22:41:59.674</t>
  </si>
  <si>
    <t>22:42:0.180</t>
  </si>
  <si>
    <t>22:42:0.680</t>
  </si>
  <si>
    <t>22:42:1.179</t>
  </si>
  <si>
    <t>22:42:1.668</t>
  </si>
  <si>
    <t>22:42:2.173</t>
  </si>
  <si>
    <t>22:42:2.671</t>
  </si>
  <si>
    <t>22:42:3.175</t>
  </si>
  <si>
    <t>22:42:3.679</t>
  </si>
  <si>
    <t>22:42:4.181</t>
  </si>
  <si>
    <t>22:42:4.669</t>
  </si>
  <si>
    <t>22:42:5.168</t>
  </si>
  <si>
    <t>22:42:5.668</t>
  </si>
  <si>
    <t>22:42:6.183</t>
  </si>
  <si>
    <t>22:42:6.683</t>
  </si>
  <si>
    <t>22:42:7.185</t>
  </si>
  <si>
    <t>22:42:7.710</t>
  </si>
  <si>
    <t>22:42:8.197</t>
  </si>
  <si>
    <t>22:42:8.702</t>
  </si>
  <si>
    <t>22:42:9.201</t>
  </si>
  <si>
    <t>22:42:9.704</t>
  </si>
  <si>
    <t>22:42:10.208</t>
  </si>
  <si>
    <t>22:42:10.726</t>
  </si>
  <si>
    <t>22:42:11.213</t>
  </si>
  <si>
    <t>22:42:11.716</t>
  </si>
  <si>
    <t>22:42:12.220</t>
  </si>
  <si>
    <t>22:42:12.722</t>
  </si>
  <si>
    <t>22:42:13.220</t>
  </si>
  <si>
    <t>22:42:13.723</t>
  </si>
  <si>
    <t>22:42:14.242</t>
  </si>
  <si>
    <t>22:42:14.732</t>
  </si>
  <si>
    <t>22:42:15.231</t>
  </si>
  <si>
    <t>22:42:15.745</t>
  </si>
  <si>
    <t>22:42:16.260</t>
  </si>
  <si>
    <t>22:42:16.758</t>
  </si>
  <si>
    <t>22:42:17.258</t>
  </si>
  <si>
    <t>22:42:17.758</t>
  </si>
  <si>
    <t>22:42:18.254</t>
  </si>
  <si>
    <t>22:42:18.745</t>
  </si>
  <si>
    <t>22:42:19.259</t>
  </si>
  <si>
    <t>22:42:19.745</t>
  </si>
  <si>
    <t>22:42:20.248</t>
  </si>
  <si>
    <t>22:42:20.748</t>
  </si>
  <si>
    <t>22:42:21.251</t>
  </si>
  <si>
    <t>22:42:21.765</t>
  </si>
  <si>
    <t>22:42:22.267</t>
  </si>
  <si>
    <t>22:42:22.785</t>
  </si>
  <si>
    <t>22:42:23.301</t>
  </si>
  <si>
    <t>22:42:23.800</t>
  </si>
  <si>
    <t>22:42:24.300</t>
  </si>
  <si>
    <t>22:42:24.803</t>
  </si>
  <si>
    <t>22:42:25.300</t>
  </si>
  <si>
    <t>22:42:25.798</t>
  </si>
  <si>
    <t>22:42:26.298</t>
  </si>
  <si>
    <t>22:42:26.804</t>
  </si>
  <si>
    <t>22:42:27.293</t>
  </si>
  <si>
    <t>22:42:27.797</t>
  </si>
  <si>
    <t>22:42:28.300</t>
  </si>
  <si>
    <t>22:42:28.818</t>
  </si>
  <si>
    <t>22:42:29.318</t>
  </si>
  <si>
    <t>22:42:29.837</t>
  </si>
  <si>
    <t>22:42:30.324</t>
  </si>
  <si>
    <t>22:42:30.824</t>
  </si>
  <si>
    <t>22:42:31.323</t>
  </si>
  <si>
    <t>22:42:31.828</t>
  </si>
  <si>
    <t>22:42:32.330</t>
  </si>
  <si>
    <t>22:42:32.832</t>
  </si>
  <si>
    <t>22:42:33.337</t>
  </si>
  <si>
    <t>22:42:33.838</t>
  </si>
  <si>
    <t>22:42:34.335</t>
  </si>
  <si>
    <t>22:42:34.824</t>
  </si>
  <si>
    <t>22:42:35.324</t>
  </si>
  <si>
    <t>22:42:35.835</t>
  </si>
  <si>
    <t>22:42:36.336</t>
  </si>
  <si>
    <t>22:42:36.835</t>
  </si>
  <si>
    <t>22:42:37.335</t>
  </si>
  <si>
    <t>22:42:37.838</t>
  </si>
  <si>
    <t>22:42:38.326</t>
  </si>
  <si>
    <t>22:42:38.834</t>
  </si>
  <si>
    <t>22:42:39.324</t>
  </si>
  <si>
    <t>22:42:39.830</t>
  </si>
  <si>
    <t>22:42:40.328</t>
  </si>
  <si>
    <t>22:42:40.828</t>
  </si>
  <si>
    <t>22:42:41.347</t>
  </si>
  <si>
    <t>22:42:41.865</t>
  </si>
  <si>
    <t>22:42:42.382</t>
  </si>
  <si>
    <t>22:42:42.886</t>
  </si>
  <si>
    <t>22:42:43.383</t>
  </si>
  <si>
    <t>22:42:43.871</t>
  </si>
  <si>
    <t>22:42:44.373</t>
  </si>
  <si>
    <t>22:42:44.872</t>
  </si>
  <si>
    <t>22:42:45.377</t>
  </si>
  <si>
    <t>22:42:45.885</t>
  </si>
  <si>
    <t>22:42:46.375</t>
  </si>
  <si>
    <t>22:42:46.874</t>
  </si>
  <si>
    <t>22:42:47.378</t>
  </si>
  <si>
    <t>22:42:47.883</t>
  </si>
  <si>
    <t>22:42:48.373</t>
  </si>
  <si>
    <t>22:42:48.877</t>
  </si>
  <si>
    <t>22:42:49.385</t>
  </si>
  <si>
    <t>22:42:49.892</t>
  </si>
  <si>
    <t>22:42:50.402</t>
  </si>
  <si>
    <t>22:42:50.922</t>
  </si>
  <si>
    <t>22:42:51.423</t>
  </si>
  <si>
    <t>22:42:51.925</t>
  </si>
  <si>
    <t>22:42:52.419</t>
  </si>
  <si>
    <t>22:42:52.924</t>
  </si>
  <si>
    <t>22:42:53.432</t>
  </si>
  <si>
    <t>22:42:53.953</t>
  </si>
  <si>
    <t>22:42:54.474</t>
  </si>
  <si>
    <t>22:42:54.988</t>
  </si>
  <si>
    <t>22:42:55.509</t>
  </si>
  <si>
    <t>22:42:56.000</t>
  </si>
  <si>
    <t>22:42:56.505</t>
  </si>
  <si>
    <t>22:42:57.009</t>
  </si>
  <si>
    <t>22:50:27.297</t>
  </si>
  <si>
    <t>22:50:27.795</t>
  </si>
  <si>
    <t>22:50:28.297</t>
  </si>
  <si>
    <t>22:50:28.793</t>
  </si>
  <si>
    <t>22:50:29.294</t>
  </si>
  <si>
    <t>22:50:29.797</t>
  </si>
  <si>
    <t>22:50:30.299</t>
  </si>
  <si>
    <t>22:50:30.800</t>
  </si>
  <si>
    <t>22:50:31.300</t>
  </si>
  <si>
    <t>22:50:31.804</t>
  </si>
  <si>
    <t>22:50:32.305</t>
  </si>
  <si>
    <t>22:50:32.793</t>
  </si>
  <si>
    <t>22:50:33.801</t>
  </si>
  <si>
    <t>22:50:34.303</t>
  </si>
  <si>
    <t>22:50:34.791</t>
  </si>
  <si>
    <t>22:50:35.294</t>
  </si>
  <si>
    <t>22:50:35.807</t>
  </si>
  <si>
    <t>22:50:36.305</t>
  </si>
  <si>
    <t>22:50:36.805</t>
  </si>
  <si>
    <t>22:50:37.305</t>
  </si>
  <si>
    <t>22:50:37.792</t>
  </si>
  <si>
    <t>22:50:38.294</t>
  </si>
  <si>
    <t>22:50:38.796</t>
  </si>
  <si>
    <t>22:50:39.301</t>
  </si>
  <si>
    <t>22:50:39.802</t>
  </si>
  <si>
    <t>22:50:40.305</t>
  </si>
  <si>
    <t>22:50:40.806</t>
  </si>
  <si>
    <t>22:50:41.306</t>
  </si>
  <si>
    <t>22:50:41.791</t>
  </si>
  <si>
    <t>22:50:42.294</t>
  </si>
  <si>
    <t>22:50:42.799</t>
  </si>
  <si>
    <t>22:50:43.300</t>
  </si>
  <si>
    <t>22:50:43.805</t>
  </si>
  <si>
    <t>22:50:44.291</t>
  </si>
  <si>
    <t>22:50:44.794</t>
  </si>
  <si>
    <t>22:50:45.293</t>
  </si>
  <si>
    <t>22:50:45.794</t>
  </si>
  <si>
    <t>22:50:46.291</t>
  </si>
  <si>
    <t>22:50:46.792</t>
  </si>
  <si>
    <t>22:50:47.293</t>
  </si>
  <si>
    <t>22:50:47.792</t>
  </si>
  <si>
    <t>22:50:48.291</t>
  </si>
  <si>
    <t>22:50:48.794</t>
  </si>
  <si>
    <t>22:50:49.308</t>
  </si>
  <si>
    <t>22:50:49.809</t>
  </si>
  <si>
    <t>22:50:50.323</t>
  </si>
  <si>
    <t>22:50:50.823</t>
  </si>
  <si>
    <t>22:50:51.324</t>
  </si>
  <si>
    <t>22:50:51.827</t>
  </si>
  <si>
    <t>22:50:52.326</t>
  </si>
  <si>
    <t>22:50:52.825</t>
  </si>
  <si>
    <t>22:50:53.329</t>
  </si>
  <si>
    <t>22:50:53.833</t>
  </si>
  <si>
    <t>22:50:54.335</t>
  </si>
  <si>
    <t>22:50:54.835</t>
  </si>
  <si>
    <t>22:50:55.323</t>
  </si>
  <si>
    <t>22:50:55.838</t>
  </si>
  <si>
    <t>22:50:56.338</t>
  </si>
  <si>
    <t>22:50:56.823</t>
  </si>
  <si>
    <t>22:50:57.327</t>
  </si>
  <si>
    <t>22:50:57.830</t>
  </si>
  <si>
    <t>22:50:58.331</t>
  </si>
  <si>
    <t>22:50:58.828</t>
  </si>
  <si>
    <t>22:50:59.325</t>
  </si>
  <si>
    <t>22:50:59.828</t>
  </si>
  <si>
    <t>22:51:0.328</t>
  </si>
  <si>
    <t>22:51:0.830</t>
  </si>
  <si>
    <t>22:51:1.330</t>
  </si>
  <si>
    <t>22:51:1.825</t>
  </si>
  <si>
    <t>22:51:2.327</t>
  </si>
  <si>
    <t>22:51:2.831</t>
  </si>
  <si>
    <t>22:51:3.332</t>
  </si>
  <si>
    <t>22:51:3.834</t>
  </si>
  <si>
    <t>22:51:4.332</t>
  </si>
  <si>
    <t>22:51:4.835</t>
  </si>
  <si>
    <t>22:51:5.350</t>
  </si>
  <si>
    <t>22:51:5.839</t>
  </si>
  <si>
    <t>22:51:6.340</t>
  </si>
  <si>
    <t>22:51:6.855</t>
  </si>
  <si>
    <t>22:51:7.370</t>
  </si>
  <si>
    <t>22:51:7.872</t>
  </si>
  <si>
    <t>22:51:8.377</t>
  </si>
  <si>
    <t>22:51:8.878</t>
  </si>
  <si>
    <t>22:51:9.383</t>
  </si>
  <si>
    <t>22:51:9.873</t>
  </si>
  <si>
    <t>22:51:10.374</t>
  </si>
  <si>
    <t>22:51:10.876</t>
  </si>
  <si>
    <t>22:51:11.380</t>
  </si>
  <si>
    <t>22:51:11.881</t>
  </si>
  <si>
    <t>22:51:12.382</t>
  </si>
  <si>
    <t>22:51:12.879</t>
  </si>
  <si>
    <t>22:51:13.380</t>
  </si>
  <si>
    <t>22:51:13.884</t>
  </si>
  <si>
    <t>22:51:14.370</t>
  </si>
  <si>
    <t>22:51:14.874</t>
  </si>
  <si>
    <t>22:51:15.378</t>
  </si>
  <si>
    <t>22:51:15.878</t>
  </si>
  <si>
    <t>22:51:16.381</t>
  </si>
  <si>
    <t>22:51:16.884</t>
  </si>
  <si>
    <t>22:51:17.369</t>
  </si>
  <si>
    <t>22:51:17.874</t>
  </si>
  <si>
    <t>22:51:18.379</t>
  </si>
  <si>
    <t>22:51:18.882</t>
  </si>
  <si>
    <t>22:51:19.380</t>
  </si>
  <si>
    <t>22:51:19.882</t>
  </si>
  <si>
    <t>22:51:20.380</t>
  </si>
  <si>
    <t>22:51:20.885</t>
  </si>
  <si>
    <t>22:51:21.400</t>
  </si>
  <si>
    <t>22:51:21.898</t>
  </si>
  <si>
    <t>22:51:22.400</t>
  </si>
  <si>
    <t>22:51:22.915</t>
  </si>
  <si>
    <t>22:51:23.431</t>
  </si>
  <si>
    <t>22:51:23.932</t>
  </si>
  <si>
    <t>22:51:24.432</t>
  </si>
  <si>
    <t>22:51:24.935</t>
  </si>
  <si>
    <t>22:51:25.435</t>
  </si>
  <si>
    <t>22:51:25.953</t>
  </si>
  <si>
    <t>22:51:26.452</t>
  </si>
  <si>
    <t>22:51:26.953</t>
  </si>
  <si>
    <t>22:51:27.452</t>
  </si>
  <si>
    <t>22:51:27.954</t>
  </si>
  <si>
    <t>22:51:28.455</t>
  </si>
  <si>
    <t>22:51:28.954</t>
  </si>
  <si>
    <t>22:51:29.457</t>
  </si>
  <si>
    <t>22:51:29.965</t>
  </si>
  <si>
    <t>22:51:30.460</t>
  </si>
  <si>
    <t>22:51:30.960</t>
  </si>
  <si>
    <t>22:51:31.448</t>
  </si>
  <si>
    <t>22:51:31.961</t>
  </si>
  <si>
    <t>22:51:32.463</t>
  </si>
  <si>
    <t>22:51:32.950</t>
  </si>
  <si>
    <t>22:51:33.455</t>
  </si>
  <si>
    <t>22:51:33.957</t>
  </si>
  <si>
    <t>22:51:34.458</t>
  </si>
  <si>
    <t>22:51:34.947</t>
  </si>
  <si>
    <t>22:51:35.448</t>
  </si>
  <si>
    <t>22:51:35.952</t>
  </si>
  <si>
    <t>22:51:36.458</t>
  </si>
  <si>
    <t>22:51:36.957</t>
  </si>
  <si>
    <t>22:51:37.461</t>
  </si>
  <si>
    <t>22:51:37.956</t>
  </si>
  <si>
    <t>22:51:38.455</t>
  </si>
  <si>
    <t>22:51:38.952</t>
  </si>
  <si>
    <t>22:51:39.453</t>
  </si>
  <si>
    <t>22:51:39.950</t>
  </si>
  <si>
    <t>22:51:40.469</t>
  </si>
  <si>
    <t>22:51:40.971</t>
  </si>
  <si>
    <t>22:51:41.487</t>
  </si>
  <si>
    <t>22:51:42.001</t>
  </si>
  <si>
    <t>22:51:42.501</t>
  </si>
  <si>
    <t>22:51:43.003</t>
  </si>
  <si>
    <t>22:51:43.505</t>
  </si>
  <si>
    <t>22:51:44.009</t>
  </si>
  <si>
    <t>22:51:44.508</t>
  </si>
  <si>
    <t>22:51:45.008</t>
  </si>
  <si>
    <t>22:51:45.507</t>
  </si>
  <si>
    <t>22:51:45.994</t>
  </si>
  <si>
    <t>22:51:46.495</t>
  </si>
  <si>
    <t>22:51:46.996</t>
  </si>
  <si>
    <t>22:51:47.496</t>
  </si>
  <si>
    <t>22:51:47.994</t>
  </si>
  <si>
    <t>22:51:48.509</t>
  </si>
  <si>
    <t>22:51:49.008</t>
  </si>
  <si>
    <t>22:51:49.507</t>
  </si>
  <si>
    <t>22:51:50.008</t>
  </si>
  <si>
    <t>22:51:50.504</t>
  </si>
  <si>
    <t>22:51:51.003</t>
  </si>
  <si>
    <t>22:51:51.514</t>
  </si>
  <si>
    <t>22:51:52.031</t>
  </si>
  <si>
    <t>22:51:52.552</t>
  </si>
  <si>
    <t>22:51:53.055</t>
  </si>
  <si>
    <t>22:51:53.543</t>
  </si>
  <si>
    <t>22:51:54.044</t>
  </si>
  <si>
    <t>22:51:54.550</t>
  </si>
  <si>
    <t>22:51:55.052</t>
  </si>
  <si>
    <t>22:51:55.551</t>
  </si>
  <si>
    <t>22:51:56.053</t>
  </si>
  <si>
    <t>22:51:56.555</t>
  </si>
  <si>
    <t>22:51:57.042</t>
  </si>
  <si>
    <t>22:51:57.544</t>
  </si>
  <si>
    <t>22:51:58.048</t>
  </si>
  <si>
    <t>22:51:58.550</t>
  </si>
  <si>
    <t>22:51:59.046</t>
  </si>
  <si>
    <t>22:51:59.550</t>
  </si>
  <si>
    <t>22:52:0.064</t>
  </si>
  <si>
    <t>22:52:0.569</t>
  </si>
  <si>
    <t>22:52:1.071</t>
  </si>
  <si>
    <t>22:52:1.559</t>
  </si>
  <si>
    <t>22:52:2.079</t>
  </si>
  <si>
    <t>22:52:2.583</t>
  </si>
  <si>
    <t>22:52:3.088</t>
  </si>
  <si>
    <t>22:52:3.576</t>
  </si>
  <si>
    <t>22:52:4.079</t>
  </si>
  <si>
    <t>22:52:4.581</t>
  </si>
  <si>
    <t>22:52:5.082</t>
  </si>
  <si>
    <t>22:52:5.585</t>
  </si>
  <si>
    <t>22:52:6.074</t>
  </si>
  <si>
    <t>22:52:6.578</t>
  </si>
  <si>
    <t>22:52:7.081</t>
  </si>
  <si>
    <t>22:52:7.587</t>
  </si>
  <si>
    <t>22:52:8.083</t>
  </si>
  <si>
    <t>22:52:8.581</t>
  </si>
  <si>
    <t>22:52:9.080</t>
  </si>
  <si>
    <t>22:52:9.582</t>
  </si>
  <si>
    <t>22:52:10.085</t>
  </si>
  <si>
    <t>22:52:10.573</t>
  </si>
  <si>
    <t>22:52:11.076</t>
  </si>
  <si>
    <t>22:52:11.580</t>
  </si>
  <si>
    <t>22:52:12.080</t>
  </si>
  <si>
    <t>22:52:12.584</t>
  </si>
  <si>
    <t>22:52:13.072</t>
  </si>
  <si>
    <t>22:52:13.586</t>
  </si>
  <si>
    <t>22:52:14.083</t>
  </si>
  <si>
    <t>22:52:14.584</t>
  </si>
  <si>
    <t>22:52:15.078</t>
  </si>
  <si>
    <t>22:52:15.579</t>
  </si>
  <si>
    <t>22:52:16.080</t>
  </si>
  <si>
    <t>22:52:16.584</t>
  </si>
  <si>
    <t>22:52:17.086</t>
  </si>
  <si>
    <t>22:52:17.573</t>
  </si>
  <si>
    <t>22:52:18.073</t>
  </si>
  <si>
    <t>22:52:18.574</t>
  </si>
  <si>
    <t>22:52:19.075</t>
  </si>
  <si>
    <t>22:52:19.574</t>
  </si>
  <si>
    <t>22:52:20.075</t>
  </si>
  <si>
    <t>22:52:20.576</t>
  </si>
  <si>
    <t>22:52:21.077</t>
  </si>
  <si>
    <t>22:52:21.578</t>
  </si>
  <si>
    <t>22:52:22.081</t>
  </si>
  <si>
    <t>22:52:22.584</t>
  </si>
  <si>
    <t>22:52:23.087</t>
  </si>
  <si>
    <t>22:52:23.575</t>
  </si>
  <si>
    <t>22:52:24.088</t>
  </si>
  <si>
    <t>22:52:24.575</t>
  </si>
  <si>
    <t>22:52:25.079</t>
  </si>
  <si>
    <t>22:52:25.578</t>
  </si>
  <si>
    <t>22:52:26.080</t>
  </si>
  <si>
    <t>22:52:26.587</t>
  </si>
  <si>
    <t>22:52:27.072</t>
  </si>
  <si>
    <t>22:47:44.329</t>
  </si>
  <si>
    <t>22:47:44.830</t>
  </si>
  <si>
    <t>22:47:45.330</t>
  </si>
  <si>
    <t>22:47:45.827</t>
  </si>
  <si>
    <t>22:47:46.325</t>
  </si>
  <si>
    <t>22:47:46.827</t>
  </si>
  <si>
    <t>22:47:47.328</t>
  </si>
  <si>
    <t>22:47:47.828</t>
  </si>
  <si>
    <t>22:47:48.327</t>
  </si>
  <si>
    <t>22:47:48.823</t>
  </si>
  <si>
    <t>22:47:49.325</t>
  </si>
  <si>
    <t>22:47:49.839</t>
  </si>
  <si>
    <t>22:47:50.365</t>
  </si>
  <si>
    <t>22:47:50.883</t>
  </si>
  <si>
    <t>22:47:51.381</t>
  </si>
  <si>
    <t>22:47:51.880</t>
  </si>
  <si>
    <t>22:47:52.379</t>
  </si>
  <si>
    <t>22:47:52.876</t>
  </si>
  <si>
    <t>22:47:53.376</t>
  </si>
  <si>
    <t>22:47:53.874</t>
  </si>
  <si>
    <t>22:47:54.375</t>
  </si>
  <si>
    <t>22:47:54.876</t>
  </si>
  <si>
    <t>22:47:55.373</t>
  </si>
  <si>
    <t>22:47:55.872</t>
  </si>
  <si>
    <t>22:47:56.375</t>
  </si>
  <si>
    <t>22:47:56.874</t>
  </si>
  <si>
    <t>22:47:57.374</t>
  </si>
  <si>
    <t>22:47:57.874</t>
  </si>
  <si>
    <t>22:47:58.371</t>
  </si>
  <si>
    <t>22:47:58.871</t>
  </si>
  <si>
    <t>22:47:59.370</t>
  </si>
  <si>
    <t>22:47:59.877</t>
  </si>
  <si>
    <t>22:48:0.392</t>
  </si>
  <si>
    <t>22:48:0.891</t>
  </si>
  <si>
    <t>22:48:1.407</t>
  </si>
  <si>
    <t>22:48:1.920</t>
  </si>
  <si>
    <t>22:48:2.430</t>
  </si>
  <si>
    <t>22:48:2.930</t>
  </si>
  <si>
    <t>22:48:3.430</t>
  </si>
  <si>
    <t>22:48:3.930</t>
  </si>
  <si>
    <t>22:48:4.430</t>
  </si>
  <si>
    <t>22:48:4.921</t>
  </si>
  <si>
    <t>22:48:5.420</t>
  </si>
  <si>
    <t>22:48:5.928</t>
  </si>
  <si>
    <t>22:48:6.422</t>
  </si>
  <si>
    <t>22:48:6.923</t>
  </si>
  <si>
    <t>22:48:7.426</t>
  </si>
  <si>
    <t>22:48:7.927</t>
  </si>
  <si>
    <t>22:48:8.437</t>
  </si>
  <si>
    <t>22:48:8.938</t>
  </si>
  <si>
    <t>22:48:9.459</t>
  </si>
  <si>
    <t>22:48:9.957</t>
  </si>
  <si>
    <t>22:48:10.457</t>
  </si>
  <si>
    <t>22:48:10.957</t>
  </si>
  <si>
    <t>22:48:11.454</t>
  </si>
  <si>
    <t>22:48:11.953</t>
  </si>
  <si>
    <t>22:48:12.454</t>
  </si>
  <si>
    <t>22:48:12.952</t>
  </si>
  <si>
    <t>22:48:13.451</t>
  </si>
  <si>
    <t>22:48:13.950</t>
  </si>
  <si>
    <t>22:48:14.449</t>
  </si>
  <si>
    <t>22:48:14.962</t>
  </si>
  <si>
    <t>22:48:15.474</t>
  </si>
  <si>
    <t>22:48:15.970</t>
  </si>
  <si>
    <t>22:48:16.474</t>
  </si>
  <si>
    <t>22:48:16.972</t>
  </si>
  <si>
    <t>22:48:17.489</t>
  </si>
  <si>
    <t>22:48:17.993</t>
  </si>
  <si>
    <t>22:48:18.480</t>
  </si>
  <si>
    <t>22:48:19.009</t>
  </si>
  <si>
    <t>22:48:19.508</t>
  </si>
  <si>
    <t>22:48:19.995</t>
  </si>
  <si>
    <t>22:48:20.496</t>
  </si>
  <si>
    <t>22:48:21.005</t>
  </si>
  <si>
    <t>22:48:21.496</t>
  </si>
  <si>
    <t>22:48:22.011</t>
  </si>
  <si>
    <t>22:48:22.526</t>
  </si>
  <si>
    <t>22:48:23.042</t>
  </si>
  <si>
    <t>22:48:23.558</t>
  </si>
  <si>
    <t>22:48:24.085</t>
  </si>
  <si>
    <t>22:48:24.597</t>
  </si>
  <si>
    <t>22:48:25.096</t>
  </si>
  <si>
    <t>22:48:25.610</t>
  </si>
  <si>
    <t>22:48:26.111</t>
  </si>
  <si>
    <t>22:48:26.611</t>
  </si>
  <si>
    <t>22:48:27.123</t>
  </si>
  <si>
    <t>22:48:27.622</t>
  </si>
  <si>
    <t>22:48:28.124</t>
  </si>
  <si>
    <t>22:48:28.627</t>
  </si>
  <si>
    <t>22:48:29.125</t>
  </si>
  <si>
    <t>22:48:29.624</t>
  </si>
  <si>
    <t>22:48:30.123</t>
  </si>
  <si>
    <t>22:48:30.622</t>
  </si>
  <si>
    <t>22:48:31.121</t>
  </si>
  <si>
    <t>22:48:31.623</t>
  </si>
  <si>
    <t>22:48:32.121</t>
  </si>
  <si>
    <t>22:48:32.620</t>
  </si>
  <si>
    <t>22:48:33.133</t>
  </si>
  <si>
    <t>22:48:33.632</t>
  </si>
  <si>
    <t>22:48:34.132</t>
  </si>
  <si>
    <t>22:48:34.632</t>
  </si>
  <si>
    <t>22:48:35.129</t>
  </si>
  <si>
    <t>22:48:35.627</t>
  </si>
  <si>
    <t>22:48:36.128</t>
  </si>
  <si>
    <t>22:48:36.626</t>
  </si>
  <si>
    <t>22:48:37.128</t>
  </si>
  <si>
    <t>22:48:37.630</t>
  </si>
  <si>
    <t>22:48:38.127</t>
  </si>
  <si>
    <t>22:48:38.623</t>
  </si>
  <si>
    <t>22:48:39.137</t>
  </si>
  <si>
    <t>22:48:39.637</t>
  </si>
  <si>
    <t>22:48:40.152</t>
  </si>
  <si>
    <t>22:48:40.666</t>
  </si>
  <si>
    <t>22:48:41.179</t>
  </si>
  <si>
    <t>22:48:41.676</t>
  </si>
  <si>
    <t>22:48:42.173</t>
  </si>
  <si>
    <t>22:48:42.671</t>
  </si>
  <si>
    <t>22:48:43.171</t>
  </si>
  <si>
    <t>22:48:43.671</t>
  </si>
  <si>
    <t>22:48:44.169</t>
  </si>
  <si>
    <t>22:48:44.669</t>
  </si>
  <si>
    <t>22:48:45.172</t>
  </si>
  <si>
    <t>22:48:45.668</t>
  </si>
  <si>
    <t>22:48:46.171</t>
  </si>
  <si>
    <t>22:48:46.672</t>
  </si>
  <si>
    <t>22:48:47.170</t>
  </si>
  <si>
    <t>22:48:47.666</t>
  </si>
  <si>
    <t>22:48:48.166</t>
  </si>
  <si>
    <t>22:48:48.666</t>
  </si>
  <si>
    <t>22:48:49.180</t>
  </si>
  <si>
    <t>22:48:49.681</t>
  </si>
  <si>
    <t>22:48:50.179</t>
  </si>
  <si>
    <t>22:48:50.676</t>
  </si>
  <si>
    <t>22:48:51.177</t>
  </si>
  <si>
    <t>22:48:51.693</t>
  </si>
  <si>
    <t>22:48:52.189</t>
  </si>
  <si>
    <t>22:48:52.703</t>
  </si>
  <si>
    <t>22:48:53.203</t>
  </si>
  <si>
    <t>22:48:53.702</t>
  </si>
  <si>
    <t>22:48:54.216</t>
  </si>
  <si>
    <t>22:48:54.732</t>
  </si>
  <si>
    <t>22:48:55.245</t>
  </si>
  <si>
    <t>22:48:55.744</t>
  </si>
  <si>
    <t>22:48:56.245</t>
  </si>
  <si>
    <t>22:48:56.755</t>
  </si>
  <si>
    <t>22:48:57.270</t>
  </si>
  <si>
    <t>22:48:57.769</t>
  </si>
  <si>
    <t>22:48:58.268</t>
  </si>
  <si>
    <t>22:48:58.764</t>
  </si>
  <si>
    <t>22:48:59.263</t>
  </si>
  <si>
    <t>22:48:59.778</t>
  </si>
  <si>
    <t>22:49:0.292</t>
  </si>
  <si>
    <t>22:49:0.804</t>
  </si>
  <si>
    <t>22:49:1.305</t>
  </si>
  <si>
    <t>22:49:1.806</t>
  </si>
  <si>
    <t>22:49:2.292</t>
  </si>
  <si>
    <t>22:49:2.792</t>
  </si>
  <si>
    <t>22:49:3.306</t>
  </si>
  <si>
    <t>22:49:3.820</t>
  </si>
  <si>
    <t>22:49:4.316</t>
  </si>
  <si>
    <t>22:49:4.831</t>
  </si>
  <si>
    <t>22:49:5.330</t>
  </si>
  <si>
    <t>22:49:5.829</t>
  </si>
  <si>
    <t>22:49:6.342</t>
  </si>
  <si>
    <t>22:49:6.854</t>
  </si>
  <si>
    <t>22:49:7.382</t>
  </si>
  <si>
    <t>22:49:7.870</t>
  </si>
  <si>
    <t>22:49:8.370</t>
  </si>
  <si>
    <t>22:49:8.885</t>
  </si>
  <si>
    <t>22:49:9.383</t>
  </si>
  <si>
    <t>22:49:9.882</t>
  </si>
  <si>
    <t>22:49:10.379</t>
  </si>
  <si>
    <t>22:49:10.880</t>
  </si>
  <si>
    <t>22:49:11.379</t>
  </si>
  <si>
    <t>22:49:11.877</t>
  </si>
  <si>
    <t>22:49:12.377</t>
  </si>
  <si>
    <t>22:49:12.878</t>
  </si>
  <si>
    <t>22:49:13.384</t>
  </si>
  <si>
    <t>22:49:13.879</t>
  </si>
  <si>
    <t>22:49:14.379</t>
  </si>
  <si>
    <t>22:49:14.892</t>
  </si>
  <si>
    <t>22:49:15.406</t>
  </si>
  <si>
    <t>22:49:15.911</t>
  </si>
  <si>
    <t>22:49:16.426</t>
  </si>
  <si>
    <t>22:49:16.927</t>
  </si>
  <si>
    <t>22:49:17.425</t>
  </si>
  <si>
    <t>22:49:17.923</t>
  </si>
  <si>
    <t>22:49:18.420</t>
  </si>
  <si>
    <t>22:49:18.921</t>
  </si>
  <si>
    <t>22:49:19.416</t>
  </si>
  <si>
    <t>22:49:19.927</t>
  </si>
  <si>
    <t>22:49:20.428</t>
  </si>
  <si>
    <t>22:49:20.927</t>
  </si>
  <si>
    <t>22:49:21.428</t>
  </si>
  <si>
    <t>22:49:21.930</t>
  </si>
  <si>
    <t>22:49:22.445</t>
  </si>
  <si>
    <t>22:49:22.945</t>
  </si>
  <si>
    <t>22:49:23.459</t>
  </si>
  <si>
    <t>22:49:23.955</t>
  </si>
  <si>
    <t>22:49:24.454</t>
  </si>
  <si>
    <t>22:49:24.966</t>
  </si>
  <si>
    <t>22:49:25.468</t>
  </si>
  <si>
    <t>22:49:25.984</t>
  </si>
  <si>
    <t>22:49:26.503</t>
  </si>
  <si>
    <t>22:49:26.999</t>
  </si>
  <si>
    <t>22:49:27.499</t>
  </si>
  <si>
    <t>22:49:28.000</t>
  </si>
  <si>
    <t>22:49:28.501</t>
  </si>
  <si>
    <t>22:49:28.999</t>
  </si>
  <si>
    <t>22:49:29.500</t>
  </si>
  <si>
    <t>22:49:29.999</t>
  </si>
  <si>
    <t>22:49:30.498</t>
  </si>
  <si>
    <t>22:49:31.021</t>
  </si>
  <si>
    <t>22:49:31.513</t>
  </si>
  <si>
    <t>22:49:32.039</t>
  </si>
  <si>
    <t>22:49:32.556</t>
  </si>
  <si>
    <t>22:49:33.067</t>
  </si>
  <si>
    <t>22:49:33.581</t>
  </si>
  <si>
    <t>22:49:34.090</t>
  </si>
  <si>
    <t>22:49:34.582</t>
  </si>
  <si>
    <t>22:49:35.077</t>
  </si>
  <si>
    <t>22:49:35.577</t>
  </si>
  <si>
    <t>22:49:36.076</t>
  </si>
  <si>
    <t>22:49:36.574</t>
  </si>
  <si>
    <t>22:49:37.076</t>
  </si>
  <si>
    <t>22:49:37.572</t>
  </si>
  <si>
    <t>22:49:38.086</t>
  </si>
  <si>
    <t>22:49:38.585</t>
  </si>
  <si>
    <t>22:49:39.081</t>
  </si>
  <si>
    <t>22:49:39.579</t>
  </si>
  <si>
    <t>22:49:40.078</t>
  </si>
  <si>
    <t>22:49:40.575</t>
  </si>
  <si>
    <t>22:49:41.076</t>
  </si>
  <si>
    <t>22:49:41.576</t>
  </si>
  <si>
    <t>22:49:42.074</t>
  </si>
  <si>
    <t>22:49:42.585</t>
  </si>
  <si>
    <t>22:49:43.080</t>
  </si>
  <si>
    <t>22:49:43.578</t>
  </si>
  <si>
    <t>22:49:44.076</t>
  </si>
  <si>
    <t>22:45:37.757</t>
  </si>
  <si>
    <t>22:45:38.259</t>
  </si>
  <si>
    <t>22:45:38.757</t>
  </si>
  <si>
    <t>22:45:39.260</t>
  </si>
  <si>
    <t>22:45:39.772</t>
  </si>
  <si>
    <t>22:45:40.286</t>
  </si>
  <si>
    <t>22:45:40.801</t>
  </si>
  <si>
    <t>22:45:41.295</t>
  </si>
  <si>
    <t>22:45:41.795</t>
  </si>
  <si>
    <t>22:45:42.292</t>
  </si>
  <si>
    <t>22:45:42.792</t>
  </si>
  <si>
    <t>22:45:43.300</t>
  </si>
  <si>
    <t>22:45:43.802</t>
  </si>
  <si>
    <t>22:45:44.298</t>
  </si>
  <si>
    <t>22:45:44.813</t>
  </si>
  <si>
    <t>22:45:45.312</t>
  </si>
  <si>
    <t>22:45:45.829</t>
  </si>
  <si>
    <t>22:45:46.325</t>
  </si>
  <si>
    <t>22:45:46.837</t>
  </si>
  <si>
    <t>22:45:47.335</t>
  </si>
  <si>
    <t>22:45:47.837</t>
  </si>
  <si>
    <t>22:45:48.337</t>
  </si>
  <si>
    <t>22:45:48.849</t>
  </si>
  <si>
    <t>22:45:49.365</t>
  </si>
  <si>
    <t>22:45:49.879</t>
  </si>
  <si>
    <t>22:45:50.379</t>
  </si>
  <si>
    <t>22:45:50.877</t>
  </si>
  <si>
    <t>22:45:51.373</t>
  </si>
  <si>
    <t>22:45:51.871</t>
  </si>
  <si>
    <t>22:45:52.384</t>
  </si>
  <si>
    <t>22:45:52.882</t>
  </si>
  <si>
    <t>22:45:53.382</t>
  </si>
  <si>
    <t>22:45:53.879</t>
  </si>
  <si>
    <t>22:45:54.377</t>
  </si>
  <si>
    <t>22:45:54.877</t>
  </si>
  <si>
    <t>22:45:55.390</t>
  </si>
  <si>
    <t>22:45:55.887</t>
  </si>
  <si>
    <t>22:45:56.402</t>
  </si>
  <si>
    <t>22:45:56.900</t>
  </si>
  <si>
    <t>22:45:57.415</t>
  </si>
  <si>
    <t>22:45:57.914</t>
  </si>
  <si>
    <t>22:45:58.413</t>
  </si>
  <si>
    <t>22:45:58.926</t>
  </si>
  <si>
    <t>22:45:59.427</t>
  </si>
  <si>
    <t>22:45:59.923</t>
  </si>
  <si>
    <t>22:46:0.428</t>
  </si>
  <si>
    <t>22:46:0.924</t>
  </si>
  <si>
    <t>22:46:1.424</t>
  </si>
  <si>
    <t>22:46:1.922</t>
  </si>
  <si>
    <t>22:46:2.419</t>
  </si>
  <si>
    <t>22:46:2.931</t>
  </si>
  <si>
    <t>22:46:3.431</t>
  </si>
  <si>
    <t>22:46:3.917</t>
  </si>
  <si>
    <t>22:46:4.429</t>
  </si>
  <si>
    <t>22:46:4.926</t>
  </si>
  <si>
    <t>22:46:5.425</t>
  </si>
  <si>
    <t>22:46:5.921</t>
  </si>
  <si>
    <t>22:46:6.422</t>
  </si>
  <si>
    <t>22:46:6.921</t>
  </si>
  <si>
    <t>22:46:7.421</t>
  </si>
  <si>
    <t>22:46:7.918</t>
  </si>
  <si>
    <t>22:46:8.416</t>
  </si>
  <si>
    <t>22:46:8.917</t>
  </si>
  <si>
    <t>22:46:9.430</t>
  </si>
  <si>
    <t>22:46:9.930</t>
  </si>
  <si>
    <t>22:46:10.430</t>
  </si>
  <si>
    <t>22:46:10.931</t>
  </si>
  <si>
    <t>22:46:11.420</t>
  </si>
  <si>
    <t>22:46:11.932</t>
  </si>
  <si>
    <t>22:46:12.428</t>
  </si>
  <si>
    <t>22:46:12.924</t>
  </si>
  <si>
    <t>22:46:13.430</t>
  </si>
  <si>
    <t>22:46:13.921</t>
  </si>
  <si>
    <t>22:46:14.420</t>
  </si>
  <si>
    <t>22:46:14.919</t>
  </si>
  <si>
    <t>22:46:15.418</t>
  </si>
  <si>
    <t>22:46:15.931</t>
  </si>
  <si>
    <t>22:46:16.416</t>
  </si>
  <si>
    <t>22:46:16.916</t>
  </si>
  <si>
    <t>22:46:17.431</t>
  </si>
  <si>
    <t>22:46:17.931</t>
  </si>
  <si>
    <t>22:46:18.443</t>
  </si>
  <si>
    <t>22:46:18.944</t>
  </si>
  <si>
    <t>22:46:19.446</t>
  </si>
  <si>
    <t>22:46:19.943</t>
  </si>
  <si>
    <t>22:46:20.441</t>
  </si>
  <si>
    <t>22:46:20.956</t>
  </si>
  <si>
    <t>22:46:21.456</t>
  </si>
  <si>
    <t>22:46:21.956</t>
  </si>
  <si>
    <t>22:46:22.468</t>
  </si>
  <si>
    <t>22:46:22.966</t>
  </si>
  <si>
    <t>22:46:23.483</t>
  </si>
  <si>
    <t>22:46:24.000</t>
  </si>
  <si>
    <t>22:46:24.500</t>
  </si>
  <si>
    <t>22:46:24.997</t>
  </si>
  <si>
    <t>22:46:25.496</t>
  </si>
  <si>
    <t>22:46:26.009</t>
  </si>
  <si>
    <t>22:46:26.508</t>
  </si>
  <si>
    <t>22:46:27.009</t>
  </si>
  <si>
    <t>22:46:27.508</t>
  </si>
  <si>
    <t>22:46:28.006</t>
  </si>
  <si>
    <t>22:46:28.505</t>
  </si>
  <si>
    <t>22:46:29.000</t>
  </si>
  <si>
    <t>22:46:29.498</t>
  </si>
  <si>
    <t>22:46:29.997</t>
  </si>
  <si>
    <t>22:46:30.496</t>
  </si>
  <si>
    <t>22:46:30.999</t>
  </si>
  <si>
    <t>22:46:31.499</t>
  </si>
  <si>
    <t>22:46:32.010</t>
  </si>
  <si>
    <t>22:46:32.509</t>
  </si>
  <si>
    <t>22:46:33.009</t>
  </si>
  <si>
    <t>22:46:33.504</t>
  </si>
  <si>
    <t>22:46:34.001</t>
  </si>
  <si>
    <t>22:46:34.498</t>
  </si>
  <si>
    <t>22:46:34.997</t>
  </si>
  <si>
    <t>22:46:35.497</t>
  </si>
  <si>
    <t>22:46:35.996</t>
  </si>
  <si>
    <t>22:46:36.496</t>
  </si>
  <si>
    <t>22:46:37.009</t>
  </si>
  <si>
    <t>22:46:37.496</t>
  </si>
  <si>
    <t>22:46:37.993</t>
  </si>
  <si>
    <t>22:46:38.508</t>
  </si>
  <si>
    <t>22:46:39.007</t>
  </si>
  <si>
    <t>22:46:39.504</t>
  </si>
  <si>
    <t>22:46:40.005</t>
  </si>
  <si>
    <t>22:46:40.500</t>
  </si>
  <si>
    <t>22:46:40.998</t>
  </si>
  <si>
    <t>22:46:41.494</t>
  </si>
  <si>
    <t>22:46:42.008</t>
  </si>
  <si>
    <t>22:46:42.507</t>
  </si>
  <si>
    <t>22:46:43.005</t>
  </si>
  <si>
    <t>22:46:43.505</t>
  </si>
  <si>
    <t>22:46:44.005</t>
  </si>
  <si>
    <t>22:46:44.507</t>
  </si>
  <si>
    <t>22:46:45.008</t>
  </si>
  <si>
    <t>22:46:45.508</t>
  </si>
  <si>
    <t>22:46:46.006</t>
  </si>
  <si>
    <t>22:46:46.499</t>
  </si>
  <si>
    <t>22:46:46.996</t>
  </si>
  <si>
    <t>22:46:47.495</t>
  </si>
  <si>
    <t>22:46:47.994</t>
  </si>
  <si>
    <t>22:46:48.523</t>
  </si>
  <si>
    <t>22:46:49.021</t>
  </si>
  <si>
    <t>22:46:49.536</t>
  </si>
  <si>
    <t>22:46:50.050</t>
  </si>
  <si>
    <t>22:46:50.546</t>
  </si>
  <si>
    <t>22:46:51.044</t>
  </si>
  <si>
    <t>22:46:51.557</t>
  </si>
  <si>
    <t>22:46:52.074</t>
  </si>
  <si>
    <t>22:46:52.588</t>
  </si>
  <si>
    <t>22:46:53.087</t>
  </si>
  <si>
    <t>22:46:53.585</t>
  </si>
  <si>
    <t>22:46:54.082</t>
  </si>
  <si>
    <t>22:46:54.583</t>
  </si>
  <si>
    <t>22:46:55.079</t>
  </si>
  <si>
    <t>22:46:55.578</t>
  </si>
  <si>
    <t>22:46:56.079</t>
  </si>
  <si>
    <t>22:46:56.580</t>
  </si>
  <si>
    <t>22:46:57.081</t>
  </si>
  <si>
    <t>22:46:57.581</t>
  </si>
  <si>
    <t>22:46:58.079</t>
  </si>
  <si>
    <t>22:46:58.579</t>
  </si>
  <si>
    <t>22:46:59.078</t>
  </si>
  <si>
    <t>22:46:59.591</t>
  </si>
  <si>
    <t>22:47:0.094</t>
  </si>
  <si>
    <t>22:47:0.589</t>
  </si>
  <si>
    <t>22:47:1.103</t>
  </si>
  <si>
    <t>22:47:1.620</t>
  </si>
  <si>
    <t>22:47:2.131</t>
  </si>
  <si>
    <t>22:47:2.627</t>
  </si>
  <si>
    <t>22:47:3.127</t>
  </si>
  <si>
    <t>22:47:3.624</t>
  </si>
  <si>
    <t>22:47:4.121</t>
  </si>
  <si>
    <t>22:47:4.619</t>
  </si>
  <si>
    <t>22:47:5.133</t>
  </si>
  <si>
    <t>22:47:5.630</t>
  </si>
  <si>
    <t>22:47:6.145</t>
  </si>
  <si>
    <t>22:47:6.644</t>
  </si>
  <si>
    <t>22:47:7.156</t>
  </si>
  <si>
    <t>22:47:7.697</t>
  </si>
  <si>
    <t>22:47:8.170</t>
  </si>
  <si>
    <t>22:47:8.683</t>
  </si>
  <si>
    <t>22:47:9.197</t>
  </si>
  <si>
    <t>22:47:9.694</t>
  </si>
  <si>
    <t>22:47:10.194</t>
  </si>
  <si>
    <t>22:47:10.692</t>
  </si>
  <si>
    <t>22:47:11.190</t>
  </si>
  <si>
    <t>22:47:11.703</t>
  </si>
  <si>
    <t>22:47:12.205</t>
  </si>
  <si>
    <t>22:47:12.701</t>
  </si>
  <si>
    <t>22:47:13.201</t>
  </si>
  <si>
    <t>22:47:13.701</t>
  </si>
  <si>
    <t>22:47:14.199</t>
  </si>
  <si>
    <t>22:47:14.696</t>
  </si>
  <si>
    <t>22:47:15.214</t>
  </si>
  <si>
    <t>22:47:15.710</t>
  </si>
  <si>
    <t>22:47:16.206</t>
  </si>
  <si>
    <t>22:47:16.706</t>
  </si>
  <si>
    <t>22:47:17.207</t>
  </si>
  <si>
    <t>22:47:17.703</t>
  </si>
  <si>
    <t>22:47:18.205</t>
  </si>
  <si>
    <t>22:47:18.703</t>
  </si>
  <si>
    <t>22:47:19.202</t>
  </si>
  <si>
    <t>22:47:19.703</t>
  </si>
  <si>
    <t>22:47:20.210</t>
  </si>
  <si>
    <t>22:47:20.708</t>
  </si>
  <si>
    <t>22:47:21.206</t>
  </si>
  <si>
    <t>22:47:21.707</t>
  </si>
  <si>
    <t>22:47:22.205</t>
  </si>
  <si>
    <t>22:47:22.703</t>
  </si>
  <si>
    <t>22:47:23.202</t>
  </si>
  <si>
    <t>22:47:23.702</t>
  </si>
  <si>
    <t>22:47:24.202</t>
  </si>
  <si>
    <t>22:47:24.701</t>
  </si>
  <si>
    <t>22:47:25.199</t>
  </si>
  <si>
    <t>22:47:25.710</t>
  </si>
  <si>
    <t>22:47:26.211</t>
  </si>
  <si>
    <t>22:47:26.709</t>
  </si>
  <si>
    <t>22:47:27.203</t>
  </si>
  <si>
    <t>22:47:27.703</t>
  </si>
  <si>
    <t>22:47:28.203</t>
  </si>
  <si>
    <t>22:47:28.699</t>
  </si>
  <si>
    <t>22:47:29.213</t>
  </si>
  <si>
    <t>22:47:29.700</t>
  </si>
  <si>
    <t>22:47:30.199</t>
  </si>
  <si>
    <t>22:47:30.699</t>
  </si>
  <si>
    <t>22:47:31.198</t>
  </si>
  <si>
    <t>22:47:31.699</t>
  </si>
  <si>
    <t>22:47:32.211</t>
  </si>
  <si>
    <t>22:47:32.709</t>
  </si>
  <si>
    <t>22:47:33.207</t>
  </si>
  <si>
    <t>22:47:33.703</t>
  </si>
  <si>
    <t>22:47:34.202</t>
  </si>
  <si>
    <t>22:47:34.716</t>
  </si>
  <si>
    <t>22:47:35.226</t>
  </si>
  <si>
    <t>22:47:35.727</t>
  </si>
  <si>
    <t>22:47:36.227</t>
  </si>
  <si>
    <t>22:47:36.713</t>
  </si>
  <si>
    <t>22:47:37.224</t>
  </si>
  <si>
    <t>22:47:37.742</t>
  </si>
  <si>
    <t>22:43:8.083</t>
  </si>
  <si>
    <t>22:43:8.582</t>
  </si>
  <si>
    <t>22:43:9.081</t>
  </si>
  <si>
    <t>22:43:9.576</t>
  </si>
  <si>
    <t>22:43:10.075</t>
  </si>
  <si>
    <t>22:43:10.575</t>
  </si>
  <si>
    <t>22:43:11.079</t>
  </si>
  <si>
    <t>22:43:11.580</t>
  </si>
  <si>
    <t>22:43:12.079</t>
  </si>
  <si>
    <t>22:43:12.578</t>
  </si>
  <si>
    <t>22:43:13.077</t>
  </si>
  <si>
    <t>22:43:13.576</t>
  </si>
  <si>
    <t>22:43:14.078</t>
  </si>
  <si>
    <t>22:43:14.580</t>
  </si>
  <si>
    <t>22:43:15.080</t>
  </si>
  <si>
    <t>22:43:15.581</t>
  </si>
  <si>
    <t>22:43:16.078</t>
  </si>
  <si>
    <t>22:43:16.580</t>
  </si>
  <si>
    <t>22:43:17.080</t>
  </si>
  <si>
    <t>22:43:17.579</t>
  </si>
  <si>
    <t>22:43:18.078</t>
  </si>
  <si>
    <t>22:43:18.579</t>
  </si>
  <si>
    <t>22:43:19.079</t>
  </si>
  <si>
    <t>22:43:19.579</t>
  </si>
  <si>
    <t>22:43:20.077</t>
  </si>
  <si>
    <t>22:43:20.577</t>
  </si>
  <si>
    <t>22:43:21.077</t>
  </si>
  <si>
    <t>22:43:21.573</t>
  </si>
  <si>
    <t>22:43:22.073</t>
  </si>
  <si>
    <t>22:43:22.574</t>
  </si>
  <si>
    <t>22:43:23.074</t>
  </si>
  <si>
    <t>22:43:23.573</t>
  </si>
  <si>
    <t>22:43:24.086</t>
  </si>
  <si>
    <t>22:43:24.584</t>
  </si>
  <si>
    <t>22:43:25.083</t>
  </si>
  <si>
    <t>22:43:25.585</t>
  </si>
  <si>
    <t>22:43:26.087</t>
  </si>
  <si>
    <t>22:43:26.573</t>
  </si>
  <si>
    <t>22:43:27.073</t>
  </si>
  <si>
    <t>22:43:27.573</t>
  </si>
  <si>
    <t>22:43:28.087</t>
  </si>
  <si>
    <t>22:43:28.573</t>
  </si>
  <si>
    <t>22:43:29.088</t>
  </si>
  <si>
    <t>22:43:29.572</t>
  </si>
  <si>
    <t>22:43:30.087</t>
  </si>
  <si>
    <t>22:43:30.587</t>
  </si>
  <si>
    <t>22:43:31.085</t>
  </si>
  <si>
    <t>22:43:31.586</t>
  </si>
  <si>
    <t>22:43:32.083</t>
  </si>
  <si>
    <t>22:43:32.583</t>
  </si>
  <si>
    <t>22:43:33.083</t>
  </si>
  <si>
    <t>22:43:33.581</t>
  </si>
  <si>
    <t>22:43:34.083</t>
  </si>
  <si>
    <t>22:43:34.599</t>
  </si>
  <si>
    <t>22:43:35.113</t>
  </si>
  <si>
    <t>22:43:35.612</t>
  </si>
  <si>
    <t>22:43:36.134</t>
  </si>
  <si>
    <t>22:43:36.619</t>
  </si>
  <si>
    <t>22:43:37.133</t>
  </si>
  <si>
    <t>22:43:37.635</t>
  </si>
  <si>
    <t>22:43:38.155</t>
  </si>
  <si>
    <t>22:43:38.671</t>
  </si>
  <si>
    <t>22:43:39.171</t>
  </si>
  <si>
    <t>22:43:39.672</t>
  </si>
  <si>
    <t>22:43:40.171</t>
  </si>
  <si>
    <t>22:43:40.669</t>
  </si>
  <si>
    <t>22:43:41.169</t>
  </si>
  <si>
    <t>22:43:41.669</t>
  </si>
  <si>
    <t>22:43:42.167</t>
  </si>
  <si>
    <t>22:43:42.682</t>
  </si>
  <si>
    <t>22:43:43.198</t>
  </si>
  <si>
    <t>22:43:43.712</t>
  </si>
  <si>
    <t>22:43:44.212</t>
  </si>
  <si>
    <t>22:43:44.710</t>
  </si>
  <si>
    <t>22:43:45.210</t>
  </si>
  <si>
    <t>22:43:45.710</t>
  </si>
  <si>
    <t>22:43:46.209</t>
  </si>
  <si>
    <t>22:43:46.706</t>
  </si>
  <si>
    <t>22:43:47.207</t>
  </si>
  <si>
    <t>22:43:47.711</t>
  </si>
  <si>
    <t>22:43:48.212</t>
  </si>
  <si>
    <t>22:43:48.710</t>
  </si>
  <si>
    <t>22:43:49.200</t>
  </si>
  <si>
    <t>22:43:49.703</t>
  </si>
  <si>
    <t>22:43:50.202</t>
  </si>
  <si>
    <t>22:43:50.702</t>
  </si>
  <si>
    <t>22:43:51.203</t>
  </si>
  <si>
    <t>22:43:51.705</t>
  </si>
  <si>
    <t>22:43:52.209</t>
  </si>
  <si>
    <t>22:43:52.707</t>
  </si>
  <si>
    <t>22:43:53.208</t>
  </si>
  <si>
    <t>22:43:53.709</t>
  </si>
  <si>
    <t>22:43:54.223</t>
  </si>
  <si>
    <t>22:43:54.722</t>
  </si>
  <si>
    <t>22:43:55.220</t>
  </si>
  <si>
    <t>22:43:55.722</t>
  </si>
  <si>
    <t>22:43:56.237</t>
  </si>
  <si>
    <t>22:43:56.738</t>
  </si>
  <si>
    <t>22:43:57.236</t>
  </si>
  <si>
    <t>22:43:57.736</t>
  </si>
  <si>
    <t>22:43:58.253</t>
  </si>
  <si>
    <t>22:43:58.750</t>
  </si>
  <si>
    <t>22:43:59.250</t>
  </si>
  <si>
    <t>22:43:59.749</t>
  </si>
  <si>
    <t>22:44:0.247</t>
  </si>
  <si>
    <t>22:44:0.746</t>
  </si>
  <si>
    <t>22:44:1.245</t>
  </si>
  <si>
    <t>22:44:1.746</t>
  </si>
  <si>
    <t>22:44:2.248</t>
  </si>
  <si>
    <t>22:44:2.748</t>
  </si>
  <si>
    <t>22:44:3.247</t>
  </si>
  <si>
    <t>22:44:3.745</t>
  </si>
  <si>
    <t>22:44:4.248</t>
  </si>
  <si>
    <t>22:44:4.744</t>
  </si>
  <si>
    <t>22:44:5.273</t>
  </si>
  <si>
    <t>22:44:5.763</t>
  </si>
  <si>
    <t>22:44:6.259</t>
  </si>
  <si>
    <t>22:44:6.773</t>
  </si>
  <si>
    <t>22:44:7.287</t>
  </si>
  <si>
    <t>22:44:7.805</t>
  </si>
  <si>
    <t>22:44:8.300</t>
  </si>
  <si>
    <t>22:44:8.797</t>
  </si>
  <si>
    <t>22:44:9.295</t>
  </si>
  <si>
    <t>22:44:9.796</t>
  </si>
  <si>
    <t>22:44:10.295</t>
  </si>
  <si>
    <t>22:44:10.794</t>
  </si>
  <si>
    <t>22:44:11.296</t>
  </si>
  <si>
    <t>22:44:11.796</t>
  </si>
  <si>
    <t>22:44:12.294</t>
  </si>
  <si>
    <t>22:44:12.793</t>
  </si>
  <si>
    <t>22:44:13.293</t>
  </si>
  <si>
    <t>22:44:13.796</t>
  </si>
  <si>
    <t>22:44:14.295</t>
  </si>
  <si>
    <t>22:44:14.798</t>
  </si>
  <si>
    <t>22:44:15.311</t>
  </si>
  <si>
    <t>22:44:15.808</t>
  </si>
  <si>
    <t>22:44:16.325</t>
  </si>
  <si>
    <t>22:44:16.826</t>
  </si>
  <si>
    <t>22:44:17.326</t>
  </si>
  <si>
    <t>22:44:17.825</t>
  </si>
  <si>
    <t>22:44:18.323</t>
  </si>
  <si>
    <t>22:44:18.837</t>
  </si>
  <si>
    <t>22:44:19.338</t>
  </si>
  <si>
    <t>22:44:19.837</t>
  </si>
  <si>
    <t>22:44:20.337</t>
  </si>
  <si>
    <t>22:44:20.825</t>
  </si>
  <si>
    <t>22:44:21.337</t>
  </si>
  <si>
    <t>22:44:21.825</t>
  </si>
  <si>
    <t>22:44:22.324</t>
  </si>
  <si>
    <t>22:44:22.835</t>
  </si>
  <si>
    <t>22:44:23.336</t>
  </si>
  <si>
    <t>22:44:23.822</t>
  </si>
  <si>
    <t>22:44:24.337</t>
  </si>
  <si>
    <t>22:44:24.824</t>
  </si>
  <si>
    <t>22:44:25.337</t>
  </si>
  <si>
    <t>22:44:25.834</t>
  </si>
  <si>
    <t>22:44:26.334</t>
  </si>
  <si>
    <t>22:44:26.837</t>
  </si>
  <si>
    <t>22:44:27.325</t>
  </si>
  <si>
    <t>22:44:27.837</t>
  </si>
  <si>
    <t>22:44:28.337</t>
  </si>
  <si>
    <t>22:44:28.835</t>
  </si>
  <si>
    <t>22:44:29.336</t>
  </si>
  <si>
    <t>22:44:29.831</t>
  </si>
  <si>
    <t>22:44:30.345</t>
  </si>
  <si>
    <t>22:44:30.845</t>
  </si>
  <si>
    <t>22:44:31.362</t>
  </si>
  <si>
    <t>22:44:31.879</t>
  </si>
  <si>
    <t>22:44:32.379</t>
  </si>
  <si>
    <t>22:44:32.878</t>
  </si>
  <si>
    <t>22:44:33.377</t>
  </si>
  <si>
    <t>22:44:33.877</t>
  </si>
  <si>
    <t>22:44:34.373</t>
  </si>
  <si>
    <t>22:44:34.876</t>
  </si>
  <si>
    <t>22:44:35.375</t>
  </si>
  <si>
    <t>22:44:35.876</t>
  </si>
  <si>
    <t>22:44:36.375</t>
  </si>
  <si>
    <t>22:44:36.874</t>
  </si>
  <si>
    <t>22:44:37.375</t>
  </si>
  <si>
    <t>22:44:37.874</t>
  </si>
  <si>
    <t>22:44:38.378</t>
  </si>
  <si>
    <t>22:44:38.878</t>
  </si>
  <si>
    <t>22:44:39.381</t>
  </si>
  <si>
    <t>22:44:39.881</t>
  </si>
  <si>
    <t>22:44:40.384</t>
  </si>
  <si>
    <t>22:44:40.882</t>
  </si>
  <si>
    <t>22:44:41.383</t>
  </si>
  <si>
    <t>22:44:41.884</t>
  </si>
  <si>
    <t>22:44:42.383</t>
  </si>
  <si>
    <t>22:44:42.881</t>
  </si>
  <si>
    <t>22:44:43.379</t>
  </si>
  <si>
    <t>22:44:43.877</t>
  </si>
  <si>
    <t>22:44:44.395</t>
  </si>
  <si>
    <t>22:44:44.909</t>
  </si>
  <si>
    <t>22:44:45.424</t>
  </si>
  <si>
    <t>22:44:45.925</t>
  </si>
  <si>
    <t>22:44:46.426</t>
  </si>
  <si>
    <t>22:44:46.925</t>
  </si>
  <si>
    <t>22:44:47.422</t>
  </si>
  <si>
    <t>22:44:47.920</t>
  </si>
  <si>
    <t>22:44:48.421</t>
  </si>
  <si>
    <t>22:44:48.924</t>
  </si>
  <si>
    <t>22:44:49.426</t>
  </si>
  <si>
    <t>22:44:49.937</t>
  </si>
  <si>
    <t>22:44:50.452</t>
  </si>
  <si>
    <t>22:44:50.967</t>
  </si>
  <si>
    <t>22:44:51.480</t>
  </si>
  <si>
    <t>22:44:51.980</t>
  </si>
  <si>
    <t>22:44:52.493</t>
  </si>
  <si>
    <t>22:44:53.007</t>
  </si>
  <si>
    <t>22:44:53.506</t>
  </si>
  <si>
    <t>22:44:54.005</t>
  </si>
  <si>
    <t>22:44:54.506</t>
  </si>
  <si>
    <t>22:44:55.004</t>
  </si>
  <si>
    <t>22:44:55.516</t>
  </si>
  <si>
    <t>22:44:56.036</t>
  </si>
  <si>
    <t>22:44:56.549</t>
  </si>
  <si>
    <t>22:44:57.052</t>
  </si>
  <si>
    <t>22:44:57.551</t>
  </si>
  <si>
    <t>22:44:58.064</t>
  </si>
  <si>
    <t>22:44:58.560</t>
  </si>
  <si>
    <t>22:44:59.057</t>
  </si>
  <si>
    <t>22:44:59.556</t>
  </si>
  <si>
    <t>22:45:0.087</t>
  </si>
  <si>
    <t>22:45:0.586</t>
  </si>
  <si>
    <t>22:45:1.074</t>
  </si>
  <si>
    <t>22:45:1.589</t>
  </si>
  <si>
    <t>22:45:2.103</t>
  </si>
  <si>
    <t>22:45:2.617</t>
  </si>
  <si>
    <t>22:45:3.114</t>
  </si>
  <si>
    <t>22:45:3.610</t>
  </si>
  <si>
    <t>22:45:4.124</t>
  </si>
  <si>
    <t>22:45:4.624</t>
  </si>
  <si>
    <t>22:45:5.125</t>
  </si>
  <si>
    <t>22:45:5.628</t>
  </si>
  <si>
    <t>22:45:6.128</t>
  </si>
  <si>
    <t>22:45:6.625</t>
  </si>
  <si>
    <t>22:45:7.126</t>
  </si>
  <si>
    <t>22:45:7.627</t>
  </si>
  <si>
    <t>22:45:8.129</t>
  </si>
  <si>
    <t>23:5:41.963</t>
  </si>
  <si>
    <t>23:5:42.447</t>
  </si>
  <si>
    <t>23:5:42.955</t>
  </si>
  <si>
    <t>23:5:43.455</t>
  </si>
  <si>
    <t>23:5:43.958</t>
  </si>
  <si>
    <t>23:5:44.458</t>
  </si>
  <si>
    <t>23:5:44.962</t>
  </si>
  <si>
    <t>23:5:45.452</t>
  </si>
  <si>
    <t>23:5:45.964</t>
  </si>
  <si>
    <t>23:5:46.464</t>
  </si>
  <si>
    <t>23:5:46.967</t>
  </si>
  <si>
    <t>23:5:47.482</t>
  </si>
  <si>
    <t>23:5:47.995</t>
  </si>
  <si>
    <t>23:5:48.510</t>
  </si>
  <si>
    <t>23:5:49.009</t>
  </si>
  <si>
    <t>23:5:49.497</t>
  </si>
  <si>
    <t>23:5:50.000</t>
  </si>
  <si>
    <t>23:5:50.502</t>
  </si>
  <si>
    <t>23:5:51.006</t>
  </si>
  <si>
    <t>23:5:51.505</t>
  </si>
  <si>
    <t>23:5:52.003</t>
  </si>
  <si>
    <t>23:5:52.502</t>
  </si>
  <si>
    <t>23:5:53.004</t>
  </si>
  <si>
    <t>23:5:53.500</t>
  </si>
  <si>
    <t>23:5:54.018</t>
  </si>
  <si>
    <t>23:5:54.516</t>
  </si>
  <si>
    <t>23:5:55.032</t>
  </si>
  <si>
    <t>23:5:55.548</t>
  </si>
  <si>
    <t>23:5:56.049</t>
  </si>
  <si>
    <t>23:5:56.551</t>
  </si>
  <si>
    <t>23:5:57.051</t>
  </si>
  <si>
    <t>23:5:57.549</t>
  </si>
  <si>
    <t>23:5:58.050</t>
  </si>
  <si>
    <t>23:5:58.567</t>
  </si>
  <si>
    <t>23:5:59.082</t>
  </si>
  <si>
    <t>23:5:59.585</t>
  </si>
  <si>
    <t>23:6:0.087</t>
  </si>
  <si>
    <t>23:6:0.580</t>
  </si>
  <si>
    <t>23:6:1.084</t>
  </si>
  <si>
    <t>23:6:1.580</t>
  </si>
  <si>
    <t>23:6:2.079</t>
  </si>
  <si>
    <t>23:6:2.593</t>
  </si>
  <si>
    <t>23:6:3.092</t>
  </si>
  <si>
    <t>23:6:3.606</t>
  </si>
  <si>
    <t>23:6:4.121</t>
  </si>
  <si>
    <t>23:6:4.620</t>
  </si>
  <si>
    <t>23:6:5.134</t>
  </si>
  <si>
    <t>23:6:5.634</t>
  </si>
  <si>
    <t>23:6:6.133</t>
  </si>
  <si>
    <t>23:6:6.633</t>
  </si>
  <si>
    <t>23:6:7.130</t>
  </si>
  <si>
    <t>23:6:7.632</t>
  </si>
  <si>
    <t>23:6:8.132</t>
  </si>
  <si>
    <t>23:6:8.630</t>
  </si>
  <si>
    <t>23:6:9.135</t>
  </si>
  <si>
    <t>23:6:9.650</t>
  </si>
  <si>
    <t>23:6:10.165</t>
  </si>
  <si>
    <t>23:6:10.667</t>
  </si>
  <si>
    <t>23:6:11.167</t>
  </si>
  <si>
    <t>23:6:11.654</t>
  </si>
  <si>
    <t>23:6:12.158</t>
  </si>
  <si>
    <t>23:6:12.662</t>
  </si>
  <si>
    <t>23:6:13.164</t>
  </si>
  <si>
    <t>23:6:13.677</t>
  </si>
  <si>
    <t>23:6:14.176</t>
  </si>
  <si>
    <t>23:6:14.676</t>
  </si>
  <si>
    <t>23:6:15.175</t>
  </si>
  <si>
    <t>23:6:15.673</t>
  </si>
  <si>
    <t>23:6:16.171</t>
  </si>
  <si>
    <t>23:6:16.671</t>
  </si>
  <si>
    <t>23:6:17.189</t>
  </si>
  <si>
    <t>23:6:17.687</t>
  </si>
  <si>
    <t>23:6:18.203</t>
  </si>
  <si>
    <t>23:6:18.705</t>
  </si>
  <si>
    <t>23:6:19.208</t>
  </si>
  <si>
    <t>23:6:19.708</t>
  </si>
  <si>
    <t>23:6:20.212</t>
  </si>
  <si>
    <t>23:6:20.712</t>
  </si>
  <si>
    <t>23:6:21.199</t>
  </si>
  <si>
    <t>23:6:21.701</t>
  </si>
  <si>
    <t>23:6:22.203</t>
  </si>
  <si>
    <t>23:6:22.699</t>
  </si>
  <si>
    <t>23:6:23.200</t>
  </si>
  <si>
    <t>23:6:23.702</t>
  </si>
  <si>
    <t>23:6:24.200</t>
  </si>
  <si>
    <t>23:6:24.714</t>
  </si>
  <si>
    <t>23:6:25.214</t>
  </si>
  <si>
    <t>23:6:25.730</t>
  </si>
  <si>
    <t>23:6:26.230</t>
  </si>
  <si>
    <t>23:6:26.735</t>
  </si>
  <si>
    <t>23:6:27.237</t>
  </si>
  <si>
    <t>23:6:27.754</t>
  </si>
  <si>
    <t>23:6:28.254</t>
  </si>
  <si>
    <t>23:6:28.756</t>
  </si>
  <si>
    <t>23:6:29.259</t>
  </si>
  <si>
    <t>23:6:29.747</t>
  </si>
  <si>
    <t>23:6:30.250</t>
  </si>
  <si>
    <t>23:6:30.748</t>
  </si>
  <si>
    <t>23:6:31.247</t>
  </si>
  <si>
    <t>23:6:31.746</t>
  </si>
  <si>
    <t>23:6:32.248</t>
  </si>
  <si>
    <t>23:6:32.761</t>
  </si>
  <si>
    <t>23:6:33.246</t>
  </si>
  <si>
    <t>23:6:33.750</t>
  </si>
  <si>
    <t>23:6:34.249</t>
  </si>
  <si>
    <t>23:6:34.759</t>
  </si>
  <si>
    <t>23:6:35.246</t>
  </si>
  <si>
    <t>23:6:35.749</t>
  </si>
  <si>
    <t>23:6:36.248</t>
  </si>
  <si>
    <t>23:6:36.749</t>
  </si>
  <si>
    <t>23:6:37.269</t>
  </si>
  <si>
    <t>23:6:37.769</t>
  </si>
  <si>
    <t>23:6:38.284</t>
  </si>
  <si>
    <t>23:6:38.797</t>
  </si>
  <si>
    <t>23:6:39.299</t>
  </si>
  <si>
    <t>23:6:39.800</t>
  </si>
  <si>
    <t>23:6:40.303</t>
  </si>
  <si>
    <t>23:6:40.801</t>
  </si>
  <si>
    <t>23:6:41.298</t>
  </si>
  <si>
    <t>23:6:41.801</t>
  </si>
  <si>
    <t>23:6:42.302</t>
  </si>
  <si>
    <t>23:6:42.800</t>
  </si>
  <si>
    <t>23:6:43.300</t>
  </si>
  <si>
    <t>23:6:43.802</t>
  </si>
  <si>
    <t>23:6:44.302</t>
  </si>
  <si>
    <t>23:6:44.799</t>
  </si>
  <si>
    <t>23:6:45.304</t>
  </si>
  <si>
    <t>23:6:45.803</t>
  </si>
  <si>
    <t>23:6:46.319</t>
  </si>
  <si>
    <t>23:6:46.819</t>
  </si>
  <si>
    <t>23:6:47.319</t>
  </si>
  <si>
    <t>23:6:47.818</t>
  </si>
  <si>
    <t>23:6:48.320</t>
  </si>
  <si>
    <t>23:6:48.837</t>
  </si>
  <si>
    <t>23:6:49.336</t>
  </si>
  <si>
    <t>23:6:49.839</t>
  </si>
  <si>
    <t>23:6:50.327</t>
  </si>
  <si>
    <t>23:6:50.829</t>
  </si>
  <si>
    <t>23:6:51.326</t>
  </si>
  <si>
    <t>23:6:51.827</t>
  </si>
  <si>
    <t>23:6:52.327</t>
  </si>
  <si>
    <t>23:6:52.827</t>
  </si>
  <si>
    <t>23:6:53.327</t>
  </si>
  <si>
    <t>23:6:53.827</t>
  </si>
  <si>
    <t>23:6:54.343</t>
  </si>
  <si>
    <t>23:6:54.839</t>
  </si>
  <si>
    <t>23:6:55.352</t>
  </si>
  <si>
    <t>23:6:55.851</t>
  </si>
  <si>
    <t>23:6:56.352</t>
  </si>
  <si>
    <t>23:6:56.854</t>
  </si>
  <si>
    <t>23:6:57.340</t>
  </si>
  <si>
    <t>23:6:57.838</t>
  </si>
  <si>
    <t>23:6:58.352</t>
  </si>
  <si>
    <t>23:6:58.841</t>
  </si>
  <si>
    <t>23:6:59.357</t>
  </si>
  <si>
    <t>23:6:59.859</t>
  </si>
  <si>
    <t>23:7:0.356</t>
  </si>
  <si>
    <t>23:7:0.874</t>
  </si>
  <si>
    <t>23:7:1.380</t>
  </si>
  <si>
    <t>23:7:1.881</t>
  </si>
  <si>
    <t>23:7:2.381</t>
  </si>
  <si>
    <t>23:7:2.880</t>
  </si>
  <si>
    <t>23:7:3.381</t>
  </si>
  <si>
    <t>23:7:3.881</t>
  </si>
  <si>
    <t>23:7:4.376</t>
  </si>
  <si>
    <t>23:7:4.877</t>
  </si>
  <si>
    <t>23:7:5.382</t>
  </si>
  <si>
    <t>23:7:5.879</t>
  </si>
  <si>
    <t>23:7:6.378</t>
  </si>
  <si>
    <t>23:7:6.880</t>
  </si>
  <si>
    <t>23:7:7.379</t>
  </si>
  <si>
    <t>23:7:7.879</t>
  </si>
  <si>
    <t>23:7:8.377</t>
  </si>
  <si>
    <t>23:7:8.894</t>
  </si>
  <si>
    <t>23:7:9.397</t>
  </si>
  <si>
    <t>23:7:9.899</t>
  </si>
  <si>
    <t>23:7:10.400</t>
  </si>
  <si>
    <t>23:7:10.911</t>
  </si>
  <si>
    <t>23:7:11.429</t>
  </si>
  <si>
    <t>23:7:11.946</t>
  </si>
  <si>
    <t>23:7:12.446</t>
  </si>
  <si>
    <t>23:7:12.963</t>
  </si>
  <si>
    <t>23:7:13.461</t>
  </si>
  <si>
    <t>23:7:13.958</t>
  </si>
  <si>
    <t>23:7:14.458</t>
  </si>
  <si>
    <t>23:7:14.961</t>
  </si>
  <si>
    <t>23:7:15.463</t>
  </si>
  <si>
    <t>23:7:15.963</t>
  </si>
  <si>
    <t>23:7:16.460</t>
  </si>
  <si>
    <t>23:7:16.961</t>
  </si>
  <si>
    <t>23:7:17.460</t>
  </si>
  <si>
    <t>23:7:17.960</t>
  </si>
  <si>
    <t>23:7:18.472</t>
  </si>
  <si>
    <t>23:7:18.972</t>
  </si>
  <si>
    <t>23:7:19.490</t>
  </si>
  <si>
    <t>23:7:20.007</t>
  </si>
  <si>
    <t>23:7:20.504</t>
  </si>
  <si>
    <t>23:7:21.006</t>
  </si>
  <si>
    <t>23:7:21.503</t>
  </si>
  <si>
    <t>23:7:22.005</t>
  </si>
  <si>
    <t>23:7:22.505</t>
  </si>
  <si>
    <t>23:7:23.006</t>
  </si>
  <si>
    <t>23:7:23.503</t>
  </si>
  <si>
    <t>23:7:24.003</t>
  </si>
  <si>
    <t>23:7:24.516</t>
  </si>
  <si>
    <t>23:7:25.033</t>
  </si>
  <si>
    <t>23:7:25.533</t>
  </si>
  <si>
    <t>23:7:26.052</t>
  </si>
  <si>
    <t>23:7:26.551</t>
  </si>
  <si>
    <t>23:7:27.055</t>
  </si>
  <si>
    <t>23:7:27.554</t>
  </si>
  <si>
    <t>23:7:28.055</t>
  </si>
  <si>
    <t>23:7:28.554</t>
  </si>
  <si>
    <t>23:7:29.053</t>
  </si>
  <si>
    <t>23:7:29.553</t>
  </si>
  <si>
    <t>23:7:30.051</t>
  </si>
  <si>
    <t>23:7:30.549</t>
  </si>
  <si>
    <t>23:7:31.053</t>
  </si>
  <si>
    <t>23:7:31.555</t>
  </si>
  <si>
    <t>23:7:32.070</t>
  </si>
  <si>
    <t>23:7:32.587</t>
  </si>
  <si>
    <t>23:7:33.088</t>
  </si>
  <si>
    <t>23:7:33.588</t>
  </si>
  <si>
    <t>23:7:34.087</t>
  </si>
  <si>
    <t>23:7:34.585</t>
  </si>
  <si>
    <t>23:7:35.082</t>
  </si>
  <si>
    <t>23:7:35.599</t>
  </si>
  <si>
    <t>23:7:36.098</t>
  </si>
  <si>
    <t>23:7:36.612</t>
  </si>
  <si>
    <t>23:7:37.128</t>
  </si>
  <si>
    <t>23:7:37.629</t>
  </si>
  <si>
    <t>23:7:38.131</t>
  </si>
  <si>
    <t>23:7:38.647</t>
  </si>
  <si>
    <t>23:7:39.144</t>
  </si>
  <si>
    <t>23:7:39.647</t>
  </si>
  <si>
    <t>23:7:40.143</t>
  </si>
  <si>
    <t>23:7:40.645</t>
  </si>
  <si>
    <t>23:7:41.160</t>
  </si>
  <si>
    <t>23:7:41.673</t>
  </si>
  <si>
    <t>23:7:42.174</t>
  </si>
  <si>
    <t>23:3:13.999</t>
  </si>
  <si>
    <t>23:3:14.506</t>
  </si>
  <si>
    <t>23:3:15.004</t>
  </si>
  <si>
    <t>23:3:15.504</t>
  </si>
  <si>
    <t>23:3:16.003</t>
  </si>
  <si>
    <t>23:3:16.503</t>
  </si>
  <si>
    <t>23:3:17.003</t>
  </si>
  <si>
    <t>23:3:17.502</t>
  </si>
  <si>
    <t>23:3:18.002</t>
  </si>
  <si>
    <t>23:3:18.501</t>
  </si>
  <si>
    <t>23:3:19.000</t>
  </si>
  <si>
    <t>23:3:19.500</t>
  </si>
  <si>
    <t>23:3:20.004</t>
  </si>
  <si>
    <t>23:3:20.504</t>
  </si>
  <si>
    <t>23:3:21.005</t>
  </si>
  <si>
    <t>23:3:21.506</t>
  </si>
  <si>
    <t>23:3:22.002</t>
  </si>
  <si>
    <t>23:3:22.501</t>
  </si>
  <si>
    <t>23:3:23.004</t>
  </si>
  <si>
    <t>23:3:23.507</t>
  </si>
  <si>
    <t>23:3:24.005</t>
  </si>
  <si>
    <t>23:3:24.503</t>
  </si>
  <si>
    <t>23:3:25.005</t>
  </si>
  <si>
    <t>23:3:25.503</t>
  </si>
  <si>
    <t>23:3:26.003</t>
  </si>
  <si>
    <t>23:3:26.500</t>
  </si>
  <si>
    <t>23:3:26.999</t>
  </si>
  <si>
    <t>23:3:27.503</t>
  </si>
  <si>
    <t>23:3:28.005</t>
  </si>
  <si>
    <t>23:3:28.504</t>
  </si>
  <si>
    <t>23:3:29.002</t>
  </si>
  <si>
    <t>23:3:29.502</t>
  </si>
  <si>
    <t>23:3:30.001</t>
  </si>
  <si>
    <t>23:3:30.499</t>
  </si>
  <si>
    <t>23:3:30.998</t>
  </si>
  <si>
    <t>23:3:31.498</t>
  </si>
  <si>
    <t>23:3:31.996</t>
  </si>
  <si>
    <t>23:3:32.511</t>
  </si>
  <si>
    <t>23:3:33.007</t>
  </si>
  <si>
    <t>23:3:33.509</t>
  </si>
  <si>
    <t>23:3:34.008</t>
  </si>
  <si>
    <t>23:3:34.508</t>
  </si>
  <si>
    <t>23:3:35.010</t>
  </si>
  <si>
    <t>23:3:35.508</t>
  </si>
  <si>
    <t>23:3:36.008</t>
  </si>
  <si>
    <t>23:3:36.509</t>
  </si>
  <si>
    <t>23:3:37.006</t>
  </si>
  <si>
    <t>23:3:37.507</t>
  </si>
  <si>
    <t>23:3:37.996</t>
  </si>
  <si>
    <t>23:3:38.508</t>
  </si>
  <si>
    <t>23:3:39.005</t>
  </si>
  <si>
    <t>23:3:39.504</t>
  </si>
  <si>
    <t>23:3:40.003</t>
  </si>
  <si>
    <t>23:3:40.502</t>
  </si>
  <si>
    <t>23:3:41.002</t>
  </si>
  <si>
    <t>23:3:41.502</t>
  </si>
  <si>
    <t>23:3:42.001</t>
  </si>
  <si>
    <t>23:3:42.504</t>
  </si>
  <si>
    <t>23:3:42.999</t>
  </si>
  <si>
    <t>23:3:43.499</t>
  </si>
  <si>
    <t>23:3:44.000</t>
  </si>
  <si>
    <t>23:3:44.500</t>
  </si>
  <si>
    <t>23:3:45.004</t>
  </si>
  <si>
    <t>23:3:45.504</t>
  </si>
  <si>
    <t>23:3:46.001</t>
  </si>
  <si>
    <t>23:3:46.502</t>
  </si>
  <si>
    <t>23:3:47.002</t>
  </si>
  <si>
    <t>23:3:47.504</t>
  </si>
  <si>
    <t>23:3:48.004</t>
  </si>
  <si>
    <t>23:3:48.506</t>
  </si>
  <si>
    <t>23:3:49.007</t>
  </si>
  <si>
    <t>23:3:49.509</t>
  </si>
  <si>
    <t>23:3:50.008</t>
  </si>
  <si>
    <t>23:3:50.502</t>
  </si>
  <si>
    <t>23:3:51.007</t>
  </si>
  <si>
    <t>23:3:51.520</t>
  </si>
  <si>
    <t>23:3:52.014</t>
  </si>
  <si>
    <t>23:3:52.516</t>
  </si>
  <si>
    <t>23:3:53.013</t>
  </si>
  <si>
    <t>23:3:53.516</t>
  </si>
  <si>
    <t>23:3:54.029</t>
  </si>
  <si>
    <t>23:3:54.546</t>
  </si>
  <si>
    <t>23:3:55.060</t>
  </si>
  <si>
    <t>23:3:55.558</t>
  </si>
  <si>
    <t>23:3:56.075</t>
  </si>
  <si>
    <t>23:3:56.587</t>
  </si>
  <si>
    <t>23:3:57.085</t>
  </si>
  <si>
    <t>23:3:57.584</t>
  </si>
  <si>
    <t>23:3:58.083</t>
  </si>
  <si>
    <t>23:3:58.581</t>
  </si>
  <si>
    <t>23:3:59.081</t>
  </si>
  <si>
    <t>23:3:59.584</t>
  </si>
  <si>
    <t>23:4:0.080</t>
  </si>
  <si>
    <t>23:4:0.576</t>
  </si>
  <si>
    <t>23:4:1.079</t>
  </si>
  <si>
    <t>23:4:1.576</t>
  </si>
  <si>
    <t>23:4:2.074</t>
  </si>
  <si>
    <t>23:4:2.581</t>
  </si>
  <si>
    <t>23:4:3.080</t>
  </si>
  <si>
    <t>23:4:3.577</t>
  </si>
  <si>
    <t>23:4:4.079</t>
  </si>
  <si>
    <t>23:4:4.581</t>
  </si>
  <si>
    <t>23:4:5.081</t>
  </si>
  <si>
    <t>23:4:5.583</t>
  </si>
  <si>
    <t>23:4:6.080</t>
  </si>
  <si>
    <t>23:4:6.578</t>
  </si>
  <si>
    <t>23:4:7.077</t>
  </si>
  <si>
    <t>23:4:7.573</t>
  </si>
  <si>
    <t>23:4:8.076</t>
  </si>
  <si>
    <t>23:4:8.589</t>
  </si>
  <si>
    <t>23:4:9.120</t>
  </si>
  <si>
    <t>23:4:9.633</t>
  </si>
  <si>
    <t>23:4:10.134</t>
  </si>
  <si>
    <t>23:4:10.637</t>
  </si>
  <si>
    <t>23:4:11.121</t>
  </si>
  <si>
    <t>23:4:11.634</t>
  </si>
  <si>
    <t>23:4:12.122</t>
  </si>
  <si>
    <t>23:4:12.622</t>
  </si>
  <si>
    <t>23:4:13.122</t>
  </si>
  <si>
    <t>23:4:13.633</t>
  </si>
  <si>
    <t>23:4:14.121</t>
  </si>
  <si>
    <t>23:4:14.636</t>
  </si>
  <si>
    <t>23:4:15.134</t>
  </si>
  <si>
    <t>23:4:15.630</t>
  </si>
  <si>
    <t>23:4:16.129</t>
  </si>
  <si>
    <t>23:4:16.627</t>
  </si>
  <si>
    <t>23:4:17.129</t>
  </si>
  <si>
    <t>23:4:17.628</t>
  </si>
  <si>
    <t>23:4:18.126</t>
  </si>
  <si>
    <t>23:4:18.624</t>
  </si>
  <si>
    <t>23:4:19.121</t>
  </si>
  <si>
    <t>23:4:19.622</t>
  </si>
  <si>
    <t>23:4:20.136</t>
  </si>
  <si>
    <t>23:4:20.635</t>
  </si>
  <si>
    <t>23:4:21.145</t>
  </si>
  <si>
    <t>23:4:21.644</t>
  </si>
  <si>
    <t>23:4:22.141</t>
  </si>
  <si>
    <t>23:4:22.643</t>
  </si>
  <si>
    <t>23:4:23.146</t>
  </si>
  <si>
    <t>23:4:23.645</t>
  </si>
  <si>
    <t>23:4:24.146</t>
  </si>
  <si>
    <t>23:4:24.642</t>
  </si>
  <si>
    <t>23:4:25.146</t>
  </si>
  <si>
    <t>23:4:25.646</t>
  </si>
  <si>
    <t>23:4:26.146</t>
  </si>
  <si>
    <t>23:4:26.636</t>
  </si>
  <si>
    <t>23:4:27.152</t>
  </si>
  <si>
    <t>23:4:27.666</t>
  </si>
  <si>
    <t>23:4:28.163</t>
  </si>
  <si>
    <t>23:4:28.669</t>
  </si>
  <si>
    <t>23:4:29.182</t>
  </si>
  <si>
    <t>23:4:29.675</t>
  </si>
  <si>
    <t>23:4:30.172</t>
  </si>
  <si>
    <t>23:4:30.671</t>
  </si>
  <si>
    <t>23:4:31.168</t>
  </si>
  <si>
    <t>23:4:31.669</t>
  </si>
  <si>
    <t>23:4:32.168</t>
  </si>
  <si>
    <t>23:4:32.671</t>
  </si>
  <si>
    <t>23:4:33.172</t>
  </si>
  <si>
    <t>23:4:33.674</t>
  </si>
  <si>
    <t>23:4:34.173</t>
  </si>
  <si>
    <t>23:4:34.672</t>
  </si>
  <si>
    <t>23:4:35.168</t>
  </si>
  <si>
    <t>23:4:35.666</t>
  </si>
  <si>
    <t>23:4:36.167</t>
  </si>
  <si>
    <t>23:4:36.671</t>
  </si>
  <si>
    <t>23:4:37.170</t>
  </si>
  <si>
    <t>23:4:37.672</t>
  </si>
  <si>
    <t>23:4:38.174</t>
  </si>
  <si>
    <t>23:4:38.672</t>
  </si>
  <si>
    <t>23:4:39.174</t>
  </si>
  <si>
    <t>23:4:39.687</t>
  </si>
  <si>
    <t>23:4:40.188</t>
  </si>
  <si>
    <t>23:4:40.708</t>
  </si>
  <si>
    <t>23:4:41.210</t>
  </si>
  <si>
    <t>23:4:41.712</t>
  </si>
  <si>
    <t>23:4:42.213</t>
  </si>
  <si>
    <t>23:4:42.699</t>
  </si>
  <si>
    <t>23:4:43.200</t>
  </si>
  <si>
    <t>23:4:43.701</t>
  </si>
  <si>
    <t>23:4:44.202</t>
  </si>
  <si>
    <t>23:4:44.716</t>
  </si>
  <si>
    <t>23:4:45.216</t>
  </si>
  <si>
    <t>23:4:45.716</t>
  </si>
  <si>
    <t>23:4:46.220</t>
  </si>
  <si>
    <t>23:4:46.719</t>
  </si>
  <si>
    <t>23:4:47.233</t>
  </si>
  <si>
    <t>23:4:47.736</t>
  </si>
  <si>
    <t>23:4:48.237</t>
  </si>
  <si>
    <t>23:4:48.754</t>
  </si>
  <si>
    <t>23:4:49.257</t>
  </si>
  <si>
    <t>23:4:49.758</t>
  </si>
  <si>
    <t>23:4:50.261</t>
  </si>
  <si>
    <t>23:4:50.749</t>
  </si>
  <si>
    <t>23:4:51.258</t>
  </si>
  <si>
    <t>23:4:51.758</t>
  </si>
  <si>
    <t>23:4:52.257</t>
  </si>
  <si>
    <t>23:4:52.758</t>
  </si>
  <si>
    <t>23:4:53.256</t>
  </si>
  <si>
    <t>23:4:53.758</t>
  </si>
  <si>
    <t>23:4:54.270</t>
  </si>
  <si>
    <t>23:4:54.785</t>
  </si>
  <si>
    <t>23:4:55.287</t>
  </si>
  <si>
    <t>23:4:55.807</t>
  </si>
  <si>
    <t>23:4:56.292</t>
  </si>
  <si>
    <t>23:4:56.793</t>
  </si>
  <si>
    <t>23:4:57.292</t>
  </si>
  <si>
    <t>23:4:57.806</t>
  </si>
  <si>
    <t>23:4:58.305</t>
  </si>
  <si>
    <t>23:4:58.804</t>
  </si>
  <si>
    <t>23:4:59.302</t>
  </si>
  <si>
    <t>23:4:59.801</t>
  </si>
  <si>
    <t>23:5:0.299</t>
  </si>
  <si>
    <t>23:5:0.801</t>
  </si>
  <si>
    <t>23:5:1.316</t>
  </si>
  <si>
    <t>23:5:1.814</t>
  </si>
  <si>
    <t>23:5:2.326</t>
  </si>
  <si>
    <t>23:5:2.824</t>
  </si>
  <si>
    <t>23:5:3.325</t>
  </si>
  <si>
    <t>23:5:3.825</t>
  </si>
  <si>
    <t>23:5:4.324</t>
  </si>
  <si>
    <t>23:5:4.838</t>
  </si>
  <si>
    <t>23:5:5.337</t>
  </si>
  <si>
    <t>23:5:5.837</t>
  </si>
  <si>
    <t>23:5:6.334</t>
  </si>
  <si>
    <t>23:5:6.831</t>
  </si>
  <si>
    <t>23:5:7.332</t>
  </si>
  <si>
    <t>23:5:7.825</t>
  </si>
  <si>
    <t>23:5:8.327</t>
  </si>
  <si>
    <t>23:5:8.838</t>
  </si>
  <si>
    <t>23:5:9.337</t>
  </si>
  <si>
    <t>23:5:9.835</t>
  </si>
  <si>
    <t>23:5:10.333</t>
  </si>
  <si>
    <t>23:5:10.832</t>
  </si>
  <si>
    <t>23:5:11.347</t>
  </si>
  <si>
    <t>23:5:11.844</t>
  </si>
  <si>
    <t>23:5:12.341</t>
  </si>
  <si>
    <t>23:5:12.844</t>
  </si>
  <si>
    <t>23:5:13.341</t>
  </si>
  <si>
    <t>23:5:13.840</t>
  </si>
  <si>
    <t>23:0:52.294</t>
  </si>
  <si>
    <t>23:0:52.797</t>
  </si>
  <si>
    <t>23:0:53.310</t>
  </si>
  <si>
    <t>23:0:53.810</t>
  </si>
  <si>
    <t>23:0:54.327</t>
  </si>
  <si>
    <t>23:0:54.826</t>
  </si>
  <si>
    <t>23:0:55.330</t>
  </si>
  <si>
    <t>23:0:55.846</t>
  </si>
  <si>
    <t>23:0:56.352</t>
  </si>
  <si>
    <t>23:0:56.848</t>
  </si>
  <si>
    <t>23:0:57.346</t>
  </si>
  <si>
    <t>23:0:57.845</t>
  </si>
  <si>
    <t>23:0:58.345</t>
  </si>
  <si>
    <t>23:0:58.843</t>
  </si>
  <si>
    <t>23:0:59.343</t>
  </si>
  <si>
    <t>23:0:59.869</t>
  </si>
  <si>
    <t>23:1:0.367</t>
  </si>
  <si>
    <t>23:1:0.882</t>
  </si>
  <si>
    <t>23:1:1.383</t>
  </si>
  <si>
    <t>23:1:1.878</t>
  </si>
  <si>
    <t>23:1:2.378</t>
  </si>
  <si>
    <t>23:1:2.877</t>
  </si>
  <si>
    <t>23:1:3.377</t>
  </si>
  <si>
    <t>23:1:3.876</t>
  </si>
  <si>
    <t>23:1:4.376</t>
  </si>
  <si>
    <t>23:1:4.879</t>
  </si>
  <si>
    <t>23:1:5.378</t>
  </si>
  <si>
    <t>23:1:5.891</t>
  </si>
  <si>
    <t>23:1:6.408</t>
  </si>
  <si>
    <t>23:1:6.910</t>
  </si>
  <si>
    <t>23:1:7.431</t>
  </si>
  <si>
    <t>23:1:7.916</t>
  </si>
  <si>
    <t>23:1:8.417</t>
  </si>
  <si>
    <t>23:1:8.918</t>
  </si>
  <si>
    <t>23:1:9.420</t>
  </si>
  <si>
    <t>23:1:9.918</t>
  </si>
  <si>
    <t>23:1:10.417</t>
  </si>
  <si>
    <t>23:1:10.930</t>
  </si>
  <si>
    <t>23:1:11.430</t>
  </si>
  <si>
    <t>23:1:11.934</t>
  </si>
  <si>
    <t>23:1:12.430</t>
  </si>
  <si>
    <t>23:1:12.932</t>
  </si>
  <si>
    <t>23:1:13.431</t>
  </si>
  <si>
    <t>23:1:13.918</t>
  </si>
  <si>
    <t>23:1:14.417</t>
  </si>
  <si>
    <t>23:1:14.931</t>
  </si>
  <si>
    <t>23:1:15.448</t>
  </si>
  <si>
    <t>23:1:15.963</t>
  </si>
  <si>
    <t>23:1:16.448</t>
  </si>
  <si>
    <t>23:1:16.950</t>
  </si>
  <si>
    <t>23:1:17.451</t>
  </si>
  <si>
    <t>23:1:17.950</t>
  </si>
  <si>
    <t>23:1:18.456</t>
  </si>
  <si>
    <t>23:1:18.950</t>
  </si>
  <si>
    <t>23:1:19.458</t>
  </si>
  <si>
    <t>23:1:19.957</t>
  </si>
  <si>
    <t>23:1:20.457</t>
  </si>
  <si>
    <t>23:1:20.952</t>
  </si>
  <si>
    <t>23:1:21.465</t>
  </si>
  <si>
    <t>23:1:21.970</t>
  </si>
  <si>
    <t>23:1:22.469</t>
  </si>
  <si>
    <t>23:1:22.965</t>
  </si>
  <si>
    <t>23:1:23.478</t>
  </si>
  <si>
    <t>23:1:23.976</t>
  </si>
  <si>
    <t>23:1:24.478</t>
  </si>
  <si>
    <t>23:1:24.991</t>
  </si>
  <si>
    <t>23:1:25.506</t>
  </si>
  <si>
    <t>23:1:26.008</t>
  </si>
  <si>
    <t>23:1:26.503</t>
  </si>
  <si>
    <t>23:1:27.005</t>
  </si>
  <si>
    <t>23:1:27.504</t>
  </si>
  <si>
    <t>23:1:28.001</t>
  </si>
  <si>
    <t>23:1:28.502</t>
  </si>
  <si>
    <t>23:1:29.004</t>
  </si>
  <si>
    <t>23:1:29.502</t>
  </si>
  <si>
    <t>23:1:30.000</t>
  </si>
  <si>
    <t>23:1:30.498</t>
  </si>
  <si>
    <t>23:1:31.012</t>
  </si>
  <si>
    <t>23:1:31.525</t>
  </si>
  <si>
    <t>23:1:32.039</t>
  </si>
  <si>
    <t>23:1:32.558</t>
  </si>
  <si>
    <t>23:1:33.058</t>
  </si>
  <si>
    <t>23:1:33.557</t>
  </si>
  <si>
    <t>23:1:34.058</t>
  </si>
  <si>
    <t>23:1:34.560</t>
  </si>
  <si>
    <t>23:1:35.062</t>
  </si>
  <si>
    <t>23:1:35.562</t>
  </si>
  <si>
    <t>23:1:36.062</t>
  </si>
  <si>
    <t>23:1:36.565</t>
  </si>
  <si>
    <t>23:1:37.066</t>
  </si>
  <si>
    <t>23:1:37.570</t>
  </si>
  <si>
    <t>23:1:38.073</t>
  </si>
  <si>
    <t>23:1:38.575</t>
  </si>
  <si>
    <t>23:1:39.076</t>
  </si>
  <si>
    <t>23:1:39.573</t>
  </si>
  <si>
    <t>23:1:40.090</t>
  </si>
  <si>
    <t>23:1:40.592</t>
  </si>
  <si>
    <t>23:1:41.107</t>
  </si>
  <si>
    <t>23:1:41.622</t>
  </si>
  <si>
    <t>23:1:42.122</t>
  </si>
  <si>
    <t>23:1:42.621</t>
  </si>
  <si>
    <t>23:1:43.121</t>
  </si>
  <si>
    <t>23:1:43.622</t>
  </si>
  <si>
    <t>23:1:44.120</t>
  </si>
  <si>
    <t>23:1:44.634</t>
  </si>
  <si>
    <t>23:1:45.121</t>
  </si>
  <si>
    <t>23:1:45.637</t>
  </si>
  <si>
    <t>23:1:46.137</t>
  </si>
  <si>
    <t>23:1:46.639</t>
  </si>
  <si>
    <t>23:1:47.138</t>
  </si>
  <si>
    <t>23:1:47.635</t>
  </si>
  <si>
    <t>23:1:48.135</t>
  </si>
  <si>
    <t>23:1:48.635</t>
  </si>
  <si>
    <t>23:1:49.138</t>
  </si>
  <si>
    <t>23:1:49.652</t>
  </si>
  <si>
    <t>23:1:50.154</t>
  </si>
  <si>
    <t>23:1:50.654</t>
  </si>
  <si>
    <t>23:1:51.167</t>
  </si>
  <si>
    <t>23:1:51.666</t>
  </si>
  <si>
    <t>23:1:52.183</t>
  </si>
  <si>
    <t>23:1:52.697</t>
  </si>
  <si>
    <t>23:1:53.203</t>
  </si>
  <si>
    <t>23:1:53.702</t>
  </si>
  <si>
    <t>23:1:54.200</t>
  </si>
  <si>
    <t>23:1:54.701</t>
  </si>
  <si>
    <t>23:1:55.205</t>
  </si>
  <si>
    <t>23:1:55.704</t>
  </si>
  <si>
    <t>23:1:56.206</t>
  </si>
  <si>
    <t>23:1:56.708</t>
  </si>
  <si>
    <t>23:1:57.208</t>
  </si>
  <si>
    <t>23:1:57.708</t>
  </si>
  <si>
    <t>23:1:58.205</t>
  </si>
  <si>
    <t>23:1:58.705</t>
  </si>
  <si>
    <t>23:1:59.203</t>
  </si>
  <si>
    <t>23:1:59.707</t>
  </si>
  <si>
    <t>23:2:0.207</t>
  </si>
  <si>
    <t>23:2:0.708</t>
  </si>
  <si>
    <t>23:2:1.206</t>
  </si>
  <si>
    <t>23:2:1.703</t>
  </si>
  <si>
    <t>23:2:2.202</t>
  </si>
  <si>
    <t>23:2:2.704</t>
  </si>
  <si>
    <t>23:2:3.206</t>
  </si>
  <si>
    <t>23:2:3.710</t>
  </si>
  <si>
    <t>23:2:4.211</t>
  </si>
  <si>
    <t>23:2:4.700</t>
  </si>
  <si>
    <t>23:2:5.213</t>
  </si>
  <si>
    <t>23:2:5.715</t>
  </si>
  <si>
    <t>23:2:6.225</t>
  </si>
  <si>
    <t>23:2:6.724</t>
  </si>
  <si>
    <t>23:2:7.222</t>
  </si>
  <si>
    <t>23:2:7.722</t>
  </si>
  <si>
    <t>23:2:8.236</t>
  </si>
  <si>
    <t>23:2:8.751</t>
  </si>
  <si>
    <t>23:2:9.248</t>
  </si>
  <si>
    <t>23:2:9.751</t>
  </si>
  <si>
    <t>23:2:10.269</t>
  </si>
  <si>
    <t>23:2:10.749</t>
  </si>
  <si>
    <t>23:2:11.251</t>
  </si>
  <si>
    <t>23:2:11.747</t>
  </si>
  <si>
    <t>23:2:12.251</t>
  </si>
  <si>
    <t>23:2:12.745</t>
  </si>
  <si>
    <t>23:2:13.247</t>
  </si>
  <si>
    <t>23:2:13.752</t>
  </si>
  <si>
    <t>23:2:14.255</t>
  </si>
  <si>
    <t>23:2:14.758</t>
  </si>
  <si>
    <t>23:2:15.261</t>
  </si>
  <si>
    <t>23:2:15.775</t>
  </si>
  <si>
    <t>23:2:16.276</t>
  </si>
  <si>
    <t>23:2:16.771</t>
  </si>
  <si>
    <t>23:2:17.272</t>
  </si>
  <si>
    <t>23:2:17.772</t>
  </si>
  <si>
    <t>23:2:18.274</t>
  </si>
  <si>
    <t>23:2:18.788</t>
  </si>
  <si>
    <t>23:2:19.304</t>
  </si>
  <si>
    <t>23:2:19.802</t>
  </si>
  <si>
    <t>23:2:20.303</t>
  </si>
  <si>
    <t>23:2:20.819</t>
  </si>
  <si>
    <t>23:2:21.332</t>
  </si>
  <si>
    <t>23:2:21.833</t>
  </si>
  <si>
    <t>23:2:22.333</t>
  </si>
  <si>
    <t>23:2:22.836</t>
  </si>
  <si>
    <t>23:2:23.335</t>
  </si>
  <si>
    <t>23:2:23.834</t>
  </si>
  <si>
    <t>23:2:24.331</t>
  </si>
  <si>
    <t>23:2:24.832</t>
  </si>
  <si>
    <t>23:2:25.330</t>
  </si>
  <si>
    <t>23:2:25.829</t>
  </si>
  <si>
    <t>23:2:26.328</t>
  </si>
  <si>
    <t>23:2:26.827</t>
  </si>
  <si>
    <t>23:2:27.326</t>
  </si>
  <si>
    <t>23:2:27.824</t>
  </si>
  <si>
    <t>23:2:28.336</t>
  </si>
  <si>
    <t>23:2:28.836</t>
  </si>
  <si>
    <t>23:2:29.335</t>
  </si>
  <si>
    <t>23:2:29.825</t>
  </si>
  <si>
    <t>23:2:30.324</t>
  </si>
  <si>
    <t>23:2:30.826</t>
  </si>
  <si>
    <t>23:2:31.323</t>
  </si>
  <si>
    <t>23:2:31.823</t>
  </si>
  <si>
    <t>23:2:32.326</t>
  </si>
  <si>
    <t>23:2:32.825</t>
  </si>
  <si>
    <t>23:2:33.324</t>
  </si>
  <si>
    <t>23:2:33.838</t>
  </si>
  <si>
    <t>23:2:34.343</t>
  </si>
  <si>
    <t>23:2:34.843</t>
  </si>
  <si>
    <t>23:2:35.343</t>
  </si>
  <si>
    <t>23:2:35.846</t>
  </si>
  <si>
    <t>23:2:36.348</t>
  </si>
  <si>
    <t>23:2:36.862</t>
  </si>
  <si>
    <t>23:2:37.380</t>
  </si>
  <si>
    <t>23:2:37.884</t>
  </si>
  <si>
    <t>23:2:38.381</t>
  </si>
  <si>
    <t>23:2:38.882</t>
  </si>
  <si>
    <t>23:2:39.380</t>
  </si>
  <si>
    <t>23:2:39.877</t>
  </si>
  <si>
    <t>23:2:40.376</t>
  </si>
  <si>
    <t>23:2:40.874</t>
  </si>
  <si>
    <t>23:2:41.373</t>
  </si>
  <si>
    <t>23:2:41.875</t>
  </si>
  <si>
    <t>23:2:42.376</t>
  </si>
  <si>
    <t>23:2:42.877</t>
  </si>
  <si>
    <t>23:2:43.377</t>
  </si>
  <si>
    <t>23:2:43.881</t>
  </si>
  <si>
    <t>23:2:44.384</t>
  </si>
  <si>
    <t>23:2:44.880</t>
  </si>
  <si>
    <t>23:2:45.386</t>
  </si>
  <si>
    <t>23:2:45.872</t>
  </si>
  <si>
    <t>23:2:46.374</t>
  </si>
  <si>
    <t>23:2:46.872</t>
  </si>
  <si>
    <t>23:2:47.380</t>
  </si>
  <si>
    <t>23:2:47.880</t>
  </si>
  <si>
    <t>23:2:48.380</t>
  </si>
  <si>
    <t>23:2:48.882</t>
  </si>
  <si>
    <t>23:2:49.382</t>
  </si>
  <si>
    <t>23:2:49.883</t>
  </si>
  <si>
    <t>23:2:50.381</t>
  </si>
  <si>
    <t>23:2:50.881</t>
  </si>
  <si>
    <t>23:2:51.381</t>
  </si>
  <si>
    <t>23:2:51.879</t>
  </si>
  <si>
    <t>23:2:52.378</t>
  </si>
  <si>
    <t>22:58:11.252</t>
  </si>
  <si>
    <t>22:58:11.750</t>
  </si>
  <si>
    <t>22:58:12.250</t>
  </si>
  <si>
    <t>22:58:12.747</t>
  </si>
  <si>
    <t>22:58:13.260</t>
  </si>
  <si>
    <t>22:58:13.746</t>
  </si>
  <si>
    <t>22:58:14.246</t>
  </si>
  <si>
    <t>22:58:14.771</t>
  </si>
  <si>
    <t>22:58:15.269</t>
  </si>
  <si>
    <t>22:58:15.767</t>
  </si>
  <si>
    <t>22:58:16.263</t>
  </si>
  <si>
    <t>22:58:16.776</t>
  </si>
  <si>
    <t>22:58:17.290</t>
  </si>
  <si>
    <t>22:58:17.800</t>
  </si>
  <si>
    <t>22:58:18.299</t>
  </si>
  <si>
    <t>22:58:18.800</t>
  </si>
  <si>
    <t>22:58:19.316</t>
  </si>
  <si>
    <t>22:58:19.812</t>
  </si>
  <si>
    <t>22:58:20.313</t>
  </si>
  <si>
    <t>22:58:20.810</t>
  </si>
  <si>
    <t>22:58:21.310</t>
  </si>
  <si>
    <t>22:58:21.836</t>
  </si>
  <si>
    <t>22:58:22.336</t>
  </si>
  <si>
    <t>22:58:22.831</t>
  </si>
  <si>
    <t>22:58:23.334</t>
  </si>
  <si>
    <t>22:58:23.827</t>
  </si>
  <si>
    <t>22:58:24.324</t>
  </si>
  <si>
    <t>22:58:24.835</t>
  </si>
  <si>
    <t>22:58:25.333</t>
  </si>
  <si>
    <t>22:58:25.831</t>
  </si>
  <si>
    <t>22:58:26.327</t>
  </si>
  <si>
    <t>22:58:26.825</t>
  </si>
  <si>
    <t>22:58:27.324</t>
  </si>
  <si>
    <t>22:58:27.836</t>
  </si>
  <si>
    <t>22:58:28.334</t>
  </si>
  <si>
    <t>22:58:28.830</t>
  </si>
  <si>
    <t>22:58:29.330</t>
  </si>
  <si>
    <t>22:58:29.827</t>
  </si>
  <si>
    <t>22:58:30.324</t>
  </si>
  <si>
    <t>22:58:30.836</t>
  </si>
  <si>
    <t>22:58:31.333</t>
  </si>
  <si>
    <t>22:58:31.830</t>
  </si>
  <si>
    <t>22:58:32.339</t>
  </si>
  <si>
    <t>22:58:32.840</t>
  </si>
  <si>
    <t>22:58:33.366</t>
  </si>
  <si>
    <t>22:58:33.863</t>
  </si>
  <si>
    <t>22:58:34.357</t>
  </si>
  <si>
    <t>22:58:34.873</t>
  </si>
  <si>
    <t>22:58:35.371</t>
  </si>
  <si>
    <t>22:58:35.872</t>
  </si>
  <si>
    <t>22:58:36.374</t>
  </si>
  <si>
    <t>22:58:36.872</t>
  </si>
  <si>
    <t>22:58:37.384</t>
  </si>
  <si>
    <t>22:58:37.899</t>
  </si>
  <si>
    <t>22:58:38.396</t>
  </si>
  <si>
    <t>22:58:38.893</t>
  </si>
  <si>
    <t>22:58:39.410</t>
  </si>
  <si>
    <t>22:58:39.907</t>
  </si>
  <si>
    <t>22:58:40.403</t>
  </si>
  <si>
    <t>22:58:40.919</t>
  </si>
  <si>
    <t>22:58:41.422</t>
  </si>
  <si>
    <t>22:58:41.931</t>
  </si>
  <si>
    <t>22:58:42.433</t>
  </si>
  <si>
    <t>22:58:42.930</t>
  </si>
  <si>
    <t>22:58:43.428</t>
  </si>
  <si>
    <t>22:58:43.926</t>
  </si>
  <si>
    <t>22:58:44.422</t>
  </si>
  <si>
    <t>22:58:44.919</t>
  </si>
  <si>
    <t>22:58:45.445</t>
  </si>
  <si>
    <t>22:58:45.945</t>
  </si>
  <si>
    <t>22:58:46.442</t>
  </si>
  <si>
    <t>22:58:46.937</t>
  </si>
  <si>
    <t>22:58:47.434</t>
  </si>
  <si>
    <t>22:58:47.960</t>
  </si>
  <si>
    <t>22:58:48.470</t>
  </si>
  <si>
    <t>22:58:48.968</t>
  </si>
  <si>
    <t>22:58:49.465</t>
  </si>
  <si>
    <t>22:58:49.978</t>
  </si>
  <si>
    <t>22:58:50.475</t>
  </si>
  <si>
    <t>22:58:50.974</t>
  </si>
  <si>
    <t>22:58:51.472</t>
  </si>
  <si>
    <t>22:58:51.984</t>
  </si>
  <si>
    <t>22:58:52.482</t>
  </si>
  <si>
    <t>22:58:52.979</t>
  </si>
  <si>
    <t>22:58:53.493</t>
  </si>
  <si>
    <t>22:58:53.988</t>
  </si>
  <si>
    <t>22:58:54.490</t>
  </si>
  <si>
    <t>22:58:55.000</t>
  </si>
  <si>
    <t>22:58:55.498</t>
  </si>
  <si>
    <t>22:58:55.995</t>
  </si>
  <si>
    <t>22:58:56.512</t>
  </si>
  <si>
    <t>22:58:57.037</t>
  </si>
  <si>
    <t>22:58:57.534</t>
  </si>
  <si>
    <t>22:58:58.046</t>
  </si>
  <si>
    <t>22:58:58.545</t>
  </si>
  <si>
    <t>22:58:59.047</t>
  </si>
  <si>
    <t>22:58:59.544</t>
  </si>
  <si>
    <t>22:59:0.053</t>
  </si>
  <si>
    <t>22:59:0.549</t>
  </si>
  <si>
    <t>22:59:1.052</t>
  </si>
  <si>
    <t>22:59:1.555</t>
  </si>
  <si>
    <t>22:59:2.053</t>
  </si>
  <si>
    <t>22:59:2.546</t>
  </si>
  <si>
    <t>22:59:3.046</t>
  </si>
  <si>
    <t>22:59:3.541</t>
  </si>
  <si>
    <t>22:59:4.057</t>
  </si>
  <si>
    <t>22:59:4.554</t>
  </si>
  <si>
    <t>22:59:5.066</t>
  </si>
  <si>
    <t>22:59:5.580</t>
  </si>
  <si>
    <t>22:59:6.079</t>
  </si>
  <si>
    <t>22:59:6.578</t>
  </si>
  <si>
    <t>22:59:7.087</t>
  </si>
  <si>
    <t>22:59:7.588</t>
  </si>
  <si>
    <t>22:59:8.085</t>
  </si>
  <si>
    <t>22:59:8.580</t>
  </si>
  <si>
    <t>22:59:9.091</t>
  </si>
  <si>
    <t>22:59:9.591</t>
  </si>
  <si>
    <t>22:59:10.105</t>
  </si>
  <si>
    <t>22:59:10.604</t>
  </si>
  <si>
    <t>22:59:11.105</t>
  </si>
  <si>
    <t>22:59:11.625</t>
  </si>
  <si>
    <t>22:59:12.120</t>
  </si>
  <si>
    <t>22:59:12.620</t>
  </si>
  <si>
    <t>22:59:13.133</t>
  </si>
  <si>
    <t>22:59:13.631</t>
  </si>
  <si>
    <t>22:59:14.128</t>
  </si>
  <si>
    <t>22:59:14.629</t>
  </si>
  <si>
    <t>22:59:15.124</t>
  </si>
  <si>
    <t>22:59:15.621</t>
  </si>
  <si>
    <t>22:59:16.131</t>
  </si>
  <si>
    <t>22:59:16.642</t>
  </si>
  <si>
    <t>22:59:17.154</t>
  </si>
  <si>
    <t>22:59:17.667</t>
  </si>
  <si>
    <t>22:59:18.184</t>
  </si>
  <si>
    <t>22:59:18.695</t>
  </si>
  <si>
    <t>22:59:19.191</t>
  </si>
  <si>
    <t>22:59:19.687</t>
  </si>
  <si>
    <t>22:59:20.186</t>
  </si>
  <si>
    <t>22:59:20.697</t>
  </si>
  <si>
    <t>22:59:21.196</t>
  </si>
  <si>
    <t>22:59:21.708</t>
  </si>
  <si>
    <t>22:59:22.207</t>
  </si>
  <si>
    <t>22:59:22.704</t>
  </si>
  <si>
    <t>22:59:23.213</t>
  </si>
  <si>
    <t>22:59:23.699</t>
  </si>
  <si>
    <t>22:59:24.213</t>
  </si>
  <si>
    <t>22:59:24.705</t>
  </si>
  <si>
    <t>22:59:25.209</t>
  </si>
  <si>
    <t>22:59:25.707</t>
  </si>
  <si>
    <t>22:59:26.203</t>
  </si>
  <si>
    <t>22:59:26.701</t>
  </si>
  <si>
    <t>22:59:27.213</t>
  </si>
  <si>
    <t>22:59:27.727</t>
  </si>
  <si>
    <t>22:59:28.227</t>
  </si>
  <si>
    <t>22:59:28.725</t>
  </si>
  <si>
    <t>22:59:29.221</t>
  </si>
  <si>
    <t>22:59:29.716</t>
  </si>
  <si>
    <t>22:59:30.230</t>
  </si>
  <si>
    <t>22:59:30.744</t>
  </si>
  <si>
    <t>22:59:31.243</t>
  </si>
  <si>
    <t>22:59:31.753</t>
  </si>
  <si>
    <t>22:59:32.251</t>
  </si>
  <si>
    <t>22:59:32.746</t>
  </si>
  <si>
    <t>22:59:33.244</t>
  </si>
  <si>
    <t>22:59:33.755</t>
  </si>
  <si>
    <t>22:59:34.249</t>
  </si>
  <si>
    <t>22:59:34.750</t>
  </si>
  <si>
    <t>22:59:35.247</t>
  </si>
  <si>
    <t>22:59:35.760</t>
  </si>
  <si>
    <t>22:59:36.258</t>
  </si>
  <si>
    <t>22:59:36.754</t>
  </si>
  <si>
    <t>22:59:37.255</t>
  </si>
  <si>
    <t>22:59:37.756</t>
  </si>
  <si>
    <t>22:59:38.266</t>
  </si>
  <si>
    <t>22:59:38.764</t>
  </si>
  <si>
    <t>22:59:39.263</t>
  </si>
  <si>
    <t>22:59:39.775</t>
  </si>
  <si>
    <t>22:59:40.274</t>
  </si>
  <si>
    <t>22:59:40.769</t>
  </si>
  <si>
    <t>22:59:41.283</t>
  </si>
  <si>
    <t>22:59:41.808</t>
  </si>
  <si>
    <t>22:59:42.307</t>
  </si>
  <si>
    <t>22:59:42.802</t>
  </si>
  <si>
    <t>22:59:43.299</t>
  </si>
  <si>
    <t>22:59:43.798</t>
  </si>
  <si>
    <t>22:59:44.293</t>
  </si>
  <si>
    <t>22:59:44.797</t>
  </si>
  <si>
    <t>22:59:45.296</t>
  </si>
  <si>
    <t>22:59:45.797</t>
  </si>
  <si>
    <t>22:59:46.298</t>
  </si>
  <si>
    <t>22:59:46.809</t>
  </si>
  <si>
    <t>22:59:47.308</t>
  </si>
  <si>
    <t>22:59:47.822</t>
  </si>
  <si>
    <t>22:59:48.332</t>
  </si>
  <si>
    <t>22:59:48.829</t>
  </si>
  <si>
    <t>22:59:49.328</t>
  </si>
  <si>
    <t>22:59:49.836</t>
  </si>
  <si>
    <t>22:59:50.331</t>
  </si>
  <si>
    <t>22:59:50.828</t>
  </si>
  <si>
    <t>22:59:51.326</t>
  </si>
  <si>
    <t>22:59:51.824</t>
  </si>
  <si>
    <t>22:59:52.335</t>
  </si>
  <si>
    <t>22:59:52.834</t>
  </si>
  <si>
    <t>22:59:53.328</t>
  </si>
  <si>
    <t>22:59:53.826</t>
  </si>
  <si>
    <t>22:59:54.335</t>
  </si>
  <si>
    <t>22:59:54.833</t>
  </si>
  <si>
    <t>22:59:55.331</t>
  </si>
  <si>
    <t>22:59:55.827</t>
  </si>
  <si>
    <t>22:59:56.326</t>
  </si>
  <si>
    <t>22:59:56.825</t>
  </si>
  <si>
    <t>22:59:57.338</t>
  </si>
  <si>
    <t>22:59:57.848</t>
  </si>
  <si>
    <t>22:59:58.367</t>
  </si>
  <si>
    <t>22:59:58.879</t>
  </si>
  <si>
    <t>22:59:59.387</t>
  </si>
  <si>
    <t>22:59:59.888</t>
  </si>
  <si>
    <t>23:0:0.413</t>
  </si>
  <si>
    <t>23:0:0.915</t>
  </si>
  <si>
    <t>23:0:1.409</t>
  </si>
  <si>
    <t>23:0:1.921</t>
  </si>
  <si>
    <t>23:0:2.418</t>
  </si>
  <si>
    <t>23:0:2.919</t>
  </si>
  <si>
    <t>23:0:3.421</t>
  </si>
  <si>
    <t>23:0:3.934</t>
  </si>
  <si>
    <t>23:0:4.447</t>
  </si>
  <si>
    <t>23:0:4.962</t>
  </si>
  <si>
    <t>23:0:5.461</t>
  </si>
  <si>
    <t>23:0:5.960</t>
  </si>
  <si>
    <t>23:0:6.457</t>
  </si>
  <si>
    <t>23:0:6.958</t>
  </si>
  <si>
    <t>23:0:7.455</t>
  </si>
  <si>
    <t>23:0:7.966</t>
  </si>
  <si>
    <t>23:0:8.481</t>
  </si>
  <si>
    <t>23:0:8.997</t>
  </si>
  <si>
    <t>23:0:9.507</t>
  </si>
  <si>
    <t>23:0:10.021</t>
  </si>
  <si>
    <t>23:0:10.519</t>
  </si>
  <si>
    <t>23:0:11.041</t>
  </si>
  <si>
    <t>22:55:44.259</t>
  </si>
  <si>
    <t>22:55:44.774</t>
  </si>
  <si>
    <t>22:55:45.263</t>
  </si>
  <si>
    <t>22:55:45.767</t>
  </si>
  <si>
    <t>22:55:46.266</t>
  </si>
  <si>
    <t>22:55:46.771</t>
  </si>
  <si>
    <t>22:55:47.290</t>
  </si>
  <si>
    <t>22:55:47.790</t>
  </si>
  <si>
    <t>22:55:48.277</t>
  </si>
  <si>
    <t>22:55:48.785</t>
  </si>
  <si>
    <t>22:55:49.282</t>
  </si>
  <si>
    <t>22:55:49.785</t>
  </si>
  <si>
    <t>22:55:50.301</t>
  </si>
  <si>
    <t>22:55:50.803</t>
  </si>
  <si>
    <t>22:55:51.305</t>
  </si>
  <si>
    <t>22:55:51.810</t>
  </si>
  <si>
    <t>22:55:52.313</t>
  </si>
  <si>
    <t>22:55:52.831</t>
  </si>
  <si>
    <t>22:55:53.335</t>
  </si>
  <si>
    <t>22:55:53.827</t>
  </si>
  <si>
    <t>22:55:54.328</t>
  </si>
  <si>
    <t>22:55:54.826</t>
  </si>
  <si>
    <t>22:55:55.327</t>
  </si>
  <si>
    <t>22:55:55.828</t>
  </si>
  <si>
    <t>22:55:56.329</t>
  </si>
  <si>
    <t>22:55:56.833</t>
  </si>
  <si>
    <t>22:55:57.338</t>
  </si>
  <si>
    <t>22:55:57.828</t>
  </si>
  <si>
    <t>22:55:58.328</t>
  </si>
  <si>
    <t>22:55:58.830</t>
  </si>
  <si>
    <t>22:55:59.334</t>
  </si>
  <si>
    <t>22:55:59.837</t>
  </si>
  <si>
    <t>22:56:0.338</t>
  </si>
  <si>
    <t>22:56:0.839</t>
  </si>
  <si>
    <t>22:56:1.342</t>
  </si>
  <si>
    <t>22:56:1.844</t>
  </si>
  <si>
    <t>22:56:2.362</t>
  </si>
  <si>
    <t>22:56:2.874</t>
  </si>
  <si>
    <t>22:56:3.375</t>
  </si>
  <si>
    <t>22:56:3.877</t>
  </si>
  <si>
    <t>22:56:4.379</t>
  </si>
  <si>
    <t>22:56:4.878</t>
  </si>
  <si>
    <t>22:56:5.381</t>
  </si>
  <si>
    <t>22:56:5.886</t>
  </si>
  <si>
    <t>22:56:6.385</t>
  </si>
  <si>
    <t>22:56:6.873</t>
  </si>
  <si>
    <t>22:56:7.375</t>
  </si>
  <si>
    <t>22:56:7.877</t>
  </si>
  <si>
    <t>22:56:8.379</t>
  </si>
  <si>
    <t>22:56:8.885</t>
  </si>
  <si>
    <t>22:56:9.372</t>
  </si>
  <si>
    <t>22:56:9.875</t>
  </si>
  <si>
    <t>22:56:10.378</t>
  </si>
  <si>
    <t>22:56:10.879</t>
  </si>
  <si>
    <t>22:56:11.380</t>
  </si>
  <si>
    <t>22:56:11.881</t>
  </si>
  <si>
    <t>22:56:12.391</t>
  </si>
  <si>
    <t>22:56:12.892</t>
  </si>
  <si>
    <t>22:56:13.411</t>
  </si>
  <si>
    <t>22:56:13.923</t>
  </si>
  <si>
    <t>22:56:14.426</t>
  </si>
  <si>
    <t>22:56:14.925</t>
  </si>
  <si>
    <t>22:56:15.428</t>
  </si>
  <si>
    <t>22:56:15.932</t>
  </si>
  <si>
    <t>22:56:16.433</t>
  </si>
  <si>
    <t>22:56:16.931</t>
  </si>
  <si>
    <t>22:56:17.431</t>
  </si>
  <si>
    <t>22:56:17.929</t>
  </si>
  <si>
    <t>22:56:18.430</t>
  </si>
  <si>
    <t>22:56:18.921</t>
  </si>
  <si>
    <t>22:56:19.425</t>
  </si>
  <si>
    <t>22:56:19.928</t>
  </si>
  <si>
    <t>22:56:20.425</t>
  </si>
  <si>
    <t>22:56:20.928</t>
  </si>
  <si>
    <t>22:56:21.435</t>
  </si>
  <si>
    <t>22:56:21.931</t>
  </si>
  <si>
    <t>22:56:22.434</t>
  </si>
  <si>
    <t>22:56:22.933</t>
  </si>
  <si>
    <t>22:56:23.432</t>
  </si>
  <si>
    <t>22:56:23.949</t>
  </si>
  <si>
    <t>22:56:24.463</t>
  </si>
  <si>
    <t>22:56:24.961</t>
  </si>
  <si>
    <t>22:56:25.462</t>
  </si>
  <si>
    <t>22:56:25.949</t>
  </si>
  <si>
    <t>22:56:26.454</t>
  </si>
  <si>
    <t>22:56:26.952</t>
  </si>
  <si>
    <t>22:56:27.452</t>
  </si>
  <si>
    <t>22:56:27.953</t>
  </si>
  <si>
    <t>22:56:28.459</t>
  </si>
  <si>
    <t>22:56:28.963</t>
  </si>
  <si>
    <t>22:56:29.450</t>
  </si>
  <si>
    <t>22:56:29.951</t>
  </si>
  <si>
    <t>22:56:30.453</t>
  </si>
  <si>
    <t>22:56:30.954</t>
  </si>
  <si>
    <t>22:56:31.453</t>
  </si>
  <si>
    <t>22:56:31.957</t>
  </si>
  <si>
    <t>22:56:32.459</t>
  </si>
  <si>
    <t>22:56:32.962</t>
  </si>
  <si>
    <t>22:56:33.449</t>
  </si>
  <si>
    <t>22:56:33.963</t>
  </si>
  <si>
    <t>22:56:34.448</t>
  </si>
  <si>
    <t>22:56:34.962</t>
  </si>
  <si>
    <t>22:56:35.460</t>
  </si>
  <si>
    <t>22:56:35.963</t>
  </si>
  <si>
    <t>22:56:36.447</t>
  </si>
  <si>
    <t>22:56:36.964</t>
  </si>
  <si>
    <t>22:56:37.450</t>
  </si>
  <si>
    <t>22:56:37.953</t>
  </si>
  <si>
    <t>22:56:38.450</t>
  </si>
  <si>
    <t>22:56:38.963</t>
  </si>
  <si>
    <t>22:56:39.452</t>
  </si>
  <si>
    <t>22:56:39.953</t>
  </si>
  <si>
    <t>22:56:40.452</t>
  </si>
  <si>
    <t>22:56:40.954</t>
  </si>
  <si>
    <t>22:56:41.457</t>
  </si>
  <si>
    <t>22:56:41.957</t>
  </si>
  <si>
    <t>22:56:42.460</t>
  </si>
  <si>
    <t>22:56:42.963</t>
  </si>
  <si>
    <t>22:56:43.478</t>
  </si>
  <si>
    <t>22:56:43.967</t>
  </si>
  <si>
    <t>22:56:44.469</t>
  </si>
  <si>
    <t>22:56:44.970</t>
  </si>
  <si>
    <t>22:56:45.487</t>
  </si>
  <si>
    <t>22:56:45.994</t>
  </si>
  <si>
    <t>22:56:46.492</t>
  </si>
  <si>
    <t>22:56:47.010</t>
  </si>
  <si>
    <t>22:56:47.498</t>
  </si>
  <si>
    <t>22:56:48.004</t>
  </si>
  <si>
    <t>22:56:48.506</t>
  </si>
  <si>
    <t>22:56:49.009</t>
  </si>
  <si>
    <t>22:56:49.498</t>
  </si>
  <si>
    <t>22:56:50.000</t>
  </si>
  <si>
    <t>22:56:50.503</t>
  </si>
  <si>
    <t>22:56:51.002</t>
  </si>
  <si>
    <t>22:56:51.500</t>
  </si>
  <si>
    <t>22:56:52.003</t>
  </si>
  <si>
    <t>22:56:52.510</t>
  </si>
  <si>
    <t>22:56:53.012</t>
  </si>
  <si>
    <t>22:56:53.515</t>
  </si>
  <si>
    <t>22:56:54.019</t>
  </si>
  <si>
    <t>22:56:54.524</t>
  </si>
  <si>
    <t>22:56:55.041</t>
  </si>
  <si>
    <t>22:56:55.530</t>
  </si>
  <si>
    <t>22:56:56.036</t>
  </si>
  <si>
    <t>22:56:56.541</t>
  </si>
  <si>
    <t>22:56:57.029</t>
  </si>
  <si>
    <t>22:56:57.534</t>
  </si>
  <si>
    <t>22:56:58.037</t>
  </si>
  <si>
    <t>22:56:58.553</t>
  </si>
  <si>
    <t>22:56:59.052</t>
  </si>
  <si>
    <t>22:56:59.552</t>
  </si>
  <si>
    <t>22:57:0.054</t>
  </si>
  <si>
    <t>22:57:0.546</t>
  </si>
  <si>
    <t>22:57:1.047</t>
  </si>
  <si>
    <t>22:57:1.553</t>
  </si>
  <si>
    <t>22:57:2.054</t>
  </si>
  <si>
    <t>22:57:2.553</t>
  </si>
  <si>
    <t>22:57:3.056</t>
  </si>
  <si>
    <t>22:57:3.556</t>
  </si>
  <si>
    <t>22:57:4.056</t>
  </si>
  <si>
    <t>22:57:4.556</t>
  </si>
  <si>
    <t>22:57:5.043</t>
  </si>
  <si>
    <t>22:57:5.550</t>
  </si>
  <si>
    <t>22:57:6.047</t>
  </si>
  <si>
    <t>22:57:6.546</t>
  </si>
  <si>
    <t>22:57:7.047</t>
  </si>
  <si>
    <t>22:57:7.550</t>
  </si>
  <si>
    <t>22:57:8.056</t>
  </si>
  <si>
    <t>22:57:8.544</t>
  </si>
  <si>
    <t>22:57:9.051</t>
  </si>
  <si>
    <t>22:57:9.555</t>
  </si>
  <si>
    <t>22:57:10.043</t>
  </si>
  <si>
    <t>22:57:10.544</t>
  </si>
  <si>
    <t>22:57:11.046</t>
  </si>
  <si>
    <t>22:57:11.552</t>
  </si>
  <si>
    <t>22:57:12.056</t>
  </si>
  <si>
    <t>22:57:12.544</t>
  </si>
  <si>
    <t>22:57:13.043</t>
  </si>
  <si>
    <t>22:57:13.548</t>
  </si>
  <si>
    <t>22:57:14.052</t>
  </si>
  <si>
    <t>22:57:14.557</t>
  </si>
  <si>
    <t>22:57:15.048</t>
  </si>
  <si>
    <t>22:57:15.552</t>
  </si>
  <si>
    <t>22:57:16.053</t>
  </si>
  <si>
    <t>22:57:16.543</t>
  </si>
  <si>
    <t>22:57:17.045</t>
  </si>
  <si>
    <t>22:57:17.544</t>
  </si>
  <si>
    <t>22:57:18.045</t>
  </si>
  <si>
    <t>22:57:18.548</t>
  </si>
  <si>
    <t>22:57:19.048</t>
  </si>
  <si>
    <t>22:57:19.552</t>
  </si>
  <si>
    <t>22:57:20.052</t>
  </si>
  <si>
    <t>22:57:20.542</t>
  </si>
  <si>
    <t>22:57:21.044</t>
  </si>
  <si>
    <t>22:57:21.546</t>
  </si>
  <si>
    <t>22:57:22.043</t>
  </si>
  <si>
    <t>22:57:22.546</t>
  </si>
  <si>
    <t>22:57:23.046</t>
  </si>
  <si>
    <t>22:57:23.547</t>
  </si>
  <si>
    <t>22:57:24.049</t>
  </si>
  <si>
    <t>22:57:24.552</t>
  </si>
  <si>
    <t>22:57:25.050</t>
  </si>
  <si>
    <t>22:57:25.548</t>
  </si>
  <si>
    <t>22:57:26.048</t>
  </si>
  <si>
    <t>22:57:26.551</t>
  </si>
  <si>
    <t>22:57:27.068</t>
  </si>
  <si>
    <t>22:57:27.572</t>
  </si>
  <si>
    <t>22:57:28.059</t>
  </si>
  <si>
    <t>22:57:28.561</t>
  </si>
  <si>
    <t>22:57:29.078</t>
  </si>
  <si>
    <t>22:57:29.584</t>
  </si>
  <si>
    <t>22:57:30.081</t>
  </si>
  <si>
    <t>22:57:30.584</t>
  </si>
  <si>
    <t>22:57:31.073</t>
  </si>
  <si>
    <t>22:57:31.575</t>
  </si>
  <si>
    <t>22:57:32.079</t>
  </si>
  <si>
    <t>22:57:32.580</t>
  </si>
  <si>
    <t>22:57:33.079</t>
  </si>
  <si>
    <t>22:57:33.582</t>
  </si>
  <si>
    <t>22:57:34.089</t>
  </si>
  <si>
    <t>22:57:34.574</t>
  </si>
  <si>
    <t>22:57:35.096</t>
  </si>
  <si>
    <t>22:57:35.613</t>
  </si>
  <si>
    <t>22:57:36.133</t>
  </si>
  <si>
    <t>22:57:36.629</t>
  </si>
  <si>
    <t>22:57:37.132</t>
  </si>
  <si>
    <t>22:57:37.628</t>
  </si>
  <si>
    <t>22:57:38.131</t>
  </si>
  <si>
    <t>22:57:38.632</t>
  </si>
  <si>
    <t>22:57:39.121</t>
  </si>
  <si>
    <t>22:57:39.621</t>
  </si>
  <si>
    <t>22:57:40.123</t>
  </si>
  <si>
    <t>22:57:40.627</t>
  </si>
  <si>
    <t>22:57:41.131</t>
  </si>
  <si>
    <t>22:57:41.634</t>
  </si>
  <si>
    <t>22:57:42.122</t>
  </si>
  <si>
    <t>22:57:42.629</t>
  </si>
  <si>
    <t>22:57:43.133</t>
  </si>
  <si>
    <t>22:57:43.621</t>
  </si>
  <si>
    <t>22:57:44.123</t>
  </si>
  <si>
    <t>23:56:34.785</t>
  </si>
  <si>
    <t>23:56:35.287</t>
  </si>
  <si>
    <t>23:56:35.786</t>
  </si>
  <si>
    <t>23:56:36.290</t>
  </si>
  <si>
    <t>23:56:36.789</t>
  </si>
  <si>
    <t>23:56:37.289</t>
  </si>
  <si>
    <t>23:56:37.790</t>
  </si>
  <si>
    <t>23:56:38.287</t>
  </si>
  <si>
    <t>23:56:38.787</t>
  </si>
  <si>
    <t>23:56:39.291</t>
  </si>
  <si>
    <t>23:56:39.793</t>
  </si>
  <si>
    <t>23:56:40.288</t>
  </si>
  <si>
    <t>23:56:40.788</t>
  </si>
  <si>
    <t>23:56:41.292</t>
  </si>
  <si>
    <t>23:56:41.777</t>
  </si>
  <si>
    <t>23:56:42.281</t>
  </si>
  <si>
    <t>23:56:42.785</t>
  </si>
  <si>
    <t>23:56:43.286</t>
  </si>
  <si>
    <t>23:56:43.784</t>
  </si>
  <si>
    <t>23:56:44.285</t>
  </si>
  <si>
    <t>23:56:44.784</t>
  </si>
  <si>
    <t>23:56:45.287</t>
  </si>
  <si>
    <t>23:56:45.786</t>
  </si>
  <si>
    <t>23:56:46.286</t>
  </si>
  <si>
    <t>23:56:46.788</t>
  </si>
  <si>
    <t>23:56:47.290</t>
  </si>
  <si>
    <t>23:56:47.779</t>
  </si>
  <si>
    <t>23:56:48.280</t>
  </si>
  <si>
    <t>23:56:48.787</t>
  </si>
  <si>
    <t>23:56:49.284</t>
  </si>
  <si>
    <t>23:56:49.786</t>
  </si>
  <si>
    <t>23:56:50.281</t>
  </si>
  <si>
    <t>23:56:50.781</t>
  </si>
  <si>
    <t>23:56:51.285</t>
  </si>
  <si>
    <t>23:56:51.789</t>
  </si>
  <si>
    <t>23:56:52.284</t>
  </si>
  <si>
    <t>23:56:52.789</t>
  </si>
  <si>
    <t>23:56:53.290</t>
  </si>
  <si>
    <t>23:56:53.790</t>
  </si>
  <si>
    <t>23:56:54.290</t>
  </si>
  <si>
    <t>23:56:54.788</t>
  </si>
  <si>
    <t>23:56:55.287</t>
  </si>
  <si>
    <t>23:56:55.790</t>
  </si>
  <si>
    <t>23:56:56.290</t>
  </si>
  <si>
    <t>23:56:56.779</t>
  </si>
  <si>
    <t>23:56:57.282</t>
  </si>
  <si>
    <t>23:56:57.785</t>
  </si>
  <si>
    <t>23:56:58.285</t>
  </si>
  <si>
    <t>23:56:58.786</t>
  </si>
  <si>
    <t>23:56:59.287</t>
  </si>
  <si>
    <t>23:56:59.788</t>
  </si>
  <si>
    <t>23:57:0.287</t>
  </si>
  <si>
    <t>23:57:0.785</t>
  </si>
  <si>
    <t>23:57:1.282</t>
  </si>
  <si>
    <t>23:57:1.782</t>
  </si>
  <si>
    <t>23:57:2.287</t>
  </si>
  <si>
    <t>23:57:2.789</t>
  </si>
  <si>
    <t>23:57:3.284</t>
  </si>
  <si>
    <t>23:57:3.786</t>
  </si>
  <si>
    <t>23:57:4.286</t>
  </si>
  <si>
    <t>23:57:4.786</t>
  </si>
  <si>
    <t>23:57:5.288</t>
  </si>
  <si>
    <t>23:57:5.789</t>
  </si>
  <si>
    <t>23:57:6.292</t>
  </si>
  <si>
    <t>23:57:6.792</t>
  </si>
  <si>
    <t>23:57:7.291</t>
  </si>
  <si>
    <t>23:57:7.791</t>
  </si>
  <si>
    <t>23:57:8.292</t>
  </si>
  <si>
    <t>23:57:8.793</t>
  </si>
  <si>
    <t>23:57:9.296</t>
  </si>
  <si>
    <t>23:57:9.798</t>
  </si>
  <si>
    <t>23:57:10.296</t>
  </si>
  <si>
    <t>23:57:10.797</t>
  </si>
  <si>
    <t>23:57:11.299</t>
  </si>
  <si>
    <t>23:57:11.802</t>
  </si>
  <si>
    <t>23:57:12.302</t>
  </si>
  <si>
    <t>23:57:12.802</t>
  </si>
  <si>
    <t>23:57:13.292</t>
  </si>
  <si>
    <t>23:57:13.792</t>
  </si>
  <si>
    <t>23:57:14.295</t>
  </si>
  <si>
    <t>23:57:14.794</t>
  </si>
  <si>
    <t>23:57:15.299</t>
  </si>
  <si>
    <t>23:57:15.797</t>
  </si>
  <si>
    <t>23:57:16.301</t>
  </si>
  <si>
    <t>23:57:16.800</t>
  </si>
  <si>
    <t>23:57:17.301</t>
  </si>
  <si>
    <t>23:57:17.803</t>
  </si>
  <si>
    <t>23:57:18.304</t>
  </si>
  <si>
    <t>23:57:18.804</t>
  </si>
  <si>
    <t>23:57:19.304</t>
  </si>
  <si>
    <t>23:57:19.803</t>
  </si>
  <si>
    <t>23:57:20.305</t>
  </si>
  <si>
    <t>23:57:20.803</t>
  </si>
  <si>
    <t>23:57:21.302</t>
  </si>
  <si>
    <t>23:57:21.803</t>
  </si>
  <si>
    <t>23:57:22.311</t>
  </si>
  <si>
    <t>23:57:22.803</t>
  </si>
  <si>
    <t>23:57:23.299</t>
  </si>
  <si>
    <t>23:57:23.799</t>
  </si>
  <si>
    <t>23:57:24.306</t>
  </si>
  <si>
    <t>23:57:24.791</t>
  </si>
  <si>
    <t>23:57:25.306</t>
  </si>
  <si>
    <t>23:57:25.795</t>
  </si>
  <si>
    <t>23:57:26.294</t>
  </si>
  <si>
    <t>23:57:26.795</t>
  </si>
  <si>
    <t>23:57:27.301</t>
  </si>
  <si>
    <t>23:57:27.803</t>
  </si>
  <si>
    <t>23:57:28.302</t>
  </si>
  <si>
    <t>23:57:28.800</t>
  </si>
  <si>
    <t>23:57:29.298</t>
  </si>
  <si>
    <t>23:57:29.802</t>
  </si>
  <si>
    <t>23:57:30.299</t>
  </si>
  <si>
    <t>23:57:30.802</t>
  </si>
  <si>
    <t>23:57:31.302</t>
  </si>
  <si>
    <t>23:57:31.797</t>
  </si>
  <si>
    <t>23:57:32.300</t>
  </si>
  <si>
    <t>23:57:32.802</t>
  </si>
  <si>
    <t>23:57:33.300</t>
  </si>
  <si>
    <t>23:57:33.803</t>
  </si>
  <si>
    <t>23:57:34.301</t>
  </si>
  <si>
    <t>23:57:34.803</t>
  </si>
  <si>
    <t>23:57:35.306</t>
  </si>
  <si>
    <t>23:57:35.806</t>
  </si>
  <si>
    <t>23:57:36.306</t>
  </si>
  <si>
    <t>23:57:36.823</t>
  </si>
  <si>
    <t>23:57:37.322</t>
  </si>
  <si>
    <t>23:57:37.839</t>
  </si>
  <si>
    <t>23:57:38.326</t>
  </si>
  <si>
    <t>23:57:38.827</t>
  </si>
  <si>
    <t>23:57:39.326</t>
  </si>
  <si>
    <t>23:57:39.828</t>
  </si>
  <si>
    <t>23:57:40.326</t>
  </si>
  <si>
    <t>23:57:40.826</t>
  </si>
  <si>
    <t>23:57:41.338</t>
  </si>
  <si>
    <t>23:57:41.838</t>
  </si>
  <si>
    <t>23:57:42.324</t>
  </si>
  <si>
    <t>23:57:42.822</t>
  </si>
  <si>
    <t>23:57:43.338</t>
  </si>
  <si>
    <t>23:57:43.838</t>
  </si>
  <si>
    <t>23:57:44.341</t>
  </si>
  <si>
    <t>23:57:44.857</t>
  </si>
  <si>
    <t>23:57:45.377</t>
  </si>
  <si>
    <t>23:57:45.875</t>
  </si>
  <si>
    <t>23:57:46.379</t>
  </si>
  <si>
    <t>23:57:46.875</t>
  </si>
  <si>
    <t>23:57:47.386</t>
  </si>
  <si>
    <t>23:57:47.888</t>
  </si>
  <si>
    <t>23:57:48.388</t>
  </si>
  <si>
    <t>23:57:48.887</t>
  </si>
  <si>
    <t>23:57:49.386</t>
  </si>
  <si>
    <t>23:57:49.900</t>
  </si>
  <si>
    <t>23:57:50.386</t>
  </si>
  <si>
    <t>23:57:50.902</t>
  </si>
  <si>
    <t>23:57:51.416</t>
  </si>
  <si>
    <t>23:57:51.932</t>
  </si>
  <si>
    <t>23:57:52.426</t>
  </si>
  <si>
    <t>23:57:52.925</t>
  </si>
  <si>
    <t>23:57:53.429</t>
  </si>
  <si>
    <t>23:57:53.930</t>
  </si>
  <si>
    <t>23:57:54.425</t>
  </si>
  <si>
    <t>23:57:54.925</t>
  </si>
  <si>
    <t>23:57:55.438</t>
  </si>
  <si>
    <t>23:57:55.953</t>
  </si>
  <si>
    <t>23:57:56.454</t>
  </si>
  <si>
    <t>23:57:56.956</t>
  </si>
  <si>
    <t>23:57:57.459</t>
  </si>
  <si>
    <t>23:57:57.958</t>
  </si>
  <si>
    <t>23:57:58.454</t>
  </si>
  <si>
    <t>23:57:58.956</t>
  </si>
  <si>
    <t>23:57:59.458</t>
  </si>
  <si>
    <t>23:57:59.959</t>
  </si>
  <si>
    <t>23:58:0.460</t>
  </si>
  <si>
    <t>23:58:0.958</t>
  </si>
  <si>
    <t>23:58:1.462</t>
  </si>
  <si>
    <t>23:58:1.964</t>
  </si>
  <si>
    <t>23:58:2.478</t>
  </si>
  <si>
    <t>23:58:2.979</t>
  </si>
  <si>
    <t>23:58:3.482</t>
  </si>
  <si>
    <t>23:58:3.982</t>
  </si>
  <si>
    <t>23:58:4.497</t>
  </si>
  <si>
    <t>23:58:4.997</t>
  </si>
  <si>
    <t>23:58:5.498</t>
  </si>
  <si>
    <t>23:58:5.995</t>
  </si>
  <si>
    <t>23:58:6.509</t>
  </si>
  <si>
    <t>23:58:7.009</t>
  </si>
  <si>
    <t>23:58:7.509</t>
  </si>
  <si>
    <t>23:58:8.006</t>
  </si>
  <si>
    <t>23:58:8.507</t>
  </si>
  <si>
    <t>23:58:9.006</t>
  </si>
  <si>
    <t>23:58:9.508</t>
  </si>
  <si>
    <t>23:58:10.005</t>
  </si>
  <si>
    <t>23:58:10.507</t>
  </si>
  <si>
    <t>23:58:11.007</t>
  </si>
  <si>
    <t>23:58:11.506</t>
  </si>
  <si>
    <t>23:58:12.005</t>
  </si>
  <si>
    <t>23:58:12.505</t>
  </si>
  <si>
    <t>23:58:13.009</t>
  </si>
  <si>
    <t>23:58:13.509</t>
  </si>
  <si>
    <t>23:58:14.010</t>
  </si>
  <si>
    <t>23:58:14.509</t>
  </si>
  <si>
    <t>23:58:15.009</t>
  </si>
  <si>
    <t>23:58:15.510</t>
  </si>
  <si>
    <t>23:58:16.007</t>
  </si>
  <si>
    <t>23:58:16.508</t>
  </si>
  <si>
    <t>23:58:17.007</t>
  </si>
  <si>
    <t>23:58:17.503</t>
  </si>
  <si>
    <t>23:58:18.006</t>
  </si>
  <si>
    <t>23:58:18.505</t>
  </si>
  <si>
    <t>23:58:19.009</t>
  </si>
  <si>
    <t>23:58:19.497</t>
  </si>
  <si>
    <t>23:58:19.997</t>
  </si>
  <si>
    <t>23:58:20.498</t>
  </si>
  <si>
    <t>23:58:21.001</t>
  </si>
  <si>
    <t>23:58:21.501</t>
  </si>
  <si>
    <t>23:58:22.004</t>
  </si>
  <si>
    <t>23:58:22.502</t>
  </si>
  <si>
    <t>23:58:23.004</t>
  </si>
  <si>
    <t>23:58:23.504</t>
  </si>
  <si>
    <t>23:58:24.008</t>
  </si>
  <si>
    <t>23:58:24.503</t>
  </si>
  <si>
    <t>23:58:25.019</t>
  </si>
  <si>
    <t>23:58:25.519</t>
  </si>
  <si>
    <t>23:58:26.020</t>
  </si>
  <si>
    <t>23:58:26.519</t>
  </si>
  <si>
    <t>23:58:27.033</t>
  </si>
  <si>
    <t>23:58:27.533</t>
  </si>
  <si>
    <t>23:58:28.047</t>
  </si>
  <si>
    <t>23:58:28.549</t>
  </si>
  <si>
    <t>23:58:29.048</t>
  </si>
  <si>
    <t>23:58:29.548</t>
  </si>
  <si>
    <t>23:58:30.048</t>
  </si>
  <si>
    <t>23:58:30.550</t>
  </si>
  <si>
    <t>23:58:31.051</t>
  </si>
  <si>
    <t>23:58:31.549</t>
  </si>
  <si>
    <t>23:58:32.051</t>
  </si>
  <si>
    <t>23:58:32.547</t>
  </si>
  <si>
    <t>23:58:33.047</t>
  </si>
  <si>
    <t>23:58:33.549</t>
  </si>
  <si>
    <t>23:58:34.049</t>
  </si>
  <si>
    <t>23:58:34.551</t>
  </si>
  <si>
    <t>23:54:15.290</t>
  </si>
  <si>
    <t>23:54:15.786</t>
  </si>
  <si>
    <t>23:54:16.285</t>
  </si>
  <si>
    <t>23:54:16.784</t>
  </si>
  <si>
    <t>23:54:17.285</t>
  </si>
  <si>
    <t>23:54:17.784</t>
  </si>
  <si>
    <t>23:54:18.279</t>
  </si>
  <si>
    <t>23:54:18.781</t>
  </si>
  <si>
    <t>23:54:19.279</t>
  </si>
  <si>
    <t>23:54:19.784</t>
  </si>
  <si>
    <t>23:54:20.286</t>
  </si>
  <si>
    <t>23:54:20.785</t>
  </si>
  <si>
    <t>23:54:21.285</t>
  </si>
  <si>
    <t>23:54:21.783</t>
  </si>
  <si>
    <t>23:54:22.281</t>
  </si>
  <si>
    <t>23:54:22.778</t>
  </si>
  <si>
    <t>23:54:23.279</t>
  </si>
  <si>
    <t>23:54:23.777</t>
  </si>
  <si>
    <t>23:54:24.290</t>
  </si>
  <si>
    <t>23:54:24.791</t>
  </si>
  <si>
    <t>23:54:25.290</t>
  </si>
  <si>
    <t>23:54:25.790</t>
  </si>
  <si>
    <t>23:54:26.289</t>
  </si>
  <si>
    <t>23:54:26.790</t>
  </si>
  <si>
    <t>23:54:27.289</t>
  </si>
  <si>
    <t>23:54:27.787</t>
  </si>
  <si>
    <t>23:54:28.287</t>
  </si>
  <si>
    <t>23:54:28.788</t>
  </si>
  <si>
    <t>23:54:29.292</t>
  </si>
  <si>
    <t>23:54:29.778</t>
  </si>
  <si>
    <t>23:54:30.278</t>
  </si>
  <si>
    <t>23:54:30.791</t>
  </si>
  <si>
    <t>23:54:31.292</t>
  </si>
  <si>
    <t>23:54:31.776</t>
  </si>
  <si>
    <t>23:54:32.290</t>
  </si>
  <si>
    <t>23:54:32.784</t>
  </si>
  <si>
    <t>23:54:33.282</t>
  </si>
  <si>
    <t>23:54:33.782</t>
  </si>
  <si>
    <t>23:54:34.280</t>
  </si>
  <si>
    <t>23:54:34.778</t>
  </si>
  <si>
    <t>23:54:35.278</t>
  </si>
  <si>
    <t>23:54:35.777</t>
  </si>
  <si>
    <t>23:54:36.292</t>
  </si>
  <si>
    <t>23:54:36.779</t>
  </si>
  <si>
    <t>23:54:37.281</t>
  </si>
  <si>
    <t>23:54:37.784</t>
  </si>
  <si>
    <t>23:54:38.282</t>
  </si>
  <si>
    <t>23:54:38.786</t>
  </si>
  <si>
    <t>23:54:39.288</t>
  </si>
  <si>
    <t>23:54:39.789</t>
  </si>
  <si>
    <t>23:54:40.287</t>
  </si>
  <si>
    <t>23:54:40.786</t>
  </si>
  <si>
    <t>23:54:41.284</t>
  </si>
  <si>
    <t>23:54:41.783</t>
  </si>
  <si>
    <t>23:54:42.286</t>
  </si>
  <si>
    <t>23:54:42.781</t>
  </si>
  <si>
    <t>23:54:43.280</t>
  </si>
  <si>
    <t>23:54:43.781</t>
  </si>
  <si>
    <t>23:54:44.281</t>
  </si>
  <si>
    <t>23:54:44.784</t>
  </si>
  <si>
    <t>23:54:45.285</t>
  </si>
  <si>
    <t>23:54:45.787</t>
  </si>
  <si>
    <t>23:54:46.284</t>
  </si>
  <si>
    <t>23:54:46.786</t>
  </si>
  <si>
    <t>23:54:47.281</t>
  </si>
  <si>
    <t>23:54:47.782</t>
  </si>
  <si>
    <t>23:54:48.281</t>
  </si>
  <si>
    <t>23:54:48.779</t>
  </si>
  <si>
    <t>23:54:49.280</t>
  </si>
  <si>
    <t>23:54:49.781</t>
  </si>
  <si>
    <t>23:54:50.281</t>
  </si>
  <si>
    <t>23:54:50.784</t>
  </si>
  <si>
    <t>23:54:51.282</t>
  </si>
  <si>
    <t>23:54:51.784</t>
  </si>
  <si>
    <t>23:54:52.287</t>
  </si>
  <si>
    <t>23:54:52.792</t>
  </si>
  <si>
    <t>23:54:53.290</t>
  </si>
  <si>
    <t>23:54:53.787</t>
  </si>
  <si>
    <t>23:54:54.291</t>
  </si>
  <si>
    <t>23:54:54.789</t>
  </si>
  <si>
    <t>23:54:55.285</t>
  </si>
  <si>
    <t>23:54:55.788</t>
  </si>
  <si>
    <t>23:54:56.285</t>
  </si>
  <si>
    <t>23:54:56.782</t>
  </si>
  <si>
    <t>23:54:57.281</t>
  </si>
  <si>
    <t>23:54:57.779</t>
  </si>
  <si>
    <t>23:54:58.283</t>
  </si>
  <si>
    <t>23:54:58.787</t>
  </si>
  <si>
    <t>23:54:59.289</t>
  </si>
  <si>
    <t>23:54:59.789</t>
  </si>
  <si>
    <t>23:55:0.290</t>
  </si>
  <si>
    <t>23:55:0.791</t>
  </si>
  <si>
    <t>23:55:1.290</t>
  </si>
  <si>
    <t>23:55:1.789</t>
  </si>
  <si>
    <t>23:55:2.287</t>
  </si>
  <si>
    <t>23:55:2.788</t>
  </si>
  <si>
    <t>23:55:3.283</t>
  </si>
  <si>
    <t>23:55:3.781</t>
  </si>
  <si>
    <t>23:55:4.279</t>
  </si>
  <si>
    <t>23:55:4.779</t>
  </si>
  <si>
    <t>23:55:5.278</t>
  </si>
  <si>
    <t>23:55:5.793</t>
  </si>
  <si>
    <t>23:55:6.278</t>
  </si>
  <si>
    <t>23:55:6.779</t>
  </si>
  <si>
    <t>23:55:7.278</t>
  </si>
  <si>
    <t>23:55:7.791</t>
  </si>
  <si>
    <t>23:55:8.280</t>
  </si>
  <si>
    <t>23:55:8.779</t>
  </si>
  <si>
    <t>23:55:9.278</t>
  </si>
  <si>
    <t>23:55:9.782</t>
  </si>
  <si>
    <t>23:55:10.279</t>
  </si>
  <si>
    <t>23:55:10.792</t>
  </si>
  <si>
    <t>23:55:11.293</t>
  </si>
  <si>
    <t>23:55:11.791</t>
  </si>
  <si>
    <t>23:55:12.284</t>
  </si>
  <si>
    <t>23:55:12.779</t>
  </si>
  <si>
    <t>23:55:13.277</t>
  </si>
  <si>
    <t>23:55:13.792</t>
  </si>
  <si>
    <t>23:55:14.302</t>
  </si>
  <si>
    <t>23:55:14.789</t>
  </si>
  <si>
    <t>23:55:15.289</t>
  </si>
  <si>
    <t>23:55:15.779</t>
  </si>
  <si>
    <t>23:55:16.279</t>
  </si>
  <si>
    <t>23:55:16.778</t>
  </si>
  <si>
    <t>23:55:17.278</t>
  </si>
  <si>
    <t>23:55:17.781</t>
  </si>
  <si>
    <t>23:55:18.279</t>
  </si>
  <si>
    <t>23:55:18.779</t>
  </si>
  <si>
    <t>23:55:19.277</t>
  </si>
  <si>
    <t>23:55:19.791</t>
  </si>
  <si>
    <t>23:55:20.290</t>
  </si>
  <si>
    <t>23:55:20.778</t>
  </si>
  <si>
    <t>23:55:21.286</t>
  </si>
  <si>
    <t>23:55:21.785</t>
  </si>
  <si>
    <t>23:55:22.290</t>
  </si>
  <si>
    <t>23:55:22.787</t>
  </si>
  <si>
    <t>23:55:23.287</t>
  </si>
  <si>
    <t>23:55:23.787</t>
  </si>
  <si>
    <t>23:55:24.284</t>
  </si>
  <si>
    <t>23:55:24.784</t>
  </si>
  <si>
    <t>23:55:25.287</t>
  </si>
  <si>
    <t>23:55:25.787</t>
  </si>
  <si>
    <t>23:55:26.287</t>
  </si>
  <si>
    <t>23:55:26.785</t>
  </si>
  <si>
    <t>23:55:27.283</t>
  </si>
  <si>
    <t>23:55:27.783</t>
  </si>
  <si>
    <t>23:55:28.281</t>
  </si>
  <si>
    <t>23:55:28.784</t>
  </si>
  <si>
    <t>23:55:29.286</t>
  </si>
  <si>
    <t>23:55:29.788</t>
  </si>
  <si>
    <t>23:55:30.277</t>
  </si>
  <si>
    <t>23:55:30.778</t>
  </si>
  <si>
    <t>23:55:31.279</t>
  </si>
  <si>
    <t>23:55:31.778</t>
  </si>
  <si>
    <t>23:55:32.278</t>
  </si>
  <si>
    <t>23:55:32.792</t>
  </si>
  <si>
    <t>23:55:33.278</t>
  </si>
  <si>
    <t>23:55:33.792</t>
  </si>
  <si>
    <t>23:55:34.279</t>
  </si>
  <si>
    <t>23:55:34.791</t>
  </si>
  <si>
    <t>23:55:35.288</t>
  </si>
  <si>
    <t>23:55:35.787</t>
  </si>
  <si>
    <t>23:55:36.284</t>
  </si>
  <si>
    <t>23:55:36.783</t>
  </si>
  <si>
    <t>23:55:37.285</t>
  </si>
  <si>
    <t>23:55:37.786</t>
  </si>
  <si>
    <t>23:55:38.282</t>
  </si>
  <si>
    <t>23:55:38.785</t>
  </si>
  <si>
    <t>23:55:39.283</t>
  </si>
  <si>
    <t>23:55:39.783</t>
  </si>
  <si>
    <t>23:55:40.281</t>
  </si>
  <si>
    <t>23:55:40.782</t>
  </si>
  <si>
    <t>23:55:41.278</t>
  </si>
  <si>
    <t>23:55:41.782</t>
  </si>
  <si>
    <t>23:55:42.280</t>
  </si>
  <si>
    <t>23:55:42.781</t>
  </si>
  <si>
    <t>23:55:43.280</t>
  </si>
  <si>
    <t>23:55:43.778</t>
  </si>
  <si>
    <t>23:55:44.277</t>
  </si>
  <si>
    <t>23:55:44.781</t>
  </si>
  <si>
    <t>23:55:45.279</t>
  </si>
  <si>
    <t>23:55:45.778</t>
  </si>
  <si>
    <t>23:55:46.291</t>
  </si>
  <si>
    <t>23:55:46.778</t>
  </si>
  <si>
    <t>23:55:47.277</t>
  </si>
  <si>
    <t>23:55:47.777</t>
  </si>
  <si>
    <t>23:55:48.280</t>
  </si>
  <si>
    <t>23:55:48.780</t>
  </si>
  <si>
    <t>23:55:49.279</t>
  </si>
  <si>
    <t>23:55:49.782</t>
  </si>
  <si>
    <t>23:55:50.282</t>
  </si>
  <si>
    <t>23:55:50.784</t>
  </si>
  <si>
    <t>23:55:51.283</t>
  </si>
  <si>
    <t>23:55:51.782</t>
  </si>
  <si>
    <t>23:55:52.280</t>
  </si>
  <si>
    <t>23:55:52.784</t>
  </si>
  <si>
    <t>23:55:53.283</t>
  </si>
  <si>
    <t>23:55:53.784</t>
  </si>
  <si>
    <t>23:55:54.284</t>
  </si>
  <si>
    <t>23:55:54.783</t>
  </si>
  <si>
    <t>23:55:55.284</t>
  </si>
  <si>
    <t>23:55:55.784</t>
  </si>
  <si>
    <t>23:55:56.279</t>
  </si>
  <si>
    <t>23:55:56.779</t>
  </si>
  <si>
    <t>23:55:57.279</t>
  </si>
  <si>
    <t>23:55:57.778</t>
  </si>
  <si>
    <t>23:55:58.288</t>
  </si>
  <si>
    <t>23:55:58.786</t>
  </si>
  <si>
    <t>23:55:59.287</t>
  </si>
  <si>
    <t>23:55:59.790</t>
  </si>
  <si>
    <t>23:56:0.290</t>
  </si>
  <si>
    <t>23:56:0.790</t>
  </si>
  <si>
    <t>23:56:1.290</t>
  </si>
  <si>
    <t>23:56:1.789</t>
  </si>
  <si>
    <t>23:56:2.287</t>
  </si>
  <si>
    <t>23:56:2.789</t>
  </si>
  <si>
    <t>23:56:3.291</t>
  </si>
  <si>
    <t>23:56:3.787</t>
  </si>
  <si>
    <t>23:56:4.284</t>
  </si>
  <si>
    <t>23:56:4.786</t>
  </si>
  <si>
    <t>23:56:5.288</t>
  </si>
  <si>
    <t>23:56:5.785</t>
  </si>
  <si>
    <t>23:56:6.285</t>
  </si>
  <si>
    <t>23:56:6.788</t>
  </si>
  <si>
    <t>23:56:7.290</t>
  </si>
  <si>
    <t>23:56:7.778</t>
  </si>
  <si>
    <t>23:56:8.279</t>
  </si>
  <si>
    <t>23:56:8.780</t>
  </si>
  <si>
    <t>23:56:9.279</t>
  </si>
  <si>
    <t>23:56:9.783</t>
  </si>
  <si>
    <t>23:56:10.284</t>
  </si>
  <si>
    <t>23:56:10.789</t>
  </si>
  <si>
    <t>23:56:11.291</t>
  </si>
  <si>
    <t>23:56:11.778</t>
  </si>
  <si>
    <t>23:56:12.300</t>
  </si>
  <si>
    <t>23:56:12.780</t>
  </si>
  <si>
    <t>23:56:13.292</t>
  </si>
  <si>
    <t>23:56:13.779</t>
  </si>
  <si>
    <t>23:56:14.281</t>
  </si>
  <si>
    <t>23:56:14.783</t>
  </si>
  <si>
    <t>23:56:15.284</t>
  </si>
  <si>
    <t>23:51:48.173</t>
  </si>
  <si>
    <t>23:51:48.672</t>
  </si>
  <si>
    <t>23:51:49.173</t>
  </si>
  <si>
    <t>23:51:49.673</t>
  </si>
  <si>
    <t>23:51:50.171</t>
  </si>
  <si>
    <t>23:51:50.671</t>
  </si>
  <si>
    <t>23:51:51.170</t>
  </si>
  <si>
    <t>23:51:51.671</t>
  </si>
  <si>
    <t>23:51:52.172</t>
  </si>
  <si>
    <t>23:51:52.671</t>
  </si>
  <si>
    <t>23:51:53.171</t>
  </si>
  <si>
    <t>23:51:53.674</t>
  </si>
  <si>
    <t>23:51:54.177</t>
  </si>
  <si>
    <t>23:51:54.676</t>
  </si>
  <si>
    <t>23:51:55.181</t>
  </si>
  <si>
    <t>23:51:55.675</t>
  </si>
  <si>
    <t>23:51:56.174</t>
  </si>
  <si>
    <t>23:51:56.672</t>
  </si>
  <si>
    <t>23:51:57.171</t>
  </si>
  <si>
    <t>23:51:57.674</t>
  </si>
  <si>
    <t>23:51:58.170</t>
  </si>
  <si>
    <t>23:51:58.670</t>
  </si>
  <si>
    <t>23:51:59.172</t>
  </si>
  <si>
    <t>23:51:59.670</t>
  </si>
  <si>
    <t>23:52:0.170</t>
  </si>
  <si>
    <t>23:52:0.669</t>
  </si>
  <si>
    <t>23:52:1.170</t>
  </si>
  <si>
    <t>23:52:1.668</t>
  </si>
  <si>
    <t>23:52:2.168</t>
  </si>
  <si>
    <t>23:52:2.689</t>
  </si>
  <si>
    <t>23:52:3.168</t>
  </si>
  <si>
    <t>23:52:3.674</t>
  </si>
  <si>
    <t>23:52:4.179</t>
  </si>
  <si>
    <t>23:52:4.679</t>
  </si>
  <si>
    <t>23:52:5.180</t>
  </si>
  <si>
    <t>23:52:5.675</t>
  </si>
  <si>
    <t>23:52:6.177</t>
  </si>
  <si>
    <t>23:52:6.673</t>
  </si>
  <si>
    <t>23:52:7.175</t>
  </si>
  <si>
    <t>23:52:7.675</t>
  </si>
  <si>
    <t>23:52:8.175</t>
  </si>
  <si>
    <t>23:52:8.677</t>
  </si>
  <si>
    <t>23:52:9.175</t>
  </si>
  <si>
    <t>23:52:9.675</t>
  </si>
  <si>
    <t>23:52:10.177</t>
  </si>
  <si>
    <t>23:52:10.678</t>
  </si>
  <si>
    <t>23:52:11.177</t>
  </si>
  <si>
    <t>23:52:11.675</t>
  </si>
  <si>
    <t>23:52:12.175</t>
  </si>
  <si>
    <t>23:52:12.672</t>
  </si>
  <si>
    <t>23:52:13.168</t>
  </si>
  <si>
    <t>23:52:13.681</t>
  </si>
  <si>
    <t>23:52:14.171</t>
  </si>
  <si>
    <t>23:52:14.673</t>
  </si>
  <si>
    <t>23:52:15.173</t>
  </si>
  <si>
    <t>23:52:15.670</t>
  </si>
  <si>
    <t>23:52:16.171</t>
  </si>
  <si>
    <t>23:52:16.671</t>
  </si>
  <si>
    <t>23:52:17.173</t>
  </si>
  <si>
    <t>23:52:17.671</t>
  </si>
  <si>
    <t>23:52:18.172</t>
  </si>
  <si>
    <t>23:52:18.669</t>
  </si>
  <si>
    <t>23:52:19.168</t>
  </si>
  <si>
    <t>23:52:19.671</t>
  </si>
  <si>
    <t>23:52:20.170</t>
  </si>
  <si>
    <t>23:52:20.671</t>
  </si>
  <si>
    <t>23:52:21.167</t>
  </si>
  <si>
    <t>23:52:21.668</t>
  </si>
  <si>
    <t>23:52:22.173</t>
  </si>
  <si>
    <t>23:52:22.675</t>
  </si>
  <si>
    <t>23:52:23.177</t>
  </si>
  <si>
    <t>23:52:23.675</t>
  </si>
  <si>
    <t>23:52:24.176</t>
  </si>
  <si>
    <t>23:52:24.674</t>
  </si>
  <si>
    <t>23:52:25.177</t>
  </si>
  <si>
    <t>23:52:25.675</t>
  </si>
  <si>
    <t>23:52:26.178</t>
  </si>
  <si>
    <t>23:52:26.678</t>
  </si>
  <si>
    <t>23:52:27.175</t>
  </si>
  <si>
    <t>23:52:27.676</t>
  </si>
  <si>
    <t>23:52:28.174</t>
  </si>
  <si>
    <t>23:52:28.673</t>
  </si>
  <si>
    <t>23:52:29.171</t>
  </si>
  <si>
    <t>23:52:29.673</t>
  </si>
  <si>
    <t>23:52:30.172</t>
  </si>
  <si>
    <t>23:52:30.673</t>
  </si>
  <si>
    <t>23:52:31.175</t>
  </si>
  <si>
    <t>23:52:31.673</t>
  </si>
  <si>
    <t>23:52:32.173</t>
  </si>
  <si>
    <t>23:52:32.673</t>
  </si>
  <si>
    <t>23:52:33.172</t>
  </si>
  <si>
    <t>23:52:33.675</t>
  </si>
  <si>
    <t>23:52:34.178</t>
  </si>
  <si>
    <t>23:52:34.676</t>
  </si>
  <si>
    <t>23:52:35.181</t>
  </si>
  <si>
    <t>23:52:35.682</t>
  </si>
  <si>
    <t>23:52:36.179</t>
  </si>
  <si>
    <t>23:52:36.679</t>
  </si>
  <si>
    <t>23:52:37.176</t>
  </si>
  <si>
    <t>23:52:37.677</t>
  </si>
  <si>
    <t>23:52:38.176</t>
  </si>
  <si>
    <t>23:52:38.676</t>
  </si>
  <si>
    <t>23:52:39.177</t>
  </si>
  <si>
    <t>23:52:39.672</t>
  </si>
  <si>
    <t>23:52:40.175</t>
  </si>
  <si>
    <t>23:52:40.673</t>
  </si>
  <si>
    <t>23:52:41.170</t>
  </si>
  <si>
    <t>23:52:41.671</t>
  </si>
  <si>
    <t>23:52:42.173</t>
  </si>
  <si>
    <t>23:52:42.672</t>
  </si>
  <si>
    <t>23:52:43.174</t>
  </si>
  <si>
    <t>23:52:43.672</t>
  </si>
  <si>
    <t>23:52:44.168</t>
  </si>
  <si>
    <t>23:52:44.669</t>
  </si>
  <si>
    <t>23:52:45.171</t>
  </si>
  <si>
    <t>23:52:45.667</t>
  </si>
  <si>
    <t>23:52:46.178</t>
  </si>
  <si>
    <t>23:52:46.681</t>
  </si>
  <si>
    <t>23:52:47.168</t>
  </si>
  <si>
    <t>23:52:47.682</t>
  </si>
  <si>
    <t>23:52:48.179</t>
  </si>
  <si>
    <t>23:52:48.676</t>
  </si>
  <si>
    <t>23:52:49.174</t>
  </si>
  <si>
    <t>23:52:49.682</t>
  </si>
  <si>
    <t>23:52:50.180</t>
  </si>
  <si>
    <t>23:52:50.681</t>
  </si>
  <si>
    <t>23:52:51.178</t>
  </si>
  <si>
    <t>23:52:51.677</t>
  </si>
  <si>
    <t>23:52:52.172</t>
  </si>
  <si>
    <t>23:52:52.673</t>
  </si>
  <si>
    <t>23:52:53.174</t>
  </si>
  <si>
    <t>23:52:53.672</t>
  </si>
  <si>
    <t>23:52:54.172</t>
  </si>
  <si>
    <t>23:52:54.670</t>
  </si>
  <si>
    <t>23:52:55.167</t>
  </si>
  <si>
    <t>23:52:55.669</t>
  </si>
  <si>
    <t>23:52:56.171</t>
  </si>
  <si>
    <t>23:52:56.669</t>
  </si>
  <si>
    <t>23:52:57.167</t>
  </si>
  <si>
    <t>23:52:57.666</t>
  </si>
  <si>
    <t>23:52:58.182</t>
  </si>
  <si>
    <t>23:52:58.680</t>
  </si>
  <si>
    <t>23:52:59.181</t>
  </si>
  <si>
    <t>23:52:59.699</t>
  </si>
  <si>
    <t>23:53:0.180</t>
  </si>
  <si>
    <t>23:53:0.678</t>
  </si>
  <si>
    <t>23:53:1.176</t>
  </si>
  <si>
    <t>23:53:1.669</t>
  </si>
  <si>
    <t>23:53:2.180</t>
  </si>
  <si>
    <t>23:53:2.679</t>
  </si>
  <si>
    <t>23:53:3.178</t>
  </si>
  <si>
    <t>23:53:3.675</t>
  </si>
  <si>
    <t>23:53:4.178</t>
  </si>
  <si>
    <t>23:53:4.677</t>
  </si>
  <si>
    <t>23:53:5.176</t>
  </si>
  <si>
    <t>23:53:5.673</t>
  </si>
  <si>
    <t>23:53:6.170</t>
  </si>
  <si>
    <t>23:53:6.669</t>
  </si>
  <si>
    <t>23:53:7.169</t>
  </si>
  <si>
    <t>23:53:7.669</t>
  </si>
  <si>
    <t>23:53:8.181</t>
  </si>
  <si>
    <t>23:53:8.678</t>
  </si>
  <si>
    <t>23:53:9.178</t>
  </si>
  <si>
    <t>23:53:9.678</t>
  </si>
  <si>
    <t>23:53:10.181</t>
  </si>
  <si>
    <t>23:53:10.667</t>
  </si>
  <si>
    <t>23:53:11.180</t>
  </si>
  <si>
    <t>23:53:11.679</t>
  </si>
  <si>
    <t>23:53:12.176</t>
  </si>
  <si>
    <t>23:53:12.676</t>
  </si>
  <si>
    <t>23:53:13.177</t>
  </si>
  <si>
    <t>23:53:13.675</t>
  </si>
  <si>
    <t>23:53:14.167</t>
  </si>
  <si>
    <t>23:53:14.680</t>
  </si>
  <si>
    <t>23:53:15.180</t>
  </si>
  <si>
    <t>23:53:15.668</t>
  </si>
  <si>
    <t>23:53:16.179</t>
  </si>
  <si>
    <t>23:53:16.677</t>
  </si>
  <si>
    <t>23:53:17.176</t>
  </si>
  <si>
    <t>23:53:17.676</t>
  </si>
  <si>
    <t>23:53:18.176</t>
  </si>
  <si>
    <t>23:53:18.672</t>
  </si>
  <si>
    <t>23:53:19.178</t>
  </si>
  <si>
    <t>23:53:19.676</t>
  </si>
  <si>
    <t>23:53:20.177</t>
  </si>
  <si>
    <t>23:53:20.673</t>
  </si>
  <si>
    <t>23:53:21.173</t>
  </si>
  <si>
    <t>23:53:21.675</t>
  </si>
  <si>
    <t>23:53:22.170</t>
  </si>
  <si>
    <t>23:53:22.672</t>
  </si>
  <si>
    <t>23:53:23.181</t>
  </si>
  <si>
    <t>23:53:23.680</t>
  </si>
  <si>
    <t>23:53:24.179</t>
  </si>
  <si>
    <t>23:53:24.678</t>
  </si>
  <si>
    <t>23:53:25.175</t>
  </si>
  <si>
    <t>23:53:25.677</t>
  </si>
  <si>
    <t>23:53:26.173</t>
  </si>
  <si>
    <t>23:53:26.674</t>
  </si>
  <si>
    <t>23:53:27.174</t>
  </si>
  <si>
    <t>23:53:27.674</t>
  </si>
  <si>
    <t>23:53:28.177</t>
  </si>
  <si>
    <t>23:53:28.675</t>
  </si>
  <si>
    <t>23:53:29.170</t>
  </si>
  <si>
    <t>23:53:29.671</t>
  </si>
  <si>
    <t>23:53:30.183</t>
  </si>
  <si>
    <t>23:53:30.711</t>
  </si>
  <si>
    <t>23:53:31.209</t>
  </si>
  <si>
    <t>23:53:31.705</t>
  </si>
  <si>
    <t>23:53:32.203</t>
  </si>
  <si>
    <t>23:53:32.706</t>
  </si>
  <si>
    <t>23:53:33.207</t>
  </si>
  <si>
    <t>23:53:33.706</t>
  </si>
  <si>
    <t>23:53:34.203</t>
  </si>
  <si>
    <t>23:53:34.704</t>
  </si>
  <si>
    <t>23:53:35.201</t>
  </si>
  <si>
    <t>23:53:35.714</t>
  </si>
  <si>
    <t>23:53:36.228</t>
  </si>
  <si>
    <t>23:53:36.743</t>
  </si>
  <si>
    <t>23:53:37.257</t>
  </si>
  <si>
    <t>23:53:37.756</t>
  </si>
  <si>
    <t>23:53:38.256</t>
  </si>
  <si>
    <t>23:53:38.754</t>
  </si>
  <si>
    <t>23:53:39.254</t>
  </si>
  <si>
    <t>23:53:39.752</t>
  </si>
  <si>
    <t>23:53:40.250</t>
  </si>
  <si>
    <t>23:53:40.763</t>
  </si>
  <si>
    <t>23:53:41.261</t>
  </si>
  <si>
    <t>23:53:41.788</t>
  </si>
  <si>
    <t>23:53:42.289</t>
  </si>
  <si>
    <t>23:53:42.785</t>
  </si>
  <si>
    <t>23:53:43.283</t>
  </si>
  <si>
    <t>23:53:43.782</t>
  </si>
  <si>
    <t>23:53:44.279</t>
  </si>
  <si>
    <t>23:53:44.790</t>
  </si>
  <si>
    <t>23:53:45.291</t>
  </si>
  <si>
    <t>23:53:45.783</t>
  </si>
  <si>
    <t>23:53:46.283</t>
  </si>
  <si>
    <t>23:53:46.785</t>
  </si>
  <si>
    <t>23:53:47.281</t>
  </si>
  <si>
    <t>23:53:47.780</t>
  </si>
  <si>
    <t>23:53:48.281</t>
  </si>
  <si>
    <t>23:49:37.974</t>
  </si>
  <si>
    <t>23:49:38.476</t>
  </si>
  <si>
    <t>23:49:38.972</t>
  </si>
  <si>
    <t>23:49:39.469</t>
  </si>
  <si>
    <t>23:49:39.966</t>
  </si>
  <si>
    <t>23:49:40.477</t>
  </si>
  <si>
    <t>23:49:40.978</t>
  </si>
  <si>
    <t>23:49:41.484</t>
  </si>
  <si>
    <t>23:49:41.974</t>
  </si>
  <si>
    <t>23:49:42.472</t>
  </si>
  <si>
    <t>23:49:42.973</t>
  </si>
  <si>
    <t>23:49:43.468</t>
  </si>
  <si>
    <t>23:49:43.977</t>
  </si>
  <si>
    <t>23:49:44.475</t>
  </si>
  <si>
    <t>23:49:44.973</t>
  </si>
  <si>
    <t>23:49:45.469</t>
  </si>
  <si>
    <t>23:49:45.968</t>
  </si>
  <si>
    <t>23:49:46.465</t>
  </si>
  <si>
    <t>23:49:46.981</t>
  </si>
  <si>
    <t>23:49:47.492</t>
  </si>
  <si>
    <t>23:49:47.991</t>
  </si>
  <si>
    <t>23:49:48.487</t>
  </si>
  <si>
    <t>23:49:48.999</t>
  </si>
  <si>
    <t>23:49:49.496</t>
  </si>
  <si>
    <t>23:49:50.025</t>
  </si>
  <si>
    <t>23:49:50.532</t>
  </si>
  <si>
    <t>23:49:51.047</t>
  </si>
  <si>
    <t>23:49:51.548</t>
  </si>
  <si>
    <t>23:49:52.043</t>
  </si>
  <si>
    <t>23:49:52.554</t>
  </si>
  <si>
    <t>23:49:53.065</t>
  </si>
  <si>
    <t>23:49:53.578</t>
  </si>
  <si>
    <t>23:49:54.086</t>
  </si>
  <si>
    <t>23:49:54.581</t>
  </si>
  <si>
    <t>23:49:55.083</t>
  </si>
  <si>
    <t>23:49:55.578</t>
  </si>
  <si>
    <t>23:49:56.075</t>
  </si>
  <si>
    <t>23:49:56.586</t>
  </si>
  <si>
    <t>23:49:57.083</t>
  </si>
  <si>
    <t>23:49:57.580</t>
  </si>
  <si>
    <t>23:49:58.076</t>
  </si>
  <si>
    <t>23:49:58.575</t>
  </si>
  <si>
    <t>23:49:59.073</t>
  </si>
  <si>
    <t>23:49:59.587</t>
  </si>
  <si>
    <t>23:50:0.084</t>
  </si>
  <si>
    <t>23:50:0.583</t>
  </si>
  <si>
    <t>23:50:1.083</t>
  </si>
  <si>
    <t>23:50:1.579</t>
  </si>
  <si>
    <t>23:50:2.077</t>
  </si>
  <si>
    <t>23:50:2.574</t>
  </si>
  <si>
    <t>23:50:3.088</t>
  </si>
  <si>
    <t>23:50:3.585</t>
  </si>
  <si>
    <t>23:50:4.082</t>
  </si>
  <si>
    <t>23:50:4.581</t>
  </si>
  <si>
    <t>23:50:5.080</t>
  </si>
  <si>
    <t>23:50:5.577</t>
  </si>
  <si>
    <t>23:50:6.088</t>
  </si>
  <si>
    <t>23:50:6.587</t>
  </si>
  <si>
    <t>23:50:7.084</t>
  </si>
  <si>
    <t>23:50:7.582</t>
  </si>
  <si>
    <t>23:50:8.079</t>
  </si>
  <si>
    <t>23:50:8.578</t>
  </si>
  <si>
    <t>23:50:9.076</t>
  </si>
  <si>
    <t>23:50:9.588</t>
  </si>
  <si>
    <t>23:50:10.086</t>
  </si>
  <si>
    <t>23:50:10.586</t>
  </si>
  <si>
    <t>23:50:11.087</t>
  </si>
  <si>
    <t>23:50:11.581</t>
  </si>
  <si>
    <t>23:50:12.082</t>
  </si>
  <si>
    <t>23:50:12.581</t>
  </si>
  <si>
    <t>23:50:13.076</t>
  </si>
  <si>
    <t>23:50:13.585</t>
  </si>
  <si>
    <t>23:50:14.080</t>
  </si>
  <si>
    <t>23:50:14.573</t>
  </si>
  <si>
    <t>23:50:15.083</t>
  </si>
  <si>
    <t>23:50:15.581</t>
  </si>
  <si>
    <t>23:50:16.081</t>
  </si>
  <si>
    <t>23:50:16.577</t>
  </si>
  <si>
    <t>23:50:17.088</t>
  </si>
  <si>
    <t>23:50:17.582</t>
  </si>
  <si>
    <t>23:50:18.082</t>
  </si>
  <si>
    <t>23:50:18.581</t>
  </si>
  <si>
    <t>23:50:19.075</t>
  </si>
  <si>
    <t>23:50:19.586</t>
  </si>
  <si>
    <t>23:50:20.080</t>
  </si>
  <si>
    <t>23:50:20.579</t>
  </si>
  <si>
    <t>23:50:21.075</t>
  </si>
  <si>
    <t>23:50:21.586</t>
  </si>
  <si>
    <t>23:50:22.084</t>
  </si>
  <si>
    <t>23:50:22.583</t>
  </si>
  <si>
    <t>23:50:23.077</t>
  </si>
  <si>
    <t>23:50:23.578</t>
  </si>
  <si>
    <t>23:50:24.075</t>
  </si>
  <si>
    <t>23:50:24.586</t>
  </si>
  <si>
    <t>23:50:25.081</t>
  </si>
  <si>
    <t>23:50:25.578</t>
  </si>
  <si>
    <t>23:50:26.076</t>
  </si>
  <si>
    <t>23:50:26.586</t>
  </si>
  <si>
    <t>23:50:27.084</t>
  </si>
  <si>
    <t>23:50:27.581</t>
  </si>
  <si>
    <t>23:50:28.080</t>
  </si>
  <si>
    <t>23:50:28.576</t>
  </si>
  <si>
    <t>23:50:29.087</t>
  </si>
  <si>
    <t>23:50:29.583</t>
  </si>
  <si>
    <t>23:50:30.081</t>
  </si>
  <si>
    <t>23:50:30.579</t>
  </si>
  <si>
    <t>23:50:31.076</t>
  </si>
  <si>
    <t>23:50:31.587</t>
  </si>
  <si>
    <t>23:50:32.082</t>
  </si>
  <si>
    <t>23:50:32.578</t>
  </si>
  <si>
    <t>23:50:33.075</t>
  </si>
  <si>
    <t>23:50:33.588</t>
  </si>
  <si>
    <t>23:50:34.083</t>
  </si>
  <si>
    <t>23:50:34.579</t>
  </si>
  <si>
    <t>23:50:35.076</t>
  </si>
  <si>
    <t>23:50:35.586</t>
  </si>
  <si>
    <t>23:50:36.086</t>
  </si>
  <si>
    <t>23:50:36.584</t>
  </si>
  <si>
    <t>23:50:37.079</t>
  </si>
  <si>
    <t>23:50:37.577</t>
  </si>
  <si>
    <t>23:50:38.073</t>
  </si>
  <si>
    <t>23:50:38.585</t>
  </si>
  <si>
    <t>23:50:39.081</t>
  </si>
  <si>
    <t>23:50:39.581</t>
  </si>
  <si>
    <t>23:50:40.077</t>
  </si>
  <si>
    <t>23:50:40.577</t>
  </si>
  <si>
    <t>23:50:41.088</t>
  </si>
  <si>
    <t>23:50:41.583</t>
  </si>
  <si>
    <t>23:50:42.082</t>
  </si>
  <si>
    <t>23:50:42.575</t>
  </si>
  <si>
    <t>23:50:43.074</t>
  </si>
  <si>
    <t>23:50:43.589</t>
  </si>
  <si>
    <t>23:50:44.083</t>
  </si>
  <si>
    <t>23:50:44.579</t>
  </si>
  <si>
    <t>23:50:45.076</t>
  </si>
  <si>
    <t>23:50:45.574</t>
  </si>
  <si>
    <t>23:50:46.087</t>
  </si>
  <si>
    <t>23:50:46.584</t>
  </si>
  <si>
    <t>23:50:47.081</t>
  </si>
  <si>
    <t>23:50:47.579</t>
  </si>
  <si>
    <t>23:50:48.077</t>
  </si>
  <si>
    <t>23:50:48.574</t>
  </si>
  <si>
    <t>23:50:49.073</t>
  </si>
  <si>
    <t>23:50:49.586</t>
  </si>
  <si>
    <t>23:50:50.081</t>
  </si>
  <si>
    <t>23:50:50.578</t>
  </si>
  <si>
    <t>23:50:51.074</t>
  </si>
  <si>
    <t>23:50:51.574</t>
  </si>
  <si>
    <t>23:50:52.089</t>
  </si>
  <si>
    <t>23:50:52.592</t>
  </si>
  <si>
    <t>23:50:53.083</t>
  </si>
  <si>
    <t>23:50:53.578</t>
  </si>
  <si>
    <t>23:50:54.087</t>
  </si>
  <si>
    <t>23:50:54.600</t>
  </si>
  <si>
    <t>23:50:55.085</t>
  </si>
  <si>
    <t>23:50:55.580</t>
  </si>
  <si>
    <t>23:50:56.079</t>
  </si>
  <si>
    <t>23:50:56.579</t>
  </si>
  <si>
    <t>23:50:57.078</t>
  </si>
  <si>
    <t>23:50:57.588</t>
  </si>
  <si>
    <t>23:50:58.087</t>
  </si>
  <si>
    <t>23:50:58.585</t>
  </si>
  <si>
    <t>23:50:59.081</t>
  </si>
  <si>
    <t>23:50:59.575</t>
  </si>
  <si>
    <t>23:51:0.089</t>
  </si>
  <si>
    <t>23:51:0.584</t>
  </si>
  <si>
    <t>23:51:1.083</t>
  </si>
  <si>
    <t>23:51:1.577</t>
  </si>
  <si>
    <t>23:51:2.087</t>
  </si>
  <si>
    <t>23:51:2.589</t>
  </si>
  <si>
    <t>23:51:3.083</t>
  </si>
  <si>
    <t>23:51:3.582</t>
  </si>
  <si>
    <t>23:51:4.078</t>
  </si>
  <si>
    <t>23:51:4.575</t>
  </si>
  <si>
    <t>23:51:5.076</t>
  </si>
  <si>
    <t>23:51:5.576</t>
  </si>
  <si>
    <t>23:51:6.074</t>
  </si>
  <si>
    <t>23:51:6.586</t>
  </si>
  <si>
    <t>23:51:7.083</t>
  </si>
  <si>
    <t>23:51:7.579</t>
  </si>
  <si>
    <t>23:51:8.073</t>
  </si>
  <si>
    <t>23:51:8.586</t>
  </si>
  <si>
    <t>23:51:9.082</t>
  </si>
  <si>
    <t>23:51:9.579</t>
  </si>
  <si>
    <t>23:51:10.076</t>
  </si>
  <si>
    <t>23:51:10.575</t>
  </si>
  <si>
    <t>23:51:11.086</t>
  </si>
  <si>
    <t>23:51:11.583</t>
  </si>
  <si>
    <t>23:51:12.076</t>
  </si>
  <si>
    <t>23:51:12.573</t>
  </si>
  <si>
    <t>23:51:13.081</t>
  </si>
  <si>
    <t>23:51:13.579</t>
  </si>
  <si>
    <t>23:51:14.084</t>
  </si>
  <si>
    <t>23:51:14.579</t>
  </si>
  <si>
    <t>23:51:15.076</t>
  </si>
  <si>
    <t>23:51:15.587</t>
  </si>
  <si>
    <t>23:51:16.084</t>
  </si>
  <si>
    <t>23:51:16.578</t>
  </si>
  <si>
    <t>23:51:17.089</t>
  </si>
  <si>
    <t>23:51:17.586</t>
  </si>
  <si>
    <t>23:51:18.085</t>
  </si>
  <si>
    <t>23:51:18.581</t>
  </si>
  <si>
    <t>23:51:19.080</t>
  </si>
  <si>
    <t>23:51:19.577</t>
  </si>
  <si>
    <t>23:51:20.076</t>
  </si>
  <si>
    <t>23:51:20.575</t>
  </si>
  <si>
    <t>23:51:21.076</t>
  </si>
  <si>
    <t>23:51:21.573</t>
  </si>
  <si>
    <t>23:51:22.083</t>
  </si>
  <si>
    <t>23:51:22.582</t>
  </si>
  <si>
    <t>23:51:23.080</t>
  </si>
  <si>
    <t>23:51:23.578</t>
  </si>
  <si>
    <t>23:51:24.077</t>
  </si>
  <si>
    <t>23:51:24.588</t>
  </si>
  <si>
    <t>23:51:25.084</t>
  </si>
  <si>
    <t>23:51:25.585</t>
  </si>
  <si>
    <t>23:51:26.082</t>
  </si>
  <si>
    <t>23:51:26.574</t>
  </si>
  <si>
    <t>23:51:27.085</t>
  </si>
  <si>
    <t>23:51:27.580</t>
  </si>
  <si>
    <t>23:51:28.078</t>
  </si>
  <si>
    <t>23:51:28.580</t>
  </si>
  <si>
    <t>23:51:29.078</t>
  </si>
  <si>
    <t>23:51:29.575</t>
  </si>
  <si>
    <t>23:51:30.088</t>
  </si>
  <si>
    <t>23:51:30.586</t>
  </si>
  <si>
    <t>23:51:31.074</t>
  </si>
  <si>
    <t>23:51:31.575</t>
  </si>
  <si>
    <t>23:51:32.089</t>
  </si>
  <si>
    <t>23:51:32.588</t>
  </si>
  <si>
    <t>23:51:33.086</t>
  </si>
  <si>
    <t>23:51:33.588</t>
  </si>
  <si>
    <t>23:51:34.083</t>
  </si>
  <si>
    <t>23:51:34.580</t>
  </si>
  <si>
    <t>23:51:35.077</t>
  </si>
  <si>
    <t>23:51:35.588</t>
  </si>
  <si>
    <t>23:51:36.085</t>
  </si>
  <si>
    <t>23:51:36.583</t>
  </si>
  <si>
    <t>23:51:37.080</t>
  </si>
  <si>
    <t>23:51:37.575</t>
  </si>
  <si>
    <t>23:51:38.089</t>
  </si>
  <si>
    <t>23:47:19.279</t>
  </si>
  <si>
    <t>23:47:19.782</t>
  </si>
  <si>
    <t>23:47:20.288</t>
  </si>
  <si>
    <t>23:47:20.786</t>
  </si>
  <si>
    <t>23:47:21.285</t>
  </si>
  <si>
    <t>23:47:21.786</t>
  </si>
  <si>
    <t>23:47:22.284</t>
  </si>
  <si>
    <t>23:47:22.785</t>
  </si>
  <si>
    <t>23:47:23.284</t>
  </si>
  <si>
    <t>23:47:23.789</t>
  </si>
  <si>
    <t>23:47:24.291</t>
  </si>
  <si>
    <t>23:47:24.778</t>
  </si>
  <si>
    <t>23:47:25.290</t>
  </si>
  <si>
    <t>23:47:25.779</t>
  </si>
  <si>
    <t>23:47:26.279</t>
  </si>
  <si>
    <t>23:47:26.782</t>
  </si>
  <si>
    <t>23:47:27.284</t>
  </si>
  <si>
    <t>23:47:27.785</t>
  </si>
  <si>
    <t>23:47:28.285</t>
  </si>
  <si>
    <t>23:47:28.784</t>
  </si>
  <si>
    <t>23:47:29.287</t>
  </si>
  <si>
    <t>23:47:29.786</t>
  </si>
  <si>
    <t>23:47:30.286</t>
  </si>
  <si>
    <t>23:47:30.789</t>
  </si>
  <si>
    <t>23:47:31.278</t>
  </si>
  <si>
    <t>23:47:31.779</t>
  </si>
  <si>
    <t>23:47:32.278</t>
  </si>
  <si>
    <t>23:47:32.778</t>
  </si>
  <si>
    <t>23:47:33.292</t>
  </si>
  <si>
    <t>23:47:33.776</t>
  </si>
  <si>
    <t>23:47:34.282</t>
  </si>
  <si>
    <t>23:47:34.778</t>
  </si>
  <si>
    <t>23:47:35.278</t>
  </si>
  <si>
    <t>23:47:35.792</t>
  </si>
  <si>
    <t>23:47:36.292</t>
  </si>
  <si>
    <t>23:47:36.807</t>
  </si>
  <si>
    <t>23:47:37.296</t>
  </si>
  <si>
    <t>23:47:37.795</t>
  </si>
  <si>
    <t>23:47:38.296</t>
  </si>
  <si>
    <t>23:47:38.799</t>
  </si>
  <si>
    <t>23:47:39.297</t>
  </si>
  <si>
    <t>23:47:39.802</t>
  </si>
  <si>
    <t>23:47:40.305</t>
  </si>
  <si>
    <t>23:47:40.804</t>
  </si>
  <si>
    <t>23:47:41.300</t>
  </si>
  <si>
    <t>23:47:41.807</t>
  </si>
  <si>
    <t>23:47:42.311</t>
  </si>
  <si>
    <t>23:47:42.803</t>
  </si>
  <si>
    <t>23:47:43.299</t>
  </si>
  <si>
    <t>23:47:43.804</t>
  </si>
  <si>
    <t>23:47:44.292</t>
  </si>
  <si>
    <t>23:47:44.802</t>
  </si>
  <si>
    <t>23:47:45.298</t>
  </si>
  <si>
    <t>23:47:45.797</t>
  </si>
  <si>
    <t>23:47:46.300</t>
  </si>
  <si>
    <t>23:47:46.803</t>
  </si>
  <si>
    <t>23:47:47.294</t>
  </si>
  <si>
    <t>23:47:47.799</t>
  </si>
  <si>
    <t>23:47:48.297</t>
  </si>
  <si>
    <t>23:47:48.798</t>
  </si>
  <si>
    <t>23:47:49.300</t>
  </si>
  <si>
    <t>23:47:49.800</t>
  </si>
  <si>
    <t>23:47:50.298</t>
  </si>
  <si>
    <t>23:47:50.799</t>
  </si>
  <si>
    <t>23:47:51.304</t>
  </si>
  <si>
    <t>23:47:51.792</t>
  </si>
  <si>
    <t>23:47:52.298</t>
  </si>
  <si>
    <t>23:47:52.799</t>
  </si>
  <si>
    <t>23:47:53.303</t>
  </si>
  <si>
    <t>23:47:53.804</t>
  </si>
  <si>
    <t>23:47:54.300</t>
  </si>
  <si>
    <t>23:47:54.801</t>
  </si>
  <si>
    <t>23:47:55.303</t>
  </si>
  <si>
    <t>23:47:55.802</t>
  </si>
  <si>
    <t>23:47:56.302</t>
  </si>
  <si>
    <t>23:47:56.794</t>
  </si>
  <si>
    <t>23:47:57.295</t>
  </si>
  <si>
    <t>23:47:57.792</t>
  </si>
  <si>
    <t>23:47:58.294</t>
  </si>
  <si>
    <t>23:47:58.797</t>
  </si>
  <si>
    <t>23:47:59.296</t>
  </si>
  <si>
    <t>23:47:59.803</t>
  </si>
  <si>
    <t>23:48:0.307</t>
  </si>
  <si>
    <t>23:48:0.798</t>
  </si>
  <si>
    <t>23:48:1.301</t>
  </si>
  <si>
    <t>23:48:1.806</t>
  </si>
  <si>
    <t>23:48:2.295</t>
  </si>
  <si>
    <t>23:48:2.797</t>
  </si>
  <si>
    <t>23:48:3.299</t>
  </si>
  <si>
    <t>23:48:3.803</t>
  </si>
  <si>
    <t>23:48:4.303</t>
  </si>
  <si>
    <t>23:48:4.800</t>
  </si>
  <si>
    <t>23:48:5.302</t>
  </si>
  <si>
    <t>23:48:5.808</t>
  </si>
  <si>
    <t>23:48:6.308</t>
  </si>
  <si>
    <t>23:48:6.808</t>
  </si>
  <si>
    <t>23:48:7.335</t>
  </si>
  <si>
    <t>23:48:7.823</t>
  </si>
  <si>
    <t>23:48:8.343</t>
  </si>
  <si>
    <t>23:48:8.844</t>
  </si>
  <si>
    <t>23:48:9.350</t>
  </si>
  <si>
    <t>23:48:9.854</t>
  </si>
  <si>
    <t>23:48:10.356</t>
  </si>
  <si>
    <t>23:48:10.856</t>
  </si>
  <si>
    <t>23:48:11.358</t>
  </si>
  <si>
    <t>23:48:11.862</t>
  </si>
  <si>
    <t>23:48:12.383</t>
  </si>
  <si>
    <t>23:48:12.883</t>
  </si>
  <si>
    <t>23:48:13.380</t>
  </si>
  <si>
    <t>23:48:13.878</t>
  </si>
  <si>
    <t>23:48:14.378</t>
  </si>
  <si>
    <t>23:48:14.878</t>
  </si>
  <si>
    <t>23:48:15.380</t>
  </si>
  <si>
    <t>23:48:15.881</t>
  </si>
  <si>
    <t>23:48:16.387</t>
  </si>
  <si>
    <t>23:48:16.887</t>
  </si>
  <si>
    <t>23:48:17.417</t>
  </si>
  <si>
    <t>23:48:17.905</t>
  </si>
  <si>
    <t>23:48:18.409</t>
  </si>
  <si>
    <t>23:48:18.909</t>
  </si>
  <si>
    <t>23:48:19.407</t>
  </si>
  <si>
    <t>23:48:19.908</t>
  </si>
  <si>
    <t>23:48:20.426</t>
  </si>
  <si>
    <t>23:48:20.927</t>
  </si>
  <si>
    <t>23:48:21.426</t>
  </si>
  <si>
    <t>23:48:21.927</t>
  </si>
  <si>
    <t>23:48:22.418</t>
  </si>
  <si>
    <t>23:48:22.920</t>
  </si>
  <si>
    <t>23:48:23.421</t>
  </si>
  <si>
    <t>23:48:23.921</t>
  </si>
  <si>
    <t>23:48:24.422</t>
  </si>
  <si>
    <t>23:48:24.925</t>
  </si>
  <si>
    <t>23:48:25.428</t>
  </si>
  <si>
    <t>23:48:25.929</t>
  </si>
  <si>
    <t>23:48:26.417</t>
  </si>
  <si>
    <t>23:48:26.917</t>
  </si>
  <si>
    <t>23:48:27.417</t>
  </si>
  <si>
    <t>23:48:27.933</t>
  </si>
  <si>
    <t>23:48:28.436</t>
  </si>
  <si>
    <t>23:48:28.937</t>
  </si>
  <si>
    <t>23:48:29.441</t>
  </si>
  <si>
    <t>23:48:29.939</t>
  </si>
  <si>
    <t>23:48:30.439</t>
  </si>
  <si>
    <t>23:48:30.954</t>
  </si>
  <si>
    <t>23:48:31.452</t>
  </si>
  <si>
    <t>23:48:31.953</t>
  </si>
  <si>
    <t>23:48:32.455</t>
  </si>
  <si>
    <t>23:48:32.952</t>
  </si>
  <si>
    <t>23:48:33.455</t>
  </si>
  <si>
    <t>23:48:33.955</t>
  </si>
  <si>
    <t>23:48:34.455</t>
  </si>
  <si>
    <t>23:48:34.958</t>
  </si>
  <si>
    <t>23:48:35.459</t>
  </si>
  <si>
    <t>23:48:35.948</t>
  </si>
  <si>
    <t>23:48:36.449</t>
  </si>
  <si>
    <t>23:48:36.950</t>
  </si>
  <si>
    <t>23:48:37.458</t>
  </si>
  <si>
    <t>23:48:37.958</t>
  </si>
  <si>
    <t>23:48:38.455</t>
  </si>
  <si>
    <t>23:48:38.957</t>
  </si>
  <si>
    <t>23:48:39.459</t>
  </si>
  <si>
    <t>23:48:39.959</t>
  </si>
  <si>
    <t>23:48:40.462</t>
  </si>
  <si>
    <t>23:48:40.952</t>
  </si>
  <si>
    <t>23:48:41.451</t>
  </si>
  <si>
    <t>23:48:41.952</t>
  </si>
  <si>
    <t>23:48:42.465</t>
  </si>
  <si>
    <t>23:48:42.967</t>
  </si>
  <si>
    <t>23:48:43.471</t>
  </si>
  <si>
    <t>23:48:43.969</t>
  </si>
  <si>
    <t>23:48:44.472</t>
  </si>
  <si>
    <t>23:48:44.976</t>
  </si>
  <si>
    <t>23:48:45.476</t>
  </si>
  <si>
    <t>23:48:45.977</t>
  </si>
  <si>
    <t>23:48:46.476</t>
  </si>
  <si>
    <t>23:48:46.977</t>
  </si>
  <si>
    <t>23:48:47.464</t>
  </si>
  <si>
    <t>23:48:47.964</t>
  </si>
  <si>
    <t>23:48:48.464</t>
  </si>
  <si>
    <t>23:48:48.978</t>
  </si>
  <si>
    <t>23:48:49.464</t>
  </si>
  <si>
    <t>23:48:49.969</t>
  </si>
  <si>
    <t>23:48:50.467</t>
  </si>
  <si>
    <t>23:48:50.971</t>
  </si>
  <si>
    <t>23:48:51.470</t>
  </si>
  <si>
    <t>23:48:51.974</t>
  </si>
  <si>
    <t>23:48:52.476</t>
  </si>
  <si>
    <t>23:48:52.975</t>
  </si>
  <si>
    <t>23:48:53.472</t>
  </si>
  <si>
    <t>23:48:53.974</t>
  </si>
  <si>
    <t>23:48:54.475</t>
  </si>
  <si>
    <t>23:48:54.976</t>
  </si>
  <si>
    <t>23:48:55.474</t>
  </si>
  <si>
    <t>23:48:55.976</t>
  </si>
  <si>
    <t>23:48:56.466</t>
  </si>
  <si>
    <t>23:48:56.965</t>
  </si>
  <si>
    <t>23:48:57.478</t>
  </si>
  <si>
    <t>23:48:57.965</t>
  </si>
  <si>
    <t>23:48:58.467</t>
  </si>
  <si>
    <t>23:48:58.968</t>
  </si>
  <si>
    <t>23:48:59.465</t>
  </si>
  <si>
    <t>23:48:59.971</t>
  </si>
  <si>
    <t>23:49:0.476</t>
  </si>
  <si>
    <t>23:49:0.963</t>
  </si>
  <si>
    <t>23:49:1.479</t>
  </si>
  <si>
    <t>23:49:1.965</t>
  </si>
  <si>
    <t>23:49:2.479</t>
  </si>
  <si>
    <t>23:49:2.977</t>
  </si>
  <si>
    <t>23:49:3.466</t>
  </si>
  <si>
    <t>23:49:3.969</t>
  </si>
  <si>
    <t>23:49:4.469</t>
  </si>
  <si>
    <t>23:49:4.969</t>
  </si>
  <si>
    <t>23:49:5.468</t>
  </si>
  <si>
    <t>23:49:5.966</t>
  </si>
  <si>
    <t>23:49:6.467</t>
  </si>
  <si>
    <t>23:49:6.968</t>
  </si>
  <si>
    <t>23:49:7.466</t>
  </si>
  <si>
    <t>23:49:7.966</t>
  </si>
  <si>
    <t>23:49:8.466</t>
  </si>
  <si>
    <t>23:49:8.967</t>
  </si>
  <si>
    <t>23:49:9.467</t>
  </si>
  <si>
    <t>23:49:9.968</t>
  </si>
  <si>
    <t>23:49:10.470</t>
  </si>
  <si>
    <t>23:49:10.973</t>
  </si>
  <si>
    <t>23:49:11.470</t>
  </si>
  <si>
    <t>23:49:11.973</t>
  </si>
  <si>
    <t>23:49:12.477</t>
  </si>
  <si>
    <t>23:49:12.977</t>
  </si>
  <si>
    <t>23:49:13.465</t>
  </si>
  <si>
    <t>23:49:13.966</t>
  </si>
  <si>
    <t>23:49:14.468</t>
  </si>
  <si>
    <t>23:49:14.971</t>
  </si>
  <si>
    <t>23:49:15.473</t>
  </si>
  <si>
    <t>23:49:15.978</t>
  </si>
  <si>
    <t>23:49:16.479</t>
  </si>
  <si>
    <t>23:49:16.975</t>
  </si>
  <si>
    <t>23:49:17.475</t>
  </si>
  <si>
    <t>23:49:17.966</t>
  </si>
  <si>
    <t>23:49:18.467</t>
  </si>
  <si>
    <t>23:49:18.969</t>
  </si>
  <si>
    <t>23:49:19.468</t>
  </si>
  <si>
    <t xml:space="preserve">GPU % </t>
  </si>
  <si>
    <t xml:space="preserve">CPU W </t>
  </si>
  <si>
    <t xml:space="preserve">GPU W </t>
  </si>
  <si>
    <t xml:space="preserve">objects per second </t>
  </si>
  <si>
    <t xml:space="preserve">OPS_CPU % </t>
  </si>
  <si>
    <t xml:space="preserve">OPS_GPU % </t>
  </si>
  <si>
    <t xml:space="preserve">OPS_CPU W </t>
  </si>
  <si>
    <t xml:space="preserve">OPS_GPU 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</si>
</sst>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0.0"/>
    <numFmt numFmtId="166" formatCode="#,##0.0;\-#,##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5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15" xfId="0" applyFont="1" applyBorder="1" applyAlignment="1">
      <alignment horizontal="center" vertical="center" wrapText="1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37" fontId="0" fillId="0" borderId="11" xfId="0" applyNumberFormat="1" applyBorder="1"/>
    <xf numFmtId="37" fontId="0" fillId="0" borderId="13" xfId="0" applyNumberFormat="1" applyBorder="1"/>
    <xf numFmtId="37" fontId="0" fillId="0" borderId="12" xfId="0" applyNumberFormat="1" applyBorder="1"/>
    <xf numFmtId="37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7" fontId="0" fillId="0" borderId="2" xfId="0" applyNumberFormat="1" applyBorder="1"/>
    <xf numFmtId="37" fontId="0" fillId="0" borderId="4" xfId="0" applyNumberFormat="1" applyBorder="1"/>
    <xf numFmtId="0" fontId="4" fillId="2" borderId="10" xfId="0" applyFont="1" applyFill="1" applyBorder="1" applyAlignment="1">
      <alignment horizontal="center" vertical="center" wrapText="1"/>
    </xf>
    <xf numFmtId="37" fontId="5" fillId="2" borderId="3" xfId="0" applyNumberFormat="1" applyFont="1" applyFill="1" applyBorder="1"/>
    <xf numFmtId="37" fontId="5" fillId="2" borderId="0" xfId="0" applyNumberFormat="1" applyFont="1" applyFill="1"/>
    <xf numFmtId="37" fontId="5" fillId="2" borderId="12" xfId="0" applyNumberFormat="1" applyFont="1" applyFill="1" applyBorder="1"/>
    <xf numFmtId="0" fontId="4" fillId="2" borderId="16" xfId="0" applyFont="1" applyFill="1" applyBorder="1" applyAlignment="1">
      <alignment horizontal="center" vertical="center" wrapText="1"/>
    </xf>
    <xf numFmtId="37" fontId="5" fillId="2" borderId="17" xfId="0" applyNumberFormat="1" applyFont="1" applyFill="1" applyBorder="1"/>
    <xf numFmtId="37" fontId="5" fillId="2" borderId="18" xfId="0" applyNumberFormat="1" applyFont="1" applyFill="1" applyBorder="1"/>
    <xf numFmtId="0" fontId="4" fillId="2" borderId="3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0" fillId="0" borderId="19" xfId="0" applyNumberFormat="1" applyBorder="1" applyAlignment="1">
      <alignment vertical="center" wrapText="1"/>
    </xf>
    <xf numFmtId="37" fontId="0" fillId="0" borderId="20" xfId="0" applyNumberFormat="1" applyBorder="1"/>
    <xf numFmtId="37" fontId="0" fillId="0" borderId="21" xfId="0" applyNumberFormat="1" applyBorder="1"/>
    <xf numFmtId="1" fontId="0" fillId="0" borderId="22" xfId="0" applyNumberFormat="1" applyBorder="1" applyAlignment="1">
      <alignment vertical="center" wrapText="1"/>
    </xf>
    <xf numFmtId="37" fontId="0" fillId="0" borderId="23" xfId="0" applyNumberFormat="1" applyBorder="1"/>
    <xf numFmtId="37" fontId="0" fillId="0" borderId="24" xfId="0" applyNumberFormat="1" applyBorder="1"/>
    <xf numFmtId="0" fontId="0" fillId="0" borderId="19" xfId="0" applyBorder="1" applyAlignment="1">
      <alignment horizontal="right"/>
    </xf>
    <xf numFmtId="0" fontId="0" fillId="0" borderId="25" xfId="0" applyBorder="1" applyAlignment="1">
      <alignment horizontal="left"/>
    </xf>
    <xf numFmtId="37" fontId="5" fillId="2" borderId="20" xfId="0" applyNumberFormat="1" applyFont="1" applyFill="1" applyBorder="1"/>
    <xf numFmtId="37" fontId="5" fillId="2" borderId="26" xfId="0" applyNumberFormat="1" applyFont="1" applyFill="1" applyBorder="1"/>
    <xf numFmtId="3" fontId="0" fillId="0" borderId="25" xfId="0" applyNumberFormat="1" applyBorder="1"/>
    <xf numFmtId="0" fontId="0" fillId="0" borderId="0" xfId="0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left"/>
    </xf>
    <xf numFmtId="37" fontId="5" fillId="2" borderId="22" xfId="0" applyNumberFormat="1" applyFont="1" applyFill="1" applyBorder="1"/>
    <xf numFmtId="37" fontId="0" fillId="0" borderId="27" xfId="0" applyNumberFormat="1" applyBorder="1"/>
    <xf numFmtId="37" fontId="5" fillId="2" borderId="29" xfId="0" applyNumberFormat="1" applyFont="1" applyFill="1" applyBorder="1"/>
    <xf numFmtId="3" fontId="0" fillId="0" borderId="28" xfId="0" applyNumberFormat="1" applyBorder="1"/>
    <xf numFmtId="0" fontId="0" fillId="0" borderId="30" xfId="0" applyBorder="1" applyAlignment="1">
      <alignment horizontal="right"/>
    </xf>
    <xf numFmtId="37" fontId="5" fillId="2" borderId="19" xfId="0" applyNumberFormat="1" applyFont="1" applyFill="1" applyBorder="1"/>
    <xf numFmtId="37" fontId="0" fillId="0" borderId="30" xfId="0" applyNumberFormat="1" applyBorder="1"/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4" xfId="0" applyBorder="1"/>
    <xf numFmtId="0" fontId="0" fillId="0" borderId="1" xfId="0" applyBorder="1"/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3" fontId="0" fillId="0" borderId="38" xfId="0" applyNumberFormat="1" applyBorder="1"/>
    <xf numFmtId="3" fontId="0" fillId="0" borderId="39" xfId="0" applyNumberFormat="1" applyBorder="1"/>
    <xf numFmtId="3" fontId="0" fillId="0" borderId="40" xfId="0" applyNumberFormat="1" applyBorder="1"/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0" fillId="0" borderId="4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7" xfId="0" applyBorder="1" applyAlignment="1">
      <alignment horizontal="left"/>
    </xf>
    <xf numFmtId="0" fontId="2" fillId="0" borderId="44" xfId="0" applyFont="1" applyBorder="1" applyAlignment="1">
      <alignment horizontal="center" vertical="center" wrapText="1"/>
    </xf>
    <xf numFmtId="1" fontId="0" fillId="0" borderId="45" xfId="0" applyNumberFormat="1" applyBorder="1" applyAlignment="1">
      <alignment vertical="center" wrapText="1"/>
    </xf>
    <xf numFmtId="1" fontId="0" fillId="0" borderId="46" xfId="0" applyNumberFormat="1" applyBorder="1" applyAlignment="1">
      <alignment vertical="center" wrapText="1"/>
    </xf>
    <xf numFmtId="1" fontId="0" fillId="0" borderId="47" xfId="0" applyNumberFormat="1" applyBorder="1" applyAlignment="1">
      <alignment vertical="center" wrapText="1"/>
    </xf>
    <xf numFmtId="37" fontId="0" fillId="0" borderId="49" xfId="0" applyNumberFormat="1" applyBorder="1"/>
    <xf numFmtId="37" fontId="0" fillId="0" borderId="50" xfId="0" applyNumberFormat="1" applyBorder="1"/>
    <xf numFmtId="37" fontId="0" fillId="0" borderId="51" xfId="0" applyNumberFormat="1" applyBorder="1"/>
    <xf numFmtId="3" fontId="0" fillId="0" borderId="0" xfId="0" applyNumberFormat="1"/>
    <xf numFmtId="37" fontId="0" fillId="0" borderId="0" xfId="0" applyNumberFormat="1"/>
    <xf numFmtId="166" fontId="0" fillId="0" borderId="0" xfId="0" applyNumberFormat="1"/>
    <xf numFmtId="0" fontId="2" fillId="0" borderId="0" xfId="0" applyFont="1" applyAlignment="1">
      <alignment horizontal="center" vertical="center" wrapText="1"/>
    </xf>
    <xf numFmtId="166" fontId="0" fillId="0" borderId="12" xfId="0" applyNumberFormat="1" applyBorder="1"/>
    <xf numFmtId="166" fontId="0" fillId="0" borderId="20" xfId="0" applyNumberFormat="1" applyBorder="1"/>
    <xf numFmtId="166" fontId="0" fillId="0" borderId="23" xfId="0" applyNumberFormat="1" applyBorder="1"/>
    <xf numFmtId="0" fontId="2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166" fontId="0" fillId="0" borderId="45" xfId="0" applyNumberFormat="1" applyBorder="1"/>
    <xf numFmtId="166" fontId="0" fillId="0" borderId="46" xfId="0" applyNumberFormat="1" applyBorder="1"/>
    <xf numFmtId="166" fontId="0" fillId="0" borderId="47" xfId="0" applyNumberFormat="1" applyBorder="1"/>
    <xf numFmtId="0" fontId="0" fillId="0" borderId="5" xfId="0" applyBorder="1" applyAlignment="1">
      <alignment horizontal="center"/>
    </xf>
  </cellXfs>
  <cellStyles count="2">
    <cellStyle name="Čárka" xfId="1" builtinId="3"/>
    <cellStyle name="Normální" xfId="0" builtinId="0"/>
  </cellStyles>
  <dxfs count="44">
    <dxf>
      <numFmt numFmtId="166" formatCode="#,##0.0;\-#,##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pivotCacheDefinition" Target="pivotCache/pivotCacheDefinition1.xml"/><Relationship Id="rId47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komponent.xlsx]srovnání metod FPS CPU%!Kontingenční tabulka1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Srovnání jednotlivých metod</a:t>
            </a:r>
            <a:r>
              <a:rPr lang="cs-CZ" baseline="0"/>
              <a:t> 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numFmt formatCode="##00\ \F\P\S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layout>
            <c:manualLayout>
              <c:x val="-2.255118110236224E-2"/>
              <c:y val="-1.7750625971003371E-2"/>
            </c:manualLayout>
          </c:layout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6906512157678551E-2"/>
              <c:y val="-2.3403337191568379E-2"/>
            </c:manualLayout>
          </c:layout>
          <c:numFmt formatCode="##00\ \F\P\S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85643539840539E-2"/>
              <c:y val="2.0405174767810435E-2"/>
            </c:manualLayout>
          </c:layout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557470410538305E-2"/>
              <c:y val="-1.7750625971003371E-2"/>
            </c:manualLayout>
          </c:layout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557470410538305E-2"/>
              <c:y val="-1.7750625971003371E-2"/>
            </c:manualLayout>
          </c:layout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  <c:dLbl>
          <c:idx val="0"/>
          <c:layout>
            <c:manualLayout>
              <c:x val="-2.255118110236224E-2"/>
              <c:y val="-1.7750625971003371E-2"/>
            </c:manualLayout>
          </c:layout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85643539840539E-2"/>
              <c:y val="2.0405174767810435E-2"/>
            </c:manualLayout>
          </c:layout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numFmt formatCode="##00\ \F\P\S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6906512157678551E-2"/>
              <c:y val="-2.3403337191568379E-2"/>
            </c:manualLayout>
          </c:layout>
          <c:numFmt formatCode="##00\ \F\P\S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3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3557470410538305E-2"/>
              <c:y val="-1.7750625971003371E-2"/>
            </c:manualLayout>
          </c:layout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ln w="28575" cap="rnd">
            <a:noFill/>
            <a:round/>
          </a:ln>
          <a:effectLst/>
        </c:spPr>
        <c:marker>
          <c:symbol val="none"/>
        </c:marker>
        <c:dLbl>
          <c:idx val="0"/>
          <c:layout>
            <c:manualLayout>
              <c:x val="-2.255118110236224E-2"/>
              <c:y val="-1.7750625971003371E-2"/>
            </c:manualLayout>
          </c:layout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4285643539840539E-2"/>
              <c:y val="2.0405174767810435E-2"/>
            </c:manualLayout>
          </c:layout>
          <c:numFmt formatCode="00\ \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numFmt formatCode="##00\ \F\P\S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layout>
            <c:manualLayout>
              <c:x val="-2.6906512157678551E-2"/>
              <c:y val="-2.3403337191568379E-2"/>
            </c:manualLayout>
          </c:layout>
          <c:numFmt formatCode="##00\ \F\P\S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'srovnání metod FPS CPU%'!$C$3</c:f>
              <c:strCache>
                <c:ptCount val="1"/>
                <c:pt idx="0">
                  <c:v>CPU %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D87B-448F-A865-42806E5E31F8}"/>
              </c:ext>
            </c:extLst>
          </c:dPt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7B-448F-A865-42806E5E31F8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7B-448F-A865-42806E5E31F8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7B-448F-A865-42806E5E31F8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D87B-448F-A865-42806E5E31F8}"/>
              </c:ext>
            </c:extLst>
          </c:dPt>
          <c:dLbls>
            <c:dLbl>
              <c:idx val="0"/>
              <c:layout>
                <c:manualLayout>
                  <c:x val="-2.3557470410538305E-2"/>
                  <c:y val="-1.7750625971003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7B-448F-A865-42806E5E31F8}"/>
                </c:ext>
              </c:extLst>
            </c:dLbl>
            <c:dLbl>
              <c:idx val="5"/>
              <c:layout>
                <c:manualLayout>
                  <c:x val="-2.255118110236224E-2"/>
                  <c:y val="-1.77506259710033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7B-448F-A865-42806E5E31F8}"/>
                </c:ext>
              </c:extLst>
            </c:dLbl>
            <c:dLbl>
              <c:idx val="17"/>
              <c:layout>
                <c:manualLayout>
                  <c:x val="-2.4285643539840539E-2"/>
                  <c:y val="2.040517476781043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87B-448F-A865-42806E5E31F8}"/>
                </c:ext>
              </c:extLst>
            </c:dLbl>
            <c:numFmt formatCode="00\ \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'srovnání metod FPS CPU%'!$A$4:$A$27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'srovnání metod FPS CPU%'!$C$4:$C$27</c:f>
              <c:numCache>
                <c:formatCode>#,##0_);\(#,##0\)</c:formatCode>
                <c:ptCount val="20"/>
                <c:pt idx="0">
                  <c:v>48.612499999999997</c:v>
                </c:pt>
                <c:pt idx="1">
                  <c:v>38.327196652719671</c:v>
                </c:pt>
                <c:pt idx="2">
                  <c:v>39.045416666666661</c:v>
                </c:pt>
                <c:pt idx="3">
                  <c:v>40.442916666666633</c:v>
                </c:pt>
                <c:pt idx="4">
                  <c:v>42.905833333333341</c:v>
                </c:pt>
                <c:pt idx="5">
                  <c:v>48.567219917012437</c:v>
                </c:pt>
                <c:pt idx="6">
                  <c:v>48.818257261410807</c:v>
                </c:pt>
                <c:pt idx="7">
                  <c:v>46.08091286307053</c:v>
                </c:pt>
                <c:pt idx="8">
                  <c:v>49.226141078838182</c:v>
                </c:pt>
                <c:pt idx="9">
                  <c:v>52.112500000000004</c:v>
                </c:pt>
                <c:pt idx="10">
                  <c:v>34.56166666666666</c:v>
                </c:pt>
                <c:pt idx="11">
                  <c:v>19.324166666666663</c:v>
                </c:pt>
                <c:pt idx="12">
                  <c:v>17.739999999999995</c:v>
                </c:pt>
                <c:pt idx="13">
                  <c:v>17.083263598326372</c:v>
                </c:pt>
                <c:pt idx="14">
                  <c:v>16.797095435684643</c:v>
                </c:pt>
                <c:pt idx="15">
                  <c:v>45.545416666666668</c:v>
                </c:pt>
                <c:pt idx="16">
                  <c:v>51.15892116182571</c:v>
                </c:pt>
                <c:pt idx="17">
                  <c:v>52.167634854771784</c:v>
                </c:pt>
                <c:pt idx="18">
                  <c:v>53.919999999999959</c:v>
                </c:pt>
                <c:pt idx="19">
                  <c:v>43.282572614107913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87B-448F-A865-42806E5E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647184"/>
        <c:axId val="96485520"/>
      </c:lineChart>
      <c:lineChart>
        <c:grouping val="standard"/>
        <c:varyColors val="0"/>
        <c:ser>
          <c:idx val="0"/>
          <c:order val="0"/>
          <c:tx>
            <c:strRef>
              <c:f>'srovnání metod FPS CPU%'!$B$3</c:f>
              <c:strCache>
                <c:ptCount val="1"/>
                <c:pt idx="0">
                  <c:v>FPS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D87B-448F-A865-42806E5E31F8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D87B-448F-A865-42806E5E31F8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D87B-448F-A865-42806E5E31F8}"/>
              </c:ext>
            </c:extLst>
          </c:dPt>
          <c:dPt>
            <c:idx val="1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D87B-448F-A865-42806E5E31F8}"/>
              </c:ext>
            </c:extLst>
          </c:dPt>
          <c:dLbls>
            <c:dLbl>
              <c:idx val="17"/>
              <c:layout>
                <c:manualLayout>
                  <c:x val="-2.6906512157678551E-2"/>
                  <c:y val="-2.34033371915683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87B-448F-A865-42806E5E31F8}"/>
                </c:ext>
              </c:extLst>
            </c:dLbl>
            <c:numFmt formatCode="##00\ \F\P\S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multiLvlStrRef>
              <c:f>'srovnání metod FPS CPU%'!$A$4:$A$27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'srovnání metod FPS CPU%'!$B$4:$B$27</c:f>
              <c:numCache>
                <c:formatCode>0</c:formatCode>
                <c:ptCount val="20"/>
                <c:pt idx="0">
                  <c:v>1434.0433333333326</c:v>
                </c:pt>
                <c:pt idx="1">
                  <c:v>207.33430962343107</c:v>
                </c:pt>
                <c:pt idx="2">
                  <c:v>104.68291666666666</c:v>
                </c:pt>
                <c:pt idx="3">
                  <c:v>69.885000000000005</c:v>
                </c:pt>
                <c:pt idx="4">
                  <c:v>53.85499999999999</c:v>
                </c:pt>
                <c:pt idx="5">
                  <c:v>1479.3937759336102</c:v>
                </c:pt>
                <c:pt idx="6">
                  <c:v>283.92987551867196</c:v>
                </c:pt>
                <c:pt idx="7">
                  <c:v>129.69626556016598</c:v>
                </c:pt>
                <c:pt idx="8">
                  <c:v>88.5983402489627</c:v>
                </c:pt>
                <c:pt idx="9">
                  <c:v>67.891250000000028</c:v>
                </c:pt>
                <c:pt idx="10">
                  <c:v>2328.607500000001</c:v>
                </c:pt>
                <c:pt idx="11">
                  <c:v>619.63166666666643</c:v>
                </c:pt>
                <c:pt idx="12">
                  <c:v>334.6633333333333</c:v>
                </c:pt>
                <c:pt idx="13">
                  <c:v>228.96276150627602</c:v>
                </c:pt>
                <c:pt idx="14">
                  <c:v>173.64771784232369</c:v>
                </c:pt>
                <c:pt idx="15">
                  <c:v>1909.6708333333322</c:v>
                </c:pt>
                <c:pt idx="16">
                  <c:v>1535.9419087136926</c:v>
                </c:pt>
                <c:pt idx="17">
                  <c:v>1155.1377593360999</c:v>
                </c:pt>
                <c:pt idx="18">
                  <c:v>937.03041666666695</c:v>
                </c:pt>
                <c:pt idx="19">
                  <c:v>642.26514522821594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87B-448F-A865-42806E5E3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553712"/>
        <c:axId val="1026261616"/>
      </c:lineChart>
      <c:catAx>
        <c:axId val="135964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6485520"/>
        <c:crosses val="autoZero"/>
        <c:auto val="1"/>
        <c:lblAlgn val="ctr"/>
        <c:lblOffset val="100"/>
        <c:noMultiLvlLbl val="0"/>
      </c:catAx>
      <c:valAx>
        <c:axId val="964855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Využití procesoru [%]</a:t>
                </a: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>
              <a:glow rad="25400">
                <a:schemeClr val="accent1">
                  <a:lumMod val="75000"/>
                </a:schemeClr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59647184"/>
        <c:crosses val="autoZero"/>
        <c:crossBetween val="between"/>
      </c:valAx>
      <c:valAx>
        <c:axId val="1026261616"/>
        <c:scaling>
          <c:orientation val="minMax"/>
          <c:max val="2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Snímků</a:t>
                </a:r>
                <a:r>
                  <a:rPr lang="cs-CZ" baseline="0"/>
                  <a:t> za sekundu [FPS]</a:t>
                </a:r>
                <a:endParaRPr lang="cs-CZ"/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>
              <a:glow rad="25400">
                <a:srgbClr val="C00000"/>
              </a:glow>
            </a:effectLst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416553712"/>
        <c:crosses val="max"/>
        <c:crossBetween val="between"/>
        <c:majorUnit val="200"/>
      </c:valAx>
      <c:catAx>
        <c:axId val="141655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2626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 efek 10000!Kontingenční tabulka1</c:name>
    <c:fmtId val="1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</a:t>
            </a:r>
            <a:r>
              <a:rPr lang="cs-CZ" baseline="0"/>
              <a:t>f srovnání efektivity metod 10 000 objektů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'Výsl efek 10000'!$F$3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rgbClr val="FFC000"/>
              </a:solidFill>
            </a:ln>
            <a:effectLst/>
          </c:spPr>
          <c:invertIfNegative val="0"/>
          <c:cat>
            <c:multiLvlStrRef>
              <c:f>'Výsl efek 10000'!$A$4:$A$11</c:f>
              <c:multiLvlStrCache>
                <c:ptCount val="4"/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10000'!$F$4:$F$11</c:f>
              <c:numCache>
                <c:formatCode>#,##0</c:formatCode>
                <c:ptCount val="4"/>
                <c:pt idx="0">
                  <c:v>2073343.0962343107</c:v>
                </c:pt>
                <c:pt idx="1">
                  <c:v>2839298.7551867198</c:v>
                </c:pt>
                <c:pt idx="2">
                  <c:v>6196316.6666666642</c:v>
                </c:pt>
                <c:pt idx="3">
                  <c:v>15359419.087136926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C-479D-AABE-ADBD9BE5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18064"/>
        <c:axId val="434516144"/>
      </c:barChart>
      <c:barChart>
        <c:barDir val="col"/>
        <c:grouping val="clustered"/>
        <c:varyColors val="0"/>
        <c:ser>
          <c:idx val="0"/>
          <c:order val="0"/>
          <c:tx>
            <c:strRef>
              <c:f>'Výsl efek 10000'!$B$3</c:f>
              <c:strCache>
                <c:ptCount val="1"/>
                <c:pt idx="0">
                  <c:v>OPS_CPU %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10000'!$A$4:$A$11</c:f>
              <c:multiLvlStrCache>
                <c:ptCount val="4"/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10000'!$B$4:$B$11</c:f>
              <c:numCache>
                <c:formatCode>#,##0_);\(#,##0\)</c:formatCode>
                <c:ptCount val="4"/>
                <c:pt idx="0">
                  <c:v>54095.871269186282</c:v>
                </c:pt>
                <c:pt idx="1">
                  <c:v>58160.592255125215</c:v>
                </c:pt>
                <c:pt idx="2">
                  <c:v>320651.17081374786</c:v>
                </c:pt>
                <c:pt idx="3">
                  <c:v>300229.53452345228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C-479D-AABE-ADBD9BE5C130}"/>
            </c:ext>
          </c:extLst>
        </c:ser>
        <c:ser>
          <c:idx val="1"/>
          <c:order val="1"/>
          <c:tx>
            <c:strRef>
              <c:f>'Výsl efek 10000'!$C$3</c:f>
              <c:strCache>
                <c:ptCount val="1"/>
                <c:pt idx="0">
                  <c:v>OPS_GPU %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10000'!$A$4:$A$11</c:f>
              <c:multiLvlStrCache>
                <c:ptCount val="4"/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10000'!$C$4:$C$11</c:f>
              <c:numCache>
                <c:formatCode>#,##0_);\(#,##0\)</c:formatCode>
                <c:ptCount val="4"/>
                <c:pt idx="0">
                  <c:v>110535.13272362264</c:v>
                </c:pt>
                <c:pt idx="1">
                  <c:v>115313.61644759006</c:v>
                </c:pt>
                <c:pt idx="2">
                  <c:v>218148.15901422905</c:v>
                </c:pt>
                <c:pt idx="3">
                  <c:v>212005.72737686135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C-479D-AABE-ADBD9BE5C130}"/>
            </c:ext>
          </c:extLst>
        </c:ser>
        <c:ser>
          <c:idx val="2"/>
          <c:order val="2"/>
          <c:tx>
            <c:strRef>
              <c:f>'Výsl efek 10000'!$D$3</c:f>
              <c:strCache>
                <c:ptCount val="1"/>
                <c:pt idx="0">
                  <c:v>OPS_CPU W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10000'!$A$4:$A$11</c:f>
              <c:multiLvlStrCache>
                <c:ptCount val="4"/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10000'!$D$4:$D$11</c:f>
              <c:numCache>
                <c:formatCode>#,##0_);\(#,##0\)</c:formatCode>
                <c:ptCount val="4"/>
                <c:pt idx="0">
                  <c:v>44576.239259374292</c:v>
                </c:pt>
                <c:pt idx="1">
                  <c:v>52393.303173684799</c:v>
                </c:pt>
                <c:pt idx="2">
                  <c:v>185761.71915743439</c:v>
                </c:pt>
                <c:pt idx="3">
                  <c:v>315507.08608585095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BC-479D-AABE-ADBD9BE5C130}"/>
            </c:ext>
          </c:extLst>
        </c:ser>
        <c:ser>
          <c:idx val="3"/>
          <c:order val="3"/>
          <c:tx>
            <c:strRef>
              <c:f>'Výsl efek 10000'!$E$3</c:f>
              <c:strCache>
                <c:ptCount val="1"/>
                <c:pt idx="0">
                  <c:v>OPS_GPU W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10000'!$A$4:$A$11</c:f>
              <c:multiLvlStrCache>
                <c:ptCount val="4"/>
                <c:lvl>
                  <c:pt idx="0">
                    <c:v>10000</c:v>
                  </c:pt>
                  <c:pt idx="1">
                    <c:v>10000</c:v>
                  </c:pt>
                  <c:pt idx="2">
                    <c:v>10000</c:v>
                  </c:pt>
                  <c:pt idx="3">
                    <c:v>10000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10000'!$E$4:$E$11</c:f>
              <c:numCache>
                <c:formatCode>#,##0_);\(#,##0\)</c:formatCode>
                <c:ptCount val="4"/>
                <c:pt idx="0">
                  <c:v>46358.129505152428</c:v>
                </c:pt>
                <c:pt idx="1">
                  <c:v>61661.184689247442</c:v>
                </c:pt>
                <c:pt idx="2">
                  <c:v>120985.2425788624</c:v>
                </c:pt>
                <c:pt idx="3">
                  <c:v>133311.06692322742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BC-479D-AABE-ADBD9BE5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08064"/>
        <c:axId val="427607104"/>
      </c:barChart>
      <c:catAx>
        <c:axId val="434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6144"/>
        <c:crosses val="autoZero"/>
        <c:auto val="1"/>
        <c:lblAlgn val="ctr"/>
        <c:lblOffset val="100"/>
        <c:noMultiLvlLbl val="0"/>
      </c:catAx>
      <c:valAx>
        <c:axId val="434516144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8064"/>
        <c:crosses val="autoZero"/>
        <c:crossBetween val="between"/>
      </c:valAx>
      <c:valAx>
        <c:axId val="427607104"/>
        <c:scaling>
          <c:orientation val="minMax"/>
          <c:max val="9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7608064"/>
        <c:crosses val="max"/>
        <c:crossBetween val="between"/>
        <c:majorUnit val="112500"/>
      </c:valAx>
      <c:catAx>
        <c:axId val="4276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0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 efek 20000!Kontingenční tabulka1</c:name>
    <c:fmtId val="1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</a:t>
            </a:r>
            <a:r>
              <a:rPr lang="cs-CZ" baseline="0"/>
              <a:t>f srovnání efektivity metod 20 000 objektů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'Výsl efek 20000'!$F$3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rgbClr val="FFC000"/>
              </a:solidFill>
            </a:ln>
            <a:effectLst/>
          </c:spPr>
          <c:invertIfNegative val="0"/>
          <c:cat>
            <c:multiLvlStrRef>
              <c:f>'Výsl efek 20000'!$A$4:$A$11</c:f>
              <c:multiLvlStrCache>
                <c:ptCount val="4"/>
                <c:lvl>
                  <c:pt idx="0">
                    <c:v>20000</c:v>
                  </c:pt>
                  <c:pt idx="1">
                    <c:v>20000</c:v>
                  </c:pt>
                  <c:pt idx="2">
                    <c:v>20000</c:v>
                  </c:pt>
                  <c:pt idx="3">
                    <c:v>20000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20000'!$F$4:$F$11</c:f>
              <c:numCache>
                <c:formatCode>#,##0</c:formatCode>
                <c:ptCount val="4"/>
                <c:pt idx="0">
                  <c:v>2093658.333333333</c:v>
                </c:pt>
                <c:pt idx="1">
                  <c:v>2593925.3112033196</c:v>
                </c:pt>
                <c:pt idx="2">
                  <c:v>6693266.666666666</c:v>
                </c:pt>
                <c:pt idx="3">
                  <c:v>23102755.186721995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6-4E5C-A447-975B007F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18064"/>
        <c:axId val="434516144"/>
      </c:barChart>
      <c:barChart>
        <c:barDir val="col"/>
        <c:grouping val="clustered"/>
        <c:varyColors val="0"/>
        <c:ser>
          <c:idx val="0"/>
          <c:order val="0"/>
          <c:tx>
            <c:strRef>
              <c:f>'Výsl efek 20000'!$B$3</c:f>
              <c:strCache>
                <c:ptCount val="1"/>
                <c:pt idx="0">
                  <c:v>OPS_CPU %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20000'!$A$4:$A$11</c:f>
              <c:multiLvlStrCache>
                <c:ptCount val="4"/>
                <c:lvl>
                  <c:pt idx="0">
                    <c:v>20000</c:v>
                  </c:pt>
                  <c:pt idx="1">
                    <c:v>20000</c:v>
                  </c:pt>
                  <c:pt idx="2">
                    <c:v>20000</c:v>
                  </c:pt>
                  <c:pt idx="3">
                    <c:v>20000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20000'!$B$4:$B$11</c:f>
              <c:numCache>
                <c:formatCode>#,##0_);\(#,##0\)</c:formatCode>
                <c:ptCount val="4"/>
                <c:pt idx="0">
                  <c:v>53621.103629320554</c:v>
                </c:pt>
                <c:pt idx="1">
                  <c:v>56290.666786727314</c:v>
                </c:pt>
                <c:pt idx="2">
                  <c:v>377298.00826756866</c:v>
                </c:pt>
                <c:pt idx="3">
                  <c:v>442856.09748337639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6-4E5C-A447-975B007F1987}"/>
            </c:ext>
          </c:extLst>
        </c:ser>
        <c:ser>
          <c:idx val="1"/>
          <c:order val="1"/>
          <c:tx>
            <c:strRef>
              <c:f>'Výsl efek 20000'!$C$3</c:f>
              <c:strCache>
                <c:ptCount val="1"/>
                <c:pt idx="0">
                  <c:v>OPS_GPU %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20000'!$A$4:$A$11</c:f>
              <c:multiLvlStrCache>
                <c:ptCount val="4"/>
                <c:lvl>
                  <c:pt idx="0">
                    <c:v>20000</c:v>
                  </c:pt>
                  <c:pt idx="1">
                    <c:v>20000</c:v>
                  </c:pt>
                  <c:pt idx="2">
                    <c:v>20000</c:v>
                  </c:pt>
                  <c:pt idx="3">
                    <c:v>20000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20000'!$C$4:$C$11</c:f>
              <c:numCache>
                <c:formatCode>#,##0_);\(#,##0\)</c:formatCode>
                <c:ptCount val="4"/>
                <c:pt idx="0">
                  <c:v>132860.39132734001</c:v>
                </c:pt>
                <c:pt idx="1">
                  <c:v>129000.41271151465</c:v>
                </c:pt>
                <c:pt idx="2">
                  <c:v>290380.33261026751</c:v>
                </c:pt>
                <c:pt idx="3">
                  <c:v>307917.48700365011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6-4E5C-A447-975B007F1987}"/>
            </c:ext>
          </c:extLst>
        </c:ser>
        <c:ser>
          <c:idx val="2"/>
          <c:order val="2"/>
          <c:tx>
            <c:strRef>
              <c:f>'Výsl efek 20000'!$D$3</c:f>
              <c:strCache>
                <c:ptCount val="1"/>
                <c:pt idx="0">
                  <c:v>OPS_CPU W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20000'!$A$4:$A$11</c:f>
              <c:multiLvlStrCache>
                <c:ptCount val="4"/>
                <c:lvl>
                  <c:pt idx="0">
                    <c:v>20000</c:v>
                  </c:pt>
                  <c:pt idx="1">
                    <c:v>20000</c:v>
                  </c:pt>
                  <c:pt idx="2">
                    <c:v>20000</c:v>
                  </c:pt>
                  <c:pt idx="3">
                    <c:v>20000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20000'!$D$4:$D$11</c:f>
              <c:numCache>
                <c:formatCode>#,##0_);\(#,##0\)</c:formatCode>
                <c:ptCount val="4"/>
                <c:pt idx="0">
                  <c:v>45873.818560510546</c:v>
                </c:pt>
                <c:pt idx="1">
                  <c:v>52993.9115189125</c:v>
                </c:pt>
                <c:pt idx="2">
                  <c:v>206652.83650052382</c:v>
                </c:pt>
                <c:pt idx="3">
                  <c:v>467507.79653514014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6-4E5C-A447-975B007F1987}"/>
            </c:ext>
          </c:extLst>
        </c:ser>
        <c:ser>
          <c:idx val="3"/>
          <c:order val="3"/>
          <c:tx>
            <c:strRef>
              <c:f>'Výsl efek 20000'!$E$3</c:f>
              <c:strCache>
                <c:ptCount val="1"/>
                <c:pt idx="0">
                  <c:v>OPS_GPU W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20000'!$A$4:$A$11</c:f>
              <c:multiLvlStrCache>
                <c:ptCount val="4"/>
                <c:lvl>
                  <c:pt idx="0">
                    <c:v>20000</c:v>
                  </c:pt>
                  <c:pt idx="1">
                    <c:v>20000</c:v>
                  </c:pt>
                  <c:pt idx="2">
                    <c:v>20000</c:v>
                  </c:pt>
                  <c:pt idx="3">
                    <c:v>20000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20000'!$E$4:$E$11</c:f>
              <c:numCache>
                <c:formatCode>#,##0_);\(#,##0\)</c:formatCode>
                <c:ptCount val="4"/>
                <c:pt idx="0">
                  <c:v>46805.764896971094</c:v>
                </c:pt>
                <c:pt idx="1">
                  <c:v>57107.803842199282</c:v>
                </c:pt>
                <c:pt idx="2">
                  <c:v>131991.99297569488</c:v>
                </c:pt>
                <c:pt idx="3">
                  <c:v>172708.21023190016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6-4E5C-A447-975B007F1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08064"/>
        <c:axId val="427607104"/>
      </c:barChart>
      <c:catAx>
        <c:axId val="434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6144"/>
        <c:crosses val="autoZero"/>
        <c:auto val="1"/>
        <c:lblAlgn val="ctr"/>
        <c:lblOffset val="100"/>
        <c:noMultiLvlLbl val="0"/>
      </c:catAx>
      <c:valAx>
        <c:axId val="434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8064"/>
        <c:crosses val="autoZero"/>
        <c:crossBetween val="between"/>
        <c:majorUnit val="2500000"/>
      </c:valAx>
      <c:valAx>
        <c:axId val="427607104"/>
        <c:scaling>
          <c:orientation val="minMax"/>
          <c:max val="1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7608064"/>
        <c:crosses val="max"/>
        <c:crossBetween val="between"/>
      </c:valAx>
      <c:catAx>
        <c:axId val="4276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0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 efek 30000!Kontingenční tabulka1</c:name>
    <c:fmtId val="1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</a:t>
            </a:r>
            <a:r>
              <a:rPr lang="cs-CZ" baseline="0"/>
              <a:t>f srovnání efektivity metod 30 000 objektů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'Výsl efek 30000'!$F$3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rgbClr val="FFC000"/>
              </a:solidFill>
            </a:ln>
            <a:effectLst/>
          </c:spPr>
          <c:invertIfNegative val="0"/>
          <c:cat>
            <c:multiLvlStrRef>
              <c:f>'Výsl efek 30000'!$A$4:$A$11</c:f>
              <c:multiLvlStrCache>
                <c:ptCount val="4"/>
                <c:lvl>
                  <c:pt idx="0">
                    <c:v>30000</c:v>
                  </c:pt>
                  <c:pt idx="1">
                    <c:v>30000</c:v>
                  </c:pt>
                  <c:pt idx="2">
                    <c:v>30000</c:v>
                  </c:pt>
                  <c:pt idx="3">
                    <c:v>30000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30000'!$F$4:$F$11</c:f>
              <c:numCache>
                <c:formatCode>#,##0</c:formatCode>
                <c:ptCount val="4"/>
                <c:pt idx="0">
                  <c:v>2096550.0000000002</c:v>
                </c:pt>
                <c:pt idx="1">
                  <c:v>2657950.2074688808</c:v>
                </c:pt>
                <c:pt idx="2">
                  <c:v>6868882.8451882806</c:v>
                </c:pt>
                <c:pt idx="3">
                  <c:v>28110912.500000007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DE0-A77A-251F16BE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18064"/>
        <c:axId val="434516144"/>
      </c:barChart>
      <c:barChart>
        <c:barDir val="col"/>
        <c:grouping val="clustered"/>
        <c:varyColors val="0"/>
        <c:ser>
          <c:idx val="0"/>
          <c:order val="0"/>
          <c:tx>
            <c:strRef>
              <c:f>'Výsl efek 30000'!$B$3</c:f>
              <c:strCache>
                <c:ptCount val="1"/>
                <c:pt idx="0">
                  <c:v>OPS_CPU %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30000'!$A$4:$A$11</c:f>
              <c:multiLvlStrCache>
                <c:ptCount val="4"/>
                <c:lvl>
                  <c:pt idx="0">
                    <c:v>30000</c:v>
                  </c:pt>
                  <c:pt idx="1">
                    <c:v>30000</c:v>
                  </c:pt>
                  <c:pt idx="2">
                    <c:v>30000</c:v>
                  </c:pt>
                  <c:pt idx="3">
                    <c:v>30000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30000'!$B$4:$B$11</c:f>
              <c:numCache>
                <c:formatCode>#,##0_);\(#,##0\)</c:formatCode>
                <c:ptCount val="4"/>
                <c:pt idx="0">
                  <c:v>51839.73295694554</c:v>
                </c:pt>
                <c:pt idx="1">
                  <c:v>53994.689594133277</c:v>
                </c:pt>
                <c:pt idx="2">
                  <c:v>402082.58835631487</c:v>
                </c:pt>
                <c:pt idx="3">
                  <c:v>521344.81639465928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1-4DE0-A77A-251F16BECFB1}"/>
            </c:ext>
          </c:extLst>
        </c:ser>
        <c:ser>
          <c:idx val="1"/>
          <c:order val="1"/>
          <c:tx>
            <c:strRef>
              <c:f>'Výsl efek 30000'!$C$3</c:f>
              <c:strCache>
                <c:ptCount val="1"/>
                <c:pt idx="0">
                  <c:v>OPS_GPU %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30000'!$A$4:$A$11</c:f>
              <c:multiLvlStrCache>
                <c:ptCount val="4"/>
                <c:lvl>
                  <c:pt idx="0">
                    <c:v>30000</c:v>
                  </c:pt>
                  <c:pt idx="1">
                    <c:v>30000</c:v>
                  </c:pt>
                  <c:pt idx="2">
                    <c:v>30000</c:v>
                  </c:pt>
                  <c:pt idx="3">
                    <c:v>30000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30000'!$C$4:$C$11</c:f>
              <c:numCache>
                <c:formatCode>#,##0_);\(#,##0\)</c:formatCode>
                <c:ptCount val="4"/>
                <c:pt idx="0">
                  <c:v>136176.45466847092</c:v>
                </c:pt>
                <c:pt idx="1">
                  <c:v>141187.12805818827</c:v>
                </c:pt>
                <c:pt idx="2">
                  <c:v>324311.14184116927</c:v>
                </c:pt>
                <c:pt idx="3">
                  <c:v>377771.3757769193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61-4DE0-A77A-251F16BECFB1}"/>
            </c:ext>
          </c:extLst>
        </c:ser>
        <c:ser>
          <c:idx val="2"/>
          <c:order val="2"/>
          <c:tx>
            <c:strRef>
              <c:f>'Výsl efek 30000'!$D$3</c:f>
              <c:strCache>
                <c:ptCount val="1"/>
                <c:pt idx="0">
                  <c:v>OPS_CPU W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30000'!$A$4:$A$11</c:f>
              <c:multiLvlStrCache>
                <c:ptCount val="4"/>
                <c:lvl>
                  <c:pt idx="0">
                    <c:v>30000</c:v>
                  </c:pt>
                  <c:pt idx="1">
                    <c:v>30000</c:v>
                  </c:pt>
                  <c:pt idx="2">
                    <c:v>30000</c:v>
                  </c:pt>
                  <c:pt idx="3">
                    <c:v>30000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30000'!$D$4:$D$11</c:f>
              <c:numCache>
                <c:formatCode>#,##0_);\(#,##0\)</c:formatCode>
                <c:ptCount val="4"/>
                <c:pt idx="0">
                  <c:v>46438.798711307012</c:v>
                </c:pt>
                <c:pt idx="1">
                  <c:v>53561.255848173671</c:v>
                </c:pt>
                <c:pt idx="2">
                  <c:v>216859.66339166003</c:v>
                </c:pt>
                <c:pt idx="3">
                  <c:v>570562.53691486805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61-4DE0-A77A-251F16BECFB1}"/>
            </c:ext>
          </c:extLst>
        </c:ser>
        <c:ser>
          <c:idx val="3"/>
          <c:order val="3"/>
          <c:tx>
            <c:strRef>
              <c:f>'Výsl efek 30000'!$E$3</c:f>
              <c:strCache>
                <c:ptCount val="1"/>
                <c:pt idx="0">
                  <c:v>OPS_GPU W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30000'!$A$4:$A$11</c:f>
              <c:multiLvlStrCache>
                <c:ptCount val="4"/>
                <c:lvl>
                  <c:pt idx="0">
                    <c:v>30000</c:v>
                  </c:pt>
                  <c:pt idx="1">
                    <c:v>30000</c:v>
                  </c:pt>
                  <c:pt idx="2">
                    <c:v>30000</c:v>
                  </c:pt>
                  <c:pt idx="3">
                    <c:v>30000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30000'!$E$4:$E$11</c:f>
              <c:numCache>
                <c:formatCode>#,##0_);\(#,##0\)</c:formatCode>
                <c:ptCount val="4"/>
                <c:pt idx="0">
                  <c:v>46752.508255547531</c:v>
                </c:pt>
                <c:pt idx="1">
                  <c:v>58140.026695367284</c:v>
                </c:pt>
                <c:pt idx="2">
                  <c:v>136763.99286215319</c:v>
                </c:pt>
                <c:pt idx="3">
                  <c:v>194264.08023332135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1-4DE0-A77A-251F16BEC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08064"/>
        <c:axId val="427607104"/>
      </c:barChart>
      <c:catAx>
        <c:axId val="434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6144"/>
        <c:crosses val="autoZero"/>
        <c:auto val="1"/>
        <c:lblAlgn val="ctr"/>
        <c:lblOffset val="100"/>
        <c:noMultiLvlLbl val="0"/>
      </c:catAx>
      <c:valAx>
        <c:axId val="434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8064"/>
        <c:crosses val="autoZero"/>
        <c:crossBetween val="between"/>
        <c:majorUnit val="2500000"/>
      </c:valAx>
      <c:valAx>
        <c:axId val="427607104"/>
        <c:scaling>
          <c:orientation val="minMax"/>
          <c:max val="1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7608064"/>
        <c:crosses val="max"/>
        <c:crossBetween val="between"/>
      </c:valAx>
      <c:catAx>
        <c:axId val="4276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0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 efek 40000!Kontingenční tabulka1</c:name>
    <c:fmtId val="1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</a:t>
            </a:r>
            <a:r>
              <a:rPr lang="cs-CZ" baseline="0"/>
              <a:t>f srovnání efektivity metod 40 000 objektů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'Výsl efek 40000'!$F$3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rgbClr val="FFC000"/>
              </a:solidFill>
            </a:ln>
            <a:effectLst/>
          </c:spPr>
          <c:invertIfNegative val="0"/>
          <c:cat>
            <c:multiLvlStrRef>
              <c:f>'Výsl efek 40000'!$A$4:$A$11</c:f>
              <c:multiLvlStrCache>
                <c:ptCount val="4"/>
                <c:lvl>
                  <c:pt idx="0">
                    <c:v>40000</c:v>
                  </c:pt>
                  <c:pt idx="1">
                    <c:v>40000</c:v>
                  </c:pt>
                  <c:pt idx="2">
                    <c:v>40000</c:v>
                  </c:pt>
                  <c:pt idx="3">
                    <c:v>40000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40000'!$F$4:$F$11</c:f>
              <c:numCache>
                <c:formatCode>#,##0</c:formatCode>
                <c:ptCount val="4"/>
                <c:pt idx="0">
                  <c:v>2154199.9999999995</c:v>
                </c:pt>
                <c:pt idx="1">
                  <c:v>2715650.0000000009</c:v>
                </c:pt>
                <c:pt idx="2">
                  <c:v>6945908.7136929473</c:v>
                </c:pt>
                <c:pt idx="3">
                  <c:v>25690605.809128638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B-453B-8685-B2CD458FC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18064"/>
        <c:axId val="434516144"/>
      </c:barChart>
      <c:barChart>
        <c:barDir val="col"/>
        <c:grouping val="clustered"/>
        <c:varyColors val="0"/>
        <c:ser>
          <c:idx val="0"/>
          <c:order val="0"/>
          <c:tx>
            <c:strRef>
              <c:f>'Výsl efek 40000'!$B$3</c:f>
              <c:strCache>
                <c:ptCount val="1"/>
                <c:pt idx="0">
                  <c:v>OPS_CPU %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40000'!$A$4:$A$11</c:f>
              <c:multiLvlStrCache>
                <c:ptCount val="4"/>
                <c:lvl>
                  <c:pt idx="0">
                    <c:v>40000</c:v>
                  </c:pt>
                  <c:pt idx="1">
                    <c:v>40000</c:v>
                  </c:pt>
                  <c:pt idx="2">
                    <c:v>40000</c:v>
                  </c:pt>
                  <c:pt idx="3">
                    <c:v>40000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40000'!$B$4:$B$11</c:f>
              <c:numCache>
                <c:formatCode>#,##0_);\(#,##0\)</c:formatCode>
                <c:ptCount val="4"/>
                <c:pt idx="0">
                  <c:v>50207.62522578513</c:v>
                </c:pt>
                <c:pt idx="1">
                  <c:v>52111.297673302965</c:v>
                </c:pt>
                <c:pt idx="2">
                  <c:v>413518.44074998167</c:v>
                </c:pt>
                <c:pt idx="3">
                  <c:v>593555.42560228531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B-453B-8685-B2CD458FC29A}"/>
            </c:ext>
          </c:extLst>
        </c:ser>
        <c:ser>
          <c:idx val="1"/>
          <c:order val="1"/>
          <c:tx>
            <c:strRef>
              <c:f>'Výsl efek 40000'!$C$3</c:f>
              <c:strCache>
                <c:ptCount val="1"/>
                <c:pt idx="0">
                  <c:v>OPS_GPU %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40000'!$A$4:$A$11</c:f>
              <c:multiLvlStrCache>
                <c:ptCount val="4"/>
                <c:lvl>
                  <c:pt idx="0">
                    <c:v>40000</c:v>
                  </c:pt>
                  <c:pt idx="1">
                    <c:v>40000</c:v>
                  </c:pt>
                  <c:pt idx="2">
                    <c:v>40000</c:v>
                  </c:pt>
                  <c:pt idx="3">
                    <c:v>40000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40000'!$C$4:$C$11</c:f>
              <c:numCache>
                <c:formatCode>#,##0_);\(#,##0\)</c:formatCode>
                <c:ptCount val="4"/>
                <c:pt idx="0">
                  <c:v>141066.30286493857</c:v>
                </c:pt>
                <c:pt idx="1">
                  <c:v>144353.48837209307</c:v>
                </c:pt>
                <c:pt idx="2">
                  <c:v>347656.07476635522</c:v>
                </c:pt>
                <c:pt idx="3">
                  <c:v>328894.34262948221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B-453B-8685-B2CD458FC29A}"/>
            </c:ext>
          </c:extLst>
        </c:ser>
        <c:ser>
          <c:idx val="2"/>
          <c:order val="2"/>
          <c:tx>
            <c:strRef>
              <c:f>'Výsl efek 40000'!$D$3</c:f>
              <c:strCache>
                <c:ptCount val="1"/>
                <c:pt idx="0">
                  <c:v>OPS_CPU W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40000'!$A$4:$A$11</c:f>
              <c:multiLvlStrCache>
                <c:ptCount val="4"/>
                <c:lvl>
                  <c:pt idx="0">
                    <c:v>40000</c:v>
                  </c:pt>
                  <c:pt idx="1">
                    <c:v>40000</c:v>
                  </c:pt>
                  <c:pt idx="2">
                    <c:v>40000</c:v>
                  </c:pt>
                  <c:pt idx="3">
                    <c:v>40000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40000'!$D$4:$D$11</c:f>
              <c:numCache>
                <c:formatCode>#,##0_);\(#,##0\)</c:formatCode>
                <c:ptCount val="4"/>
                <c:pt idx="0">
                  <c:v>47374.455740526901</c:v>
                </c:pt>
                <c:pt idx="1">
                  <c:v>54517.043665177858</c:v>
                </c:pt>
                <c:pt idx="2">
                  <c:v>219914.11078891097</c:v>
                </c:pt>
                <c:pt idx="3">
                  <c:v>677354.86771176849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B-453B-8685-B2CD458FC29A}"/>
            </c:ext>
          </c:extLst>
        </c:ser>
        <c:ser>
          <c:idx val="3"/>
          <c:order val="3"/>
          <c:tx>
            <c:strRef>
              <c:f>'Výsl efek 40000'!$E$3</c:f>
              <c:strCache>
                <c:ptCount val="1"/>
                <c:pt idx="0">
                  <c:v>OPS_GPU W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40000'!$A$4:$A$11</c:f>
              <c:multiLvlStrCache>
                <c:ptCount val="4"/>
                <c:lvl>
                  <c:pt idx="0">
                    <c:v>40000</c:v>
                  </c:pt>
                  <c:pt idx="1">
                    <c:v>40000</c:v>
                  </c:pt>
                  <c:pt idx="2">
                    <c:v>40000</c:v>
                  </c:pt>
                  <c:pt idx="3">
                    <c:v>40000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40000'!$E$4:$E$11</c:f>
              <c:numCache>
                <c:formatCode>#,##0_);\(#,##0\)</c:formatCode>
                <c:ptCount val="4"/>
                <c:pt idx="0">
                  <c:v>48156.384180285771</c:v>
                </c:pt>
                <c:pt idx="1">
                  <c:v>59229.707366590148</c:v>
                </c:pt>
                <c:pt idx="2">
                  <c:v>138051.09880811675</c:v>
                </c:pt>
                <c:pt idx="3">
                  <c:v>190264.45019120837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FB-453B-8685-B2CD458FC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08064"/>
        <c:axId val="427607104"/>
      </c:barChart>
      <c:catAx>
        <c:axId val="434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6144"/>
        <c:crosses val="autoZero"/>
        <c:auto val="1"/>
        <c:lblAlgn val="ctr"/>
        <c:lblOffset val="100"/>
        <c:noMultiLvlLbl val="0"/>
      </c:catAx>
      <c:valAx>
        <c:axId val="434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8064"/>
        <c:crosses val="autoZero"/>
        <c:crossBetween val="between"/>
        <c:majorUnit val="2500000"/>
      </c:valAx>
      <c:valAx>
        <c:axId val="427607104"/>
        <c:scaling>
          <c:orientation val="minMax"/>
          <c:max val="1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7608064"/>
        <c:crosses val="max"/>
        <c:crossBetween val="between"/>
      </c:valAx>
      <c:catAx>
        <c:axId val="4276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0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4 DOTS with GPU Instancing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 DOTS with GPU Inst. grafy'!$A$2</c:f>
              <c:strCache>
                <c:ptCount val="1"/>
                <c:pt idx="0">
                  <c:v>CPU %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DOTS with GPU Inst.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'4 DOTS with GPU Inst. grafy'!$B$2:$F$2</c:f>
              <c:numCache>
                <c:formatCode>_-* #\ ##0.0_-;\-* #\ ##0.0_-;_-* "-"??_-;_-@_-</c:formatCode>
                <c:ptCount val="5"/>
                <c:pt idx="0">
                  <c:v>45.545416666666668</c:v>
                </c:pt>
                <c:pt idx="1">
                  <c:v>51.15892116182571</c:v>
                </c:pt>
                <c:pt idx="2">
                  <c:v>52.167634854771784</c:v>
                </c:pt>
                <c:pt idx="3">
                  <c:v>53.919999999999959</c:v>
                </c:pt>
                <c:pt idx="4">
                  <c:v>43.282572614107913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5-4F89-9007-538E6E52CC71}"/>
            </c:ext>
          </c:extLst>
        </c:ser>
        <c:ser>
          <c:idx val="1"/>
          <c:order val="1"/>
          <c:tx>
            <c:strRef>
              <c:f>'4 DOTS with GPU Inst. grafy'!$A$3</c:f>
              <c:strCache>
                <c:ptCount val="1"/>
                <c:pt idx="0">
                  <c:v>CPU W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DOTS with GPU Inst.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'4 DOTS with GPU Inst. grafy'!$B$3:$F$3</c:f>
              <c:numCache>
                <c:formatCode>_-* #\ ##0.0_-;\-* #\ ##0.0_-;_-* "-"??_-;_-@_-</c:formatCode>
                <c:ptCount val="5"/>
                <c:pt idx="0">
                  <c:v>44.373037499999995</c:v>
                </c:pt>
                <c:pt idx="1">
                  <c:v>48.681692946058128</c:v>
                </c:pt>
                <c:pt idx="2">
                  <c:v>49.416834024896268</c:v>
                </c:pt>
                <c:pt idx="3">
                  <c:v>49.268766666666643</c:v>
                </c:pt>
                <c:pt idx="4">
                  <c:v>37.927838174273866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5-4F89-9007-538E6E52CC71}"/>
            </c:ext>
          </c:extLst>
        </c:ser>
        <c:ser>
          <c:idx val="2"/>
          <c:order val="2"/>
          <c:tx>
            <c:strRef>
              <c:f>'4 DOTS with GPU Inst. grafy'!$A$4</c:f>
              <c:strCache>
                <c:ptCount val="1"/>
                <c:pt idx="0">
                  <c:v>GPU %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DOTS with GPU Inst.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'4 DOTS with GPU Inst. grafy'!$B$4:$F$4</c:f>
              <c:numCache>
                <c:formatCode>_-* #\ ##0.0_-;\-* #\ ##0.0_-;_-* "-"??_-;_-@_-</c:formatCode>
                <c:ptCount val="5"/>
                <c:pt idx="0">
                  <c:v>66.270833333333329</c:v>
                </c:pt>
                <c:pt idx="1">
                  <c:v>72.448132780082986</c:v>
                </c:pt>
                <c:pt idx="2">
                  <c:v>75.029045643153523</c:v>
                </c:pt>
                <c:pt idx="3">
                  <c:v>74.412499999999994</c:v>
                </c:pt>
                <c:pt idx="4">
                  <c:v>78.112033195020743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5-4F89-9007-538E6E52CC71}"/>
            </c:ext>
          </c:extLst>
        </c:ser>
        <c:ser>
          <c:idx val="3"/>
          <c:order val="3"/>
          <c:tx>
            <c:strRef>
              <c:f>'4 DOTS with GPU Inst. grafy'!$A$5</c:f>
              <c:strCache>
                <c:ptCount val="1"/>
                <c:pt idx="0">
                  <c:v>GPU W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'4 DOTS with GPU Inst.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'4 DOTS with GPU Inst. grafy'!$B$5:$F$5</c:f>
              <c:numCache>
                <c:formatCode>_-* #\ ##0.0_-;\-* #\ ##0.0_-;_-* "-"??_-;_-@_-</c:formatCode>
                <c:ptCount val="5"/>
                <c:pt idx="0">
                  <c:v>52.883004166666666</c:v>
                </c:pt>
                <c:pt idx="1">
                  <c:v>115.21488381742734</c:v>
                </c:pt>
                <c:pt idx="2">
                  <c:v>133.76755601659747</c:v>
                </c:pt>
                <c:pt idx="3">
                  <c:v>144.70463333333331</c:v>
                </c:pt>
                <c:pt idx="4">
                  <c:v>135.02578008298755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5-4F89-9007-538E6E52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01599"/>
        <c:axId val="286502079"/>
      </c:lineChart>
      <c:lineChart>
        <c:grouping val="standard"/>
        <c:varyColors val="0"/>
        <c:ser>
          <c:idx val="4"/>
          <c:order val="4"/>
          <c:tx>
            <c:strRef>
              <c:f>'4 DOTS with GPU Inst. grafy'!$A$6</c:f>
              <c:strCache>
                <c:ptCount val="1"/>
                <c:pt idx="0">
                  <c:v>FPS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'4 DOTS with GPU Inst.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'4 DOTS with GPU Inst. grafy'!$B$6:$F$6</c:f>
              <c:numCache>
                <c:formatCode>_-* #\ ##0.0_-;\-* #\ ##0.0_-;_-* "-"??_-;_-@_-</c:formatCode>
                <c:ptCount val="5"/>
                <c:pt idx="0">
                  <c:v>1909.6708333333322</c:v>
                </c:pt>
                <c:pt idx="1">
                  <c:v>1535.9419087136926</c:v>
                </c:pt>
                <c:pt idx="2">
                  <c:v>1155.1377593360999</c:v>
                </c:pt>
                <c:pt idx="3">
                  <c:v>937.03041666666695</c:v>
                </c:pt>
                <c:pt idx="4">
                  <c:v>642.26514522821594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5-4F89-9007-538E6E52C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19535"/>
        <c:axId val="530504191"/>
      </c:lineChart>
      <c:catAx>
        <c:axId val="2865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502079"/>
        <c:crosses val="autoZero"/>
        <c:auto val="1"/>
        <c:lblAlgn val="ctr"/>
        <c:lblOffset val="100"/>
        <c:noMultiLvlLbl val="0"/>
      </c:catAx>
      <c:valAx>
        <c:axId val="286502079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501599"/>
        <c:crosses val="autoZero"/>
        <c:crossBetween val="between"/>
      </c:valAx>
      <c:valAx>
        <c:axId val="530504191"/>
        <c:scaling>
          <c:orientation val="minMax"/>
          <c:max val="2000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3219535"/>
        <c:crosses val="max"/>
        <c:crossBetween val="between"/>
      </c:valAx>
      <c:catAx>
        <c:axId val="77321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5041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2 GameObjects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GPU Instancing grafy'!$A$2</c:f>
              <c:strCache>
                <c:ptCount val="1"/>
                <c:pt idx="0">
                  <c:v>CPU %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GPU Instancing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'3 GPU Instancing grafy'!$B$2:$F$2</c:f>
              <c:numCache>
                <c:formatCode>_-* #\ ##0.0_-;\-* #\ ##0.0_-;_-* "-"??_-;_-@_-</c:formatCode>
                <c:ptCount val="5"/>
                <c:pt idx="0">
                  <c:v>34.56166666666666</c:v>
                </c:pt>
                <c:pt idx="1">
                  <c:v>19.324166666666663</c:v>
                </c:pt>
                <c:pt idx="2">
                  <c:v>17.739999999999995</c:v>
                </c:pt>
                <c:pt idx="3">
                  <c:v>17.083263598326372</c:v>
                </c:pt>
                <c:pt idx="4">
                  <c:v>16.797095435684643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1-422A-8550-7E8BA6005D5F}"/>
            </c:ext>
          </c:extLst>
        </c:ser>
        <c:ser>
          <c:idx val="1"/>
          <c:order val="1"/>
          <c:tx>
            <c:strRef>
              <c:f>'3 GPU Instancing grafy'!$A$3</c:f>
              <c:strCache>
                <c:ptCount val="1"/>
                <c:pt idx="0">
                  <c:v>CPU W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GPU Instancing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'3 GPU Instancing grafy'!$B$3:$F$3</c:f>
              <c:numCache>
                <c:formatCode>_-* #\ ##0.0_-;\-* #\ ##0.0_-;_-* "-"??_-;_-@_-</c:formatCode>
                <c:ptCount val="5"/>
                <c:pt idx="0">
                  <c:v>42.489216666666678</c:v>
                </c:pt>
                <c:pt idx="1">
                  <c:v>33.356262500000021</c:v>
                </c:pt>
                <c:pt idx="2">
                  <c:v>32.388941666666646</c:v>
                </c:pt>
                <c:pt idx="3">
                  <c:v>31.674322175732215</c:v>
                </c:pt>
                <c:pt idx="4">
                  <c:v>31.584643153526965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1-422A-8550-7E8BA6005D5F}"/>
            </c:ext>
          </c:extLst>
        </c:ser>
        <c:ser>
          <c:idx val="2"/>
          <c:order val="2"/>
          <c:tx>
            <c:strRef>
              <c:f>'3 GPU Instancing grafy'!$A$4</c:f>
              <c:strCache>
                <c:ptCount val="1"/>
                <c:pt idx="0">
                  <c:v>GPU %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GPU Instancing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'3 GPU Instancing grafy'!$B$4:$F$4</c:f>
              <c:numCache>
                <c:formatCode>_-* #\ ##0.0_-;\-* #\ ##0.0_-;_-* "-"??_-;_-@_-</c:formatCode>
                <c:ptCount val="5"/>
                <c:pt idx="0">
                  <c:v>36.054166666666667</c:v>
                </c:pt>
                <c:pt idx="1">
                  <c:v>28.404166666666665</c:v>
                </c:pt>
                <c:pt idx="2">
                  <c:v>23.05</c:v>
                </c:pt>
                <c:pt idx="3">
                  <c:v>21.179916317991633</c:v>
                </c:pt>
                <c:pt idx="4">
                  <c:v>19.979253112033195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C1-422A-8550-7E8BA6005D5F}"/>
            </c:ext>
          </c:extLst>
        </c:ser>
        <c:ser>
          <c:idx val="3"/>
          <c:order val="3"/>
          <c:tx>
            <c:strRef>
              <c:f>'3 GPU Instancing grafy'!$A$5</c:f>
              <c:strCache>
                <c:ptCount val="1"/>
                <c:pt idx="0">
                  <c:v>GPU W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 GPU Instancing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'3 GPU Instancing grafy'!$B$5:$F$5</c:f>
              <c:numCache>
                <c:formatCode>_-* #\ ##0.0_-;\-* #\ ##0.0_-;_-* "-"??_-;_-@_-</c:formatCode>
                <c:ptCount val="5"/>
                <c:pt idx="0">
                  <c:v>52.541649999999997</c:v>
                </c:pt>
                <c:pt idx="1">
                  <c:v>51.215475000000012</c:v>
                </c:pt>
                <c:pt idx="2">
                  <c:v>50.709641666666627</c:v>
                </c:pt>
                <c:pt idx="3">
                  <c:v>50.224351464435138</c:v>
                </c:pt>
                <c:pt idx="4">
                  <c:v>50.314041493775939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C1-422A-8550-7E8BA600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01599"/>
        <c:axId val="286502079"/>
      </c:lineChart>
      <c:lineChart>
        <c:grouping val="standard"/>
        <c:varyColors val="0"/>
        <c:ser>
          <c:idx val="4"/>
          <c:order val="4"/>
          <c:tx>
            <c:strRef>
              <c:f>'3 GPU Instancing grafy'!$A$6</c:f>
              <c:strCache>
                <c:ptCount val="1"/>
                <c:pt idx="0">
                  <c:v>FPS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'3 GPU Instancing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'3 GPU Instancing grafy'!$B$6:$F$6</c:f>
              <c:numCache>
                <c:formatCode>_-* #\ ##0.0_-;\-* #\ ##0.0_-;_-* "-"??_-;_-@_-</c:formatCode>
                <c:ptCount val="5"/>
                <c:pt idx="0">
                  <c:v>2328.607500000001</c:v>
                </c:pt>
                <c:pt idx="1">
                  <c:v>619.63166666666643</c:v>
                </c:pt>
                <c:pt idx="2">
                  <c:v>334.6633333333333</c:v>
                </c:pt>
                <c:pt idx="3">
                  <c:v>228.96276150627602</c:v>
                </c:pt>
                <c:pt idx="4">
                  <c:v>173.64771784232369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C1-422A-8550-7E8BA600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19535"/>
        <c:axId val="530504191"/>
      </c:lineChart>
      <c:catAx>
        <c:axId val="2865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502079"/>
        <c:crosses val="autoZero"/>
        <c:auto val="1"/>
        <c:lblAlgn val="ctr"/>
        <c:lblOffset val="100"/>
        <c:noMultiLvlLbl val="0"/>
      </c:catAx>
      <c:valAx>
        <c:axId val="28650207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501599"/>
        <c:crosses val="autoZero"/>
        <c:crossBetween val="between"/>
      </c:valAx>
      <c:valAx>
        <c:axId val="530504191"/>
        <c:scaling>
          <c:orientation val="minMax"/>
          <c:max val="2000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3219535"/>
        <c:crosses val="max"/>
        <c:crossBetween val="between"/>
      </c:valAx>
      <c:catAx>
        <c:axId val="77321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5041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2 GameObjects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GameObjects Array grafy'!$A$2</c:f>
              <c:strCache>
                <c:ptCount val="1"/>
                <c:pt idx="0">
                  <c:v>CPU %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GameObjects Array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'2 GameObjects Array grafy'!$B$2:$F$2</c:f>
              <c:numCache>
                <c:formatCode>_-* #\ ##0.0_-;\-* #\ ##0.0_-;_-* "-"??_-;_-@_-</c:formatCode>
                <c:ptCount val="5"/>
                <c:pt idx="0">
                  <c:v>48.567219917012437</c:v>
                </c:pt>
                <c:pt idx="1">
                  <c:v>48.818257261410807</c:v>
                </c:pt>
                <c:pt idx="2">
                  <c:v>46.08091286307053</c:v>
                </c:pt>
                <c:pt idx="3">
                  <c:v>49.226141078838182</c:v>
                </c:pt>
                <c:pt idx="4">
                  <c:v>52.112500000000004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3-48FF-8D2E-8A532A2436EB}"/>
            </c:ext>
          </c:extLst>
        </c:ser>
        <c:ser>
          <c:idx val="1"/>
          <c:order val="1"/>
          <c:tx>
            <c:strRef>
              <c:f>'2 GameObjects Array grafy'!$A$3</c:f>
              <c:strCache>
                <c:ptCount val="1"/>
                <c:pt idx="0">
                  <c:v>CPU W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GameObjects Array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'2 GameObjects Array grafy'!$B$3:$F$3</c:f>
              <c:numCache>
                <c:formatCode>_-* #\ ##0.0_-;\-* #\ ##0.0_-;_-* "-"??_-;_-@_-</c:formatCode>
                <c:ptCount val="5"/>
                <c:pt idx="0">
                  <c:v>53.094493775933636</c:v>
                </c:pt>
                <c:pt idx="1">
                  <c:v>54.192016597510381</c:v>
                </c:pt>
                <c:pt idx="2">
                  <c:v>48.947609958506234</c:v>
                </c:pt>
                <c:pt idx="3">
                  <c:v>49.624493775933587</c:v>
                </c:pt>
                <c:pt idx="4">
                  <c:v>49.812862500000001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3-48FF-8D2E-8A532A2436EB}"/>
            </c:ext>
          </c:extLst>
        </c:ser>
        <c:ser>
          <c:idx val="2"/>
          <c:order val="2"/>
          <c:tx>
            <c:strRef>
              <c:f>'2 GameObjects Array grafy'!$A$4</c:f>
              <c:strCache>
                <c:ptCount val="1"/>
                <c:pt idx="0">
                  <c:v>GPU %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GameObjects Array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'2 GameObjects Array grafy'!$B$4:$F$4</c:f>
              <c:numCache>
                <c:formatCode>_-* #\ ##0.0_-;\-* #\ ##0.0_-;_-* "-"??_-;_-@_-</c:formatCode>
                <c:ptCount val="5"/>
                <c:pt idx="0">
                  <c:v>41.771784232365142</c:v>
                </c:pt>
                <c:pt idx="1">
                  <c:v>24.622406639004151</c:v>
                </c:pt>
                <c:pt idx="2">
                  <c:v>20.107883817427386</c:v>
                </c:pt>
                <c:pt idx="3">
                  <c:v>18.825726141078839</c:v>
                </c:pt>
                <c:pt idx="4">
                  <c:v>18.8125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3-48FF-8D2E-8A532A2436EB}"/>
            </c:ext>
          </c:extLst>
        </c:ser>
        <c:ser>
          <c:idx val="3"/>
          <c:order val="3"/>
          <c:tx>
            <c:strRef>
              <c:f>'2 GameObjects Array grafy'!$A$5</c:f>
              <c:strCache>
                <c:ptCount val="1"/>
                <c:pt idx="0">
                  <c:v>GPU W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 GameObjects Array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'2 GameObjects Array grafy'!$B$5:$F$5</c:f>
              <c:numCache>
                <c:formatCode>_-* #\ ##0.0_-;\-* #\ ##0.0_-;_-* "-"??_-;_-@_-</c:formatCode>
                <c:ptCount val="5"/>
                <c:pt idx="0">
                  <c:v>47.457298755186734</c:v>
                </c:pt>
                <c:pt idx="1">
                  <c:v>46.046775933609986</c:v>
                </c:pt>
                <c:pt idx="2">
                  <c:v>45.421556016597549</c:v>
                </c:pt>
                <c:pt idx="3">
                  <c:v>45.716356846473062</c:v>
                </c:pt>
                <c:pt idx="4">
                  <c:v>45.849458333333324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3-48FF-8D2E-8A532A24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01599"/>
        <c:axId val="286502079"/>
      </c:lineChart>
      <c:lineChart>
        <c:grouping val="standard"/>
        <c:varyColors val="0"/>
        <c:ser>
          <c:idx val="4"/>
          <c:order val="4"/>
          <c:tx>
            <c:strRef>
              <c:f>'2 GameObjects Array grafy'!$A$6</c:f>
              <c:strCache>
                <c:ptCount val="1"/>
                <c:pt idx="0">
                  <c:v>FPS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'2 GameObjects Array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'2 GameObjects Array grafy'!$B$6:$F$6</c:f>
              <c:numCache>
                <c:formatCode>_-* #\ ##0.0_-;\-* #\ ##0.0_-;_-* "-"??_-;_-@_-</c:formatCode>
                <c:ptCount val="5"/>
                <c:pt idx="0">
                  <c:v>1479.3937759336102</c:v>
                </c:pt>
                <c:pt idx="1">
                  <c:v>283.92987551867196</c:v>
                </c:pt>
                <c:pt idx="2">
                  <c:v>129.69626556016598</c:v>
                </c:pt>
                <c:pt idx="3">
                  <c:v>88.5983402489627</c:v>
                </c:pt>
                <c:pt idx="4">
                  <c:v>67.891250000000028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F3-48FF-8D2E-8A532A243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19535"/>
        <c:axId val="530504191"/>
      </c:lineChart>
      <c:catAx>
        <c:axId val="2865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502079"/>
        <c:crosses val="autoZero"/>
        <c:auto val="1"/>
        <c:lblAlgn val="ctr"/>
        <c:lblOffset val="100"/>
        <c:noMultiLvlLbl val="0"/>
      </c:catAx>
      <c:valAx>
        <c:axId val="28650207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501599"/>
        <c:crosses val="autoZero"/>
        <c:crossBetween val="between"/>
      </c:valAx>
      <c:valAx>
        <c:axId val="530504191"/>
        <c:scaling>
          <c:orientation val="minMax"/>
          <c:max val="2000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3219535"/>
        <c:crosses val="max"/>
        <c:crossBetween val="between"/>
      </c:valAx>
      <c:catAx>
        <c:axId val="77321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5041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1 GameObjects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GameObjects grafy'!$A$2</c:f>
              <c:strCache>
                <c:ptCount val="1"/>
                <c:pt idx="0">
                  <c:v>CPU %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GameObjects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'1 GameObjects grafy'!$B$2:$F$2</c:f>
              <c:numCache>
                <c:formatCode>_-* #\ ##0.0_-;\-* #\ ##0.0_-;_-* "-"??_-;_-@_-</c:formatCode>
                <c:ptCount val="5"/>
                <c:pt idx="0">
                  <c:v>48.612499999999997</c:v>
                </c:pt>
                <c:pt idx="1">
                  <c:v>38.327196652719671</c:v>
                </c:pt>
                <c:pt idx="2">
                  <c:v>39.045416666666661</c:v>
                </c:pt>
                <c:pt idx="3">
                  <c:v>40.442916666666633</c:v>
                </c:pt>
                <c:pt idx="4">
                  <c:v>42.905833333333341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D3-4947-8680-05011FABDB82}"/>
            </c:ext>
          </c:extLst>
        </c:ser>
        <c:ser>
          <c:idx val="1"/>
          <c:order val="1"/>
          <c:tx>
            <c:strRef>
              <c:f>'1 GameObjects grafy'!$A$3</c:f>
              <c:strCache>
                <c:ptCount val="1"/>
                <c:pt idx="0">
                  <c:v>CPU W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GameObjects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'1 GameObjects grafy'!$B$3:$F$3</c:f>
              <c:numCache>
                <c:formatCode>_-* #\ ##0.0_-;\-* #\ ##0.0_-;_-* "-"??_-;_-@_-</c:formatCode>
                <c:ptCount val="5"/>
                <c:pt idx="0">
                  <c:v>54.339149999999982</c:v>
                </c:pt>
                <c:pt idx="1">
                  <c:v>46.51229288702929</c:v>
                </c:pt>
                <c:pt idx="2">
                  <c:v>45.639504166666697</c:v>
                </c:pt>
                <c:pt idx="3">
                  <c:v>45.146516666666663</c:v>
                </c:pt>
                <c:pt idx="4">
                  <c:v>45.471762499999976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3-4947-8680-05011FABDB82}"/>
            </c:ext>
          </c:extLst>
        </c:ser>
        <c:ser>
          <c:idx val="2"/>
          <c:order val="2"/>
          <c:tx>
            <c:strRef>
              <c:f>'1 GameObjects grafy'!$A$4</c:f>
              <c:strCache>
                <c:ptCount val="1"/>
                <c:pt idx="0">
                  <c:v>GPU %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GameObjects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'1 GameObjects grafy'!$B$4:$F$4</c:f>
              <c:numCache>
                <c:formatCode>_-* #\ ##0.0_-;\-* #\ ##0.0_-;_-* "-"??_-;_-@_-</c:formatCode>
                <c:ptCount val="5"/>
                <c:pt idx="0">
                  <c:v>40.575000000000003</c:v>
                </c:pt>
                <c:pt idx="1">
                  <c:v>18.757322175732217</c:v>
                </c:pt>
                <c:pt idx="2">
                  <c:v>15.758333333333333</c:v>
                </c:pt>
                <c:pt idx="3">
                  <c:v>15.395833333333334</c:v>
                </c:pt>
                <c:pt idx="4">
                  <c:v>15.270833333333334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D3-4947-8680-05011FABDB82}"/>
            </c:ext>
          </c:extLst>
        </c:ser>
        <c:ser>
          <c:idx val="3"/>
          <c:order val="3"/>
          <c:tx>
            <c:strRef>
              <c:f>'1 GameObjects grafy'!$A$5</c:f>
              <c:strCache>
                <c:ptCount val="1"/>
                <c:pt idx="0">
                  <c:v>GPU W</c:v>
                </c:pt>
              </c:strCache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 GameObjects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'1 GameObjects grafy'!$B$5:$F$5</c:f>
              <c:numCache>
                <c:formatCode>_-* #\ ##0.0_-;\-* #\ ##0.0_-;_-* "-"??_-;_-@_-</c:formatCode>
                <c:ptCount val="5"/>
                <c:pt idx="0">
                  <c:v>47.011645833333311</c:v>
                </c:pt>
                <c:pt idx="1">
                  <c:v>44.724476987447716</c:v>
                </c:pt>
                <c:pt idx="2">
                  <c:v>44.730779166666679</c:v>
                </c:pt>
                <c:pt idx="3">
                  <c:v>44.843583333333328</c:v>
                </c:pt>
                <c:pt idx="4">
                  <c:v>44.73342499999999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D3-4947-8680-05011FAB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501599"/>
        <c:axId val="286502079"/>
      </c:lineChart>
      <c:lineChart>
        <c:grouping val="standard"/>
        <c:varyColors val="0"/>
        <c:ser>
          <c:idx val="4"/>
          <c:order val="4"/>
          <c:tx>
            <c:strRef>
              <c:f>'1 GameObjects grafy'!$A$6</c:f>
              <c:strCache>
                <c:ptCount val="1"/>
                <c:pt idx="0">
                  <c:v>FPS</c:v>
                </c:pt>
              </c:strCache>
            </c:strRef>
          </c:tx>
          <c:spPr>
            <a:ln w="158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'1 GameObjects grafy'!$B$1:$F$1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cat>
          <c:val>
            <c:numRef>
              <c:f>'1 GameObjects grafy'!$B$6:$F$6</c:f>
              <c:numCache>
                <c:formatCode>_-* #\ ##0.0_-;\-* #\ ##0.0_-;_-* "-"??_-;_-@_-</c:formatCode>
                <c:ptCount val="5"/>
                <c:pt idx="0">
                  <c:v>1434.0433333333326</c:v>
                </c:pt>
                <c:pt idx="1">
                  <c:v>207.33430962343107</c:v>
                </c:pt>
                <c:pt idx="2">
                  <c:v>104.68291666666666</c:v>
                </c:pt>
                <c:pt idx="3">
                  <c:v>69.885000000000005</c:v>
                </c:pt>
                <c:pt idx="4">
                  <c:v>53.85499999999999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D3-4947-8680-05011FABD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19535"/>
        <c:axId val="530504191"/>
      </c:lineChart>
      <c:catAx>
        <c:axId val="28650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502079"/>
        <c:crosses val="autoZero"/>
        <c:auto val="1"/>
        <c:lblAlgn val="ctr"/>
        <c:lblOffset val="100"/>
        <c:noMultiLvlLbl val="0"/>
      </c:catAx>
      <c:valAx>
        <c:axId val="286502079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6501599"/>
        <c:crosses val="autoZero"/>
        <c:crossBetween val="between"/>
      </c:valAx>
      <c:valAx>
        <c:axId val="530504191"/>
        <c:scaling>
          <c:orientation val="minMax"/>
          <c:max val="2000"/>
          <c:min val="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3219535"/>
        <c:crosses val="max"/>
        <c:crossBetween val="between"/>
      </c:valAx>
      <c:catAx>
        <c:axId val="7732195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504191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komponent.xlsx]List4 (3)!Kontingenční tabulka1</c:name>
    <c:fmtId val="5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'List4 (3)'!$B$3</c:f>
              <c:strCache>
                <c:ptCount val="1"/>
                <c:pt idx="0">
                  <c:v>Počet objektů za 1%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B3EE-4021-82D7-C00975D95EBF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B3EE-4021-82D7-C00975D95EBF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B3EE-4021-82D7-C00975D95EBF}"/>
              </c:ext>
            </c:extLst>
          </c:dPt>
          <c:cat>
            <c:multiLvlStrRef>
              <c:f>'List4 (3)'!$A$4:$A$27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'List4 (3)'!$B$4:$B$27</c:f>
              <c:numCache>
                <c:formatCode>#\ ##0.0;\-#\ ##0.0</c:formatCode>
                <c:ptCount val="20"/>
                <c:pt idx="0">
                  <c:v>29.5</c:v>
                </c:pt>
                <c:pt idx="1">
                  <c:v>54.1</c:v>
                </c:pt>
                <c:pt idx="2">
                  <c:v>53.6</c:v>
                </c:pt>
                <c:pt idx="3">
                  <c:v>51.8</c:v>
                </c:pt>
                <c:pt idx="4">
                  <c:v>50.2</c:v>
                </c:pt>
                <c:pt idx="5">
                  <c:v>30.5</c:v>
                </c:pt>
                <c:pt idx="6">
                  <c:v>58.2</c:v>
                </c:pt>
                <c:pt idx="7">
                  <c:v>56.3</c:v>
                </c:pt>
                <c:pt idx="8">
                  <c:v>54</c:v>
                </c:pt>
                <c:pt idx="9">
                  <c:v>52.1</c:v>
                </c:pt>
                <c:pt idx="10">
                  <c:v>67.400000000000006</c:v>
                </c:pt>
                <c:pt idx="11">
                  <c:v>320.7</c:v>
                </c:pt>
                <c:pt idx="12">
                  <c:v>377.3</c:v>
                </c:pt>
                <c:pt idx="13">
                  <c:v>402.1</c:v>
                </c:pt>
                <c:pt idx="14">
                  <c:v>413.5</c:v>
                </c:pt>
                <c:pt idx="15">
                  <c:v>41.9</c:v>
                </c:pt>
                <c:pt idx="16">
                  <c:v>300.2</c:v>
                </c:pt>
                <c:pt idx="17">
                  <c:v>442.9</c:v>
                </c:pt>
                <c:pt idx="18">
                  <c:v>521.29999999999995</c:v>
                </c:pt>
                <c:pt idx="19">
                  <c:v>593.6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E-4021-82D7-C00975D9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526272"/>
        <c:axId val="104058608"/>
      </c:lineChart>
      <c:lineChart>
        <c:grouping val="standard"/>
        <c:varyColors val="0"/>
        <c:ser>
          <c:idx val="1"/>
          <c:order val="1"/>
          <c:tx>
            <c:strRef>
              <c:f>'List4 (3)'!$C$3</c:f>
              <c:strCache>
                <c:ptCount val="1"/>
                <c:pt idx="0">
                  <c:v>Počet objektů za sekundu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EE-4021-82D7-C00975D95EBF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EE-4021-82D7-C00975D95EBF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B3EE-4021-82D7-C00975D95EBF}"/>
              </c:ext>
            </c:extLst>
          </c:dPt>
          <c:cat>
            <c:multiLvlStrRef>
              <c:f>'List4 (3)'!$A$4:$A$27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'List4 (3)'!$C$4:$C$27</c:f>
              <c:numCache>
                <c:formatCode>0.0</c:formatCode>
                <c:ptCount val="20"/>
                <c:pt idx="0">
                  <c:v>1.4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2.2000000000000002</c:v>
                </c:pt>
                <c:pt idx="5">
                  <c:v>1.5</c:v>
                </c:pt>
                <c:pt idx="6">
                  <c:v>2.8</c:v>
                </c:pt>
                <c:pt idx="7">
                  <c:v>2.6</c:v>
                </c:pt>
                <c:pt idx="8">
                  <c:v>2.7</c:v>
                </c:pt>
                <c:pt idx="9">
                  <c:v>2.7</c:v>
                </c:pt>
                <c:pt idx="10">
                  <c:v>2.2999999999999998</c:v>
                </c:pt>
                <c:pt idx="11">
                  <c:v>6.2</c:v>
                </c:pt>
                <c:pt idx="12">
                  <c:v>6.7</c:v>
                </c:pt>
                <c:pt idx="13">
                  <c:v>6.9</c:v>
                </c:pt>
                <c:pt idx="14">
                  <c:v>6.9</c:v>
                </c:pt>
                <c:pt idx="15">
                  <c:v>1.9</c:v>
                </c:pt>
                <c:pt idx="16">
                  <c:v>15.4</c:v>
                </c:pt>
                <c:pt idx="17">
                  <c:v>23.1</c:v>
                </c:pt>
                <c:pt idx="18">
                  <c:v>28.1</c:v>
                </c:pt>
                <c:pt idx="19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E-4021-82D7-C00975D95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893967"/>
        <c:axId val="537897327"/>
      </c:lineChart>
      <c:catAx>
        <c:axId val="13985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4058608"/>
        <c:crosses val="autoZero"/>
        <c:auto val="1"/>
        <c:lblAlgn val="ctr"/>
        <c:lblOffset val="100"/>
        <c:noMultiLvlLbl val="0"/>
      </c:catAx>
      <c:valAx>
        <c:axId val="104058608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Počet objektů na 1% výkonu CPU</a:t>
                </a:r>
              </a:p>
            </c:rich>
          </c:tx>
          <c:layout>
            <c:manualLayout>
              <c:xMode val="edge"/>
              <c:yMode val="edge"/>
              <c:x val="1.0581202764068444E-2"/>
              <c:y val="0.275267456416902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#0\ &quot;tis.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8526272"/>
        <c:crosses val="autoZero"/>
        <c:crossBetween val="between"/>
      </c:valAx>
      <c:valAx>
        <c:axId val="537897327"/>
        <c:scaling>
          <c:orientation val="minMax"/>
          <c:max val="30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400" b="0" i="0" baseline="0">
                    <a:effectLst/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##\ &quot;mil.&quot;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7893967"/>
        <c:crosses val="max"/>
        <c:crossBetween val="between"/>
      </c:valAx>
      <c:catAx>
        <c:axId val="537893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897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komponent.xlsx]výsledky měření!Kontingenční tabulka1</c:name>
    <c:fmtId val="6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</a:t>
            </a:r>
            <a:r>
              <a:rPr lang="cs-CZ" baseline="0"/>
              <a:t> výslkedky měření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noFill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'výsledky měření'!$B$3</c:f>
              <c:strCache>
                <c:ptCount val="1"/>
                <c:pt idx="0">
                  <c:v>CPU % 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C5E6-4F9A-A9B5-7113D761D67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C5E6-4F9A-A9B5-7113D761D679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6-4F9A-A9B5-7113D761D679}"/>
              </c:ext>
            </c:extLst>
          </c:dPt>
          <c:cat>
            <c:multiLvlStrRef>
              <c:f>'výsledky měření'!$A$4:$A$27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'výsledky měření'!$B$4:$B$27</c:f>
              <c:numCache>
                <c:formatCode>#,##0_);\(#,##0\)</c:formatCode>
                <c:ptCount val="20"/>
                <c:pt idx="0">
                  <c:v>48.612499999999997</c:v>
                </c:pt>
                <c:pt idx="1">
                  <c:v>38.327196652719671</c:v>
                </c:pt>
                <c:pt idx="2">
                  <c:v>39.045416666666661</c:v>
                </c:pt>
                <c:pt idx="3">
                  <c:v>40.442916666666633</c:v>
                </c:pt>
                <c:pt idx="4">
                  <c:v>42.905833333333341</c:v>
                </c:pt>
                <c:pt idx="5">
                  <c:v>48.567219917012437</c:v>
                </c:pt>
                <c:pt idx="6">
                  <c:v>48.818257261410807</c:v>
                </c:pt>
                <c:pt idx="7">
                  <c:v>46.08091286307053</c:v>
                </c:pt>
                <c:pt idx="8">
                  <c:v>49.226141078838182</c:v>
                </c:pt>
                <c:pt idx="9">
                  <c:v>52.112500000000004</c:v>
                </c:pt>
                <c:pt idx="10">
                  <c:v>34.56166666666666</c:v>
                </c:pt>
                <c:pt idx="11">
                  <c:v>19.324166666666663</c:v>
                </c:pt>
                <c:pt idx="12">
                  <c:v>17.739999999999995</c:v>
                </c:pt>
                <c:pt idx="13">
                  <c:v>17.083263598326372</c:v>
                </c:pt>
                <c:pt idx="14">
                  <c:v>16.797095435684643</c:v>
                </c:pt>
                <c:pt idx="15">
                  <c:v>45.545416666666668</c:v>
                </c:pt>
                <c:pt idx="16">
                  <c:v>51.15892116182571</c:v>
                </c:pt>
                <c:pt idx="17">
                  <c:v>52.167634854771784</c:v>
                </c:pt>
                <c:pt idx="18">
                  <c:v>53.919999999999959</c:v>
                </c:pt>
                <c:pt idx="19">
                  <c:v>43.282572614107913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6-4F9A-A9B5-7113D761D679}"/>
            </c:ext>
          </c:extLst>
        </c:ser>
        <c:ser>
          <c:idx val="1"/>
          <c:order val="1"/>
          <c:tx>
            <c:strRef>
              <c:f>'výsledky měření'!$C$3</c:f>
              <c:strCache>
                <c:ptCount val="1"/>
                <c:pt idx="0">
                  <c:v>GPU % 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C5E6-4F9A-A9B5-7113D761D67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C5E6-4F9A-A9B5-7113D761D679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C5E6-4F9A-A9B5-7113D761D679}"/>
              </c:ext>
            </c:extLst>
          </c:dPt>
          <c:cat>
            <c:multiLvlStrRef>
              <c:f>'výsledky měření'!$A$4:$A$27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'výsledky měření'!$C$4:$C$27</c:f>
              <c:numCache>
                <c:formatCode>#,##0_);\(#,##0\)</c:formatCode>
                <c:ptCount val="20"/>
                <c:pt idx="0">
                  <c:v>40.575000000000003</c:v>
                </c:pt>
                <c:pt idx="1">
                  <c:v>18.757322175732217</c:v>
                </c:pt>
                <c:pt idx="2">
                  <c:v>15.758333333333333</c:v>
                </c:pt>
                <c:pt idx="3">
                  <c:v>15.395833333333334</c:v>
                </c:pt>
                <c:pt idx="4">
                  <c:v>15.270833333333334</c:v>
                </c:pt>
                <c:pt idx="5">
                  <c:v>41.771784232365142</c:v>
                </c:pt>
                <c:pt idx="6">
                  <c:v>24.622406639004151</c:v>
                </c:pt>
                <c:pt idx="7">
                  <c:v>20.107883817427386</c:v>
                </c:pt>
                <c:pt idx="8">
                  <c:v>18.825726141078839</c:v>
                </c:pt>
                <c:pt idx="9">
                  <c:v>18.8125</c:v>
                </c:pt>
                <c:pt idx="10">
                  <c:v>36.054166666666667</c:v>
                </c:pt>
                <c:pt idx="11">
                  <c:v>28.404166666666665</c:v>
                </c:pt>
                <c:pt idx="12">
                  <c:v>23.05</c:v>
                </c:pt>
                <c:pt idx="13">
                  <c:v>21.179916317991633</c:v>
                </c:pt>
                <c:pt idx="14">
                  <c:v>19.979253112033195</c:v>
                </c:pt>
                <c:pt idx="15">
                  <c:v>66.270833333333329</c:v>
                </c:pt>
                <c:pt idx="16">
                  <c:v>72.448132780082986</c:v>
                </c:pt>
                <c:pt idx="17">
                  <c:v>75.029045643153523</c:v>
                </c:pt>
                <c:pt idx="18">
                  <c:v>74.412499999999994</c:v>
                </c:pt>
                <c:pt idx="19">
                  <c:v>78.112033195020743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6-4F9A-A9B5-7113D761D679}"/>
            </c:ext>
          </c:extLst>
        </c:ser>
        <c:ser>
          <c:idx val="2"/>
          <c:order val="2"/>
          <c:tx>
            <c:strRef>
              <c:f>'výsledky měření'!$D$3</c:f>
              <c:strCache>
                <c:ptCount val="1"/>
                <c:pt idx="0">
                  <c:v>CPU W 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C5E6-4F9A-A9B5-7113D761D67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C5E6-4F9A-A9B5-7113D761D679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C5E6-4F9A-A9B5-7113D761D679}"/>
              </c:ext>
            </c:extLst>
          </c:dPt>
          <c:cat>
            <c:multiLvlStrRef>
              <c:f>'výsledky měření'!$A$4:$A$27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'výsledky měření'!$D$4:$D$27</c:f>
              <c:numCache>
                <c:formatCode>#,##0_);\(#,##0\)</c:formatCode>
                <c:ptCount val="20"/>
                <c:pt idx="0">
                  <c:v>54.339149999999982</c:v>
                </c:pt>
                <c:pt idx="1">
                  <c:v>46.51229288702929</c:v>
                </c:pt>
                <c:pt idx="2">
                  <c:v>45.639504166666697</c:v>
                </c:pt>
                <c:pt idx="3">
                  <c:v>45.146516666666663</c:v>
                </c:pt>
                <c:pt idx="4">
                  <c:v>45.471762499999976</c:v>
                </c:pt>
                <c:pt idx="5">
                  <c:v>53.094493775933636</c:v>
                </c:pt>
                <c:pt idx="6">
                  <c:v>54.192016597510381</c:v>
                </c:pt>
                <c:pt idx="7">
                  <c:v>48.947609958506234</c:v>
                </c:pt>
                <c:pt idx="8">
                  <c:v>49.624493775933587</c:v>
                </c:pt>
                <c:pt idx="9">
                  <c:v>49.812862500000001</c:v>
                </c:pt>
                <c:pt idx="10">
                  <c:v>42.489216666666678</c:v>
                </c:pt>
                <c:pt idx="11">
                  <c:v>33.356262500000021</c:v>
                </c:pt>
                <c:pt idx="12">
                  <c:v>32.388941666666646</c:v>
                </c:pt>
                <c:pt idx="13">
                  <c:v>31.674322175732215</c:v>
                </c:pt>
                <c:pt idx="14">
                  <c:v>31.584643153526965</c:v>
                </c:pt>
                <c:pt idx="15">
                  <c:v>44.373037499999995</c:v>
                </c:pt>
                <c:pt idx="16">
                  <c:v>48.681692946058128</c:v>
                </c:pt>
                <c:pt idx="17">
                  <c:v>49.416834024896268</c:v>
                </c:pt>
                <c:pt idx="18">
                  <c:v>49.268766666666643</c:v>
                </c:pt>
                <c:pt idx="19">
                  <c:v>37.927838174273866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6-4F9A-A9B5-7113D761D679}"/>
            </c:ext>
          </c:extLst>
        </c:ser>
        <c:ser>
          <c:idx val="3"/>
          <c:order val="3"/>
          <c:tx>
            <c:strRef>
              <c:f>'výsledky měření'!$E$3</c:f>
              <c:strCache>
                <c:ptCount val="1"/>
                <c:pt idx="0">
                  <c:v>GPU W 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C5E6-4F9A-A9B5-7113D761D67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C5E6-4F9A-A9B5-7113D761D679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E6-4F9A-A9B5-7113D761D679}"/>
              </c:ext>
            </c:extLst>
          </c:dPt>
          <c:cat>
            <c:multiLvlStrRef>
              <c:f>'výsledky měření'!$A$4:$A$27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'výsledky měření'!$E$4:$E$27</c:f>
              <c:numCache>
                <c:formatCode>#,##0_);\(#,##0\)</c:formatCode>
                <c:ptCount val="20"/>
                <c:pt idx="0">
                  <c:v>47.011645833333311</c:v>
                </c:pt>
                <c:pt idx="1">
                  <c:v>44.724476987447716</c:v>
                </c:pt>
                <c:pt idx="2">
                  <c:v>44.730779166666679</c:v>
                </c:pt>
                <c:pt idx="3">
                  <c:v>44.843583333333328</c:v>
                </c:pt>
                <c:pt idx="4">
                  <c:v>44.73342499999999</c:v>
                </c:pt>
                <c:pt idx="5">
                  <c:v>47.457298755186734</c:v>
                </c:pt>
                <c:pt idx="6">
                  <c:v>46.046775933609986</c:v>
                </c:pt>
                <c:pt idx="7">
                  <c:v>45.421556016597549</c:v>
                </c:pt>
                <c:pt idx="8">
                  <c:v>45.716356846473062</c:v>
                </c:pt>
                <c:pt idx="9">
                  <c:v>45.849458333333324</c:v>
                </c:pt>
                <c:pt idx="10">
                  <c:v>52.541649999999997</c:v>
                </c:pt>
                <c:pt idx="11">
                  <c:v>51.215475000000012</c:v>
                </c:pt>
                <c:pt idx="12">
                  <c:v>50.709641666666627</c:v>
                </c:pt>
                <c:pt idx="13">
                  <c:v>50.224351464435138</c:v>
                </c:pt>
                <c:pt idx="14">
                  <c:v>50.314041493775939</c:v>
                </c:pt>
                <c:pt idx="15">
                  <c:v>52.883004166666666</c:v>
                </c:pt>
                <c:pt idx="16">
                  <c:v>115.21488381742734</c:v>
                </c:pt>
                <c:pt idx="17">
                  <c:v>133.76755601659747</c:v>
                </c:pt>
                <c:pt idx="18">
                  <c:v>144.70463333333331</c:v>
                </c:pt>
                <c:pt idx="19">
                  <c:v>135.02578008298755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E6-4F9A-A9B5-7113D761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529904"/>
        <c:axId val="1398528464"/>
      </c:lineChart>
      <c:lineChart>
        <c:grouping val="standard"/>
        <c:varyColors val="0"/>
        <c:ser>
          <c:idx val="4"/>
          <c:order val="4"/>
          <c:tx>
            <c:strRef>
              <c:f>'výsledky měření'!$F$3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C5E6-4F9A-A9B5-7113D761D679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C5E6-4F9A-A9B5-7113D761D679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C5E6-4F9A-A9B5-7113D761D679}"/>
              </c:ext>
            </c:extLst>
          </c:dPt>
          <c:cat>
            <c:multiLvlStrRef>
              <c:f>'výsledky měření'!$A$4:$A$27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'výsledky měření'!$F$4:$F$27</c:f>
              <c:numCache>
                <c:formatCode>#,##0</c:formatCode>
                <c:ptCount val="20"/>
                <c:pt idx="0">
                  <c:v>1434043.3333333326</c:v>
                </c:pt>
                <c:pt idx="1">
                  <c:v>2073343.0962343107</c:v>
                </c:pt>
                <c:pt idx="2">
                  <c:v>2093658.333333333</c:v>
                </c:pt>
                <c:pt idx="3">
                  <c:v>2096550.0000000002</c:v>
                </c:pt>
                <c:pt idx="4">
                  <c:v>2154199.9999999995</c:v>
                </c:pt>
                <c:pt idx="5">
                  <c:v>1479393.7759336103</c:v>
                </c:pt>
                <c:pt idx="6">
                  <c:v>2839298.7551867198</c:v>
                </c:pt>
                <c:pt idx="7">
                  <c:v>2593925.3112033196</c:v>
                </c:pt>
                <c:pt idx="8">
                  <c:v>2657950.2074688808</c:v>
                </c:pt>
                <c:pt idx="9">
                  <c:v>2715650.0000000009</c:v>
                </c:pt>
                <c:pt idx="10">
                  <c:v>2328607.5000000009</c:v>
                </c:pt>
                <c:pt idx="11">
                  <c:v>6196316.6666666642</c:v>
                </c:pt>
                <c:pt idx="12">
                  <c:v>6693266.666666666</c:v>
                </c:pt>
                <c:pt idx="13">
                  <c:v>6868882.8451882806</c:v>
                </c:pt>
                <c:pt idx="14">
                  <c:v>6945908.7136929473</c:v>
                </c:pt>
                <c:pt idx="15">
                  <c:v>1909670.8333333323</c:v>
                </c:pt>
                <c:pt idx="16">
                  <c:v>15359419.087136926</c:v>
                </c:pt>
                <c:pt idx="17">
                  <c:v>23102755.186721995</c:v>
                </c:pt>
                <c:pt idx="18">
                  <c:v>28110912.500000007</c:v>
                </c:pt>
                <c:pt idx="19">
                  <c:v>25690605.809128638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E6-4F9A-A9B5-7113D761D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05967"/>
        <c:axId val="537904047"/>
      </c:lineChart>
      <c:catAx>
        <c:axId val="139852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8528464"/>
        <c:crosses val="autoZero"/>
        <c:auto val="1"/>
        <c:lblAlgn val="ctr"/>
        <c:lblOffset val="100"/>
        <c:noMultiLvlLbl val="0"/>
      </c:catAx>
      <c:valAx>
        <c:axId val="1398528464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Vytížení</a:t>
                </a:r>
                <a:r>
                  <a:rPr lang="cs-CZ" baseline="0"/>
                  <a:t> komponentů [%; W]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98529904"/>
        <c:crosses val="autoZero"/>
        <c:crossBetween val="between"/>
      </c:valAx>
      <c:valAx>
        <c:axId val="537904047"/>
        <c:scaling>
          <c:orientation val="minMax"/>
          <c:max val="32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objektu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7905967"/>
        <c:crosses val="max"/>
        <c:crossBetween val="between"/>
        <c:majorUnit val="4000000"/>
      </c:valAx>
      <c:catAx>
        <c:axId val="53790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790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komponent.xlsx]Výsledek měření poměr OPS!Kontingenční tabulka1</c:name>
    <c:fmtId val="7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</a:t>
            </a:r>
            <a:r>
              <a:rPr lang="cs-CZ" baseline="0"/>
              <a:t> srovnání efektivity zatížení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158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58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58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5875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58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9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0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1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2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3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4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5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6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7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8"/>
        <c:spPr>
          <a:ln w="15875" cap="rnd">
            <a:noFill/>
            <a:round/>
          </a:ln>
          <a:effectLst/>
        </c:spPr>
        <c:marker>
          <c:symbol val="none"/>
        </c:marker>
      </c:pivotFmt>
      <c:pivotFmt>
        <c:idx val="19"/>
        <c:spPr>
          <a:ln w="15875" cap="rnd">
            <a:noFill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'Výsledek měření poměr OPS'!$B$3</c:f>
              <c:strCache>
                <c:ptCount val="1"/>
                <c:pt idx="0">
                  <c:v>OPS_CPU % 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9EE-4C79-B6FC-CB9621E2B4F1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F9EE-4C79-B6FC-CB9621E2B4F1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F9EE-4C79-B6FC-CB9621E2B4F1}"/>
              </c:ext>
            </c:extLst>
          </c:dPt>
          <c:cat>
            <c:multiLvlStrRef>
              <c:f>'Výsledek měření poměr OPS'!$A$4:$A$27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'Výsledek měření poměr OPS'!$B$4:$B$27</c:f>
              <c:numCache>
                <c:formatCode>#,##0_);\(#,##0\)</c:formatCode>
                <c:ptCount val="20"/>
                <c:pt idx="0">
                  <c:v>29499.477157795478</c:v>
                </c:pt>
                <c:pt idx="1">
                  <c:v>54095.871269186282</c:v>
                </c:pt>
                <c:pt idx="2">
                  <c:v>53621.103629320554</c:v>
                </c:pt>
                <c:pt idx="3">
                  <c:v>51839.73295694554</c:v>
                </c:pt>
                <c:pt idx="4">
                  <c:v>50207.62522578513</c:v>
                </c:pt>
                <c:pt idx="5">
                  <c:v>30460.746537715633</c:v>
                </c:pt>
                <c:pt idx="6">
                  <c:v>58160.592255125215</c:v>
                </c:pt>
                <c:pt idx="7">
                  <c:v>56290.666786727314</c:v>
                </c:pt>
                <c:pt idx="8">
                  <c:v>53994.689594133277</c:v>
                </c:pt>
                <c:pt idx="9">
                  <c:v>52111.297673302965</c:v>
                </c:pt>
                <c:pt idx="10">
                  <c:v>67375.440034720581</c:v>
                </c:pt>
                <c:pt idx="11">
                  <c:v>320651.17081374786</c:v>
                </c:pt>
                <c:pt idx="12">
                  <c:v>377298.00826756866</c:v>
                </c:pt>
                <c:pt idx="13">
                  <c:v>402082.58835631487</c:v>
                </c:pt>
                <c:pt idx="14">
                  <c:v>413518.44074998167</c:v>
                </c:pt>
                <c:pt idx="15">
                  <c:v>41928.935403306197</c:v>
                </c:pt>
                <c:pt idx="16">
                  <c:v>300229.53452345228</c:v>
                </c:pt>
                <c:pt idx="17">
                  <c:v>442856.09748337639</c:v>
                </c:pt>
                <c:pt idx="18">
                  <c:v>521344.81639465928</c:v>
                </c:pt>
                <c:pt idx="19">
                  <c:v>593555.42560228531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EE-4C79-B6FC-CB9621E2B4F1}"/>
            </c:ext>
          </c:extLst>
        </c:ser>
        <c:ser>
          <c:idx val="1"/>
          <c:order val="1"/>
          <c:tx>
            <c:strRef>
              <c:f>'Výsledek měření poměr OPS'!$C$3</c:f>
              <c:strCache>
                <c:ptCount val="1"/>
                <c:pt idx="0">
                  <c:v>OPS_GPU % 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9EE-4C79-B6FC-CB9621E2B4F1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9EE-4C79-B6FC-CB9621E2B4F1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F9EE-4C79-B6FC-CB9621E2B4F1}"/>
              </c:ext>
            </c:extLst>
          </c:dPt>
          <c:cat>
            <c:multiLvlStrRef>
              <c:f>'Výsledek měření poměr OPS'!$A$4:$A$27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'Výsledek měření poměr OPS'!$C$4:$C$27</c:f>
              <c:numCache>
                <c:formatCode>#,##0_);\(#,##0\)</c:formatCode>
                <c:ptCount val="20"/>
                <c:pt idx="0">
                  <c:v>35343.027315670544</c:v>
                </c:pt>
                <c:pt idx="1">
                  <c:v>110535.13272362264</c:v>
                </c:pt>
                <c:pt idx="2">
                  <c:v>132860.39132734001</c:v>
                </c:pt>
                <c:pt idx="3">
                  <c:v>136176.45466847092</c:v>
                </c:pt>
                <c:pt idx="4">
                  <c:v>141066.30286493857</c:v>
                </c:pt>
                <c:pt idx="5">
                  <c:v>35416.102115823989</c:v>
                </c:pt>
                <c:pt idx="6">
                  <c:v>115313.61644759006</c:v>
                </c:pt>
                <c:pt idx="7">
                  <c:v>129000.41271151465</c:v>
                </c:pt>
                <c:pt idx="8">
                  <c:v>141187.12805818827</c:v>
                </c:pt>
                <c:pt idx="9">
                  <c:v>144353.48837209307</c:v>
                </c:pt>
                <c:pt idx="10">
                  <c:v>64586.363111059771</c:v>
                </c:pt>
                <c:pt idx="11">
                  <c:v>218148.15901422905</c:v>
                </c:pt>
                <c:pt idx="12">
                  <c:v>290380.33261026751</c:v>
                </c:pt>
                <c:pt idx="13">
                  <c:v>324311.14184116927</c:v>
                </c:pt>
                <c:pt idx="14">
                  <c:v>347656.07476635522</c:v>
                </c:pt>
                <c:pt idx="15">
                  <c:v>28816.158440741892</c:v>
                </c:pt>
                <c:pt idx="16">
                  <c:v>212005.72737686135</c:v>
                </c:pt>
                <c:pt idx="17">
                  <c:v>307917.48700365011</c:v>
                </c:pt>
                <c:pt idx="18">
                  <c:v>377771.3757769193</c:v>
                </c:pt>
                <c:pt idx="19">
                  <c:v>328894.34262948221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EE-4C79-B6FC-CB9621E2B4F1}"/>
            </c:ext>
          </c:extLst>
        </c:ser>
        <c:ser>
          <c:idx val="2"/>
          <c:order val="2"/>
          <c:tx>
            <c:strRef>
              <c:f>'Výsledek měření poměr OPS'!$D$3</c:f>
              <c:strCache>
                <c:ptCount val="1"/>
                <c:pt idx="0">
                  <c:v>OPS_CPU W </c:v>
                </c:pt>
              </c:strCache>
            </c:strRef>
          </c:tx>
          <c:spPr>
            <a:ln w="158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F9EE-4C79-B6FC-CB9621E2B4F1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F9EE-4C79-B6FC-CB9621E2B4F1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F9EE-4C79-B6FC-CB9621E2B4F1}"/>
              </c:ext>
            </c:extLst>
          </c:dPt>
          <c:cat>
            <c:multiLvlStrRef>
              <c:f>'Výsledek měření poměr OPS'!$A$4:$A$27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'Výsledek měření poměr OPS'!$D$4:$D$27</c:f>
              <c:numCache>
                <c:formatCode>#,##0_);\(#,##0\)</c:formatCode>
                <c:ptCount val="20"/>
                <c:pt idx="0">
                  <c:v>26390.610330366468</c:v>
                </c:pt>
                <c:pt idx="1">
                  <c:v>44576.239259374292</c:v>
                </c:pt>
                <c:pt idx="2">
                  <c:v>45873.818560510546</c:v>
                </c:pt>
                <c:pt idx="3">
                  <c:v>46438.798711307012</c:v>
                </c:pt>
                <c:pt idx="4">
                  <c:v>47374.455740526901</c:v>
                </c:pt>
                <c:pt idx="5">
                  <c:v>27863.412394077317</c:v>
                </c:pt>
                <c:pt idx="6">
                  <c:v>52393.303173684799</c:v>
                </c:pt>
                <c:pt idx="7">
                  <c:v>52993.9115189125</c:v>
                </c:pt>
                <c:pt idx="8">
                  <c:v>53561.255848173671</c:v>
                </c:pt>
                <c:pt idx="9">
                  <c:v>54517.043665177858</c:v>
                </c:pt>
                <c:pt idx="10">
                  <c:v>54804.670047655236</c:v>
                </c:pt>
                <c:pt idx="11">
                  <c:v>185761.71915743439</c:v>
                </c:pt>
                <c:pt idx="12">
                  <c:v>206652.83650052382</c:v>
                </c:pt>
                <c:pt idx="13">
                  <c:v>216859.66339166003</c:v>
                </c:pt>
                <c:pt idx="14">
                  <c:v>219914.11078891097</c:v>
                </c:pt>
                <c:pt idx="15">
                  <c:v>43036.738995687025</c:v>
                </c:pt>
                <c:pt idx="16">
                  <c:v>315507.08608585095</c:v>
                </c:pt>
                <c:pt idx="17">
                  <c:v>467507.79653514014</c:v>
                </c:pt>
                <c:pt idx="18">
                  <c:v>570562.53691486805</c:v>
                </c:pt>
                <c:pt idx="19">
                  <c:v>677354.86771176849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EE-4C79-B6FC-CB9621E2B4F1}"/>
            </c:ext>
          </c:extLst>
        </c:ser>
        <c:ser>
          <c:idx val="3"/>
          <c:order val="3"/>
          <c:tx>
            <c:strRef>
              <c:f>'Výsledek měření poměr OPS'!$E$3</c:f>
              <c:strCache>
                <c:ptCount val="1"/>
                <c:pt idx="0">
                  <c:v>OPS_GPU W </c:v>
                </c:pt>
              </c:strCache>
            </c:strRef>
          </c:tx>
          <c:spPr>
            <a:ln w="158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9EE-4C79-B6FC-CB9621E2B4F1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F9EE-4C79-B6FC-CB9621E2B4F1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F9EE-4C79-B6FC-CB9621E2B4F1}"/>
              </c:ext>
            </c:extLst>
          </c:dPt>
          <c:cat>
            <c:multiLvlStrRef>
              <c:f>'Výsledek měření poměr OPS'!$A$4:$A$27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'Výsledek měření poměr OPS'!$E$4:$E$27</c:f>
              <c:numCache>
                <c:formatCode>#,##0_);\(#,##0\)</c:formatCode>
                <c:ptCount val="20"/>
                <c:pt idx="0">
                  <c:v>30504.001889602707</c:v>
                </c:pt>
                <c:pt idx="1">
                  <c:v>46358.129505152428</c:v>
                </c:pt>
                <c:pt idx="2">
                  <c:v>46805.764896971094</c:v>
                </c:pt>
                <c:pt idx="3">
                  <c:v>46752.508255547531</c:v>
                </c:pt>
                <c:pt idx="4">
                  <c:v>48156.384180285771</c:v>
                </c:pt>
                <c:pt idx="5">
                  <c:v>31173.155968383544</c:v>
                </c:pt>
                <c:pt idx="6">
                  <c:v>61661.184689247442</c:v>
                </c:pt>
                <c:pt idx="7">
                  <c:v>57107.803842199282</c:v>
                </c:pt>
                <c:pt idx="8">
                  <c:v>58140.026695367284</c:v>
                </c:pt>
                <c:pt idx="9">
                  <c:v>59229.707366590148</c:v>
                </c:pt>
                <c:pt idx="10">
                  <c:v>44319.268618324721</c:v>
                </c:pt>
                <c:pt idx="11">
                  <c:v>120985.2425788624</c:v>
                </c:pt>
                <c:pt idx="12">
                  <c:v>131991.99297569488</c:v>
                </c:pt>
                <c:pt idx="13">
                  <c:v>136763.99286215319</c:v>
                </c:pt>
                <c:pt idx="14">
                  <c:v>138051.09880811675</c:v>
                </c:pt>
                <c:pt idx="15">
                  <c:v>36111.239583038674</c:v>
                </c:pt>
                <c:pt idx="16">
                  <c:v>133311.06692322742</c:v>
                </c:pt>
                <c:pt idx="17">
                  <c:v>172708.21023190016</c:v>
                </c:pt>
                <c:pt idx="18">
                  <c:v>194264.08023332135</c:v>
                </c:pt>
                <c:pt idx="19">
                  <c:v>190264.45019120837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EE-4C79-B6FC-CB9621E2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671632"/>
        <c:axId val="773672112"/>
      </c:lineChart>
      <c:lineChart>
        <c:grouping val="standard"/>
        <c:varyColors val="0"/>
        <c:ser>
          <c:idx val="4"/>
          <c:order val="4"/>
          <c:tx>
            <c:strRef>
              <c:f>'Výsledek měření poměr OPS'!$F$3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F9EE-4C79-B6FC-CB9621E2B4F1}"/>
              </c:ext>
            </c:extLst>
          </c:dPt>
          <c:dPt>
            <c:idx val="10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9EE-4C79-B6FC-CB9621E2B4F1}"/>
              </c:ext>
            </c:extLst>
          </c:dPt>
          <c:dPt>
            <c:idx val="15"/>
            <c:marker>
              <c:symbol val="none"/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F9EE-4C79-B6FC-CB9621E2B4F1}"/>
              </c:ext>
            </c:extLst>
          </c:dPt>
          <c:cat>
            <c:multiLvlStrRef>
              <c:f>'Výsledek měření poměr OPS'!$A$4:$A$27</c:f>
              <c:multiLvlStrCache>
                <c:ptCount val="20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  <c:pt idx="5">
                    <c:v>1000</c:v>
                  </c:pt>
                  <c:pt idx="6">
                    <c:v>10000</c:v>
                  </c:pt>
                  <c:pt idx="7">
                    <c:v>20000</c:v>
                  </c:pt>
                  <c:pt idx="8">
                    <c:v>30000</c:v>
                  </c:pt>
                  <c:pt idx="9">
                    <c:v>40000</c:v>
                  </c:pt>
                  <c:pt idx="10">
                    <c:v>1000</c:v>
                  </c:pt>
                  <c:pt idx="11">
                    <c:v>10000</c:v>
                  </c:pt>
                  <c:pt idx="12">
                    <c:v>20000</c:v>
                  </c:pt>
                  <c:pt idx="13">
                    <c:v>30000</c:v>
                  </c:pt>
                  <c:pt idx="14">
                    <c:v>40000</c:v>
                  </c:pt>
                  <c:pt idx="15">
                    <c:v>1000</c:v>
                  </c:pt>
                  <c:pt idx="16">
                    <c:v>10000</c:v>
                  </c:pt>
                  <c:pt idx="17">
                    <c:v>20000</c:v>
                  </c:pt>
                  <c:pt idx="18">
                    <c:v>30000</c:v>
                  </c:pt>
                  <c:pt idx="19">
                    <c:v>40000</c:v>
                  </c:pt>
                </c:lvl>
                <c:lvl>
                  <c:pt idx="0">
                    <c:v>1 GameObjects</c:v>
                  </c:pt>
                  <c:pt idx="5">
                    <c:v>2 GameObjects Array</c:v>
                  </c:pt>
                  <c:pt idx="10">
                    <c:v>3 GPU Instancing</c:v>
                  </c:pt>
                  <c:pt idx="15">
                    <c:v>4 DOTS</c:v>
                  </c:pt>
                </c:lvl>
              </c:multiLvlStrCache>
            </c:multiLvlStrRef>
          </c:cat>
          <c:val>
            <c:numRef>
              <c:f>'Výsledek měření poměr OPS'!$F$4:$F$27</c:f>
              <c:numCache>
                <c:formatCode>#,##0</c:formatCode>
                <c:ptCount val="20"/>
                <c:pt idx="0">
                  <c:v>1434043.3333333326</c:v>
                </c:pt>
                <c:pt idx="1">
                  <c:v>2073343.0962343107</c:v>
                </c:pt>
                <c:pt idx="2">
                  <c:v>2093658.333333333</c:v>
                </c:pt>
                <c:pt idx="3">
                  <c:v>2096550.0000000002</c:v>
                </c:pt>
                <c:pt idx="4">
                  <c:v>2154199.9999999995</c:v>
                </c:pt>
                <c:pt idx="5">
                  <c:v>1479393.7759336103</c:v>
                </c:pt>
                <c:pt idx="6">
                  <c:v>2839298.7551867198</c:v>
                </c:pt>
                <c:pt idx="7">
                  <c:v>2593925.3112033196</c:v>
                </c:pt>
                <c:pt idx="8">
                  <c:v>2657950.2074688808</c:v>
                </c:pt>
                <c:pt idx="9">
                  <c:v>2715650.0000000009</c:v>
                </c:pt>
                <c:pt idx="10">
                  <c:v>2328607.5000000009</c:v>
                </c:pt>
                <c:pt idx="11">
                  <c:v>6196316.6666666642</c:v>
                </c:pt>
                <c:pt idx="12">
                  <c:v>6693266.666666666</c:v>
                </c:pt>
                <c:pt idx="13">
                  <c:v>6868882.8451882806</c:v>
                </c:pt>
                <c:pt idx="14">
                  <c:v>6945908.7136929473</c:v>
                </c:pt>
                <c:pt idx="15">
                  <c:v>1909670.8333333323</c:v>
                </c:pt>
                <c:pt idx="16">
                  <c:v>15359419.087136926</c:v>
                </c:pt>
                <c:pt idx="17">
                  <c:v>23102755.186721995</c:v>
                </c:pt>
                <c:pt idx="18">
                  <c:v>28110912.500000007</c:v>
                </c:pt>
                <c:pt idx="19">
                  <c:v>25690605.809128638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EE-4C79-B6FC-CB9621E2B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711952"/>
        <c:axId val="773716272"/>
      </c:lineChart>
      <c:catAx>
        <c:axId val="7736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3672112"/>
        <c:crosses val="autoZero"/>
        <c:auto val="1"/>
        <c:lblAlgn val="ctr"/>
        <c:lblOffset val="100"/>
        <c:noMultiLvlLbl val="0"/>
      </c:catAx>
      <c:valAx>
        <c:axId val="773672112"/>
        <c:scaling>
          <c:orientation val="minMax"/>
          <c:max val="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3671632"/>
        <c:crosses val="autoZero"/>
        <c:crossBetween val="between"/>
      </c:valAx>
      <c:valAx>
        <c:axId val="773716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73711952"/>
        <c:crosses val="max"/>
        <c:crossBetween val="between"/>
      </c:valAx>
      <c:catAx>
        <c:axId val="77371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71627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 efek 1 GameObjects!Kontingenční tabulka1</c:name>
    <c:fmtId val="8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</a:t>
            </a:r>
            <a:r>
              <a:rPr lang="cs-CZ" baseline="0"/>
              <a:t>f srovnání efektivity metody 1 GameObjects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'Výsl efek 1 GameObjects'!$B$3</c:f>
              <c:strCache>
                <c:ptCount val="1"/>
                <c:pt idx="0">
                  <c:v>OPS_CPU % 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1 GameObjects'!$A$4:$A$9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1 GameObjects</c:v>
                  </c:pt>
                </c:lvl>
              </c:multiLvlStrCache>
            </c:multiLvlStrRef>
          </c:cat>
          <c:val>
            <c:numRef>
              <c:f>'Výsl efek 1 GameObjects'!$B$4:$B$9</c:f>
              <c:numCache>
                <c:formatCode>#,##0_);\(#,##0\)</c:formatCode>
                <c:ptCount val="5"/>
                <c:pt idx="0">
                  <c:v>29499.477157795478</c:v>
                </c:pt>
                <c:pt idx="1">
                  <c:v>54095.871269186282</c:v>
                </c:pt>
                <c:pt idx="2">
                  <c:v>53621.103629320554</c:v>
                </c:pt>
                <c:pt idx="3">
                  <c:v>51839.73295694554</c:v>
                </c:pt>
                <c:pt idx="4">
                  <c:v>50207.62522578513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F-4C25-8892-89B9C6F3721B}"/>
            </c:ext>
          </c:extLst>
        </c:ser>
        <c:ser>
          <c:idx val="1"/>
          <c:order val="1"/>
          <c:tx>
            <c:strRef>
              <c:f>'Výsl efek 1 GameObjects'!$C$3</c:f>
              <c:strCache>
                <c:ptCount val="1"/>
                <c:pt idx="0">
                  <c:v>OPS_GPU %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1 GameObjects'!$A$4:$A$9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1 GameObjects</c:v>
                  </c:pt>
                </c:lvl>
              </c:multiLvlStrCache>
            </c:multiLvlStrRef>
          </c:cat>
          <c:val>
            <c:numRef>
              <c:f>'Výsl efek 1 GameObjects'!$C$4:$C$9</c:f>
              <c:numCache>
                <c:formatCode>#,##0_);\(#,##0\)</c:formatCode>
                <c:ptCount val="5"/>
                <c:pt idx="0">
                  <c:v>35343.027315670544</c:v>
                </c:pt>
                <c:pt idx="1">
                  <c:v>110535.13272362264</c:v>
                </c:pt>
                <c:pt idx="2">
                  <c:v>132860.39132734001</c:v>
                </c:pt>
                <c:pt idx="3">
                  <c:v>136176.45466847092</c:v>
                </c:pt>
                <c:pt idx="4">
                  <c:v>141066.30286493857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F-4C25-8892-89B9C6F3721B}"/>
            </c:ext>
          </c:extLst>
        </c:ser>
        <c:ser>
          <c:idx val="2"/>
          <c:order val="2"/>
          <c:tx>
            <c:strRef>
              <c:f>'Výsl efek 1 GameObjects'!$D$3</c:f>
              <c:strCache>
                <c:ptCount val="1"/>
                <c:pt idx="0">
                  <c:v>OPS_CPU W 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1 GameObjects'!$A$4:$A$9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1 GameObjects</c:v>
                  </c:pt>
                </c:lvl>
              </c:multiLvlStrCache>
            </c:multiLvlStrRef>
          </c:cat>
          <c:val>
            <c:numRef>
              <c:f>'Výsl efek 1 GameObjects'!$D$4:$D$9</c:f>
              <c:numCache>
                <c:formatCode>#,##0_);\(#,##0\)</c:formatCode>
                <c:ptCount val="5"/>
                <c:pt idx="0">
                  <c:v>26390.610330366468</c:v>
                </c:pt>
                <c:pt idx="1">
                  <c:v>44576.239259374292</c:v>
                </c:pt>
                <c:pt idx="2">
                  <c:v>45873.818560510546</c:v>
                </c:pt>
                <c:pt idx="3">
                  <c:v>46438.798711307012</c:v>
                </c:pt>
                <c:pt idx="4">
                  <c:v>47374.455740526901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7F-4C25-8892-89B9C6F3721B}"/>
            </c:ext>
          </c:extLst>
        </c:ser>
        <c:ser>
          <c:idx val="3"/>
          <c:order val="3"/>
          <c:tx>
            <c:strRef>
              <c:f>'Výsl efek 1 GameObjects'!$E$3</c:f>
              <c:strCache>
                <c:ptCount val="1"/>
                <c:pt idx="0">
                  <c:v>OPS_GPU W 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1 GameObjects'!$A$4:$A$9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1 GameObjects</c:v>
                  </c:pt>
                </c:lvl>
              </c:multiLvlStrCache>
            </c:multiLvlStrRef>
          </c:cat>
          <c:val>
            <c:numRef>
              <c:f>'Výsl efek 1 GameObjects'!$E$4:$E$9</c:f>
              <c:numCache>
                <c:formatCode>#,##0_);\(#,##0\)</c:formatCode>
                <c:ptCount val="5"/>
                <c:pt idx="0">
                  <c:v>30504.001889602707</c:v>
                </c:pt>
                <c:pt idx="1">
                  <c:v>46358.129505152428</c:v>
                </c:pt>
                <c:pt idx="2">
                  <c:v>46805.764896971094</c:v>
                </c:pt>
                <c:pt idx="3">
                  <c:v>46752.508255547531</c:v>
                </c:pt>
                <c:pt idx="4">
                  <c:v>48156.384180285771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7F-4C25-8892-89B9C6F3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18064"/>
        <c:axId val="434516144"/>
      </c:lineChart>
      <c:lineChart>
        <c:grouping val="standard"/>
        <c:varyColors val="0"/>
        <c:ser>
          <c:idx val="4"/>
          <c:order val="4"/>
          <c:tx>
            <c:strRef>
              <c:f>'Výsl efek 1 GameObjects'!$F$3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1 GameObjects'!$A$4:$A$9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1 GameObjects</c:v>
                  </c:pt>
                </c:lvl>
              </c:multiLvlStrCache>
            </c:multiLvlStrRef>
          </c:cat>
          <c:val>
            <c:numRef>
              <c:f>'Výsl efek 1 GameObjects'!$F$4:$F$9</c:f>
              <c:numCache>
                <c:formatCode>#,##0</c:formatCode>
                <c:ptCount val="5"/>
                <c:pt idx="0">
                  <c:v>1434043.3333333326</c:v>
                </c:pt>
                <c:pt idx="1">
                  <c:v>2073343.0962343107</c:v>
                </c:pt>
                <c:pt idx="2">
                  <c:v>2093658.333333333</c:v>
                </c:pt>
                <c:pt idx="3">
                  <c:v>2096550.0000000002</c:v>
                </c:pt>
                <c:pt idx="4">
                  <c:v>2154199.9999999995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7F-4C25-8892-89B9C6F3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60303"/>
        <c:axId val="756348304"/>
      </c:lineChart>
      <c:catAx>
        <c:axId val="434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6144"/>
        <c:crosses val="autoZero"/>
        <c:auto val="1"/>
        <c:lblAlgn val="ctr"/>
        <c:lblOffset val="100"/>
        <c:noMultiLvlLbl val="0"/>
      </c:catAx>
      <c:valAx>
        <c:axId val="434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8064"/>
        <c:crosses val="autoZero"/>
        <c:crossBetween val="between"/>
      </c:valAx>
      <c:valAx>
        <c:axId val="756348304"/>
        <c:scaling>
          <c:orientation val="minMax"/>
          <c:max val="32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5260303"/>
        <c:crosses val="max"/>
        <c:crossBetween val="between"/>
        <c:majorUnit val="400000"/>
      </c:valAx>
      <c:catAx>
        <c:axId val="305260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3483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 efek 2 GameObjects Array!Kontingenční tabulka1</c:name>
    <c:fmtId val="8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</a:t>
            </a:r>
            <a:r>
              <a:rPr lang="cs-CZ" baseline="0"/>
              <a:t>f srovnání efektivity metody 2 GameObjects Array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'Výsl efek 2 GameObjects Array'!$B$3</c:f>
              <c:strCache>
                <c:ptCount val="1"/>
                <c:pt idx="0">
                  <c:v>OPS_CPU % 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2 GameObjects Array'!$A$4:$A$9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2 GameObjects Array</c:v>
                  </c:pt>
                </c:lvl>
              </c:multiLvlStrCache>
            </c:multiLvlStrRef>
          </c:cat>
          <c:val>
            <c:numRef>
              <c:f>'Výsl efek 2 GameObjects Array'!$B$4:$B$9</c:f>
              <c:numCache>
                <c:formatCode>#,##0_);\(#,##0\)</c:formatCode>
                <c:ptCount val="5"/>
                <c:pt idx="0">
                  <c:v>30460.746537715633</c:v>
                </c:pt>
                <c:pt idx="1">
                  <c:v>58160.592255125215</c:v>
                </c:pt>
                <c:pt idx="2">
                  <c:v>56290.666786727314</c:v>
                </c:pt>
                <c:pt idx="3">
                  <c:v>53994.689594133277</c:v>
                </c:pt>
                <c:pt idx="4">
                  <c:v>52111.297673302965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A-443B-B945-CADD31EB9CF5}"/>
            </c:ext>
          </c:extLst>
        </c:ser>
        <c:ser>
          <c:idx val="1"/>
          <c:order val="1"/>
          <c:tx>
            <c:strRef>
              <c:f>'Výsl efek 2 GameObjects Array'!$C$3</c:f>
              <c:strCache>
                <c:ptCount val="1"/>
                <c:pt idx="0">
                  <c:v>OPS_GPU %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2 GameObjects Array'!$A$4:$A$9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2 GameObjects Array</c:v>
                  </c:pt>
                </c:lvl>
              </c:multiLvlStrCache>
            </c:multiLvlStrRef>
          </c:cat>
          <c:val>
            <c:numRef>
              <c:f>'Výsl efek 2 GameObjects Array'!$C$4:$C$9</c:f>
              <c:numCache>
                <c:formatCode>#,##0_);\(#,##0\)</c:formatCode>
                <c:ptCount val="5"/>
                <c:pt idx="0">
                  <c:v>35416.102115823989</c:v>
                </c:pt>
                <c:pt idx="1">
                  <c:v>115313.61644759006</c:v>
                </c:pt>
                <c:pt idx="2">
                  <c:v>129000.41271151465</c:v>
                </c:pt>
                <c:pt idx="3">
                  <c:v>141187.12805818827</c:v>
                </c:pt>
                <c:pt idx="4">
                  <c:v>144353.48837209307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A-443B-B945-CADD31EB9CF5}"/>
            </c:ext>
          </c:extLst>
        </c:ser>
        <c:ser>
          <c:idx val="2"/>
          <c:order val="2"/>
          <c:tx>
            <c:strRef>
              <c:f>'Výsl efek 2 GameObjects Array'!$D$3</c:f>
              <c:strCache>
                <c:ptCount val="1"/>
                <c:pt idx="0">
                  <c:v>OPS_CPU W 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2 GameObjects Array'!$A$4:$A$9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2 GameObjects Array</c:v>
                  </c:pt>
                </c:lvl>
              </c:multiLvlStrCache>
            </c:multiLvlStrRef>
          </c:cat>
          <c:val>
            <c:numRef>
              <c:f>'Výsl efek 2 GameObjects Array'!$D$4:$D$9</c:f>
              <c:numCache>
                <c:formatCode>#,##0_);\(#,##0\)</c:formatCode>
                <c:ptCount val="5"/>
                <c:pt idx="0">
                  <c:v>27863.412394077317</c:v>
                </c:pt>
                <c:pt idx="1">
                  <c:v>52393.303173684799</c:v>
                </c:pt>
                <c:pt idx="2">
                  <c:v>52993.9115189125</c:v>
                </c:pt>
                <c:pt idx="3">
                  <c:v>53561.255848173671</c:v>
                </c:pt>
                <c:pt idx="4">
                  <c:v>54517.043665177858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A-443B-B945-CADD31EB9CF5}"/>
            </c:ext>
          </c:extLst>
        </c:ser>
        <c:ser>
          <c:idx val="3"/>
          <c:order val="3"/>
          <c:tx>
            <c:strRef>
              <c:f>'Výsl efek 2 GameObjects Array'!$E$3</c:f>
              <c:strCache>
                <c:ptCount val="1"/>
                <c:pt idx="0">
                  <c:v>OPS_GPU W 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2 GameObjects Array'!$A$4:$A$9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2 GameObjects Array</c:v>
                  </c:pt>
                </c:lvl>
              </c:multiLvlStrCache>
            </c:multiLvlStrRef>
          </c:cat>
          <c:val>
            <c:numRef>
              <c:f>'Výsl efek 2 GameObjects Array'!$E$4:$E$9</c:f>
              <c:numCache>
                <c:formatCode>#,##0_);\(#,##0\)</c:formatCode>
                <c:ptCount val="5"/>
                <c:pt idx="0">
                  <c:v>31173.155968383544</c:v>
                </c:pt>
                <c:pt idx="1">
                  <c:v>61661.184689247442</c:v>
                </c:pt>
                <c:pt idx="2">
                  <c:v>57107.803842199282</c:v>
                </c:pt>
                <c:pt idx="3">
                  <c:v>58140.026695367284</c:v>
                </c:pt>
                <c:pt idx="4">
                  <c:v>59229.707366590148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A-443B-B945-CADD31EB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18064"/>
        <c:axId val="434516144"/>
      </c:lineChart>
      <c:lineChart>
        <c:grouping val="standard"/>
        <c:varyColors val="0"/>
        <c:ser>
          <c:idx val="4"/>
          <c:order val="4"/>
          <c:tx>
            <c:strRef>
              <c:f>'Výsl efek 2 GameObjects Array'!$F$3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2 GameObjects Array'!$A$4:$A$9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2 GameObjects Array</c:v>
                  </c:pt>
                </c:lvl>
              </c:multiLvlStrCache>
            </c:multiLvlStrRef>
          </c:cat>
          <c:val>
            <c:numRef>
              <c:f>'Výsl efek 2 GameObjects Array'!$F$4:$F$9</c:f>
              <c:numCache>
                <c:formatCode>#,##0</c:formatCode>
                <c:ptCount val="5"/>
                <c:pt idx="0">
                  <c:v>1479393.7759336103</c:v>
                </c:pt>
                <c:pt idx="1">
                  <c:v>2839298.7551867198</c:v>
                </c:pt>
                <c:pt idx="2">
                  <c:v>2593925.3112033196</c:v>
                </c:pt>
                <c:pt idx="3">
                  <c:v>2657950.2074688808</c:v>
                </c:pt>
                <c:pt idx="4">
                  <c:v>2715650.0000000009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AA-443B-B945-CADD31EB9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60303"/>
        <c:axId val="756348304"/>
      </c:lineChart>
      <c:catAx>
        <c:axId val="434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6144"/>
        <c:crosses val="autoZero"/>
        <c:auto val="1"/>
        <c:lblAlgn val="ctr"/>
        <c:lblOffset val="100"/>
        <c:noMultiLvlLbl val="0"/>
      </c:catAx>
      <c:valAx>
        <c:axId val="434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8064"/>
        <c:crosses val="autoZero"/>
        <c:crossBetween val="between"/>
      </c:valAx>
      <c:valAx>
        <c:axId val="756348304"/>
        <c:scaling>
          <c:orientation val="minMax"/>
          <c:max val="32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5260303"/>
        <c:crosses val="max"/>
        <c:crossBetween val="between"/>
        <c:majorUnit val="400000"/>
      </c:valAx>
      <c:catAx>
        <c:axId val="305260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34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 efek 3 GPU Instancing!Kontingenční tabulka1</c:name>
    <c:fmtId val="9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</a:t>
            </a:r>
            <a:r>
              <a:rPr lang="cs-CZ" baseline="0"/>
              <a:t>f srovnání efektivity metody 3 GPU Instancing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'Výsl efek 3 GPU Instancing'!$B$3</c:f>
              <c:strCache>
                <c:ptCount val="1"/>
                <c:pt idx="0">
                  <c:v>OPS_CPU % 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3 GPU Instancing'!$A$4:$A$9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3 GPU Instancing</c:v>
                  </c:pt>
                </c:lvl>
              </c:multiLvlStrCache>
            </c:multiLvlStrRef>
          </c:cat>
          <c:val>
            <c:numRef>
              <c:f>'Výsl efek 3 GPU Instancing'!$B$4:$B$9</c:f>
              <c:numCache>
                <c:formatCode>#,##0_);\(#,##0\)</c:formatCode>
                <c:ptCount val="5"/>
                <c:pt idx="0">
                  <c:v>67375.440034720581</c:v>
                </c:pt>
                <c:pt idx="1">
                  <c:v>320651.17081374786</c:v>
                </c:pt>
                <c:pt idx="2">
                  <c:v>377298.00826756866</c:v>
                </c:pt>
                <c:pt idx="3">
                  <c:v>402082.58835631487</c:v>
                </c:pt>
                <c:pt idx="4">
                  <c:v>413518.44074998167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5-4FFE-B6C3-9924F223E843}"/>
            </c:ext>
          </c:extLst>
        </c:ser>
        <c:ser>
          <c:idx val="1"/>
          <c:order val="1"/>
          <c:tx>
            <c:strRef>
              <c:f>'Výsl efek 3 GPU Instancing'!$C$3</c:f>
              <c:strCache>
                <c:ptCount val="1"/>
                <c:pt idx="0">
                  <c:v>OPS_GPU %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3 GPU Instancing'!$A$4:$A$9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3 GPU Instancing</c:v>
                  </c:pt>
                </c:lvl>
              </c:multiLvlStrCache>
            </c:multiLvlStrRef>
          </c:cat>
          <c:val>
            <c:numRef>
              <c:f>'Výsl efek 3 GPU Instancing'!$C$4:$C$9</c:f>
              <c:numCache>
                <c:formatCode>#,##0_);\(#,##0\)</c:formatCode>
                <c:ptCount val="5"/>
                <c:pt idx="0">
                  <c:v>64586.363111059771</c:v>
                </c:pt>
                <c:pt idx="1">
                  <c:v>218148.15901422905</c:v>
                </c:pt>
                <c:pt idx="2">
                  <c:v>290380.33261026751</c:v>
                </c:pt>
                <c:pt idx="3">
                  <c:v>324311.14184116927</c:v>
                </c:pt>
                <c:pt idx="4">
                  <c:v>347656.07476635522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5-4FFE-B6C3-9924F223E843}"/>
            </c:ext>
          </c:extLst>
        </c:ser>
        <c:ser>
          <c:idx val="2"/>
          <c:order val="2"/>
          <c:tx>
            <c:strRef>
              <c:f>'Výsl efek 3 GPU Instancing'!$D$3</c:f>
              <c:strCache>
                <c:ptCount val="1"/>
                <c:pt idx="0">
                  <c:v>OPS_CPU W 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3 GPU Instancing'!$A$4:$A$9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3 GPU Instancing</c:v>
                  </c:pt>
                </c:lvl>
              </c:multiLvlStrCache>
            </c:multiLvlStrRef>
          </c:cat>
          <c:val>
            <c:numRef>
              <c:f>'Výsl efek 3 GPU Instancing'!$D$4:$D$9</c:f>
              <c:numCache>
                <c:formatCode>#,##0_);\(#,##0\)</c:formatCode>
                <c:ptCount val="5"/>
                <c:pt idx="0">
                  <c:v>54804.670047655236</c:v>
                </c:pt>
                <c:pt idx="1">
                  <c:v>185761.71915743439</c:v>
                </c:pt>
                <c:pt idx="2">
                  <c:v>206652.83650052382</c:v>
                </c:pt>
                <c:pt idx="3">
                  <c:v>216859.66339166003</c:v>
                </c:pt>
                <c:pt idx="4">
                  <c:v>219914.11078891097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5-4FFE-B6C3-9924F223E843}"/>
            </c:ext>
          </c:extLst>
        </c:ser>
        <c:ser>
          <c:idx val="3"/>
          <c:order val="3"/>
          <c:tx>
            <c:strRef>
              <c:f>'Výsl efek 3 GPU Instancing'!$E$3</c:f>
              <c:strCache>
                <c:ptCount val="1"/>
                <c:pt idx="0">
                  <c:v>OPS_GPU W 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3 GPU Instancing'!$A$4:$A$9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3 GPU Instancing</c:v>
                  </c:pt>
                </c:lvl>
              </c:multiLvlStrCache>
            </c:multiLvlStrRef>
          </c:cat>
          <c:val>
            <c:numRef>
              <c:f>'Výsl efek 3 GPU Instancing'!$E$4:$E$9</c:f>
              <c:numCache>
                <c:formatCode>#,##0_);\(#,##0\)</c:formatCode>
                <c:ptCount val="5"/>
                <c:pt idx="0">
                  <c:v>44319.268618324721</c:v>
                </c:pt>
                <c:pt idx="1">
                  <c:v>120985.2425788624</c:v>
                </c:pt>
                <c:pt idx="2">
                  <c:v>131991.99297569488</c:v>
                </c:pt>
                <c:pt idx="3">
                  <c:v>136763.99286215319</c:v>
                </c:pt>
                <c:pt idx="4">
                  <c:v>138051.09880811675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5-4FFE-B6C3-9924F223E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18064"/>
        <c:axId val="434516144"/>
      </c:lineChart>
      <c:lineChart>
        <c:grouping val="standard"/>
        <c:varyColors val="0"/>
        <c:ser>
          <c:idx val="4"/>
          <c:order val="4"/>
          <c:tx>
            <c:strRef>
              <c:f>'Výsl efek 3 GPU Instancing'!$F$3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3 GPU Instancing'!$A$4:$A$9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3 GPU Instancing</c:v>
                  </c:pt>
                </c:lvl>
              </c:multiLvlStrCache>
            </c:multiLvlStrRef>
          </c:cat>
          <c:val>
            <c:numRef>
              <c:f>'Výsl efek 3 GPU Instancing'!$F$4:$F$9</c:f>
              <c:numCache>
                <c:formatCode>#,##0</c:formatCode>
                <c:ptCount val="5"/>
                <c:pt idx="0">
                  <c:v>2328607.5000000009</c:v>
                </c:pt>
                <c:pt idx="1">
                  <c:v>6196316.6666666642</c:v>
                </c:pt>
                <c:pt idx="2">
                  <c:v>6693266.666666666</c:v>
                </c:pt>
                <c:pt idx="3">
                  <c:v>6868882.8451882806</c:v>
                </c:pt>
                <c:pt idx="4">
                  <c:v>6945908.7136929473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15-4FFE-B6C3-9924F223E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60303"/>
        <c:axId val="756348304"/>
      </c:lineChart>
      <c:catAx>
        <c:axId val="434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6144"/>
        <c:crosses val="autoZero"/>
        <c:auto val="1"/>
        <c:lblAlgn val="ctr"/>
        <c:lblOffset val="100"/>
        <c:noMultiLvlLbl val="0"/>
      </c:catAx>
      <c:valAx>
        <c:axId val="434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8064"/>
        <c:crosses val="autoZero"/>
        <c:crossBetween val="between"/>
      </c:valAx>
      <c:valAx>
        <c:axId val="75634830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5260303"/>
        <c:crosses val="max"/>
        <c:crossBetween val="between"/>
      </c:valAx>
      <c:catAx>
        <c:axId val="305260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34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 efek 4 DOTS!Kontingenční tabulka1</c:name>
    <c:fmtId val="10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</a:t>
            </a:r>
            <a:r>
              <a:rPr lang="cs-CZ" baseline="0"/>
              <a:t>f srovnání efektivity metody 4 DOTS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'Výsl efek 4 DOTS'!$B$3</c:f>
              <c:strCache>
                <c:ptCount val="1"/>
                <c:pt idx="0">
                  <c:v>OPS_CPU % </c:v>
                </c:pt>
              </c:strCache>
            </c:strRef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4 DOTS'!$A$4:$A$9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4 DOTS</c:v>
                  </c:pt>
                </c:lvl>
              </c:multiLvlStrCache>
            </c:multiLvlStrRef>
          </c:cat>
          <c:val>
            <c:numRef>
              <c:f>'Výsl efek 4 DOTS'!$B$4:$B$9</c:f>
              <c:numCache>
                <c:formatCode>#,##0_);\(#,##0\)</c:formatCode>
                <c:ptCount val="5"/>
                <c:pt idx="0">
                  <c:v>41928.935403306197</c:v>
                </c:pt>
                <c:pt idx="1">
                  <c:v>300229.53452345228</c:v>
                </c:pt>
                <c:pt idx="2">
                  <c:v>442856.09748337639</c:v>
                </c:pt>
                <c:pt idx="3">
                  <c:v>521344.81639465928</c:v>
                </c:pt>
                <c:pt idx="4">
                  <c:v>593555.42560228531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B-43FD-B274-D47DCFAA4370}"/>
            </c:ext>
          </c:extLst>
        </c:ser>
        <c:ser>
          <c:idx val="1"/>
          <c:order val="1"/>
          <c:tx>
            <c:strRef>
              <c:f>'Výsl efek 4 DOTS'!$C$3</c:f>
              <c:strCache>
                <c:ptCount val="1"/>
                <c:pt idx="0">
                  <c:v>OPS_GPU % 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4 DOTS'!$A$4:$A$9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4 DOTS</c:v>
                  </c:pt>
                </c:lvl>
              </c:multiLvlStrCache>
            </c:multiLvlStrRef>
          </c:cat>
          <c:val>
            <c:numRef>
              <c:f>'Výsl efek 4 DOTS'!$C$4:$C$9</c:f>
              <c:numCache>
                <c:formatCode>#,##0_);\(#,##0\)</c:formatCode>
                <c:ptCount val="5"/>
                <c:pt idx="0">
                  <c:v>28816.158440741892</c:v>
                </c:pt>
                <c:pt idx="1">
                  <c:v>212005.72737686135</c:v>
                </c:pt>
                <c:pt idx="2">
                  <c:v>307917.48700365011</c:v>
                </c:pt>
                <c:pt idx="3">
                  <c:v>377771.3757769193</c:v>
                </c:pt>
                <c:pt idx="4">
                  <c:v>328894.34262948221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B-43FD-B274-D47DCFAA4370}"/>
            </c:ext>
          </c:extLst>
        </c:ser>
        <c:ser>
          <c:idx val="2"/>
          <c:order val="2"/>
          <c:tx>
            <c:strRef>
              <c:f>'Výsl efek 4 DOTS'!$D$3</c:f>
              <c:strCache>
                <c:ptCount val="1"/>
                <c:pt idx="0">
                  <c:v>OPS_CPU W 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4 DOTS'!$A$4:$A$9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4 DOTS</c:v>
                  </c:pt>
                </c:lvl>
              </c:multiLvlStrCache>
            </c:multiLvlStrRef>
          </c:cat>
          <c:val>
            <c:numRef>
              <c:f>'Výsl efek 4 DOTS'!$D$4:$D$9</c:f>
              <c:numCache>
                <c:formatCode>#,##0_);\(#,##0\)</c:formatCode>
                <c:ptCount val="5"/>
                <c:pt idx="0">
                  <c:v>43036.738995687025</c:v>
                </c:pt>
                <c:pt idx="1">
                  <c:v>315507.08608585095</c:v>
                </c:pt>
                <c:pt idx="2">
                  <c:v>467507.79653514014</c:v>
                </c:pt>
                <c:pt idx="3">
                  <c:v>570562.53691486805</c:v>
                </c:pt>
                <c:pt idx="4">
                  <c:v>677354.86771176849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8B-43FD-B274-D47DCFAA4370}"/>
            </c:ext>
          </c:extLst>
        </c:ser>
        <c:ser>
          <c:idx val="3"/>
          <c:order val="3"/>
          <c:tx>
            <c:strRef>
              <c:f>'Výsl efek 4 DOTS'!$E$3</c:f>
              <c:strCache>
                <c:ptCount val="1"/>
                <c:pt idx="0">
                  <c:v>OPS_GPU W 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4 DOTS'!$A$4:$A$9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4 DOTS</c:v>
                  </c:pt>
                </c:lvl>
              </c:multiLvlStrCache>
            </c:multiLvlStrRef>
          </c:cat>
          <c:val>
            <c:numRef>
              <c:f>'Výsl efek 4 DOTS'!$E$4:$E$9</c:f>
              <c:numCache>
                <c:formatCode>#,##0_);\(#,##0\)</c:formatCode>
                <c:ptCount val="5"/>
                <c:pt idx="0">
                  <c:v>36111.239583038674</c:v>
                </c:pt>
                <c:pt idx="1">
                  <c:v>133311.06692322742</c:v>
                </c:pt>
                <c:pt idx="2">
                  <c:v>172708.21023190016</c:v>
                </c:pt>
                <c:pt idx="3">
                  <c:v>194264.08023332135</c:v>
                </c:pt>
                <c:pt idx="4">
                  <c:v>190264.45019120837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8B-43FD-B274-D47DCFAA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518064"/>
        <c:axId val="434516144"/>
      </c:lineChart>
      <c:lineChart>
        <c:grouping val="standard"/>
        <c:varyColors val="0"/>
        <c:ser>
          <c:idx val="4"/>
          <c:order val="4"/>
          <c:tx>
            <c:strRef>
              <c:f>'Výsl efek 4 DOTS'!$F$3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multiLvlStrRef>
              <c:f>'Výsl efek 4 DOTS'!$A$4:$A$9</c:f>
              <c:multiLvlStrCache>
                <c:ptCount val="5"/>
                <c:lvl>
                  <c:pt idx="0">
                    <c:v>1000</c:v>
                  </c:pt>
                  <c:pt idx="1">
                    <c:v>10000</c:v>
                  </c:pt>
                  <c:pt idx="2">
                    <c:v>20000</c:v>
                  </c:pt>
                  <c:pt idx="3">
                    <c:v>30000</c:v>
                  </c:pt>
                  <c:pt idx="4">
                    <c:v>40000</c:v>
                  </c:pt>
                </c:lvl>
                <c:lvl>
                  <c:pt idx="0">
                    <c:v>4 DOTS</c:v>
                  </c:pt>
                </c:lvl>
              </c:multiLvlStrCache>
            </c:multiLvlStrRef>
          </c:cat>
          <c:val>
            <c:numRef>
              <c:f>'Výsl efek 4 DOTS'!$F$4:$F$9</c:f>
              <c:numCache>
                <c:formatCode>#,##0</c:formatCode>
                <c:ptCount val="5"/>
                <c:pt idx="0">
                  <c:v>1909670.8333333323</c:v>
                </c:pt>
                <c:pt idx="1">
                  <c:v>15359419.087136926</c:v>
                </c:pt>
                <c:pt idx="2">
                  <c:v>23102755.186721995</c:v>
                </c:pt>
                <c:pt idx="3">
                  <c:v>28110912.500000007</c:v>
                </c:pt>
                <c:pt idx="4">
                  <c:v>25690605.809128638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8B-43FD-B274-D47DCFAA4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5260303"/>
        <c:axId val="756348304"/>
      </c:lineChart>
      <c:catAx>
        <c:axId val="434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6144"/>
        <c:crosses val="autoZero"/>
        <c:auto val="1"/>
        <c:lblAlgn val="ctr"/>
        <c:lblOffset val="100"/>
        <c:noMultiLvlLbl val="0"/>
      </c:catAx>
      <c:valAx>
        <c:axId val="434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8064"/>
        <c:crosses val="autoZero"/>
        <c:crossBetween val="between"/>
      </c:valAx>
      <c:valAx>
        <c:axId val="75634830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05260303"/>
        <c:crosses val="max"/>
        <c:crossBetween val="between"/>
        <c:majorUnit val="4000000"/>
      </c:valAx>
      <c:catAx>
        <c:axId val="305260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634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[Měření výtížení komponent.xlsx]Výsl efek 1000!Kontingenční tabulka1</c:name>
    <c:fmtId val="10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</a:t>
            </a:r>
            <a:r>
              <a:rPr lang="cs-CZ" baseline="0"/>
              <a:t>f srovnání efektivity metod 1 000 objektů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 cap="rnd">
            <a:solidFill>
              <a:schemeClr val="accent6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19050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>
              <a:lumMod val="75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>
              <a:lumMod val="75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40000"/>
              <a:lumOff val="60000"/>
            </a:schemeClr>
          </a:solidFill>
          <a:ln w="19050">
            <a:solidFill>
              <a:schemeClr val="accent1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40000"/>
              <a:lumOff val="60000"/>
            </a:schemeClr>
          </a:solidFill>
          <a:ln w="19050">
            <a:solidFill>
              <a:schemeClr val="accent6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rgbClr val="FFC000"/>
          </a:solidFill>
          <a:ln w="19050">
            <a:solidFill>
              <a:srgbClr val="FFC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'Výsl efek 1000'!$F$3</c:f>
              <c:strCache>
                <c:ptCount val="1"/>
                <c:pt idx="0">
                  <c:v>objects per second </c:v>
                </c:pt>
              </c:strCache>
            </c:strRef>
          </c:tx>
          <c:spPr>
            <a:solidFill>
              <a:srgbClr val="FFC000"/>
            </a:solidFill>
            <a:ln w="19050">
              <a:solidFill>
                <a:srgbClr val="FFC000"/>
              </a:solidFill>
            </a:ln>
            <a:effectLst/>
          </c:spPr>
          <c:invertIfNegative val="0"/>
          <c:cat>
            <c:multiLvlStrRef>
              <c:f>'Výsl efek 1000'!$A$4:$A$11</c:f>
              <c:multiLvlStrCache>
                <c:ptCount val="4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1000'!$F$4:$F$11</c:f>
              <c:numCache>
                <c:formatCode>#,##0</c:formatCode>
                <c:ptCount val="4"/>
                <c:pt idx="0">
                  <c:v>1434043.3333333326</c:v>
                </c:pt>
                <c:pt idx="1">
                  <c:v>1479393.7759336103</c:v>
                </c:pt>
                <c:pt idx="2">
                  <c:v>2328607.5000000009</c:v>
                </c:pt>
                <c:pt idx="3">
                  <c:v>1909670.8333333323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FE-43A5-9EA2-4C9B5D76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518064"/>
        <c:axId val="434516144"/>
      </c:barChart>
      <c:barChart>
        <c:barDir val="col"/>
        <c:grouping val="clustered"/>
        <c:varyColors val="0"/>
        <c:ser>
          <c:idx val="0"/>
          <c:order val="0"/>
          <c:tx>
            <c:strRef>
              <c:f>'Výsl efek 1000'!$B$3</c:f>
              <c:strCache>
                <c:ptCount val="1"/>
                <c:pt idx="0">
                  <c:v>OPS_CPU % 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19050">
              <a:solidFill>
                <a:schemeClr val="accent1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1000'!$A$4:$A$11</c:f>
              <c:multiLvlStrCache>
                <c:ptCount val="4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1000'!$B$4:$B$11</c:f>
              <c:numCache>
                <c:formatCode>#,##0_);\(#,##0\)</c:formatCode>
                <c:ptCount val="4"/>
                <c:pt idx="0">
                  <c:v>29499.477157795478</c:v>
                </c:pt>
                <c:pt idx="1">
                  <c:v>30460.746537715633</c:v>
                </c:pt>
                <c:pt idx="2">
                  <c:v>67375.440034720581</c:v>
                </c:pt>
                <c:pt idx="3">
                  <c:v>41928.935403306197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E-43A5-9EA2-4C9B5D769AEF}"/>
            </c:ext>
          </c:extLst>
        </c:ser>
        <c:ser>
          <c:idx val="1"/>
          <c:order val="1"/>
          <c:tx>
            <c:strRef>
              <c:f>'Výsl efek 1000'!$C$3</c:f>
              <c:strCache>
                <c:ptCount val="1"/>
                <c:pt idx="0">
                  <c:v>OPS_GPU % 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190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cat>
            <c:multiLvlStrRef>
              <c:f>'Výsl efek 1000'!$A$4:$A$11</c:f>
              <c:multiLvlStrCache>
                <c:ptCount val="4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1000'!$C$4:$C$11</c:f>
              <c:numCache>
                <c:formatCode>#,##0_);\(#,##0\)</c:formatCode>
                <c:ptCount val="4"/>
                <c:pt idx="0">
                  <c:v>35343.027315670544</c:v>
                </c:pt>
                <c:pt idx="1">
                  <c:v>35416.102115823989</c:v>
                </c:pt>
                <c:pt idx="2">
                  <c:v>64586.363111059771</c:v>
                </c:pt>
                <c:pt idx="3">
                  <c:v>28816.158440741892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E-43A5-9EA2-4C9B5D769AEF}"/>
            </c:ext>
          </c:extLst>
        </c:ser>
        <c:ser>
          <c:idx val="2"/>
          <c:order val="2"/>
          <c:tx>
            <c:strRef>
              <c:f>'Výsl efek 1000'!$D$3</c:f>
              <c:strCache>
                <c:ptCount val="1"/>
                <c:pt idx="0">
                  <c:v>OPS_CPU W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19050"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1000'!$A$4:$A$11</c:f>
              <c:multiLvlStrCache>
                <c:ptCount val="4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1000'!$D$4:$D$11</c:f>
              <c:numCache>
                <c:formatCode>#,##0_);\(#,##0\)</c:formatCode>
                <c:ptCount val="4"/>
                <c:pt idx="0">
                  <c:v>26390.610330366468</c:v>
                </c:pt>
                <c:pt idx="1">
                  <c:v>27863.412394077317</c:v>
                </c:pt>
                <c:pt idx="2">
                  <c:v>54804.670047655236</c:v>
                </c:pt>
                <c:pt idx="3">
                  <c:v>43036.738995687025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FE-43A5-9EA2-4C9B5D769AEF}"/>
            </c:ext>
          </c:extLst>
        </c:ser>
        <c:ser>
          <c:idx val="3"/>
          <c:order val="3"/>
          <c:tx>
            <c:strRef>
              <c:f>'Výsl efek 1000'!$E$3</c:f>
              <c:strCache>
                <c:ptCount val="1"/>
                <c:pt idx="0">
                  <c:v>OPS_GPU W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19050">
              <a:solidFill>
                <a:schemeClr val="accent6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multiLvlStrRef>
              <c:f>'Výsl efek 1000'!$A$4:$A$11</c:f>
              <c:multiLvlStrCache>
                <c:ptCount val="4"/>
                <c:lvl>
                  <c:pt idx="0">
                    <c:v>1000</c:v>
                  </c:pt>
                  <c:pt idx="1">
                    <c:v>1000</c:v>
                  </c:pt>
                  <c:pt idx="2">
                    <c:v>1000</c:v>
                  </c:pt>
                  <c:pt idx="3">
                    <c:v>1000</c:v>
                  </c:pt>
                </c:lvl>
                <c:lvl>
                  <c:pt idx="0">
                    <c:v>1 GameObjects</c:v>
                  </c:pt>
                  <c:pt idx="1">
                    <c:v>2 GameObjects Array</c:v>
                  </c:pt>
                  <c:pt idx="2">
                    <c:v>3 GPU Instancing</c:v>
                  </c:pt>
                  <c:pt idx="3">
                    <c:v>4 DOTS</c:v>
                  </c:pt>
                </c:lvl>
              </c:multiLvlStrCache>
            </c:multiLvlStrRef>
          </c:cat>
          <c:val>
            <c:numRef>
              <c:f>'Výsl efek 1000'!$E$4:$E$11</c:f>
              <c:numCache>
                <c:formatCode>#,##0_);\(#,##0\)</c:formatCode>
                <c:ptCount val="4"/>
                <c:pt idx="0">
                  <c:v>30504.001889602707</c:v>
                </c:pt>
                <c:pt idx="1">
                  <c:v>31173.155968383544</c:v>
                </c:pt>
                <c:pt idx="2">
                  <c:v>44319.268618324721</c:v>
                </c:pt>
                <c:pt idx="3">
                  <c:v>36111.239583038674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FE-43A5-9EA2-4C9B5D769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608064"/>
        <c:axId val="427607104"/>
      </c:barChart>
      <c:catAx>
        <c:axId val="4345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6144"/>
        <c:crosses val="autoZero"/>
        <c:auto val="1"/>
        <c:lblAlgn val="ctr"/>
        <c:lblOffset val="100"/>
        <c:noMultiLvlLbl val="0"/>
      </c:catAx>
      <c:valAx>
        <c:axId val="4345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sekundu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34518064"/>
        <c:crosses val="autoZero"/>
        <c:crossBetween val="between"/>
        <c:majorUnit val="250000"/>
      </c:valAx>
      <c:valAx>
        <c:axId val="427607104"/>
        <c:scaling>
          <c:orientation val="minMax"/>
          <c:max val="1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Počet objektů za [1%; 1W]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_);\(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7608064"/>
        <c:crosses val="max"/>
        <c:crossBetween val="between"/>
      </c:valAx>
      <c:catAx>
        <c:axId val="42760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07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33336</xdr:rowOff>
    </xdr:from>
    <xdr:to>
      <xdr:col>30</xdr:col>
      <xdr:colOff>266700</xdr:colOff>
      <xdr:row>43</xdr:row>
      <xdr:rowOff>190499</xdr:rowOff>
    </xdr:to>
    <xdr:graphicFrame macro="">
      <xdr:nvGraphicFramePr>
        <xdr:cNvPr id="5" name="Graf 1">
          <a:extLst>
            <a:ext uri="{FF2B5EF4-FFF2-40B4-BE49-F238E27FC236}">
              <a16:creationId xmlns:a16="http://schemas.microsoft.com/office/drawing/2014/main" id="{6E6151AB-24B2-A155-2BE1-EC3309A6E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414132</xdr:colOff>
      <xdr:row>3</xdr:row>
      <xdr:rowOff>160681</xdr:rowOff>
    </xdr:from>
    <xdr:to>
      <xdr:col>21</xdr:col>
      <xdr:colOff>16566</xdr:colOff>
      <xdr:row>36</xdr:row>
      <xdr:rowOff>182216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7E123B2-E805-4B52-AB24-8262F0793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414132</xdr:colOff>
      <xdr:row>3</xdr:row>
      <xdr:rowOff>160681</xdr:rowOff>
    </xdr:from>
    <xdr:to>
      <xdr:col>21</xdr:col>
      <xdr:colOff>16566</xdr:colOff>
      <xdr:row>36</xdr:row>
      <xdr:rowOff>182216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93113D9-CD19-4BF7-A11E-30CC15237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414132</xdr:colOff>
      <xdr:row>3</xdr:row>
      <xdr:rowOff>160681</xdr:rowOff>
    </xdr:from>
    <xdr:to>
      <xdr:col>21</xdr:col>
      <xdr:colOff>16566</xdr:colOff>
      <xdr:row>36</xdr:row>
      <xdr:rowOff>182216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72732DE-BE6F-4F7D-8208-B811CD84C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414132</xdr:colOff>
      <xdr:row>3</xdr:row>
      <xdr:rowOff>160681</xdr:rowOff>
    </xdr:from>
    <xdr:to>
      <xdr:col>21</xdr:col>
      <xdr:colOff>16566</xdr:colOff>
      <xdr:row>36</xdr:row>
      <xdr:rowOff>182216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0E31CEC-D050-4827-9DCD-AE38A53CD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269208</xdr:colOff>
      <xdr:row>6</xdr:row>
      <xdr:rowOff>94496</xdr:rowOff>
    </xdr:from>
    <xdr:to>
      <xdr:col>4</xdr:col>
      <xdr:colOff>839390</xdr:colOff>
      <xdr:row>26</xdr:row>
      <xdr:rowOff>80209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C73A350-C751-4BFF-B68D-3C06469A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269208</xdr:colOff>
      <xdr:row>6</xdr:row>
      <xdr:rowOff>94496</xdr:rowOff>
    </xdr:from>
    <xdr:to>
      <xdr:col>4</xdr:col>
      <xdr:colOff>839390</xdr:colOff>
      <xdr:row>26</xdr:row>
      <xdr:rowOff>80209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82B6BB-6740-4736-9B86-6D84770AD1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269208</xdr:colOff>
      <xdr:row>6</xdr:row>
      <xdr:rowOff>94496</xdr:rowOff>
    </xdr:from>
    <xdr:to>
      <xdr:col>4</xdr:col>
      <xdr:colOff>839390</xdr:colOff>
      <xdr:row>26</xdr:row>
      <xdr:rowOff>80209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9E3DBA3-B18A-47E9-A2EF-3936AAB38F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269208</xdr:colOff>
      <xdr:row>6</xdr:row>
      <xdr:rowOff>94496</xdr:rowOff>
    </xdr:from>
    <xdr:to>
      <xdr:col>4</xdr:col>
      <xdr:colOff>839390</xdr:colOff>
      <xdr:row>26</xdr:row>
      <xdr:rowOff>80209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7BEC638-7B46-414D-905C-EFCAF74513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113566</xdr:colOff>
      <xdr:row>1</xdr:row>
      <xdr:rowOff>189034</xdr:rowOff>
    </xdr:from>
    <xdr:to>
      <xdr:col>17</xdr:col>
      <xdr:colOff>263768</xdr:colOff>
      <xdr:row>33</xdr:row>
      <xdr:rowOff>14653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49BCF9E-D07A-2E73-4E02-3D25DA7AF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5862</xdr:rowOff>
    </xdr:from>
    <xdr:to>
      <xdr:col>23</xdr:col>
      <xdr:colOff>124556</xdr:colOff>
      <xdr:row>39</xdr:row>
      <xdr:rowOff>29308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B7A52FFE-06F9-2AB4-81B8-2F95420B0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356946</xdr:colOff>
      <xdr:row>3</xdr:row>
      <xdr:rowOff>130420</xdr:rowOff>
    </xdr:from>
    <xdr:to>
      <xdr:col>18</xdr:col>
      <xdr:colOff>386414</xdr:colOff>
      <xdr:row>40</xdr:row>
      <xdr:rowOff>51288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29A9FDA-58AF-4E4E-BE71-734CFF49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182218</xdr:colOff>
      <xdr:row>2</xdr:row>
      <xdr:rowOff>135834</xdr:rowOff>
    </xdr:from>
    <xdr:to>
      <xdr:col>18</xdr:col>
      <xdr:colOff>405848</xdr:colOff>
      <xdr:row>35</xdr:row>
      <xdr:rowOff>157369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155EB74-622A-8E42-4852-AC21CE2A4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182218</xdr:colOff>
      <xdr:row>2</xdr:row>
      <xdr:rowOff>135834</xdr:rowOff>
    </xdr:from>
    <xdr:to>
      <xdr:col>18</xdr:col>
      <xdr:colOff>405848</xdr:colOff>
      <xdr:row>35</xdr:row>
      <xdr:rowOff>157369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C79C407-8F58-442D-803C-26740F331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182218</xdr:colOff>
      <xdr:row>2</xdr:row>
      <xdr:rowOff>135834</xdr:rowOff>
    </xdr:from>
    <xdr:to>
      <xdr:col>18</xdr:col>
      <xdr:colOff>405848</xdr:colOff>
      <xdr:row>35</xdr:row>
      <xdr:rowOff>157369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07F6166-C708-402E-B88E-86F708DD0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182218</xdr:colOff>
      <xdr:row>2</xdr:row>
      <xdr:rowOff>135834</xdr:rowOff>
    </xdr:from>
    <xdr:to>
      <xdr:col>18</xdr:col>
      <xdr:colOff>405848</xdr:colOff>
      <xdr:row>35</xdr:row>
      <xdr:rowOff>157369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22CD74B-8A99-43C7-B270-4C4075E17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182218</xdr:colOff>
      <xdr:row>2</xdr:row>
      <xdr:rowOff>135834</xdr:rowOff>
    </xdr:from>
    <xdr:to>
      <xdr:col>18</xdr:col>
      <xdr:colOff>405848</xdr:colOff>
      <xdr:row>35</xdr:row>
      <xdr:rowOff>157369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8768AB6-E9D5-4150-ACFB-9D601D95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Adamik" refreshedDate="45764.004808217593" createdVersion="8" refreshedVersion="8" minRefreshableVersion="3" recordCount="20" xr:uid="{6B22926D-59C5-403E-8AA9-24542613A6A0}">
  <cacheSource type="worksheet">
    <worksheetSource ref="A2:L22" sheet="All methods with render view"/>
  </cacheSource>
  <cacheFields count="14">
    <cacheField name="Metoda" numFmtId="0">
      <sharedItems count="4">
        <s v="1 GameObjects"/>
        <s v="2 GameObjects Array"/>
        <s v="3 GPU Instancing"/>
        <s v="4 DOTS"/>
      </sharedItems>
    </cacheField>
    <cacheField name="Počet objektů" numFmtId="0">
      <sharedItems containsSemiMixedTypes="0" containsString="0" containsNumber="1" containsInteger="1" minValue="1000" maxValue="40000" count="5">
        <n v="1000"/>
        <n v="10000"/>
        <n v="20000"/>
        <n v="30000"/>
        <n v="40000"/>
      </sharedItems>
    </cacheField>
    <cacheField name="FPS" numFmtId="1">
      <sharedItems containsSemiMixedTypes="0" containsString="0" containsNumber="1" minValue="53.85499999999999" maxValue="2328.607500000001"/>
    </cacheField>
    <cacheField name="CPU %" numFmtId="37">
      <sharedItems containsSemiMixedTypes="0" containsString="0" containsNumber="1" minValue="16.797095435684643" maxValue="53.919999999999959"/>
    </cacheField>
    <cacheField name="CPU W" numFmtId="37">
      <sharedItems containsSemiMixedTypes="0" containsString="0" containsNumber="1" minValue="31.584643153526965" maxValue="54.339149999999982"/>
    </cacheField>
    <cacheField name="GPU %" numFmtId="37">
      <sharedItems containsSemiMixedTypes="0" containsString="0" containsNumber="1" minValue="15.270833333333334" maxValue="78.112033195020743"/>
    </cacheField>
    <cacheField name="GPU W" numFmtId="37">
      <sharedItems containsSemiMixedTypes="0" containsString="0" containsNumber="1" minValue="44.724476987447716" maxValue="144.70463333333331"/>
    </cacheField>
    <cacheField name="objects per second" numFmtId="3">
      <sharedItems containsSemiMixedTypes="0" containsString="0" containsNumber="1" minValue="1434043.3333333326" maxValue="28110912.500000007"/>
    </cacheField>
    <cacheField name="OPS_CPU %" numFmtId="37">
      <sharedItems containsSemiMixedTypes="0" containsString="0" containsNumber="1" minValue="29499.477157795478" maxValue="593555.42560228531"/>
    </cacheField>
    <cacheField name="OPS_CPU W" numFmtId="37">
      <sharedItems containsSemiMixedTypes="0" containsString="0" containsNumber="1" minValue="26390.610330366468" maxValue="677354.86771176849"/>
    </cacheField>
    <cacheField name="OPS_GPU %" numFmtId="37">
      <sharedItems containsSemiMixedTypes="0" containsString="0" containsNumber="1" minValue="28816.158440741892" maxValue="377771.3757769193"/>
    </cacheField>
    <cacheField name="OPS_GPU W" numFmtId="37">
      <sharedItems containsSemiMixedTypes="0" containsString="0" containsNumber="1" minValue="30504.001889602707" maxValue="194264.08023332135"/>
    </cacheField>
    <cacheField name="Pole2" numFmtId="0" formula="ROUND('objects per second'/1000000, 1)" databaseField="0"/>
    <cacheField name="Pole1" numFmtId="0" formula="ROUND('OPS_CPU %'/1000, 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1434.0433333333326"/>
    <n v="48.612499999999997"/>
    <n v="54.339149999999982"/>
    <n v="40.575000000000003"/>
    <n v="47.011645833333311"/>
    <n v="1434043.3333333326"/>
    <n v="29499.477157795478"/>
    <n v="26390.610330366468"/>
    <n v="35343.027315670544"/>
    <n v="30504.001889602707"/>
  </r>
  <r>
    <x v="1"/>
    <x v="0"/>
    <n v="1479.3937759336102"/>
    <n v="48.567219917012437"/>
    <n v="53.094493775933636"/>
    <n v="41.771784232365142"/>
    <n v="47.457298755186734"/>
    <n v="1479393.7759336103"/>
    <n v="30460.746537715633"/>
    <n v="27863.412394077317"/>
    <n v="35416.102115823989"/>
    <n v="31173.155968383544"/>
  </r>
  <r>
    <x v="2"/>
    <x v="0"/>
    <n v="2328.607500000001"/>
    <n v="34.56166666666666"/>
    <n v="42.489216666666678"/>
    <n v="36.054166666666667"/>
    <n v="52.541649999999997"/>
    <n v="2328607.5000000009"/>
    <n v="67375.440034720581"/>
    <n v="54804.670047655236"/>
    <n v="64586.363111059771"/>
    <n v="44319.268618324721"/>
  </r>
  <r>
    <x v="3"/>
    <x v="0"/>
    <n v="1909.6708333333322"/>
    <n v="45.545416666666668"/>
    <n v="44.373037499999995"/>
    <n v="66.270833333333329"/>
    <n v="52.883004166666666"/>
    <n v="1909670.8333333323"/>
    <n v="41928.935403306197"/>
    <n v="43036.738995687025"/>
    <n v="28816.158440741892"/>
    <n v="36111.239583038674"/>
  </r>
  <r>
    <x v="0"/>
    <x v="1"/>
    <n v="207.33430962343107"/>
    <n v="38.327196652719671"/>
    <n v="46.51229288702929"/>
    <n v="18.757322175732217"/>
    <n v="44.724476987447716"/>
    <n v="2073343.0962343107"/>
    <n v="54095.871269186282"/>
    <n v="44576.239259374292"/>
    <n v="110535.13272362264"/>
    <n v="46358.129505152428"/>
  </r>
  <r>
    <x v="1"/>
    <x v="1"/>
    <n v="283.92987551867196"/>
    <n v="48.818257261410807"/>
    <n v="54.192016597510381"/>
    <n v="24.622406639004151"/>
    <n v="46.046775933609986"/>
    <n v="2839298.7551867198"/>
    <n v="58160.592255125215"/>
    <n v="52393.303173684799"/>
    <n v="115313.61644759006"/>
    <n v="61661.184689247442"/>
  </r>
  <r>
    <x v="2"/>
    <x v="1"/>
    <n v="619.63166666666643"/>
    <n v="19.324166666666663"/>
    <n v="33.356262500000021"/>
    <n v="28.404166666666665"/>
    <n v="51.215475000000012"/>
    <n v="6196316.6666666642"/>
    <n v="320651.17081374786"/>
    <n v="185761.71915743439"/>
    <n v="218148.15901422905"/>
    <n v="120985.2425788624"/>
  </r>
  <r>
    <x v="3"/>
    <x v="1"/>
    <n v="1535.9419087136926"/>
    <n v="51.15892116182571"/>
    <n v="48.681692946058128"/>
    <n v="72.448132780082986"/>
    <n v="115.21488381742734"/>
    <n v="15359419.087136926"/>
    <n v="300229.53452345228"/>
    <n v="315507.08608585095"/>
    <n v="212005.72737686135"/>
    <n v="133311.06692322742"/>
  </r>
  <r>
    <x v="0"/>
    <x v="2"/>
    <n v="104.68291666666666"/>
    <n v="39.045416666666661"/>
    <n v="45.639504166666697"/>
    <n v="15.758333333333333"/>
    <n v="44.730779166666679"/>
    <n v="2093658.333333333"/>
    <n v="53621.103629320554"/>
    <n v="45873.818560510546"/>
    <n v="132860.39132734001"/>
    <n v="46805.764896971094"/>
  </r>
  <r>
    <x v="1"/>
    <x v="2"/>
    <n v="129.69626556016598"/>
    <n v="46.08091286307053"/>
    <n v="48.947609958506234"/>
    <n v="20.107883817427386"/>
    <n v="45.421556016597549"/>
    <n v="2593925.3112033196"/>
    <n v="56290.666786727314"/>
    <n v="52993.9115189125"/>
    <n v="129000.41271151465"/>
    <n v="57107.803842199282"/>
  </r>
  <r>
    <x v="2"/>
    <x v="2"/>
    <n v="334.6633333333333"/>
    <n v="17.739999999999995"/>
    <n v="32.388941666666646"/>
    <n v="23.05"/>
    <n v="50.709641666666627"/>
    <n v="6693266.666666666"/>
    <n v="377298.00826756866"/>
    <n v="206652.83650052382"/>
    <n v="290380.33261026751"/>
    <n v="131991.99297569488"/>
  </r>
  <r>
    <x v="3"/>
    <x v="2"/>
    <n v="1155.1377593360999"/>
    <n v="52.167634854771784"/>
    <n v="49.416834024896268"/>
    <n v="75.029045643153523"/>
    <n v="133.76755601659747"/>
    <n v="23102755.186721995"/>
    <n v="442856.09748337639"/>
    <n v="467507.79653514014"/>
    <n v="307917.48700365011"/>
    <n v="172708.21023190016"/>
  </r>
  <r>
    <x v="0"/>
    <x v="3"/>
    <n v="69.885000000000005"/>
    <n v="40.442916666666633"/>
    <n v="45.146516666666663"/>
    <n v="15.395833333333334"/>
    <n v="44.843583333333328"/>
    <n v="2096550.0000000002"/>
    <n v="51839.73295694554"/>
    <n v="46438.798711307012"/>
    <n v="136176.45466847092"/>
    <n v="46752.508255547531"/>
  </r>
  <r>
    <x v="1"/>
    <x v="3"/>
    <n v="88.5983402489627"/>
    <n v="49.226141078838182"/>
    <n v="49.624493775933587"/>
    <n v="18.825726141078839"/>
    <n v="45.716356846473062"/>
    <n v="2657950.2074688808"/>
    <n v="53994.689594133277"/>
    <n v="53561.255848173671"/>
    <n v="141187.12805818827"/>
    <n v="58140.026695367284"/>
  </r>
  <r>
    <x v="2"/>
    <x v="3"/>
    <n v="228.96276150627602"/>
    <n v="17.083263598326372"/>
    <n v="31.674322175732215"/>
    <n v="21.179916317991633"/>
    <n v="50.224351464435138"/>
    <n v="6868882.8451882806"/>
    <n v="402082.58835631487"/>
    <n v="216859.66339166003"/>
    <n v="324311.14184116927"/>
    <n v="136763.99286215319"/>
  </r>
  <r>
    <x v="3"/>
    <x v="3"/>
    <n v="937.03041666666695"/>
    <n v="53.919999999999959"/>
    <n v="49.268766666666643"/>
    <n v="74.412499999999994"/>
    <n v="144.70463333333331"/>
    <n v="28110912.500000007"/>
    <n v="521344.81639465928"/>
    <n v="570562.53691486805"/>
    <n v="377771.3757769193"/>
    <n v="194264.08023332135"/>
  </r>
  <r>
    <x v="0"/>
    <x v="4"/>
    <n v="53.85499999999999"/>
    <n v="42.905833333333341"/>
    <n v="45.471762499999976"/>
    <n v="15.270833333333334"/>
    <n v="44.73342499999999"/>
    <n v="2154199.9999999995"/>
    <n v="50207.62522578513"/>
    <n v="47374.455740526901"/>
    <n v="141066.30286493857"/>
    <n v="48156.384180285771"/>
  </r>
  <r>
    <x v="1"/>
    <x v="4"/>
    <n v="67.891250000000028"/>
    <n v="52.112500000000004"/>
    <n v="49.812862500000001"/>
    <n v="18.8125"/>
    <n v="45.849458333333324"/>
    <n v="2715650.0000000009"/>
    <n v="52111.297673302965"/>
    <n v="54517.043665177858"/>
    <n v="144353.48837209307"/>
    <n v="59229.707366590148"/>
  </r>
  <r>
    <x v="2"/>
    <x v="4"/>
    <n v="173.64771784232369"/>
    <n v="16.797095435684643"/>
    <n v="31.584643153526965"/>
    <n v="19.979253112033195"/>
    <n v="50.314041493775939"/>
    <n v="6945908.7136929473"/>
    <n v="413518.44074998167"/>
    <n v="219914.11078891097"/>
    <n v="347656.07476635522"/>
    <n v="138051.09880811675"/>
  </r>
  <r>
    <x v="3"/>
    <x v="4"/>
    <n v="642.26514522821594"/>
    <n v="43.282572614107913"/>
    <n v="37.927838174273866"/>
    <n v="78.112033195020743"/>
    <n v="135.02578008298755"/>
    <n v="25690605.809128638"/>
    <n v="593555.42560228531"/>
    <n v="677354.86771176849"/>
    <n v="328894.34262948221"/>
    <n v="190264.450191208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366E12-C1EA-479C-9FD1-AC86E86F1954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25" rowHeaderCaption="Metoda">
  <location ref="A3:C27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1" showAll="0"/>
    <pivotField dataField="1" numFmtId="37" showAll="0"/>
    <pivotField numFmtId="37" showAll="0"/>
    <pivotField numFmtId="37" showAll="0"/>
    <pivotField numFmtId="37" showAll="0"/>
    <pivotField numFmtId="3" showAll="0"/>
    <pivotField numFmtId="37" showAll="0"/>
    <pivotField numFmtId="37" showAll="0"/>
    <pivotField numFmtId="37" showAll="0"/>
    <pivotField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FPS " fld="2" subtotal="max" baseField="0" baseItem="0" numFmtId="1"/>
    <dataField name="CPU % " fld="3" subtotal="max" baseField="0" baseItem="0" numFmtId="37"/>
  </dataFields>
  <chartFormats count="11">
    <chartFormat chart="2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2" format="2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2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2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2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2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2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03233-8F07-4763-8F79-20676498B221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127" rowHeaderCaption="Metoda">
  <location ref="A3:F11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h="1" x="0"/>
        <item x="1"/>
        <item h="1" x="2"/>
        <item h="1" x="3"/>
        <item h="1"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132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7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8" format="5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8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1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1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1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9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9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9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9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9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8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8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8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8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9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9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9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9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2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2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4D174-4657-49A5-AAFA-3BF3C53A820B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132" rowHeaderCaption="Metoda">
  <location ref="A3:F11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h="1" x="0"/>
        <item h="1" x="1"/>
        <item x="2"/>
        <item h="1" x="3"/>
        <item h="1"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8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147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7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8" format="5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8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1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1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1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9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9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9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9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9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8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8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8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8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9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9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9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9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2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2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3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3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3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3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4" format="3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4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7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7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7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9F55A-5069-4348-A696-BE61004A99FC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137" rowHeaderCaption="Metoda">
  <location ref="A3:F11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h="1" x="0"/>
        <item h="1" x="1"/>
        <item h="1" x="2"/>
        <item x="3"/>
        <item h="1"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8">
    <i>
      <x/>
    </i>
    <i r="1">
      <x v="3"/>
    </i>
    <i>
      <x v="1"/>
    </i>
    <i r="1">
      <x v="3"/>
    </i>
    <i>
      <x v="2"/>
    </i>
    <i r="1">
      <x v="3"/>
    </i>
    <i>
      <x v="3"/>
    </i>
    <i r="1">
      <x v="3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162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7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8" format="5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8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1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1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1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9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9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9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9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9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8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8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8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8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9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9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9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9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2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2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3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3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3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3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4" format="3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4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7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7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7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8" format="3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8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8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8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8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9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9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9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9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9" format="4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2" format="3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2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2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2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1EA57-E6AA-4071-BE0A-EED67F2E1CDF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142" rowHeaderCaption="Metoda">
  <location ref="A3:F11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h="1" x="0"/>
        <item h="1" x="1"/>
        <item h="1" x="2"/>
        <item h="1" x="3"/>
        <item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8">
    <i>
      <x/>
    </i>
    <i r="1">
      <x v="4"/>
    </i>
    <i>
      <x v="1"/>
    </i>
    <i r="1">
      <x v="4"/>
    </i>
    <i>
      <x v="2"/>
    </i>
    <i r="1">
      <x v="4"/>
    </i>
    <i>
      <x v="3"/>
    </i>
    <i r="1"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187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7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8" format="5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8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1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1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1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9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9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9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9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9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8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8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8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8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8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9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9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9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9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9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2" format="2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2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2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2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2" format="2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3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3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3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3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3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4" format="3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4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7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7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7" format="3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7" format="3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7" format="3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8" format="3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8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8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8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8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9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9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9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9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9" format="4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2" format="3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2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2" format="3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2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3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3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3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3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3" format="4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4" format="4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4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4" format="4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4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4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7" format="4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7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7" format="4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7" format="4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7" format="4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8" format="4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8" format="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8" format="4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8" format="4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9" format="5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9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9" format="5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9" format="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9" format="54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E57F0F-7D37-49AE-8EDB-A8A45ECD7948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55" rowHeaderCaption="Metoda">
  <location ref="A3:C27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numFmtId="3" showAll="0"/>
    <pivotField numFmtId="37" showAll="0"/>
    <pivotField numFmtId="37" showAll="0"/>
    <pivotField numFmtId="37" showAll="0"/>
    <pivotField numFmtId="37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2">
    <i>
      <x/>
    </i>
    <i i="1">
      <x v="1"/>
    </i>
  </colItems>
  <dataFields count="2">
    <dataField name="Počet objektů za 1% CPU" fld="13" baseField="0" baseItem="0" numFmtId="166"/>
    <dataField name="Počet objektů za sekundu" fld="12" subtotal="max" baseField="0" baseItem="0" numFmtId="165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2">
    <chartFormat chart="5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2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54" format="3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54" format="4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54" format="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4" format="6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4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4" format="8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54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54" format="10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4" format="11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4" format="1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4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4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4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4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54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54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4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4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4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54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54" format="23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4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4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54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54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4" format="28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54" format="2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54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4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4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54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54" format="34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54" format="35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54" format="3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54" format="3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4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54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54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4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3DFC3-E17F-4088-855B-33E06B560587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68" rowHeaderCaption="Metoda">
  <location ref="A3:F27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dataField="1" numFmtId="37" showAll="0"/>
    <pivotField dataField="1" numFmtId="37" showAll="0"/>
    <pivotField dataField="1" numFmtId="37" showAll="0"/>
    <pivotField dataField="1" numFmtId="37" showAll="0"/>
    <pivotField dataField="1" numFmtId="3" showAll="0"/>
    <pivotField numFmtId="37" showAll="0"/>
    <pivotField numFmtId="37" showAll="0"/>
    <pivotField numFmtId="37" showAll="0"/>
    <pivotField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PU % " fld="3" baseField="0" baseItem="0" numFmtId="37"/>
    <dataField name="GPU % " fld="5" baseField="0" baseItem="0" numFmtId="37"/>
    <dataField name="CPU W " fld="4" baseField="0" baseItem="0" numFmtId="37"/>
    <dataField name="GPU W " fld="6" baseField="0" baseItem="0" numFmtId="37"/>
    <dataField name="objects per second " fld="7" baseField="0" baseItem="0" numFmtId="3"/>
  </dataFields>
  <chartFormats count="20">
    <chartFormat chart="6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8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1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2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4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3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3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3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3" format="19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AAD7B0-2A5C-4DAE-9384-7F448E3CEADD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81" rowHeaderCaption="Metoda">
  <location ref="A3:F27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24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32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4A4150-53D3-41CB-A127-0DC7D42785CD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89" rowHeaderCaption="Metoda">
  <location ref="A3:F9" firstHeaderRow="0" firstDataRow="1" firstDataCol="1"/>
  <pivotFields count="14">
    <pivotField axis="axisRow" showAll="0">
      <items count="5">
        <item x="0"/>
        <item h="1" x="1"/>
        <item h="1" x="2"/>
        <item h="1"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6">
    <i>
      <x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77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7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8" format="5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8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9EA9B-C7C3-446F-9628-F42F5983F17E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95" rowHeaderCaption="Metoda">
  <location ref="A3:F9" firstHeaderRow="0" firstDataRow="1" firstDataCol="1"/>
  <pivotFields count="14">
    <pivotField axis="axisRow" showAll="0">
      <items count="5">
        <item h="1" x="0"/>
        <item x="1"/>
        <item h="1" x="2"/>
        <item h="1"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6">
    <i>
      <x v="1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102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7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8" format="5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8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1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1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1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9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9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143F7-EC64-4B16-B83C-FFCD4B938172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102" rowHeaderCaption="Metoda">
  <location ref="A3:F9" firstHeaderRow="0" firstDataRow="1" firstDataCol="1"/>
  <pivotFields count="14">
    <pivotField axis="axisRow" showAll="0">
      <items count="5">
        <item h="1" x="0"/>
        <item h="1" x="1"/>
        <item x="2"/>
        <item h="1"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6">
    <i>
      <x v="2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107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7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8" format="5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8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1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1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1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9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9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C17B00-30E2-453C-B146-D1434077B9EC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111" rowHeaderCaption="Metoda">
  <location ref="A3:F9" firstHeaderRow="0" firstDataRow="1" firstDataCol="1"/>
  <pivotFields count="14">
    <pivotField axis="axisRow" showAll="0">
      <items count="5">
        <item h="1" x="0"/>
        <item h="1" x="1"/>
        <item h="1"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6">
    <i>
      <x v="3"/>
    </i>
    <i r="1">
      <x/>
    </i>
    <i r="1">
      <x v="1"/>
    </i>
    <i r="1">
      <x v="2"/>
    </i>
    <i r="1">
      <x v="3"/>
    </i>
    <i r="1">
      <x v="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112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7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8" format="5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8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1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1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1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9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9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A0FEC-6168-46FA-8686-CD49499C3FE5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multipleFieldFilters="0" chartFormat="122" rowHeaderCaption="Metoda">
  <location ref="A3:F11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6">
        <item x="0"/>
        <item h="1" x="1"/>
        <item h="1" x="2"/>
        <item h="1" x="3"/>
        <item h="1" x="4"/>
        <item t="default"/>
      </items>
    </pivotField>
    <pivotField numFmtId="1" showAll="0"/>
    <pivotField numFmtId="37" showAll="0"/>
    <pivotField numFmtId="37" showAll="0"/>
    <pivotField numFmtId="37" showAll="0"/>
    <pivotField numFmtId="37" showAll="0"/>
    <pivotField dataField="1" numFmtId="3" showAll="0"/>
    <pivotField dataField="1" numFmtId="37" showAll="0"/>
    <pivotField dataField="1" numFmtId="37" showAll="0"/>
    <pivotField dataField="1" numFmtId="37" showAll="0"/>
    <pivotField dataField="1" numFmtId="37" showAl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8">
    <i>
      <x/>
    </i>
    <i r="1">
      <x/>
    </i>
    <i>
      <x v="1"/>
    </i>
    <i r="1">
      <x/>
    </i>
    <i>
      <x v="2"/>
    </i>
    <i r="1">
      <x/>
    </i>
    <i>
      <x v="3"/>
    </i>
    <i r="1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OPS_CPU % " fld="8" subtotal="max" baseField="0" baseItem="0" numFmtId="37"/>
    <dataField name="OPS_GPU % " fld="10" subtotal="max" baseField="0" baseItem="0" numFmtId="37"/>
    <dataField name="OPS_CPU W " fld="9" subtotal="max" baseField="0" baseItem="0" numFmtId="37"/>
    <dataField name="OPS_GPU W " fld="11" subtotal="max" baseField="0" baseItem="0" numFmtId="37"/>
    <dataField name="objects per second " fld="7" subtotal="max" baseField="0" baseItem="0" numFmtId="3"/>
  </dataFields>
  <chartFormats count="117">
    <chartFormat chart="6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3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3" format="10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3" format="15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4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4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4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65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5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65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65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2" format="5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6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7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9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0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1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2" format="13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4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7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2" format="18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2" format="19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7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7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7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7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7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7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7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8" format="4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4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4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4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8" format="4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8" format="5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8" format="5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8" format="5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78" format="5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8" format="5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1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1" format="25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26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27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1" format="29">
      <pivotArea type="data" outline="0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0">
      <pivotArea type="data" outline="0" fieldPosition="0">
        <references count="3">
          <reference field="4294967294" count="1" selected="0">
            <x v="2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1">
      <pivotArea type="data" outline="0" fieldPosition="0">
        <references count="3">
          <reference field="4294967294" count="1" selected="0">
            <x v="2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1" format="33">
      <pivotArea type="data" outline="0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4">
      <pivotArea type="data" outline="0" fieldPosition="0">
        <references count="3">
          <reference field="4294967294" count="1" selected="0">
            <x v="3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5">
      <pivotArea type="data" outline="0" fieldPosition="0">
        <references count="3">
          <reference field="4294967294" count="1" selected="0">
            <x v="3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1" format="3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1" format="37">
      <pivotArea type="data" outline="0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81" format="38">
      <pivotArea type="data" outline="0" fieldPosition="0">
        <references count="3">
          <reference field="4294967294" count="1" selected="0">
            <x v="4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81" format="39">
      <pivotArea type="data" outline="0" fieldPosition="0">
        <references count="3">
          <reference field="4294967294" count="1" selected="0">
            <x v="4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8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9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9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9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9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5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5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5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5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2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2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2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2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9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9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9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9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9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20" xr16:uid="{CB1C1DF3-BA9B-41DD-AB9F-FF8AF9FAA576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050C7D55-9756-4023-BF4F-4B6599535D9A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4B0897A-49DF-4214-9CBF-72F26C8F61FC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9" xr16:uid="{C2685591-4633-46C3-9172-8BE1A3D09BCA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CCC5A549-1834-42EB-9420-27B97711E046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D0DB97F1-9F66-4CA2-8425-921820B3E0F3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54128075-DFAE-4D95-80D4-3152A42BA538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7205B3B2-24DB-40B7-A44E-E4FE31591483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6927A7AA-532F-476D-B334-9714D269230F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165D8814-EFA4-40D1-A78D-1357F8544B2A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8184355B-18F4-40A9-AF50-7FD880668BB4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9" xr16:uid="{AACA85E2-7990-442A-A8B0-1567F27C4246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CA67117-FAE7-43DD-B111-6D2AC16B592F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2FE0A6BF-694C-4044-8505-0CDF0B020D81}" autoFormatId="16" applyNumberFormats="0" applyBorderFormats="0" applyFontFormats="0" applyPatternFormats="0" applyAlignmentFormats="0" applyWidthHeightFormats="0">
  <queryTableRefresh nextId="8">
    <queryTableFields count="7">
      <queryTableField id="1" name="Date" tableColumnId="1"/>
      <queryTableField id="2" name="Time" tableColumnId="2"/>
      <queryTableField id="3" name="Total Board Power (TBP) [W]" tableColumnId="3"/>
      <queryTableField id="4" name="Využití GPU [%]" tableColumnId="4"/>
      <queryTableField id="5" name="Snímková frekvence (Presented) [FPS]" tableColumnId="5"/>
      <queryTableField id="6" name="CPU Spotřeba energie jádra (SVI3 TFN) [W]" tableColumnId="6"/>
      <queryTableField id="7" name="Celkové využití CPU [%]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8" xr16:uid="{E13D9968-936A-4DA6-B089-2730E6E248D0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54FDD5D6-3C4A-48F7-8D84-7838A407527D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F1A85BB8-BD0B-4220-BA3E-45EF19E40D56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978AB859-6BF1-4877-9128-B4953A399BCA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4" xr16:uid="{8927AE36-710C-416E-936D-6C7D0159EE8E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3" xr16:uid="{15AD1535-F22B-478B-9A23-FA81A5D366C4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2" xr16:uid="{E3BCE844-816F-43D8-BF6A-213AFC3382F7}" autoFormatId="16" applyNumberFormats="0" applyBorderFormats="0" applyFontFormats="0" applyPatternFormats="0" applyAlignmentFormats="0" applyWidthHeightFormats="0">
  <queryTableRefresh nextId="10">
    <queryTableFields count="7">
      <queryTableField id="1" name="Date" tableColumnId="1"/>
      <queryTableField id="2" name="Time" tableColumnId="2"/>
      <queryTableField id="7" name="Celkové využití CPU [%]" tableColumnId="7"/>
      <queryTableField id="6" name="CPU Spotřeba energie jádra (SVI3 TFN) [W]" tableColumnId="6"/>
      <queryTableField id="3" name="Total Board Power (TBP) [W]" tableColumnId="3"/>
      <queryTableField id="4" name="Využití GPU [%]" tableColumnId="4"/>
      <queryTableField id="5" name="Snímková frekvence (Presented) [FPS]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0BE553C-5A8C-47EE-9673-79623AE8A2F7}" name="Tbl_4_DOTS_GI_40000" displayName="Tbl_4_DOTS_GI_40000" ref="A1:G242" tableType="queryTable" totalsRowShown="0">
  <autoFilter ref="A1:G242" xr:uid="{30BE553C-5A8C-47EE-9673-79623AE8A2F7}"/>
  <tableColumns count="7">
    <tableColumn id="1" xr3:uid="{8168B95E-A2E3-47B6-92EA-5F0766BC5DD9}" uniqueName="1" name="Date" queryTableFieldId="1" dataDxfId="43"/>
    <tableColumn id="2" xr3:uid="{76C43C92-3A3B-4431-9A96-DE88CDBAFABF}" uniqueName="2" name="Time" queryTableFieldId="2" dataDxfId="42"/>
    <tableColumn id="7" xr3:uid="{F8A78BE9-5190-4944-ABC8-A172B8CCF1F0}" uniqueName="7" name="Celkové využití CPU [%]" queryTableFieldId="7"/>
    <tableColumn id="6" xr3:uid="{6088A74E-5665-4FEE-996D-DA03D0856ACA}" uniqueName="6" name="CPU Spotřeba energie jádra (SVI3 TFN) [W]" queryTableFieldId="6"/>
    <tableColumn id="3" xr3:uid="{C1F5C5A0-3C6F-4DA2-87DE-FE3622A79903}" uniqueName="3" name="Total Board Power (TBP) [W]" queryTableFieldId="3"/>
    <tableColumn id="4" xr3:uid="{345639A0-01EB-41DF-A7DC-3B54F9BDE986}" uniqueName="4" name="Využití GPU [%]" queryTableFieldId="4"/>
    <tableColumn id="5" xr3:uid="{31455D78-BA8A-4060-8FF3-B043DA30342B}" uniqueName="5" name="Snímková frekvence (Presented) [FPS]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9908CC5-787E-4753-BB2F-71C3A8C8FEE3}" name="Tbl_3_GPU_Instancing_1000" displayName="Tbl_3_GPU_Instancing_1000" ref="A1:G241" tableType="queryTable" totalsRowShown="0">
  <autoFilter ref="A1:G241" xr:uid="{59908CC5-787E-4753-BB2F-71C3A8C8FEE3}"/>
  <tableColumns count="7">
    <tableColumn id="1" xr3:uid="{7851D897-C4EC-4059-B5B3-2429FB7BDB64}" uniqueName="1" name="Date" queryTableFieldId="1" dataDxfId="25"/>
    <tableColumn id="2" xr3:uid="{C5719C37-B136-4B81-891D-FBE736F169B2}" uniqueName="2" name="Time" queryTableFieldId="2" dataDxfId="24"/>
    <tableColumn id="7" xr3:uid="{41F72404-9FAA-48F8-822E-0FA79037C168}" uniqueName="7" name="Celkové využití CPU [%]" queryTableFieldId="7"/>
    <tableColumn id="6" xr3:uid="{50FEABD2-4B4A-4D60-887C-166D7A6586BD}" uniqueName="6" name="CPU Spotřeba energie jádra (SVI3 TFN) [W]" queryTableFieldId="6"/>
    <tableColumn id="3" xr3:uid="{6678DA91-D8E9-46B1-91BA-7405A9D8B443}" uniqueName="3" name="Total Board Power (TBP) [W]" queryTableFieldId="3"/>
    <tableColumn id="4" xr3:uid="{BC3357D7-CBD2-45DB-B2F0-48175812636D}" uniqueName="4" name="Využití GPU [%]" queryTableFieldId="4"/>
    <tableColumn id="5" xr3:uid="{DCFB9EDE-4D90-4F37-AB08-4093234659F7}" uniqueName="5" name="Snímková frekvence (Presented) [FPS]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9F22B37-3D90-46E0-AB73-028398F7F2C9}" name="Tbl_2_GameObjects_Array_40000" displayName="Tbl_2_GameObjects_Array_40000" ref="A1:G241" tableType="queryTable" totalsRowShown="0">
  <autoFilter ref="A1:G241" xr:uid="{E9F22B37-3D90-46E0-AB73-028398F7F2C9}"/>
  <tableColumns count="7">
    <tableColumn id="1" xr3:uid="{B504B366-132A-4BBC-B069-E5FA60A297BE}" uniqueName="1" name="Date" queryTableFieldId="1" dataDxfId="23"/>
    <tableColumn id="2" xr3:uid="{4C0DBAEF-4102-4224-A58D-EFA6A9042DFF}" uniqueName="2" name="Time" queryTableFieldId="2" dataDxfId="22"/>
    <tableColumn id="7" xr3:uid="{F2299602-0ABC-4CBC-B3EB-26FCBA84A72D}" uniqueName="7" name="Celkové využití CPU [%]" queryTableFieldId="7"/>
    <tableColumn id="6" xr3:uid="{7886329E-263C-48DF-AE75-53A3E8D3B6B7}" uniqueName="6" name="CPU Spotřeba energie jádra (SVI3 TFN) [W]" queryTableFieldId="6"/>
    <tableColumn id="3" xr3:uid="{99EB208C-547B-4E08-8431-4F8767AE1C08}" uniqueName="3" name="Total Board Power (TBP) [W]" queryTableFieldId="3"/>
    <tableColumn id="4" xr3:uid="{AAAA151E-0570-4FBE-9A9C-6F8DDC7EFA45}" uniqueName="4" name="Využití GPU [%]" queryTableFieldId="4"/>
    <tableColumn id="5" xr3:uid="{52BD181C-BB44-45AC-84AD-45DC979C7444}" uniqueName="5" name="Snímková frekvence (Presented) [FPS]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129B491-16AF-4438-A796-9F06B7FCD956}" name="Tbl_2_GameObjects_Array_30000" displayName="Tbl_2_GameObjects_Array_30000" ref="A1:G242" tableType="queryTable" totalsRowShown="0">
  <autoFilter ref="A1:G242" xr:uid="{7129B491-16AF-4438-A796-9F06B7FCD956}"/>
  <tableColumns count="7">
    <tableColumn id="1" xr3:uid="{2FA30028-54A2-451D-BA11-08D446812A03}" uniqueName="1" name="Date" queryTableFieldId="1" dataDxfId="21"/>
    <tableColumn id="2" xr3:uid="{F43CAF97-904E-4F6D-9871-E7268AA02420}" uniqueName="2" name="Time" queryTableFieldId="2" dataDxfId="20"/>
    <tableColumn id="7" xr3:uid="{95748B43-AD6C-4BBB-9602-C898F9CFB021}" uniqueName="7" name="Celkové využití CPU [%]" queryTableFieldId="7"/>
    <tableColumn id="6" xr3:uid="{E7DB92F5-2A42-4158-AFF0-8231B0C6CF00}" uniqueName="6" name="CPU Spotřeba energie jádra (SVI3 TFN) [W]" queryTableFieldId="6"/>
    <tableColumn id="3" xr3:uid="{F93DFEB6-C03E-462E-AEF8-7A6B812E3C1C}" uniqueName="3" name="Total Board Power (TBP) [W]" queryTableFieldId="3"/>
    <tableColumn id="4" xr3:uid="{3FD59FEB-3DF9-43BA-989B-DA8CCE4DC6B0}" uniqueName="4" name="Využití GPU [%]" queryTableFieldId="4"/>
    <tableColumn id="5" xr3:uid="{995DF4E3-E332-45A7-8C01-C70DD4050C0A}" uniqueName="5" name="Snímková frekvence (Presented) [FPS]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D73C674-BDD8-4FA7-9E9E-D45DF32982D7}" name="Tbl_2_GameObjects_Array_20000" displayName="Tbl_2_GameObjects_Array_20000" ref="A1:G242" tableType="queryTable" totalsRowShown="0">
  <autoFilter ref="A1:G242" xr:uid="{9D73C674-BDD8-4FA7-9E9E-D45DF32982D7}"/>
  <tableColumns count="7">
    <tableColumn id="1" xr3:uid="{468C06C9-B3E2-4FD4-9F57-DCF01BCFFF47}" uniqueName="1" name="Date" queryTableFieldId="1" dataDxfId="19"/>
    <tableColumn id="2" xr3:uid="{A45D3EDD-4850-4FA6-849C-435E27D5B1D3}" uniqueName="2" name="Time" queryTableFieldId="2" dataDxfId="18"/>
    <tableColumn id="7" xr3:uid="{B0003E1B-9F9D-4AD8-AFAB-81C480ED002E}" uniqueName="7" name="Celkové využití CPU [%]" queryTableFieldId="7"/>
    <tableColumn id="6" xr3:uid="{C8AEF4D0-A7FD-425E-BC4C-93323968B006}" uniqueName="6" name="CPU Spotřeba energie jádra (SVI3 TFN) [W]" queryTableFieldId="6"/>
    <tableColumn id="3" xr3:uid="{E88DFFAB-6A42-4C3C-89C1-83FADD49AC27}" uniqueName="3" name="Total Board Power (TBP) [W]" queryTableFieldId="3"/>
    <tableColumn id="4" xr3:uid="{36761C5A-534C-4CA2-A125-53E3AEF369E9}" uniqueName="4" name="Využití GPU [%]" queryTableFieldId="4"/>
    <tableColumn id="5" xr3:uid="{CBD3F3E8-932F-4206-847E-852760B5607D}" uniqueName="5" name="Snímková frekvence (Presented) [FPS]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8B3CBA4-1C9B-4878-ACA6-CCF6AF3D965C}" name="Tbl_2_GameObjects_Array_10000" displayName="Tbl_2_GameObjects_Array_10000" ref="A1:G242" tableType="queryTable" totalsRowShown="0">
  <autoFilter ref="A1:G242" xr:uid="{28B3CBA4-1C9B-4878-ACA6-CCF6AF3D965C}"/>
  <tableColumns count="7">
    <tableColumn id="1" xr3:uid="{D6B92B5B-C5CE-4A9A-9AF0-650E74A2B403}" uniqueName="1" name="Date" queryTableFieldId="1" dataDxfId="17"/>
    <tableColumn id="2" xr3:uid="{23608FBC-14B5-470B-9923-9081B9F6A0E5}" uniqueName="2" name="Time" queryTableFieldId="2" dataDxfId="16"/>
    <tableColumn id="7" xr3:uid="{E5DD79ED-08B8-4A1C-8B8C-3D25C3877ECC}" uniqueName="7" name="Celkové využití CPU [%]" queryTableFieldId="7"/>
    <tableColumn id="6" xr3:uid="{92E753EF-5D2C-48B4-B025-521E7C05876D}" uniqueName="6" name="CPU Spotřeba energie jádra (SVI3 TFN) [W]" queryTableFieldId="6"/>
    <tableColumn id="3" xr3:uid="{5D2229C4-73A5-43FE-A419-93D061C22B14}" uniqueName="3" name="Total Board Power (TBP) [W]" queryTableFieldId="3"/>
    <tableColumn id="4" xr3:uid="{1EDEA977-C518-460A-8D9D-CC0B748C6430}" uniqueName="4" name="Využití GPU [%]" queryTableFieldId="4"/>
    <tableColumn id="5" xr3:uid="{75CCBC65-338F-4019-80BF-A9AC0050FBFD}" uniqueName="5" name="Snímková frekvence (Presented) [FPS]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820436-82D6-45D6-B104-221743388076}" name="Tbl_2_GameObjects_Array_1000" displayName="Tbl_2_GameObjects_Array_1000" ref="A1:G242" tableType="queryTable" totalsRowShown="0">
  <autoFilter ref="A1:G242" xr:uid="{14820436-82D6-45D6-B104-221743388076}"/>
  <tableColumns count="7">
    <tableColumn id="1" xr3:uid="{616870F8-A6DF-4D02-B183-C03806D5981C}" uniqueName="1" name="Date" queryTableFieldId="1" dataDxfId="15"/>
    <tableColumn id="2" xr3:uid="{D20B06D7-1373-4E65-8D7A-D9DD076E86F9}" uniqueName="2" name="Time" queryTableFieldId="2" dataDxfId="14"/>
    <tableColumn id="7" xr3:uid="{F45DDB33-6174-4B52-AA14-89A014CD1B28}" uniqueName="7" name="Celkové využití CPU [%]" queryTableFieldId="7"/>
    <tableColumn id="6" xr3:uid="{E1C43B4F-FB07-4CB8-B499-0CA18136D2B3}" uniqueName="6" name="CPU Spotřeba energie jádra (SVI3 TFN) [W]" queryTableFieldId="6"/>
    <tableColumn id="3" xr3:uid="{F722F34C-3006-4C01-8AE4-1A51C4D635BA}" uniqueName="3" name="Total Board Power (TBP) [W]" queryTableFieldId="3"/>
    <tableColumn id="4" xr3:uid="{4A1BFFE9-9210-4E4C-AB76-28D5316AD0DF}" uniqueName="4" name="Využití GPU [%]" queryTableFieldId="4"/>
    <tableColumn id="5" xr3:uid="{45264059-D641-41ED-912D-D2CF784688ED}" uniqueName="5" name="Snímková frekvence (Presented) [FPS]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444E650-E1F3-4012-9A74-90BA18E0DF69}" name="Tbl_1_GameObjects_40000" displayName="Tbl_1_GameObjects_40000" ref="A1:G241" tableType="queryTable" totalsRowShown="0">
  <autoFilter ref="A1:G241" xr:uid="{C444E650-E1F3-4012-9A74-90BA18E0DF69}"/>
  <tableColumns count="7">
    <tableColumn id="1" xr3:uid="{DC8643C1-DB50-41C7-BA48-F00EF6310285}" uniqueName="1" name="Date" queryTableFieldId="1" dataDxfId="13"/>
    <tableColumn id="2" xr3:uid="{4B216609-23BC-489D-A09A-95C7CD86758F}" uniqueName="2" name="Time" queryTableFieldId="2" dataDxfId="12"/>
    <tableColumn id="7" xr3:uid="{0C33E710-322E-446C-84C0-B0763291A572}" uniqueName="7" name="Celkové využití CPU [%]" queryTableFieldId="7"/>
    <tableColumn id="6" xr3:uid="{BD11F59A-79D8-430B-8BBF-32B91E41FA28}" uniqueName="6" name="CPU Spotřeba energie jádra (SVI3 TFN) [W]" queryTableFieldId="6"/>
    <tableColumn id="3" xr3:uid="{D2B17743-C225-4D81-86D0-908D1957BC16}" uniqueName="3" name="Total Board Power (TBP) [W]" queryTableFieldId="3"/>
    <tableColumn id="4" xr3:uid="{3845766E-83AB-4076-AE85-1DA3BFA69A08}" uniqueName="4" name="Využití GPU [%]" queryTableFieldId="4"/>
    <tableColumn id="5" xr3:uid="{E6F98E1F-92E0-4AB2-8EDB-80B6034D0B2C}" uniqueName="5" name="Snímková frekvence (Presented) [FPS]" queryTableFieldId="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891323-7F33-4E07-A9B7-7D9354B2055F}" name="Tbl_1_GameObjects_30000" displayName="Tbl_1_GameObjects_30000" ref="A1:G241" tableType="queryTable" totalsRowShown="0">
  <autoFilter ref="A1:G241" xr:uid="{9F891323-7F33-4E07-A9B7-7D9354B2055F}"/>
  <tableColumns count="7">
    <tableColumn id="1" xr3:uid="{180E0718-3965-4A50-8E47-251E492218CF}" uniqueName="1" name="Date" queryTableFieldId="1" dataDxfId="11"/>
    <tableColumn id="2" xr3:uid="{9ED8804E-8A3A-4667-8B60-E65402FE7C91}" uniqueName="2" name="Time" queryTableFieldId="2" dataDxfId="10"/>
    <tableColumn id="7" xr3:uid="{6C8FB982-CF95-4084-B27B-B2114F3D5F8B}" uniqueName="7" name="Celkové využití CPU [%]" queryTableFieldId="7"/>
    <tableColumn id="6" xr3:uid="{DE3666D8-DEEE-4661-9F30-A168212F4CF9}" uniqueName="6" name="CPU Spotřeba energie jádra (SVI3 TFN) [W]" queryTableFieldId="6"/>
    <tableColumn id="3" xr3:uid="{ABE79B2D-65EC-4622-B200-FC8E648A0CC7}" uniqueName="3" name="Total Board Power (TBP) [W]" queryTableFieldId="3"/>
    <tableColumn id="4" xr3:uid="{49F162E5-7650-43E3-AFF6-0A7194093FC8}" uniqueName="4" name="Využití GPU [%]" queryTableFieldId="4"/>
    <tableColumn id="5" xr3:uid="{6E8544E9-A125-4004-B5DC-37941A0D5967}" uniqueName="5" name="Snímková frekvence (Presented) [FPS]" queryTableFieldId="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ED475B-D0D6-4609-94DA-D265CC3C0AEF}" name="Tbl_1_GameObjects_20000" displayName="Tbl_1_GameObjects_20000" ref="A1:G241" tableType="queryTable" totalsRowShown="0">
  <autoFilter ref="A1:G241" xr:uid="{5CED475B-D0D6-4609-94DA-D265CC3C0AEF}"/>
  <tableColumns count="7">
    <tableColumn id="1" xr3:uid="{92851F6E-828E-41DC-B166-543BFC796F1A}" uniqueName="1" name="Date" queryTableFieldId="1" dataDxfId="9"/>
    <tableColumn id="2" xr3:uid="{36BB5851-7FA7-4C33-9F74-16443323E566}" uniqueName="2" name="Time" queryTableFieldId="2" dataDxfId="8"/>
    <tableColumn id="7" xr3:uid="{3D676F76-D848-4AFF-B545-541841303482}" uniqueName="7" name="Celkové využití CPU [%]" queryTableFieldId="7"/>
    <tableColumn id="6" xr3:uid="{2CF3A5E6-5E51-401F-A3E6-403815CF2066}" uniqueName="6" name="CPU Spotřeba energie jádra (SVI3 TFN) [W]" queryTableFieldId="6"/>
    <tableColumn id="3" xr3:uid="{AEE3180E-C350-4454-8A53-C653CACC9F2F}" uniqueName="3" name="Total Board Power (TBP) [W]" queryTableFieldId="3"/>
    <tableColumn id="4" xr3:uid="{7B47FC56-BB1A-4A02-881B-310686739AD6}" uniqueName="4" name="Využití GPU [%]" queryTableFieldId="4"/>
    <tableColumn id="5" xr3:uid="{3837220B-B550-4A01-AD5F-25F65E2E7564}" uniqueName="5" name="Snímková frekvence (Presented) [FPS]" queryTableFieldId="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D93B15-3877-4D96-81B4-29705D2E4A6A}" name="Tbl_1_GameObjects_10000" displayName="Tbl_1_GameObjects_10000" ref="A1:G240" tableType="queryTable" totalsRowShown="0">
  <autoFilter ref="A1:G240" xr:uid="{67D93B15-3877-4D96-81B4-29705D2E4A6A}"/>
  <tableColumns count="7">
    <tableColumn id="1" xr3:uid="{E7F6A309-E2E9-4F6F-BE6F-15C3085DC88C}" uniqueName="1" name="Date" queryTableFieldId="1" dataDxfId="7"/>
    <tableColumn id="2" xr3:uid="{D17D7DB9-66FB-498E-986E-D1FE3ACC7EC2}" uniqueName="2" name="Time" queryTableFieldId="2" dataDxfId="6"/>
    <tableColumn id="7" xr3:uid="{8C3A300D-94E9-4C43-8C11-53C5FAC25708}" uniqueName="7" name="Celkové využití CPU [%]" queryTableFieldId="7"/>
    <tableColumn id="6" xr3:uid="{18443444-F6BA-4556-ABC3-FAE765259486}" uniqueName="6" name="CPU Spotřeba energie jádra (SVI3 TFN) [W]" queryTableFieldId="6"/>
    <tableColumn id="3" xr3:uid="{F97CD986-4765-4CF8-B2F7-2BFDFF5881B4}" uniqueName="3" name="Total Board Power (TBP) [W]" queryTableFieldId="3"/>
    <tableColumn id="4" xr3:uid="{F82F3101-5649-4C37-8A0B-17F676C79FFD}" uniqueName="4" name="Využití GPU [%]" queryTableFieldId="4"/>
    <tableColumn id="5" xr3:uid="{5A80D565-F3FD-43A6-B34F-AC42224B71BD}" uniqueName="5" name="Snímková frekvence (Presented) [FPS]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8A0BB80-324F-43C0-8148-6239FB748D2F}" name="Tbl_4_DOTS_GI_30000" displayName="Tbl_4_DOTS_GI_30000" ref="A1:G241" tableType="queryTable" totalsRowShown="0">
  <autoFilter ref="A1:G241" xr:uid="{D8A0BB80-324F-43C0-8148-6239FB748D2F}"/>
  <tableColumns count="7">
    <tableColumn id="1" xr3:uid="{DCB1C223-988A-4130-9C7C-AE49F11A1F31}" uniqueName="1" name="Date" queryTableFieldId="1" dataDxfId="41"/>
    <tableColumn id="2" xr3:uid="{823BF62B-C54A-4948-A00B-DC1FD5E4D241}" uniqueName="2" name="Time" queryTableFieldId="2" dataDxfId="40"/>
    <tableColumn id="7" xr3:uid="{67AF9FC9-2A8D-48D9-854E-46216E6DE4C6}" uniqueName="7" name="Celkové využití CPU [%]" queryTableFieldId="7"/>
    <tableColumn id="6" xr3:uid="{2D6EF1B5-7F56-4FD4-BEA5-2299D7843FA2}" uniqueName="6" name="CPU Spotřeba energie jádra (SVI3 TFN) [W]" queryTableFieldId="6"/>
    <tableColumn id="3" xr3:uid="{87A6F109-87D7-4D90-B90C-D5EE714487B9}" uniqueName="3" name="Total Board Power (TBP) [W]" queryTableFieldId="3"/>
    <tableColumn id="4" xr3:uid="{937FD0DD-66D1-40CD-BE70-DF46BA84538C}" uniqueName="4" name="Využití GPU [%]" queryTableFieldId="4"/>
    <tableColumn id="5" xr3:uid="{08A26EA6-5F8F-48FC-A7DC-A797553E9A97}" uniqueName="5" name="Snímková frekvence (Presented) [FPS]" queryTableFieldId="5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481D65-F253-4C49-B97F-036734A91B14}" name="Tbl_1_GameObjects_1000" displayName="Tbl_1_GameObjects_1000" ref="A1:G241" tableType="queryTable" totalsRowShown="0">
  <autoFilter ref="A1:G241" xr:uid="{9E481D65-F253-4C49-B97F-036734A91B14}"/>
  <tableColumns count="7">
    <tableColumn id="1" xr3:uid="{9847B621-F5C6-4182-ADED-3112ECDE7E2B}" uniqueName="1" name="Date" queryTableFieldId="1" dataDxfId="5"/>
    <tableColumn id="2" xr3:uid="{673B7A9D-BCC6-4957-9C09-FC1BD2374210}" uniqueName="2" name="Time" queryTableFieldId="2" dataDxfId="4"/>
    <tableColumn id="7" xr3:uid="{B3F209CD-721E-4C8E-BFDA-8659134C8EB3}" uniqueName="7" name="Celkové využití CPU [%]" queryTableFieldId="7"/>
    <tableColumn id="6" xr3:uid="{49F298BB-07F5-476D-8583-E8C1D6A153D4}" uniqueName="6" name="CPU Spotřeba energie jádra (SVI3 TFN) [W]" queryTableFieldId="6"/>
    <tableColumn id="3" xr3:uid="{0BD25369-B77F-4749-A06F-6D27BD6FE48B}" uniqueName="3" name="Total Board Power (TBP) [W]" queryTableFieldId="3"/>
    <tableColumn id="4" xr3:uid="{6A7372B7-D288-4563-B49D-A23B69FBEB99}" uniqueName="4" name="Využití GPU [%]" queryTableFieldId="4"/>
    <tableColumn id="5" xr3:uid="{E7E61521-607D-4272-B0CC-1D73F19E376F}" uniqueName="5" name="Snímková frekvence (Presented) [FPS]" queryTableFieldId="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1813B8-FB83-4255-9102-BE7A41785B4F}" name="Tbl_klidovy_stav" displayName="Tbl_klidovy_stav" ref="A1:G242" tableType="queryTable" totalsRowShown="0">
  <autoFilter ref="A1:G242" xr:uid="{E91813B8-FB83-4255-9102-BE7A41785B4F}"/>
  <tableColumns count="7">
    <tableColumn id="1" xr3:uid="{C4390240-9698-4726-8DC2-3C17005C094E}" uniqueName="1" name="Date" queryTableFieldId="1" dataDxfId="3"/>
    <tableColumn id="2" xr3:uid="{F7288579-8CEC-44D1-B53D-ED092CDD9C48}" uniqueName="2" name="Time" queryTableFieldId="2" dataDxfId="2"/>
    <tableColumn id="3" xr3:uid="{1852F028-5A7F-49DB-9508-550D9D96F608}" uniqueName="3" name="Total Board Power (TBP) [W]" queryTableFieldId="3"/>
    <tableColumn id="4" xr3:uid="{FA45CE77-DBB2-43C9-97F2-37BB4CE8E54E}" uniqueName="4" name="Využití GPU [%]" queryTableFieldId="4"/>
    <tableColumn id="5" xr3:uid="{BBEC6499-5072-40C3-9A9F-3576D7ACDCBE}" uniqueName="5" name="Snímková frekvence (Presented) [FPS]" queryTableFieldId="5"/>
    <tableColumn id="6" xr3:uid="{5597D755-190E-455F-969E-A50D367261DC}" uniqueName="6" name="CPU Spotřeba energie jádra (SVI3 TFN) [W]" queryTableFieldId="6"/>
    <tableColumn id="7" xr3:uid="{CF9FC26B-5872-4C01-9C35-01A86700389A}" uniqueName="7" name="Celkové využití CPU [%]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48F201-005F-4AC8-99EB-7878992D222A}" name="Tbl_4_DOTS_GI_20000" displayName="Tbl_4_DOTS_GI_20000" ref="A1:G242" tableType="queryTable" totalsRowShown="0">
  <autoFilter ref="A1:G242" xr:uid="{C148F201-005F-4AC8-99EB-7878992D222A}"/>
  <tableColumns count="7">
    <tableColumn id="1" xr3:uid="{8E0C2E76-A8C9-4914-BEB8-63FEAD0D39A7}" uniqueName="1" name="Date" queryTableFieldId="1" dataDxfId="39"/>
    <tableColumn id="2" xr3:uid="{799C76EA-6063-4817-9F1E-3DBA5B39E7DD}" uniqueName="2" name="Time" queryTableFieldId="2" dataDxfId="38"/>
    <tableColumn id="7" xr3:uid="{83C93A49-7408-463C-8DC5-2FCF7CF09292}" uniqueName="7" name="Celkové využití CPU [%]" queryTableFieldId="7"/>
    <tableColumn id="6" xr3:uid="{068E96B9-FD4D-4B0C-BC01-7C24444C1622}" uniqueName="6" name="CPU Spotřeba energie jádra (SVI3 TFN) [W]" queryTableFieldId="6"/>
    <tableColumn id="3" xr3:uid="{189E586E-9B68-40C6-9EC0-98B9A288FCC8}" uniqueName="3" name="Total Board Power (TBP) [W]" queryTableFieldId="3"/>
    <tableColumn id="4" xr3:uid="{E7B77637-B9C8-4909-B0DE-DCD2E4649355}" uniqueName="4" name="Využití GPU [%]" queryTableFieldId="4"/>
    <tableColumn id="5" xr3:uid="{EF0F9615-4E11-4287-941C-E92C151CD8C0}" uniqueName="5" name="Snímková frekvence (Presented) [FPS]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9EF881B-0F38-4FE1-8E45-B61A88FEDC1C}" name="Tbl_4_DOTS_GI_10000" displayName="Tbl_4_DOTS_GI_10000" ref="A1:G242" tableType="queryTable" totalsRowShown="0">
  <autoFilter ref="A1:G242" xr:uid="{09EF881B-0F38-4FE1-8E45-B61A88FEDC1C}"/>
  <tableColumns count="7">
    <tableColumn id="1" xr3:uid="{35114E81-EA9C-4B07-A520-5C8AC9334A0A}" uniqueName="1" name="Date" queryTableFieldId="1" dataDxfId="37"/>
    <tableColumn id="2" xr3:uid="{B3BDF6C6-0FE3-48DF-A848-8E6AB756CBEF}" uniqueName="2" name="Time" queryTableFieldId="2" dataDxfId="36"/>
    <tableColumn id="7" xr3:uid="{9BFB4747-C45B-47E1-AEC4-B4908706FB84}" uniqueName="7" name="Celkové využití CPU [%]" queryTableFieldId="7"/>
    <tableColumn id="6" xr3:uid="{295E9ED9-3583-4638-8959-EE3555F8B384}" uniqueName="6" name="CPU Spotřeba energie jádra (SVI3 TFN) [W]" queryTableFieldId="6"/>
    <tableColumn id="3" xr3:uid="{3091A411-D01D-434D-B273-ACD928BF2784}" uniqueName="3" name="Total Board Power (TBP) [W]" queryTableFieldId="3"/>
    <tableColumn id="4" xr3:uid="{AAD26EB6-FEFC-4136-B248-64D6F4DD935A}" uniqueName="4" name="Využití GPU [%]" queryTableFieldId="4"/>
    <tableColumn id="5" xr3:uid="{807A25E4-5A77-486D-A7D7-EF7305EDC174}" uniqueName="5" name="Snímková frekvence (Presented) [FPS]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A6FB8A0-257D-456B-B274-2EB02B999C7A}" name="Tbl_4_DOTS_GI_1000" displayName="Tbl_4_DOTS_GI_1000" ref="A1:G241" tableType="queryTable" totalsRowShown="0">
  <autoFilter ref="A1:G241" xr:uid="{8A6FB8A0-257D-456B-B274-2EB02B999C7A}"/>
  <tableColumns count="7">
    <tableColumn id="1" xr3:uid="{765EE003-73F5-4300-8D2C-7BCA72581C31}" uniqueName="1" name="Date" queryTableFieldId="1" dataDxfId="35"/>
    <tableColumn id="2" xr3:uid="{C7DA7634-165A-49CC-BEE1-BB470B1A0D06}" uniqueName="2" name="Time" queryTableFieldId="2" dataDxfId="34"/>
    <tableColumn id="7" xr3:uid="{07C3E708-09EC-4134-8D4D-F8CD4B886C6F}" uniqueName="7" name="Celkové využití CPU [%]" queryTableFieldId="7"/>
    <tableColumn id="6" xr3:uid="{FE1E8481-60A6-4718-A69E-544A0AFB36CE}" uniqueName="6" name="CPU Spotřeba energie jádra (SVI3 TFN) [W]" queryTableFieldId="6"/>
    <tableColumn id="3" xr3:uid="{77C91B4F-47FA-4C07-A21E-72D5FBACE200}" uniqueName="3" name="Total Board Power (TBP) [W]" queryTableFieldId="3"/>
    <tableColumn id="4" xr3:uid="{3294340A-ABDF-4C7F-B43E-60223FBCF383}" uniqueName="4" name="Využití GPU [%]" queryTableFieldId="4"/>
    <tableColumn id="5" xr3:uid="{0AFBD950-7057-4ACB-8EB2-510A720862C8}" uniqueName="5" name="Snímková frekvence (Presented) [FPS]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FB9887E-5461-4729-B551-FB89428AB2A6}" name="Tbl_3_GPU_Instancing_40000" displayName="Tbl_3_GPU_Instancing_40000" ref="A1:G242" tableType="queryTable" totalsRowShown="0">
  <autoFilter ref="A1:G242" xr:uid="{CFB9887E-5461-4729-B551-FB89428AB2A6}"/>
  <tableColumns count="7">
    <tableColumn id="1" xr3:uid="{D9121D1A-39D0-455C-B2FF-C1A41316FFD0}" uniqueName="1" name="Date" queryTableFieldId="1" dataDxfId="33"/>
    <tableColumn id="2" xr3:uid="{D53B52FC-E619-44AD-B032-A1E77403770A}" uniqueName="2" name="Time" queryTableFieldId="2" dataDxfId="32"/>
    <tableColumn id="7" xr3:uid="{1C8659AD-8D62-47F9-BF21-C61AA16C9AE8}" uniqueName="7" name="Celkové využití CPU [%]" queryTableFieldId="7"/>
    <tableColumn id="6" xr3:uid="{09D5E872-7E62-4054-8DAF-957532D70AEA}" uniqueName="6" name="CPU Spotřeba energie jádra (SVI3 TFN) [W]" queryTableFieldId="6"/>
    <tableColumn id="3" xr3:uid="{B92E206F-1D24-4D6B-AA25-9841601BB037}" uniqueName="3" name="Total Board Power (TBP) [W]" queryTableFieldId="3"/>
    <tableColumn id="4" xr3:uid="{07EB40F3-27D2-485B-8925-BDC3A028AA13}" uniqueName="4" name="Využití GPU [%]" queryTableFieldId="4"/>
    <tableColumn id="5" xr3:uid="{278E6349-42E0-499A-8B40-8CD6505DDD75}" uniqueName="5" name="Snímková frekvence (Presented) [FPS]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76F3F64-51BD-4287-8B60-36D5D1B1B521}" name="Tbl_3_GPU_Instancing_30000" displayName="Tbl_3_GPU_Instancing_30000" ref="A1:G240" tableType="queryTable" totalsRowShown="0">
  <autoFilter ref="A1:G240" xr:uid="{976F3F64-51BD-4287-8B60-36D5D1B1B521}"/>
  <tableColumns count="7">
    <tableColumn id="1" xr3:uid="{99A5BE86-7AB0-49D0-BA52-9AB3FF772FF5}" uniqueName="1" name="Date" queryTableFieldId="1" dataDxfId="31"/>
    <tableColumn id="2" xr3:uid="{A2EEBEDA-2888-473E-A55B-4EAB82A07C88}" uniqueName="2" name="Time" queryTableFieldId="2" dataDxfId="30"/>
    <tableColumn id="7" xr3:uid="{B3BA73CD-1711-4DEA-8813-A02BDFCF3F2B}" uniqueName="7" name="Celkové využití CPU [%]" queryTableFieldId="7"/>
    <tableColumn id="6" xr3:uid="{98359044-F2FC-45C0-B536-62FDCCA00AC9}" uniqueName="6" name="CPU Spotřeba energie jádra (SVI3 TFN) [W]" queryTableFieldId="6"/>
    <tableColumn id="3" xr3:uid="{2B274B89-66B9-43C9-834A-D520CA5879B2}" uniqueName="3" name="Total Board Power (TBP) [W]" queryTableFieldId="3"/>
    <tableColumn id="4" xr3:uid="{FC5ACE1B-67C5-4C9A-8A61-60FAD6F466D6}" uniqueName="4" name="Využití GPU [%]" queryTableFieldId="4"/>
    <tableColumn id="5" xr3:uid="{25B04545-CD7D-491F-9C1C-9F69F37A032F}" uniqueName="5" name="Snímková frekvence (Presented) [FPS]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5308CAB-7726-4973-A08B-42EB6D160E69}" name="Tbl_3_GPU_Instancing_20000" displayName="Tbl_3_GPU_Instancing_20000" ref="A1:G241" tableType="queryTable" totalsRowShown="0">
  <autoFilter ref="A1:G241" xr:uid="{05308CAB-7726-4973-A08B-42EB6D160E69}"/>
  <tableColumns count="7">
    <tableColumn id="1" xr3:uid="{58A2D30B-DA5C-47A9-9B35-99FC0DA1F975}" uniqueName="1" name="Date" queryTableFieldId="1" dataDxfId="29"/>
    <tableColumn id="2" xr3:uid="{E576812B-8A69-46F2-8D7B-A92FE0DC30E9}" uniqueName="2" name="Time" queryTableFieldId="2" dataDxfId="28"/>
    <tableColumn id="7" xr3:uid="{2B32BC2F-E0F1-4B14-9106-7B958C61421B}" uniqueName="7" name="Celkové využití CPU [%]" queryTableFieldId="7"/>
    <tableColumn id="6" xr3:uid="{96E7C7E7-89A2-48B0-83C5-A4BD0AF7FC1E}" uniqueName="6" name="CPU Spotřeba energie jádra (SVI3 TFN) [W]" queryTableFieldId="6"/>
    <tableColumn id="3" xr3:uid="{8B773477-F5B7-4D47-B524-5178B89D834F}" uniqueName="3" name="Total Board Power (TBP) [W]" queryTableFieldId="3"/>
    <tableColumn id="4" xr3:uid="{A1840FB8-DAF3-4225-B619-E89ADD503D51}" uniqueName="4" name="Využití GPU [%]" queryTableFieldId="4"/>
    <tableColumn id="5" xr3:uid="{BD1B19AA-BF2F-48C3-ABB9-8F0B33C6D3BA}" uniqueName="5" name="Snímková frekvence (Presented) [FPS]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3350336-AF34-4DFE-A255-DA758FC6B198}" name="Tbl_3_GPU_Instancing_10000" displayName="Tbl_3_GPU_Instancing_10000" ref="A1:G241" tableType="queryTable" totalsRowShown="0">
  <autoFilter ref="A1:G241" xr:uid="{D3350336-AF34-4DFE-A255-DA758FC6B198}"/>
  <tableColumns count="7">
    <tableColumn id="1" xr3:uid="{E7805BD6-64B4-45B2-B9B6-3984B51FFD11}" uniqueName="1" name="Date" queryTableFieldId="1" dataDxfId="27"/>
    <tableColumn id="2" xr3:uid="{A727E005-8C29-4B84-914B-9F79CF492688}" uniqueName="2" name="Time" queryTableFieldId="2" dataDxfId="26"/>
    <tableColumn id="7" xr3:uid="{B4AA76F8-FE50-4BF3-A573-DB1E9F450DDC}" uniqueName="7" name="Celkové využití CPU [%]" queryTableFieldId="7"/>
    <tableColumn id="6" xr3:uid="{C3AA47DA-D552-4449-A25E-A29D871CBBDB}" uniqueName="6" name="CPU Spotřeba energie jádra (SVI3 TFN) [W]" queryTableFieldId="6"/>
    <tableColumn id="3" xr3:uid="{2063740E-1B47-452D-9C59-A50C548EAE06}" uniqueName="3" name="Total Board Power (TBP) [W]" queryTableFieldId="3"/>
    <tableColumn id="4" xr3:uid="{FE71C59F-1856-48AE-8CC7-677DCE754FC4}" uniqueName="4" name="Využití GPU [%]" queryTableFieldId="4"/>
    <tableColumn id="5" xr3:uid="{94DCDB82-2984-403C-8A79-35BF99F468B9}" uniqueName="5" name="Snímková frekvence (Presented) [FPS]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FB7CC-8418-485C-A0E8-697B914D1B38}">
  <dimension ref="A1:J242"/>
  <sheetViews>
    <sheetView workbookViewId="0">
      <selection activeCell="J2" sqref="J2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1262</v>
      </c>
      <c r="C2">
        <v>41.7</v>
      </c>
      <c r="D2">
        <v>36.768000000000001</v>
      </c>
      <c r="E2">
        <v>133.74799999999999</v>
      </c>
      <c r="F2">
        <v>79</v>
      </c>
      <c r="G2">
        <v>627.29999999999995</v>
      </c>
      <c r="I2" t="s">
        <v>249</v>
      </c>
      <c r="J2" s="1">
        <f>AVERAGE(Tbl_4_DOTS_GI_40000[Celkové využití CPU '[%']])</f>
        <v>43.282572614107913</v>
      </c>
    </row>
    <row r="3" spans="1:10" x14ac:dyDescent="0.25">
      <c r="A3" t="s">
        <v>299</v>
      </c>
      <c r="B3" t="s">
        <v>1263</v>
      </c>
      <c r="C3">
        <v>48.2</v>
      </c>
      <c r="D3">
        <v>43.454000000000001</v>
      </c>
      <c r="E3">
        <v>140.60599999999999</v>
      </c>
      <c r="F3">
        <v>77</v>
      </c>
      <c r="G3">
        <v>696.2</v>
      </c>
      <c r="I3" t="s">
        <v>250</v>
      </c>
      <c r="J3" s="1">
        <f>AVERAGE(Tbl_4_DOTS_GI_40000[CPU Spotřeba energie jádra (SVI3 TFN) '[W']])</f>
        <v>37.927838174273866</v>
      </c>
    </row>
    <row r="4" spans="1:10" x14ac:dyDescent="0.25">
      <c r="A4" t="s">
        <v>299</v>
      </c>
      <c r="B4" t="s">
        <v>1264</v>
      </c>
      <c r="C4">
        <v>45.8</v>
      </c>
      <c r="D4">
        <v>41.962000000000003</v>
      </c>
      <c r="E4">
        <v>142.74</v>
      </c>
      <c r="F4">
        <v>76</v>
      </c>
      <c r="G4">
        <v>703.2</v>
      </c>
      <c r="I4" t="s">
        <v>251</v>
      </c>
      <c r="J4" s="1">
        <f>AVERAGE(Tbl_4_DOTS_GI_40000[Využití GPU '[%']])</f>
        <v>78.112033195020743</v>
      </c>
    </row>
    <row r="5" spans="1:10" x14ac:dyDescent="0.25">
      <c r="A5" t="s">
        <v>299</v>
      </c>
      <c r="B5" t="s">
        <v>1265</v>
      </c>
      <c r="C5">
        <v>46.7</v>
      </c>
      <c r="D5">
        <v>40.639000000000003</v>
      </c>
      <c r="E5">
        <v>130.09</v>
      </c>
      <c r="F5">
        <v>72</v>
      </c>
      <c r="G5">
        <v>569.9</v>
      </c>
      <c r="I5" t="s">
        <v>252</v>
      </c>
      <c r="J5" s="1">
        <f>AVERAGE(Tbl_4_DOTS_GI_40000[Total Board Power (TBP) '[W']])</f>
        <v>135.02578008298755</v>
      </c>
    </row>
    <row r="6" spans="1:10" x14ac:dyDescent="0.25">
      <c r="A6" t="s">
        <v>299</v>
      </c>
      <c r="B6" t="s">
        <v>1266</v>
      </c>
      <c r="C6">
        <v>42.1</v>
      </c>
      <c r="D6">
        <v>37.722999999999999</v>
      </c>
      <c r="E6">
        <v>129.678</v>
      </c>
      <c r="F6">
        <v>79</v>
      </c>
      <c r="G6">
        <v>625.29999999999995</v>
      </c>
      <c r="I6" t="s">
        <v>254</v>
      </c>
      <c r="J6" s="1">
        <f>AVERAGE(Tbl_4_DOTS_GI_40000[Snímková frekvence (Presented) '[FPS']])</f>
        <v>642.26514522821594</v>
      </c>
    </row>
    <row r="7" spans="1:10" x14ac:dyDescent="0.25">
      <c r="A7" t="s">
        <v>299</v>
      </c>
      <c r="B7" t="s">
        <v>1267</v>
      </c>
      <c r="C7">
        <v>46</v>
      </c>
      <c r="D7">
        <v>39.545000000000002</v>
      </c>
      <c r="E7">
        <v>124.417</v>
      </c>
      <c r="F7">
        <v>77</v>
      </c>
      <c r="G7">
        <v>625.79999999999995</v>
      </c>
    </row>
    <row r="8" spans="1:10" x14ac:dyDescent="0.25">
      <c r="A8" t="s">
        <v>299</v>
      </c>
      <c r="B8" t="s">
        <v>1268</v>
      </c>
      <c r="C8">
        <v>41.8</v>
      </c>
      <c r="D8">
        <v>37.664000000000001</v>
      </c>
      <c r="E8">
        <v>132.48400000000001</v>
      </c>
      <c r="F8">
        <v>79</v>
      </c>
      <c r="G8">
        <v>630.29999999999995</v>
      </c>
    </row>
    <row r="9" spans="1:10" x14ac:dyDescent="0.25">
      <c r="A9" t="s">
        <v>299</v>
      </c>
      <c r="B9" t="s">
        <v>1269</v>
      </c>
      <c r="C9">
        <v>46.7</v>
      </c>
      <c r="D9">
        <v>42.779000000000003</v>
      </c>
      <c r="E9">
        <v>141.97200000000001</v>
      </c>
      <c r="F9">
        <v>76</v>
      </c>
      <c r="G9">
        <v>701.2</v>
      </c>
    </row>
    <row r="10" spans="1:10" x14ac:dyDescent="0.25">
      <c r="A10" t="s">
        <v>299</v>
      </c>
      <c r="B10" t="s">
        <v>1270</v>
      </c>
      <c r="C10">
        <v>45.9</v>
      </c>
      <c r="D10">
        <v>40.691000000000003</v>
      </c>
      <c r="E10">
        <v>142.97800000000001</v>
      </c>
      <c r="F10">
        <v>76</v>
      </c>
      <c r="G10">
        <v>698.6</v>
      </c>
    </row>
    <row r="11" spans="1:10" x14ac:dyDescent="0.25">
      <c r="A11" t="s">
        <v>299</v>
      </c>
      <c r="B11" t="s">
        <v>1271</v>
      </c>
      <c r="C11">
        <v>42.7</v>
      </c>
      <c r="D11">
        <v>39.043999999999997</v>
      </c>
      <c r="E11">
        <v>137.54300000000001</v>
      </c>
      <c r="F11">
        <v>77</v>
      </c>
      <c r="G11">
        <v>629.20000000000005</v>
      </c>
    </row>
    <row r="12" spans="1:10" x14ac:dyDescent="0.25">
      <c r="A12" t="s">
        <v>299</v>
      </c>
      <c r="B12" t="s">
        <v>1272</v>
      </c>
      <c r="C12">
        <v>41.3</v>
      </c>
      <c r="D12">
        <v>36.591999999999999</v>
      </c>
      <c r="E12">
        <v>133.673</v>
      </c>
      <c r="F12">
        <v>79</v>
      </c>
      <c r="G12">
        <v>626.9</v>
      </c>
    </row>
    <row r="13" spans="1:10" x14ac:dyDescent="0.25">
      <c r="A13" t="s">
        <v>299</v>
      </c>
      <c r="B13" t="s">
        <v>1273</v>
      </c>
      <c r="C13">
        <v>46.6</v>
      </c>
      <c r="D13">
        <v>41.863999999999997</v>
      </c>
      <c r="E13">
        <v>139.00800000000001</v>
      </c>
      <c r="F13">
        <v>77</v>
      </c>
      <c r="G13">
        <v>697.9</v>
      </c>
    </row>
    <row r="14" spans="1:10" x14ac:dyDescent="0.25">
      <c r="A14" t="s">
        <v>299</v>
      </c>
      <c r="B14" t="s">
        <v>1274</v>
      </c>
      <c r="C14">
        <v>44.7</v>
      </c>
      <c r="D14">
        <v>40.036999999999999</v>
      </c>
      <c r="E14">
        <v>142.33799999999999</v>
      </c>
      <c r="F14">
        <v>76</v>
      </c>
      <c r="G14">
        <v>651</v>
      </c>
    </row>
    <row r="15" spans="1:10" x14ac:dyDescent="0.25">
      <c r="A15" t="s">
        <v>299</v>
      </c>
      <c r="B15" t="s">
        <v>1275</v>
      </c>
      <c r="C15">
        <v>43.9</v>
      </c>
      <c r="D15">
        <v>39.874000000000002</v>
      </c>
      <c r="E15">
        <v>135.03200000000001</v>
      </c>
      <c r="F15">
        <v>78</v>
      </c>
      <c r="G15">
        <v>669.1</v>
      </c>
    </row>
    <row r="16" spans="1:10" x14ac:dyDescent="0.25">
      <c r="A16" t="s">
        <v>299</v>
      </c>
      <c r="B16" t="s">
        <v>1276</v>
      </c>
      <c r="C16">
        <v>43.3</v>
      </c>
      <c r="D16">
        <v>39.290999999999997</v>
      </c>
      <c r="E16">
        <v>139.589</v>
      </c>
      <c r="F16">
        <v>79</v>
      </c>
      <c r="G16">
        <v>629.1</v>
      </c>
    </row>
    <row r="17" spans="1:7" x14ac:dyDescent="0.25">
      <c r="A17" t="s">
        <v>299</v>
      </c>
      <c r="B17" t="s">
        <v>1277</v>
      </c>
      <c r="C17">
        <v>41.5</v>
      </c>
      <c r="D17">
        <v>37.573</v>
      </c>
      <c r="E17">
        <v>133.08699999999999</v>
      </c>
      <c r="F17">
        <v>79</v>
      </c>
      <c r="G17">
        <v>628.5</v>
      </c>
    </row>
    <row r="18" spans="1:7" x14ac:dyDescent="0.25">
      <c r="A18" t="s">
        <v>299</v>
      </c>
      <c r="B18" t="s">
        <v>1278</v>
      </c>
      <c r="C18">
        <v>41.8</v>
      </c>
      <c r="D18">
        <v>37.262999999999998</v>
      </c>
      <c r="E18">
        <v>133.62799999999999</v>
      </c>
      <c r="F18">
        <v>79</v>
      </c>
      <c r="G18">
        <v>631.6</v>
      </c>
    </row>
    <row r="19" spans="1:7" x14ac:dyDescent="0.25">
      <c r="A19" t="s">
        <v>299</v>
      </c>
      <c r="B19" t="s">
        <v>1279</v>
      </c>
      <c r="C19">
        <v>42.9</v>
      </c>
      <c r="D19">
        <v>38.323999999999998</v>
      </c>
      <c r="E19">
        <v>135.15600000000001</v>
      </c>
      <c r="F19">
        <v>74</v>
      </c>
      <c r="G19">
        <v>689.5</v>
      </c>
    </row>
    <row r="20" spans="1:7" x14ac:dyDescent="0.25">
      <c r="A20" t="s">
        <v>299</v>
      </c>
      <c r="B20" t="s">
        <v>1280</v>
      </c>
      <c r="C20">
        <v>45.2</v>
      </c>
      <c r="D20">
        <v>40.673000000000002</v>
      </c>
      <c r="E20">
        <v>141.779</v>
      </c>
      <c r="F20">
        <v>76</v>
      </c>
      <c r="G20">
        <v>656.5</v>
      </c>
    </row>
    <row r="21" spans="1:7" x14ac:dyDescent="0.25">
      <c r="A21" t="s">
        <v>299</v>
      </c>
      <c r="B21" t="s">
        <v>1281</v>
      </c>
      <c r="C21">
        <v>44.1</v>
      </c>
      <c r="D21">
        <v>39.369999999999997</v>
      </c>
      <c r="E21">
        <v>134.53800000000001</v>
      </c>
      <c r="F21">
        <v>76</v>
      </c>
      <c r="G21">
        <v>683.2</v>
      </c>
    </row>
    <row r="22" spans="1:7" x14ac:dyDescent="0.25">
      <c r="A22" t="s">
        <v>299</v>
      </c>
      <c r="B22" t="s">
        <v>1282</v>
      </c>
      <c r="C22">
        <v>45.6</v>
      </c>
      <c r="D22">
        <v>41.064</v>
      </c>
      <c r="E22">
        <v>140.46</v>
      </c>
      <c r="F22">
        <v>76</v>
      </c>
      <c r="G22">
        <v>698.6</v>
      </c>
    </row>
    <row r="23" spans="1:7" x14ac:dyDescent="0.25">
      <c r="A23" t="s">
        <v>299</v>
      </c>
      <c r="B23" t="s">
        <v>1283</v>
      </c>
      <c r="C23">
        <v>44.7</v>
      </c>
      <c r="D23">
        <v>40.167999999999999</v>
      </c>
      <c r="E23">
        <v>138.94900000000001</v>
      </c>
      <c r="F23">
        <v>76</v>
      </c>
      <c r="G23">
        <v>692.1</v>
      </c>
    </row>
    <row r="24" spans="1:7" x14ac:dyDescent="0.25">
      <c r="A24" t="s">
        <v>299</v>
      </c>
      <c r="B24" t="s">
        <v>1284</v>
      </c>
      <c r="C24">
        <v>41.9</v>
      </c>
      <c r="D24">
        <v>37.594999999999999</v>
      </c>
      <c r="E24">
        <v>133.30600000000001</v>
      </c>
      <c r="F24">
        <v>78</v>
      </c>
      <c r="G24">
        <v>629.29999999999995</v>
      </c>
    </row>
    <row r="25" spans="1:7" x14ac:dyDescent="0.25">
      <c r="A25" t="s">
        <v>299</v>
      </c>
      <c r="B25" t="s">
        <v>1285</v>
      </c>
      <c r="C25">
        <v>42.5</v>
      </c>
      <c r="D25">
        <v>38.283999999999999</v>
      </c>
      <c r="E25">
        <v>131.59700000000001</v>
      </c>
      <c r="F25">
        <v>79</v>
      </c>
      <c r="G25">
        <v>628.20000000000005</v>
      </c>
    </row>
    <row r="26" spans="1:7" x14ac:dyDescent="0.25">
      <c r="A26" t="s">
        <v>299</v>
      </c>
      <c r="B26" t="s">
        <v>1286</v>
      </c>
      <c r="C26">
        <v>41.7</v>
      </c>
      <c r="D26">
        <v>37.911999999999999</v>
      </c>
      <c r="E26">
        <v>132.386</v>
      </c>
      <c r="F26">
        <v>79</v>
      </c>
      <c r="G26">
        <v>632.70000000000005</v>
      </c>
    </row>
    <row r="27" spans="1:7" x14ac:dyDescent="0.25">
      <c r="A27" t="s">
        <v>299</v>
      </c>
      <c r="B27" t="s">
        <v>1287</v>
      </c>
      <c r="C27">
        <v>41.8</v>
      </c>
      <c r="D27">
        <v>37.652000000000001</v>
      </c>
      <c r="E27">
        <v>132.43799999999999</v>
      </c>
      <c r="F27">
        <v>79</v>
      </c>
      <c r="G27">
        <v>630.4</v>
      </c>
    </row>
    <row r="28" spans="1:7" x14ac:dyDescent="0.25">
      <c r="A28" t="s">
        <v>299</v>
      </c>
      <c r="B28" t="s">
        <v>1288</v>
      </c>
      <c r="C28">
        <v>46.9</v>
      </c>
      <c r="D28">
        <v>42.344000000000001</v>
      </c>
      <c r="E28">
        <v>139.92099999999999</v>
      </c>
      <c r="F28">
        <v>76</v>
      </c>
      <c r="G28">
        <v>703.1</v>
      </c>
    </row>
    <row r="29" spans="1:7" x14ac:dyDescent="0.25">
      <c r="A29" t="s">
        <v>299</v>
      </c>
      <c r="B29" t="s">
        <v>1289</v>
      </c>
      <c r="C29">
        <v>41.7</v>
      </c>
      <c r="D29">
        <v>37.44</v>
      </c>
      <c r="E29">
        <v>134.54</v>
      </c>
      <c r="F29">
        <v>79</v>
      </c>
      <c r="G29">
        <v>635</v>
      </c>
    </row>
    <row r="30" spans="1:7" x14ac:dyDescent="0.25">
      <c r="A30" t="s">
        <v>299</v>
      </c>
      <c r="B30" t="s">
        <v>1290</v>
      </c>
      <c r="C30">
        <v>42.6</v>
      </c>
      <c r="D30">
        <v>38.253999999999998</v>
      </c>
      <c r="E30">
        <v>134.399</v>
      </c>
      <c r="F30">
        <v>79</v>
      </c>
      <c r="G30">
        <v>629</v>
      </c>
    </row>
    <row r="31" spans="1:7" x14ac:dyDescent="0.25">
      <c r="A31" t="s">
        <v>299</v>
      </c>
      <c r="B31" t="s">
        <v>1291</v>
      </c>
      <c r="C31">
        <v>42</v>
      </c>
      <c r="D31">
        <v>37.363999999999997</v>
      </c>
      <c r="E31">
        <v>133.47399999999999</v>
      </c>
      <c r="F31">
        <v>80</v>
      </c>
      <c r="G31">
        <v>627.4</v>
      </c>
    </row>
    <row r="32" spans="1:7" x14ac:dyDescent="0.25">
      <c r="A32" t="s">
        <v>299</v>
      </c>
      <c r="B32" t="s">
        <v>1292</v>
      </c>
      <c r="C32">
        <v>46.1</v>
      </c>
      <c r="D32">
        <v>39.646000000000001</v>
      </c>
      <c r="E32">
        <v>125.137</v>
      </c>
      <c r="F32">
        <v>77</v>
      </c>
      <c r="G32">
        <v>604.5</v>
      </c>
    </row>
    <row r="33" spans="1:7" x14ac:dyDescent="0.25">
      <c r="A33" t="s">
        <v>299</v>
      </c>
      <c r="B33" t="s">
        <v>1293</v>
      </c>
      <c r="C33">
        <v>41.8</v>
      </c>
      <c r="D33">
        <v>37.67</v>
      </c>
      <c r="E33">
        <v>131.02699999999999</v>
      </c>
      <c r="F33">
        <v>79</v>
      </c>
      <c r="G33">
        <v>625.9</v>
      </c>
    </row>
    <row r="34" spans="1:7" x14ac:dyDescent="0.25">
      <c r="A34" t="s">
        <v>299</v>
      </c>
      <c r="B34" t="s">
        <v>1294</v>
      </c>
      <c r="C34">
        <v>41.5</v>
      </c>
      <c r="D34">
        <v>36.835000000000001</v>
      </c>
      <c r="E34">
        <v>132.98099999999999</v>
      </c>
      <c r="F34">
        <v>78</v>
      </c>
      <c r="G34">
        <v>631.5</v>
      </c>
    </row>
    <row r="35" spans="1:7" x14ac:dyDescent="0.25">
      <c r="A35" t="s">
        <v>299</v>
      </c>
      <c r="B35" t="s">
        <v>1295</v>
      </c>
      <c r="C35">
        <v>41.5</v>
      </c>
      <c r="D35">
        <v>36.628</v>
      </c>
      <c r="E35">
        <v>132.07599999999999</v>
      </c>
      <c r="F35">
        <v>78</v>
      </c>
      <c r="G35">
        <v>628.20000000000005</v>
      </c>
    </row>
    <row r="36" spans="1:7" x14ac:dyDescent="0.25">
      <c r="A36" t="s">
        <v>299</v>
      </c>
      <c r="B36" t="s">
        <v>1296</v>
      </c>
      <c r="C36">
        <v>42.5</v>
      </c>
      <c r="D36">
        <v>38.314999999999998</v>
      </c>
      <c r="E36">
        <v>133.404</v>
      </c>
      <c r="F36">
        <v>79</v>
      </c>
      <c r="G36">
        <v>629.29999999999995</v>
      </c>
    </row>
    <row r="37" spans="1:7" x14ac:dyDescent="0.25">
      <c r="A37" t="s">
        <v>299</v>
      </c>
      <c r="B37" t="s">
        <v>1297</v>
      </c>
      <c r="C37">
        <v>41.8</v>
      </c>
      <c r="D37">
        <v>37.722000000000001</v>
      </c>
      <c r="E37">
        <v>132.69900000000001</v>
      </c>
      <c r="F37">
        <v>79</v>
      </c>
      <c r="G37">
        <v>632.20000000000005</v>
      </c>
    </row>
    <row r="38" spans="1:7" x14ac:dyDescent="0.25">
      <c r="A38" t="s">
        <v>299</v>
      </c>
      <c r="B38" t="s">
        <v>1298</v>
      </c>
      <c r="C38">
        <v>41.5</v>
      </c>
      <c r="D38">
        <v>36.462000000000003</v>
      </c>
      <c r="E38">
        <v>132.97399999999999</v>
      </c>
      <c r="F38">
        <v>79</v>
      </c>
      <c r="G38">
        <v>633</v>
      </c>
    </row>
    <row r="39" spans="1:7" x14ac:dyDescent="0.25">
      <c r="A39" t="s">
        <v>299</v>
      </c>
      <c r="B39" t="s">
        <v>1299</v>
      </c>
      <c r="C39">
        <v>43.1</v>
      </c>
      <c r="D39">
        <v>38.527000000000001</v>
      </c>
      <c r="E39">
        <v>133.178</v>
      </c>
      <c r="F39">
        <v>78</v>
      </c>
      <c r="G39">
        <v>639.4</v>
      </c>
    </row>
    <row r="40" spans="1:7" x14ac:dyDescent="0.25">
      <c r="A40" t="s">
        <v>299</v>
      </c>
      <c r="B40" t="s">
        <v>1300</v>
      </c>
      <c r="C40">
        <v>42.2</v>
      </c>
      <c r="D40">
        <v>37.435000000000002</v>
      </c>
      <c r="E40">
        <v>132.47</v>
      </c>
      <c r="F40">
        <v>79</v>
      </c>
      <c r="G40">
        <v>626.79999999999995</v>
      </c>
    </row>
    <row r="41" spans="1:7" x14ac:dyDescent="0.25">
      <c r="A41" t="s">
        <v>299</v>
      </c>
      <c r="B41" t="s">
        <v>1301</v>
      </c>
      <c r="C41">
        <v>42.5</v>
      </c>
      <c r="D41">
        <v>37.895000000000003</v>
      </c>
      <c r="E41">
        <v>132.54900000000001</v>
      </c>
      <c r="F41">
        <v>78</v>
      </c>
      <c r="G41">
        <v>634.20000000000005</v>
      </c>
    </row>
    <row r="42" spans="1:7" x14ac:dyDescent="0.25">
      <c r="A42" t="s">
        <v>299</v>
      </c>
      <c r="B42" t="s">
        <v>1302</v>
      </c>
      <c r="C42">
        <v>42.1</v>
      </c>
      <c r="D42">
        <v>37.087000000000003</v>
      </c>
      <c r="E42">
        <v>133.559</v>
      </c>
      <c r="F42">
        <v>79</v>
      </c>
      <c r="G42">
        <v>635.79999999999995</v>
      </c>
    </row>
    <row r="43" spans="1:7" x14ac:dyDescent="0.25">
      <c r="A43" t="s">
        <v>299</v>
      </c>
      <c r="B43" t="s">
        <v>1303</v>
      </c>
      <c r="C43">
        <v>43.9</v>
      </c>
      <c r="D43">
        <v>39.176000000000002</v>
      </c>
      <c r="E43">
        <v>137.44399999999999</v>
      </c>
      <c r="F43">
        <v>76</v>
      </c>
      <c r="G43">
        <v>692.2</v>
      </c>
    </row>
    <row r="44" spans="1:7" x14ac:dyDescent="0.25">
      <c r="A44" t="s">
        <v>299</v>
      </c>
      <c r="B44" t="s">
        <v>1304</v>
      </c>
      <c r="C44">
        <v>41.7</v>
      </c>
      <c r="D44">
        <v>36</v>
      </c>
      <c r="E44">
        <v>134.61699999999999</v>
      </c>
      <c r="F44">
        <v>78</v>
      </c>
      <c r="G44">
        <v>635.29999999999995</v>
      </c>
    </row>
    <row r="45" spans="1:7" x14ac:dyDescent="0.25">
      <c r="A45" t="s">
        <v>299</v>
      </c>
      <c r="B45" t="s">
        <v>1305</v>
      </c>
      <c r="C45">
        <v>43.7</v>
      </c>
      <c r="D45">
        <v>38.409999999999997</v>
      </c>
      <c r="E45">
        <v>133.63200000000001</v>
      </c>
      <c r="F45">
        <v>77</v>
      </c>
      <c r="G45">
        <v>665.9</v>
      </c>
    </row>
    <row r="46" spans="1:7" x14ac:dyDescent="0.25">
      <c r="A46" t="s">
        <v>299</v>
      </c>
      <c r="B46" t="s">
        <v>1306</v>
      </c>
      <c r="C46">
        <v>45</v>
      </c>
      <c r="D46">
        <v>40.225999999999999</v>
      </c>
      <c r="E46">
        <v>138.24</v>
      </c>
      <c r="F46">
        <v>77</v>
      </c>
      <c r="G46">
        <v>636.29999999999995</v>
      </c>
    </row>
    <row r="47" spans="1:7" x14ac:dyDescent="0.25">
      <c r="A47" t="s">
        <v>299</v>
      </c>
      <c r="B47" t="s">
        <v>1307</v>
      </c>
      <c r="C47">
        <v>42.2</v>
      </c>
      <c r="D47">
        <v>37.406999999999996</v>
      </c>
      <c r="E47">
        <v>133.672</v>
      </c>
      <c r="F47">
        <v>79</v>
      </c>
      <c r="G47">
        <v>629.79999999999995</v>
      </c>
    </row>
    <row r="48" spans="1:7" x14ac:dyDescent="0.25">
      <c r="A48" t="s">
        <v>299</v>
      </c>
      <c r="B48" t="s">
        <v>1308</v>
      </c>
      <c r="C48">
        <v>41.7</v>
      </c>
      <c r="D48">
        <v>36.683999999999997</v>
      </c>
      <c r="E48">
        <v>133.249</v>
      </c>
      <c r="F48">
        <v>79</v>
      </c>
      <c r="G48">
        <v>626.20000000000005</v>
      </c>
    </row>
    <row r="49" spans="1:7" x14ac:dyDescent="0.25">
      <c r="A49" t="s">
        <v>299</v>
      </c>
      <c r="B49" t="s">
        <v>1309</v>
      </c>
      <c r="C49">
        <v>41.6</v>
      </c>
      <c r="D49">
        <v>36.530999999999999</v>
      </c>
      <c r="E49">
        <v>132.91300000000001</v>
      </c>
      <c r="F49">
        <v>78</v>
      </c>
      <c r="G49">
        <v>630</v>
      </c>
    </row>
    <row r="50" spans="1:7" x14ac:dyDescent="0.25">
      <c r="A50" t="s">
        <v>299</v>
      </c>
      <c r="B50" t="s">
        <v>1310</v>
      </c>
      <c r="C50">
        <v>43.4</v>
      </c>
      <c r="D50">
        <v>38.377000000000002</v>
      </c>
      <c r="E50">
        <v>136.535</v>
      </c>
      <c r="F50">
        <v>77</v>
      </c>
      <c r="G50">
        <v>688.3</v>
      </c>
    </row>
    <row r="51" spans="1:7" x14ac:dyDescent="0.25">
      <c r="A51" t="s">
        <v>299</v>
      </c>
      <c r="B51" t="s">
        <v>1311</v>
      </c>
      <c r="C51">
        <v>45.7</v>
      </c>
      <c r="D51">
        <v>40.418999999999997</v>
      </c>
      <c r="E51">
        <v>132.71199999999999</v>
      </c>
      <c r="F51">
        <v>79</v>
      </c>
      <c r="G51">
        <v>632.1</v>
      </c>
    </row>
    <row r="52" spans="1:7" x14ac:dyDescent="0.25">
      <c r="A52" t="s">
        <v>299</v>
      </c>
      <c r="B52" t="s">
        <v>1312</v>
      </c>
      <c r="C52">
        <v>42.3</v>
      </c>
      <c r="D52">
        <v>37.481999999999999</v>
      </c>
      <c r="E52">
        <v>132.60900000000001</v>
      </c>
      <c r="F52">
        <v>79</v>
      </c>
      <c r="G52">
        <v>628.20000000000005</v>
      </c>
    </row>
    <row r="53" spans="1:7" x14ac:dyDescent="0.25">
      <c r="A53" t="s">
        <v>299</v>
      </c>
      <c r="B53" t="s">
        <v>1313</v>
      </c>
      <c r="C53">
        <v>42.3</v>
      </c>
      <c r="D53">
        <v>37.411000000000001</v>
      </c>
      <c r="E53">
        <v>133.54900000000001</v>
      </c>
      <c r="F53">
        <v>78</v>
      </c>
      <c r="G53">
        <v>630.79999999999995</v>
      </c>
    </row>
    <row r="54" spans="1:7" x14ac:dyDescent="0.25">
      <c r="A54" t="s">
        <v>299</v>
      </c>
      <c r="B54" t="s">
        <v>1314</v>
      </c>
      <c r="C54">
        <v>42.6</v>
      </c>
      <c r="D54">
        <v>37.494999999999997</v>
      </c>
      <c r="E54">
        <v>133.113</v>
      </c>
      <c r="F54">
        <v>78</v>
      </c>
      <c r="G54">
        <v>633.4</v>
      </c>
    </row>
    <row r="55" spans="1:7" x14ac:dyDescent="0.25">
      <c r="A55" t="s">
        <v>299</v>
      </c>
      <c r="B55" t="s">
        <v>1315</v>
      </c>
      <c r="C55">
        <v>42.8</v>
      </c>
      <c r="D55">
        <v>37.957999999999998</v>
      </c>
      <c r="E55">
        <v>132.66300000000001</v>
      </c>
      <c r="F55">
        <v>78</v>
      </c>
      <c r="G55">
        <v>628.79999999999995</v>
      </c>
    </row>
    <row r="56" spans="1:7" x14ac:dyDescent="0.25">
      <c r="A56" t="s">
        <v>299</v>
      </c>
      <c r="B56" t="s">
        <v>1316</v>
      </c>
      <c r="C56">
        <v>42.4</v>
      </c>
      <c r="D56">
        <v>37.116</v>
      </c>
      <c r="E56">
        <v>133.386</v>
      </c>
      <c r="F56">
        <v>79</v>
      </c>
      <c r="G56">
        <v>632.79999999999995</v>
      </c>
    </row>
    <row r="57" spans="1:7" x14ac:dyDescent="0.25">
      <c r="A57" t="s">
        <v>299</v>
      </c>
      <c r="B57" t="s">
        <v>1317</v>
      </c>
      <c r="C57">
        <v>44.7</v>
      </c>
      <c r="D57">
        <v>40.020000000000003</v>
      </c>
      <c r="E57">
        <v>133.71100000000001</v>
      </c>
      <c r="F57">
        <v>78</v>
      </c>
      <c r="G57">
        <v>634.29999999999995</v>
      </c>
    </row>
    <row r="58" spans="1:7" x14ac:dyDescent="0.25">
      <c r="A58" t="s">
        <v>299</v>
      </c>
      <c r="B58" t="s">
        <v>1318</v>
      </c>
      <c r="C58">
        <v>43</v>
      </c>
      <c r="D58">
        <v>40.020000000000003</v>
      </c>
      <c r="E58">
        <v>134.66200000000001</v>
      </c>
      <c r="F58">
        <v>78</v>
      </c>
      <c r="G58">
        <v>634.29999999999995</v>
      </c>
    </row>
    <row r="59" spans="1:7" x14ac:dyDescent="0.25">
      <c r="A59" t="s">
        <v>299</v>
      </c>
      <c r="B59" t="s">
        <v>1319</v>
      </c>
      <c r="C59">
        <v>45.8</v>
      </c>
      <c r="D59">
        <v>37.527999999999999</v>
      </c>
      <c r="E59">
        <v>140.13300000000001</v>
      </c>
      <c r="F59">
        <v>77</v>
      </c>
      <c r="G59">
        <v>687.8</v>
      </c>
    </row>
    <row r="60" spans="1:7" x14ac:dyDescent="0.25">
      <c r="A60" t="s">
        <v>299</v>
      </c>
      <c r="B60" t="s">
        <v>1320</v>
      </c>
      <c r="C60">
        <v>46.1</v>
      </c>
      <c r="D60">
        <v>41.033999999999999</v>
      </c>
      <c r="E60">
        <v>142.61600000000001</v>
      </c>
      <c r="F60">
        <v>76</v>
      </c>
      <c r="G60">
        <v>695.5</v>
      </c>
    </row>
    <row r="61" spans="1:7" x14ac:dyDescent="0.25">
      <c r="A61" t="s">
        <v>299</v>
      </c>
      <c r="B61" t="s">
        <v>1321</v>
      </c>
      <c r="C61">
        <v>44.3</v>
      </c>
      <c r="D61">
        <v>38.716000000000001</v>
      </c>
      <c r="E61">
        <v>140.06399999999999</v>
      </c>
      <c r="F61">
        <v>77</v>
      </c>
      <c r="G61">
        <v>640.20000000000005</v>
      </c>
    </row>
    <row r="62" spans="1:7" x14ac:dyDescent="0.25">
      <c r="A62" t="s">
        <v>299</v>
      </c>
      <c r="B62" t="s">
        <v>1322</v>
      </c>
      <c r="C62">
        <v>42.3</v>
      </c>
      <c r="D62">
        <v>36.895000000000003</v>
      </c>
      <c r="E62">
        <v>132.73400000000001</v>
      </c>
      <c r="F62">
        <v>79</v>
      </c>
      <c r="G62">
        <v>626.29999999999995</v>
      </c>
    </row>
    <row r="63" spans="1:7" x14ac:dyDescent="0.25">
      <c r="A63" t="s">
        <v>299</v>
      </c>
      <c r="B63" t="s">
        <v>1323</v>
      </c>
      <c r="C63">
        <v>42.3</v>
      </c>
      <c r="D63">
        <v>36.895000000000003</v>
      </c>
      <c r="E63">
        <v>135.321</v>
      </c>
      <c r="F63">
        <v>78</v>
      </c>
      <c r="G63">
        <v>626.29999999999995</v>
      </c>
    </row>
    <row r="64" spans="1:7" x14ac:dyDescent="0.25">
      <c r="A64" t="s">
        <v>299</v>
      </c>
      <c r="B64" t="s">
        <v>1324</v>
      </c>
      <c r="C64">
        <v>42.6</v>
      </c>
      <c r="D64">
        <v>37.72</v>
      </c>
      <c r="E64">
        <v>135.321</v>
      </c>
      <c r="F64">
        <v>78</v>
      </c>
      <c r="G64">
        <v>627.9</v>
      </c>
    </row>
    <row r="65" spans="1:7" x14ac:dyDescent="0.25">
      <c r="A65" t="s">
        <v>299</v>
      </c>
      <c r="B65" t="s">
        <v>1325</v>
      </c>
      <c r="C65">
        <v>44</v>
      </c>
      <c r="D65">
        <v>38.734000000000002</v>
      </c>
      <c r="E65">
        <v>135.959</v>
      </c>
      <c r="F65">
        <v>78</v>
      </c>
      <c r="G65">
        <v>684.3</v>
      </c>
    </row>
    <row r="66" spans="1:7" x14ac:dyDescent="0.25">
      <c r="A66" t="s">
        <v>299</v>
      </c>
      <c r="B66" t="s">
        <v>1326</v>
      </c>
      <c r="C66">
        <v>42.6</v>
      </c>
      <c r="D66">
        <v>37.002000000000002</v>
      </c>
      <c r="E66">
        <v>135.535</v>
      </c>
      <c r="F66">
        <v>77</v>
      </c>
      <c r="G66">
        <v>645.1</v>
      </c>
    </row>
    <row r="67" spans="1:7" x14ac:dyDescent="0.25">
      <c r="A67" t="s">
        <v>299</v>
      </c>
      <c r="B67" t="s">
        <v>1327</v>
      </c>
      <c r="C67">
        <v>41.9</v>
      </c>
      <c r="D67">
        <v>37.014000000000003</v>
      </c>
      <c r="E67">
        <v>133.376</v>
      </c>
      <c r="F67">
        <v>79</v>
      </c>
      <c r="G67">
        <v>627.6</v>
      </c>
    </row>
    <row r="68" spans="1:7" x14ac:dyDescent="0.25">
      <c r="A68" t="s">
        <v>299</v>
      </c>
      <c r="B68" t="s">
        <v>1328</v>
      </c>
      <c r="C68">
        <v>42.4</v>
      </c>
      <c r="D68">
        <v>36.881999999999998</v>
      </c>
      <c r="E68">
        <v>135.714</v>
      </c>
      <c r="F68">
        <v>78</v>
      </c>
      <c r="G68">
        <v>632.4</v>
      </c>
    </row>
    <row r="69" spans="1:7" x14ac:dyDescent="0.25">
      <c r="A69" t="s">
        <v>299</v>
      </c>
      <c r="B69" t="s">
        <v>1329</v>
      </c>
      <c r="C69">
        <v>42.8</v>
      </c>
      <c r="D69">
        <v>37.591999999999999</v>
      </c>
      <c r="E69">
        <v>134.25299999999999</v>
      </c>
      <c r="F69">
        <v>78</v>
      </c>
      <c r="G69">
        <v>624.6</v>
      </c>
    </row>
    <row r="70" spans="1:7" x14ac:dyDescent="0.25">
      <c r="A70" t="s">
        <v>299</v>
      </c>
      <c r="B70" t="s">
        <v>1330</v>
      </c>
      <c r="C70">
        <v>47.4</v>
      </c>
      <c r="D70">
        <v>40.258000000000003</v>
      </c>
      <c r="E70">
        <v>125.015</v>
      </c>
      <c r="F70">
        <v>77</v>
      </c>
      <c r="G70">
        <v>627.79999999999995</v>
      </c>
    </row>
    <row r="71" spans="1:7" x14ac:dyDescent="0.25">
      <c r="A71" t="s">
        <v>299</v>
      </c>
      <c r="B71" t="s">
        <v>1331</v>
      </c>
      <c r="C71">
        <v>41.6</v>
      </c>
      <c r="D71">
        <v>36.392000000000003</v>
      </c>
      <c r="E71">
        <v>132.238</v>
      </c>
      <c r="F71">
        <v>79</v>
      </c>
      <c r="G71">
        <v>626.6</v>
      </c>
    </row>
    <row r="72" spans="1:7" x14ac:dyDescent="0.25">
      <c r="A72" t="s">
        <v>299</v>
      </c>
      <c r="B72" t="s">
        <v>1332</v>
      </c>
      <c r="C72">
        <v>41.4</v>
      </c>
      <c r="D72">
        <v>36.402999999999999</v>
      </c>
      <c r="E72">
        <v>132.86600000000001</v>
      </c>
      <c r="F72">
        <v>79</v>
      </c>
      <c r="G72">
        <v>626.29999999999995</v>
      </c>
    </row>
    <row r="73" spans="1:7" x14ac:dyDescent="0.25">
      <c r="A73" t="s">
        <v>299</v>
      </c>
      <c r="B73" t="s">
        <v>1333</v>
      </c>
      <c r="C73">
        <v>42.4</v>
      </c>
      <c r="D73">
        <v>36.951000000000001</v>
      </c>
      <c r="E73">
        <v>134.19</v>
      </c>
      <c r="F73">
        <v>79</v>
      </c>
      <c r="G73">
        <v>630.9</v>
      </c>
    </row>
    <row r="74" spans="1:7" x14ac:dyDescent="0.25">
      <c r="A74" t="s">
        <v>299</v>
      </c>
      <c r="B74" t="s">
        <v>1334</v>
      </c>
      <c r="C74">
        <v>42.5</v>
      </c>
      <c r="D74">
        <v>37.271999999999998</v>
      </c>
      <c r="E74">
        <v>136.64699999999999</v>
      </c>
      <c r="F74">
        <v>78</v>
      </c>
      <c r="G74">
        <v>627.20000000000005</v>
      </c>
    </row>
    <row r="75" spans="1:7" x14ac:dyDescent="0.25">
      <c r="A75" t="s">
        <v>299</v>
      </c>
      <c r="B75" t="s">
        <v>1335</v>
      </c>
      <c r="C75">
        <v>42.2</v>
      </c>
      <c r="D75">
        <v>36.965000000000003</v>
      </c>
      <c r="E75">
        <v>133.887</v>
      </c>
      <c r="F75">
        <v>78</v>
      </c>
      <c r="G75">
        <v>626</v>
      </c>
    </row>
    <row r="76" spans="1:7" x14ac:dyDescent="0.25">
      <c r="A76" t="s">
        <v>299</v>
      </c>
      <c r="B76" t="s">
        <v>1336</v>
      </c>
      <c r="C76">
        <v>43.7</v>
      </c>
      <c r="D76">
        <v>39.098999999999997</v>
      </c>
      <c r="E76">
        <v>134.095</v>
      </c>
      <c r="F76">
        <v>79</v>
      </c>
      <c r="G76">
        <v>627.4</v>
      </c>
    </row>
    <row r="77" spans="1:7" x14ac:dyDescent="0.25">
      <c r="A77" t="s">
        <v>299</v>
      </c>
      <c r="B77" t="s">
        <v>1337</v>
      </c>
      <c r="C77">
        <v>44.5</v>
      </c>
      <c r="D77">
        <v>38.712000000000003</v>
      </c>
      <c r="E77">
        <v>139.815</v>
      </c>
      <c r="F77">
        <v>76</v>
      </c>
      <c r="G77">
        <v>699.5</v>
      </c>
    </row>
    <row r="78" spans="1:7" x14ac:dyDescent="0.25">
      <c r="A78" t="s">
        <v>299</v>
      </c>
      <c r="B78" t="s">
        <v>1338</v>
      </c>
      <c r="C78">
        <v>43</v>
      </c>
      <c r="D78">
        <v>37.814</v>
      </c>
      <c r="E78">
        <v>137.19</v>
      </c>
      <c r="F78">
        <v>78</v>
      </c>
      <c r="G78">
        <v>627.4</v>
      </c>
    </row>
    <row r="79" spans="1:7" x14ac:dyDescent="0.25">
      <c r="A79" t="s">
        <v>299</v>
      </c>
      <c r="B79" t="s">
        <v>1339</v>
      </c>
      <c r="C79">
        <v>41.8</v>
      </c>
      <c r="D79">
        <v>36.029000000000003</v>
      </c>
      <c r="E79">
        <v>133.73400000000001</v>
      </c>
      <c r="F79">
        <v>79</v>
      </c>
      <c r="G79">
        <v>622.70000000000005</v>
      </c>
    </row>
    <row r="80" spans="1:7" x14ac:dyDescent="0.25">
      <c r="A80" t="s">
        <v>299</v>
      </c>
      <c r="B80" t="s">
        <v>1340</v>
      </c>
      <c r="C80">
        <v>41.8</v>
      </c>
      <c r="D80">
        <v>36.56</v>
      </c>
      <c r="E80">
        <v>133.96899999999999</v>
      </c>
      <c r="F80">
        <v>79</v>
      </c>
      <c r="G80">
        <v>634.70000000000005</v>
      </c>
    </row>
    <row r="81" spans="1:7" x14ac:dyDescent="0.25">
      <c r="A81" t="s">
        <v>299</v>
      </c>
      <c r="B81" t="s">
        <v>1341</v>
      </c>
      <c r="C81">
        <v>43.6</v>
      </c>
      <c r="D81">
        <v>38.195</v>
      </c>
      <c r="E81">
        <v>137.327</v>
      </c>
      <c r="F81">
        <v>76</v>
      </c>
      <c r="G81">
        <v>681.6</v>
      </c>
    </row>
    <row r="82" spans="1:7" x14ac:dyDescent="0.25">
      <c r="A82" t="s">
        <v>299</v>
      </c>
      <c r="B82" t="s">
        <v>1342</v>
      </c>
      <c r="C82">
        <v>46.9</v>
      </c>
      <c r="D82">
        <v>41.075000000000003</v>
      </c>
      <c r="E82">
        <v>143.494</v>
      </c>
      <c r="F82">
        <v>76</v>
      </c>
      <c r="G82">
        <v>696.2</v>
      </c>
    </row>
    <row r="83" spans="1:7" x14ac:dyDescent="0.25">
      <c r="A83" t="s">
        <v>299</v>
      </c>
      <c r="B83" t="s">
        <v>1343</v>
      </c>
      <c r="C83">
        <v>46.4</v>
      </c>
      <c r="D83">
        <v>41.29</v>
      </c>
      <c r="E83">
        <v>143.66999999999999</v>
      </c>
      <c r="F83">
        <v>77</v>
      </c>
      <c r="G83">
        <v>700.1</v>
      </c>
    </row>
    <row r="84" spans="1:7" x14ac:dyDescent="0.25">
      <c r="A84" t="s">
        <v>299</v>
      </c>
      <c r="B84" t="s">
        <v>1344</v>
      </c>
      <c r="C84">
        <v>45.4</v>
      </c>
      <c r="D84">
        <v>40.182000000000002</v>
      </c>
      <c r="E84">
        <v>139.32499999999999</v>
      </c>
      <c r="F84">
        <v>78</v>
      </c>
      <c r="G84">
        <v>635.20000000000005</v>
      </c>
    </row>
    <row r="85" spans="1:7" x14ac:dyDescent="0.25">
      <c r="A85" t="s">
        <v>299</v>
      </c>
      <c r="B85" t="s">
        <v>1345</v>
      </c>
      <c r="C85">
        <v>42.9</v>
      </c>
      <c r="D85">
        <v>38.515000000000001</v>
      </c>
      <c r="E85">
        <v>133.74100000000001</v>
      </c>
      <c r="F85">
        <v>78</v>
      </c>
      <c r="G85">
        <v>631.5</v>
      </c>
    </row>
    <row r="86" spans="1:7" x14ac:dyDescent="0.25">
      <c r="A86" t="s">
        <v>299</v>
      </c>
      <c r="B86" t="s">
        <v>1346</v>
      </c>
      <c r="C86">
        <v>43.4</v>
      </c>
      <c r="D86">
        <v>37.878999999999998</v>
      </c>
      <c r="E86">
        <v>134.666</v>
      </c>
      <c r="F86">
        <v>78</v>
      </c>
      <c r="G86">
        <v>623.29999999999995</v>
      </c>
    </row>
    <row r="87" spans="1:7" x14ac:dyDescent="0.25">
      <c r="A87" t="s">
        <v>299</v>
      </c>
      <c r="B87" t="s">
        <v>1347</v>
      </c>
      <c r="C87">
        <v>42.3</v>
      </c>
      <c r="D87">
        <v>38.037999999999997</v>
      </c>
      <c r="E87">
        <v>133.94399999999999</v>
      </c>
      <c r="F87">
        <v>80</v>
      </c>
      <c r="G87">
        <v>635.70000000000005</v>
      </c>
    </row>
    <row r="88" spans="1:7" x14ac:dyDescent="0.25">
      <c r="A88" t="s">
        <v>299</v>
      </c>
      <c r="B88" t="s">
        <v>1348</v>
      </c>
      <c r="C88">
        <v>42.7</v>
      </c>
      <c r="D88">
        <v>37.665999999999997</v>
      </c>
      <c r="E88">
        <v>134</v>
      </c>
      <c r="F88">
        <v>79</v>
      </c>
      <c r="G88">
        <v>629.29999999999995</v>
      </c>
    </row>
    <row r="89" spans="1:7" x14ac:dyDescent="0.25">
      <c r="A89" t="s">
        <v>299</v>
      </c>
      <c r="B89" t="s">
        <v>1349</v>
      </c>
      <c r="C89">
        <v>43.6</v>
      </c>
      <c r="D89">
        <v>38.267000000000003</v>
      </c>
      <c r="E89">
        <v>133.285</v>
      </c>
      <c r="F89">
        <v>78</v>
      </c>
      <c r="G89">
        <v>628.6</v>
      </c>
    </row>
    <row r="90" spans="1:7" x14ac:dyDescent="0.25">
      <c r="A90" t="s">
        <v>299</v>
      </c>
      <c r="B90" t="s">
        <v>1350</v>
      </c>
      <c r="C90">
        <v>45.7</v>
      </c>
      <c r="D90">
        <v>40.158999999999999</v>
      </c>
      <c r="E90">
        <v>138.76</v>
      </c>
      <c r="F90">
        <v>77</v>
      </c>
      <c r="G90">
        <v>653.9</v>
      </c>
    </row>
    <row r="91" spans="1:7" x14ac:dyDescent="0.25">
      <c r="A91" t="s">
        <v>299</v>
      </c>
      <c r="B91" t="s">
        <v>1351</v>
      </c>
      <c r="C91">
        <v>44</v>
      </c>
      <c r="D91">
        <v>39.247999999999998</v>
      </c>
      <c r="E91">
        <v>134.91499999999999</v>
      </c>
      <c r="F91">
        <v>78</v>
      </c>
      <c r="G91">
        <v>630.9</v>
      </c>
    </row>
    <row r="92" spans="1:7" x14ac:dyDescent="0.25">
      <c r="A92" t="s">
        <v>299</v>
      </c>
      <c r="B92" t="s">
        <v>1352</v>
      </c>
      <c r="C92">
        <v>43.8</v>
      </c>
      <c r="D92">
        <v>38.033999999999999</v>
      </c>
      <c r="E92">
        <v>135.08500000000001</v>
      </c>
      <c r="F92">
        <v>78</v>
      </c>
      <c r="G92">
        <v>641.4</v>
      </c>
    </row>
    <row r="93" spans="1:7" x14ac:dyDescent="0.25">
      <c r="A93" t="s">
        <v>299</v>
      </c>
      <c r="B93" t="s">
        <v>1353</v>
      </c>
      <c r="C93">
        <v>47.1</v>
      </c>
      <c r="D93">
        <v>41.896000000000001</v>
      </c>
      <c r="E93">
        <v>140.697</v>
      </c>
      <c r="F93">
        <v>76</v>
      </c>
      <c r="G93">
        <v>703.4</v>
      </c>
    </row>
    <row r="94" spans="1:7" x14ac:dyDescent="0.25">
      <c r="A94" t="s">
        <v>299</v>
      </c>
      <c r="B94" t="s">
        <v>1354</v>
      </c>
      <c r="C94">
        <v>46.1</v>
      </c>
      <c r="D94">
        <v>41.35</v>
      </c>
      <c r="E94">
        <v>139.91999999999999</v>
      </c>
      <c r="F94">
        <v>77</v>
      </c>
      <c r="G94">
        <v>665.7</v>
      </c>
    </row>
    <row r="95" spans="1:7" x14ac:dyDescent="0.25">
      <c r="A95" t="s">
        <v>299</v>
      </c>
      <c r="B95" t="s">
        <v>1355</v>
      </c>
      <c r="C95">
        <v>44.9</v>
      </c>
      <c r="D95">
        <v>40.524000000000001</v>
      </c>
      <c r="E95">
        <v>136.34800000000001</v>
      </c>
      <c r="F95">
        <v>79</v>
      </c>
      <c r="G95">
        <v>628.79999999999995</v>
      </c>
    </row>
    <row r="96" spans="1:7" x14ac:dyDescent="0.25">
      <c r="A96" t="s">
        <v>299</v>
      </c>
      <c r="B96" t="s">
        <v>1356</v>
      </c>
      <c r="C96">
        <v>45.6</v>
      </c>
      <c r="D96">
        <v>40.423999999999999</v>
      </c>
      <c r="E96">
        <v>138.196</v>
      </c>
      <c r="F96">
        <v>78</v>
      </c>
      <c r="G96">
        <v>637.6</v>
      </c>
    </row>
    <row r="97" spans="1:7" x14ac:dyDescent="0.25">
      <c r="A97" t="s">
        <v>299</v>
      </c>
      <c r="B97" t="s">
        <v>1357</v>
      </c>
      <c r="C97">
        <v>44.9</v>
      </c>
      <c r="D97">
        <v>39.372999999999998</v>
      </c>
      <c r="E97">
        <v>133.95599999999999</v>
      </c>
      <c r="F97">
        <v>78</v>
      </c>
      <c r="G97">
        <v>629.70000000000005</v>
      </c>
    </row>
    <row r="98" spans="1:7" x14ac:dyDescent="0.25">
      <c r="A98" t="s">
        <v>299</v>
      </c>
      <c r="B98" t="s">
        <v>1358</v>
      </c>
      <c r="C98">
        <v>44.5</v>
      </c>
      <c r="D98">
        <v>38.777999999999999</v>
      </c>
      <c r="E98">
        <v>135.03700000000001</v>
      </c>
      <c r="F98">
        <v>78</v>
      </c>
      <c r="G98">
        <v>630.9</v>
      </c>
    </row>
    <row r="99" spans="1:7" x14ac:dyDescent="0.25">
      <c r="A99" t="s">
        <v>299</v>
      </c>
      <c r="B99" t="s">
        <v>1359</v>
      </c>
      <c r="C99">
        <v>46.4</v>
      </c>
      <c r="D99">
        <v>41.151000000000003</v>
      </c>
      <c r="E99">
        <v>137.51</v>
      </c>
      <c r="F99">
        <v>76</v>
      </c>
      <c r="G99">
        <v>694.9</v>
      </c>
    </row>
    <row r="100" spans="1:7" x14ac:dyDescent="0.25">
      <c r="A100" t="s">
        <v>299</v>
      </c>
      <c r="B100" t="s">
        <v>1360</v>
      </c>
      <c r="C100">
        <v>46.6</v>
      </c>
      <c r="D100">
        <v>41.145000000000003</v>
      </c>
      <c r="E100">
        <v>140.71799999999999</v>
      </c>
      <c r="F100">
        <v>77</v>
      </c>
      <c r="G100">
        <v>686.6</v>
      </c>
    </row>
    <row r="101" spans="1:7" x14ac:dyDescent="0.25">
      <c r="A101" t="s">
        <v>299</v>
      </c>
      <c r="B101" t="s">
        <v>1361</v>
      </c>
      <c r="C101">
        <v>48.1</v>
      </c>
      <c r="D101">
        <v>42.948</v>
      </c>
      <c r="E101">
        <v>143.87700000000001</v>
      </c>
      <c r="F101">
        <v>76</v>
      </c>
      <c r="G101">
        <v>665.9</v>
      </c>
    </row>
    <row r="102" spans="1:7" x14ac:dyDescent="0.25">
      <c r="A102" t="s">
        <v>299</v>
      </c>
      <c r="B102" t="s">
        <v>1362</v>
      </c>
      <c r="C102">
        <v>44.3</v>
      </c>
      <c r="D102">
        <v>39.735999999999997</v>
      </c>
      <c r="E102">
        <v>136.19800000000001</v>
      </c>
      <c r="F102">
        <v>78</v>
      </c>
      <c r="G102">
        <v>669</v>
      </c>
    </row>
    <row r="103" spans="1:7" x14ac:dyDescent="0.25">
      <c r="A103" t="s">
        <v>299</v>
      </c>
      <c r="B103" t="s">
        <v>1363</v>
      </c>
      <c r="C103">
        <v>47.3</v>
      </c>
      <c r="D103">
        <v>42.161000000000001</v>
      </c>
      <c r="E103">
        <v>143.66</v>
      </c>
      <c r="F103">
        <v>76</v>
      </c>
      <c r="G103">
        <v>699.7</v>
      </c>
    </row>
    <row r="104" spans="1:7" x14ac:dyDescent="0.25">
      <c r="A104" t="s">
        <v>299</v>
      </c>
      <c r="B104" t="s">
        <v>1364</v>
      </c>
      <c r="C104">
        <v>47.4</v>
      </c>
      <c r="D104">
        <v>42.204000000000001</v>
      </c>
      <c r="E104">
        <v>143.03899999999999</v>
      </c>
      <c r="F104">
        <v>76</v>
      </c>
      <c r="G104">
        <v>694.3</v>
      </c>
    </row>
    <row r="105" spans="1:7" x14ac:dyDescent="0.25">
      <c r="A105" t="s">
        <v>299</v>
      </c>
      <c r="B105" t="s">
        <v>1365</v>
      </c>
      <c r="C105">
        <v>46.7</v>
      </c>
      <c r="D105">
        <v>41.414000000000001</v>
      </c>
      <c r="E105">
        <v>136.874</v>
      </c>
      <c r="F105">
        <v>79</v>
      </c>
      <c r="G105">
        <v>633.6</v>
      </c>
    </row>
    <row r="106" spans="1:7" x14ac:dyDescent="0.25">
      <c r="A106" t="s">
        <v>299</v>
      </c>
      <c r="B106" t="s">
        <v>1366</v>
      </c>
      <c r="C106">
        <v>44.1</v>
      </c>
      <c r="D106">
        <v>39.393999999999998</v>
      </c>
      <c r="E106">
        <v>134.08000000000001</v>
      </c>
      <c r="F106">
        <v>79</v>
      </c>
      <c r="G106">
        <v>627.79999999999995</v>
      </c>
    </row>
    <row r="107" spans="1:7" x14ac:dyDescent="0.25">
      <c r="A107" t="s">
        <v>299</v>
      </c>
      <c r="B107" t="s">
        <v>1367</v>
      </c>
      <c r="C107">
        <v>43.7</v>
      </c>
      <c r="D107">
        <v>38.668999999999997</v>
      </c>
      <c r="E107">
        <v>133.661</v>
      </c>
      <c r="F107">
        <v>79</v>
      </c>
      <c r="G107">
        <v>631.79999999999995</v>
      </c>
    </row>
    <row r="108" spans="1:7" x14ac:dyDescent="0.25">
      <c r="A108" t="s">
        <v>299</v>
      </c>
      <c r="B108" t="s">
        <v>1368</v>
      </c>
      <c r="C108">
        <v>47.2</v>
      </c>
      <c r="D108">
        <v>41.408999999999999</v>
      </c>
      <c r="E108">
        <v>142.10599999999999</v>
      </c>
      <c r="F108">
        <v>76</v>
      </c>
      <c r="G108">
        <v>699.4</v>
      </c>
    </row>
    <row r="109" spans="1:7" x14ac:dyDescent="0.25">
      <c r="A109" t="s">
        <v>299</v>
      </c>
      <c r="B109" t="s">
        <v>1369</v>
      </c>
      <c r="C109">
        <v>44.7</v>
      </c>
      <c r="D109">
        <v>39.454999999999998</v>
      </c>
      <c r="E109">
        <v>135.02699999999999</v>
      </c>
      <c r="F109">
        <v>79</v>
      </c>
      <c r="G109">
        <v>626.9</v>
      </c>
    </row>
    <row r="110" spans="1:7" x14ac:dyDescent="0.25">
      <c r="A110" t="s">
        <v>299</v>
      </c>
      <c r="B110" t="s">
        <v>1370</v>
      </c>
      <c r="C110">
        <v>48.9</v>
      </c>
      <c r="D110">
        <v>41.737000000000002</v>
      </c>
      <c r="E110">
        <v>125.905</v>
      </c>
      <c r="F110">
        <v>78</v>
      </c>
      <c r="G110">
        <v>608</v>
      </c>
    </row>
    <row r="111" spans="1:7" x14ac:dyDescent="0.25">
      <c r="A111" t="s">
        <v>299</v>
      </c>
      <c r="B111" t="s">
        <v>1371</v>
      </c>
      <c r="C111">
        <v>44.3</v>
      </c>
      <c r="D111">
        <v>39.082999999999998</v>
      </c>
      <c r="E111">
        <v>132.27199999999999</v>
      </c>
      <c r="F111">
        <v>79</v>
      </c>
      <c r="G111">
        <v>627.79999999999995</v>
      </c>
    </row>
    <row r="112" spans="1:7" x14ac:dyDescent="0.25">
      <c r="A112" t="s">
        <v>299</v>
      </c>
      <c r="B112" t="s">
        <v>1372</v>
      </c>
      <c r="C112">
        <v>45.9</v>
      </c>
      <c r="D112">
        <v>40.841999999999999</v>
      </c>
      <c r="E112">
        <v>136.506</v>
      </c>
      <c r="F112">
        <v>78</v>
      </c>
      <c r="G112">
        <v>696.7</v>
      </c>
    </row>
    <row r="113" spans="1:7" x14ac:dyDescent="0.25">
      <c r="A113" t="s">
        <v>299</v>
      </c>
      <c r="B113" t="s">
        <v>1373</v>
      </c>
      <c r="C113">
        <v>46.7</v>
      </c>
      <c r="D113">
        <v>41.877000000000002</v>
      </c>
      <c r="E113">
        <v>139.125</v>
      </c>
      <c r="F113">
        <v>79</v>
      </c>
      <c r="G113">
        <v>637.79999999999995</v>
      </c>
    </row>
    <row r="114" spans="1:7" x14ac:dyDescent="0.25">
      <c r="A114" t="s">
        <v>299</v>
      </c>
      <c r="B114" t="s">
        <v>1374</v>
      </c>
      <c r="C114">
        <v>44.9</v>
      </c>
      <c r="D114">
        <v>40.4</v>
      </c>
      <c r="E114">
        <v>133.226</v>
      </c>
      <c r="F114">
        <v>79</v>
      </c>
      <c r="G114">
        <v>631</v>
      </c>
    </row>
    <row r="115" spans="1:7" x14ac:dyDescent="0.25">
      <c r="A115" t="s">
        <v>299</v>
      </c>
      <c r="B115" t="s">
        <v>1375</v>
      </c>
      <c r="C115">
        <v>45.1</v>
      </c>
      <c r="D115">
        <v>39.947000000000003</v>
      </c>
      <c r="E115">
        <v>136.31299999999999</v>
      </c>
      <c r="F115">
        <v>76</v>
      </c>
      <c r="G115">
        <v>691.2</v>
      </c>
    </row>
    <row r="116" spans="1:7" x14ac:dyDescent="0.25">
      <c r="A116" t="s">
        <v>299</v>
      </c>
      <c r="B116" t="s">
        <v>1376</v>
      </c>
      <c r="C116">
        <v>47.7</v>
      </c>
      <c r="D116">
        <v>42.067</v>
      </c>
      <c r="E116">
        <v>141.125</v>
      </c>
      <c r="F116">
        <v>76</v>
      </c>
      <c r="G116">
        <v>696.9</v>
      </c>
    </row>
    <row r="117" spans="1:7" x14ac:dyDescent="0.25">
      <c r="A117" t="s">
        <v>299</v>
      </c>
      <c r="B117" t="s">
        <v>1377</v>
      </c>
      <c r="C117">
        <v>44.3</v>
      </c>
      <c r="D117">
        <v>39.179000000000002</v>
      </c>
      <c r="E117">
        <v>137.047</v>
      </c>
      <c r="F117">
        <v>77</v>
      </c>
      <c r="G117">
        <v>678.2</v>
      </c>
    </row>
    <row r="118" spans="1:7" x14ac:dyDescent="0.25">
      <c r="A118" t="s">
        <v>299</v>
      </c>
      <c r="B118" t="s">
        <v>1378</v>
      </c>
      <c r="C118">
        <v>42.1</v>
      </c>
      <c r="D118">
        <v>36.340000000000003</v>
      </c>
      <c r="E118">
        <v>133.203</v>
      </c>
      <c r="F118">
        <v>79</v>
      </c>
      <c r="G118">
        <v>624.5</v>
      </c>
    </row>
    <row r="119" spans="1:7" x14ac:dyDescent="0.25">
      <c r="A119" t="s">
        <v>299</v>
      </c>
      <c r="B119" t="s">
        <v>1379</v>
      </c>
      <c r="C119">
        <v>41.8</v>
      </c>
      <c r="D119">
        <v>36.871000000000002</v>
      </c>
      <c r="E119">
        <v>132.756</v>
      </c>
      <c r="F119">
        <v>79</v>
      </c>
      <c r="G119">
        <v>632.5</v>
      </c>
    </row>
    <row r="120" spans="1:7" x14ac:dyDescent="0.25">
      <c r="A120" t="s">
        <v>299</v>
      </c>
      <c r="B120" t="s">
        <v>1380</v>
      </c>
      <c r="C120">
        <v>42.8</v>
      </c>
      <c r="D120">
        <v>36.860999999999997</v>
      </c>
      <c r="E120">
        <v>132.935</v>
      </c>
      <c r="F120">
        <v>79</v>
      </c>
      <c r="G120">
        <v>628.20000000000005</v>
      </c>
    </row>
    <row r="121" spans="1:7" x14ac:dyDescent="0.25">
      <c r="A121" t="s">
        <v>299</v>
      </c>
      <c r="B121" t="s">
        <v>1381</v>
      </c>
      <c r="C121">
        <v>42.2</v>
      </c>
      <c r="D121">
        <v>36.468000000000004</v>
      </c>
      <c r="E121">
        <v>132.99600000000001</v>
      </c>
      <c r="F121">
        <v>78</v>
      </c>
      <c r="G121">
        <v>630.9</v>
      </c>
    </row>
    <row r="122" spans="1:7" x14ac:dyDescent="0.25">
      <c r="A122" t="s">
        <v>299</v>
      </c>
      <c r="B122" t="s">
        <v>1382</v>
      </c>
      <c r="C122">
        <v>46.7</v>
      </c>
      <c r="D122">
        <v>39.268999999999998</v>
      </c>
      <c r="E122">
        <v>125.791</v>
      </c>
      <c r="F122">
        <v>78</v>
      </c>
      <c r="G122">
        <v>616.29999999999995</v>
      </c>
    </row>
    <row r="123" spans="1:7" x14ac:dyDescent="0.25">
      <c r="A123" t="s">
        <v>299</v>
      </c>
      <c r="B123" t="s">
        <v>1383</v>
      </c>
      <c r="C123">
        <v>43.1</v>
      </c>
      <c r="D123">
        <v>37.984000000000002</v>
      </c>
      <c r="E123">
        <v>131.197</v>
      </c>
      <c r="F123">
        <v>79</v>
      </c>
      <c r="G123">
        <v>631.79999999999995</v>
      </c>
    </row>
    <row r="124" spans="1:7" x14ac:dyDescent="0.25">
      <c r="A124" t="s">
        <v>299</v>
      </c>
      <c r="B124" t="s">
        <v>1384</v>
      </c>
      <c r="C124">
        <v>42</v>
      </c>
      <c r="D124">
        <v>36.926000000000002</v>
      </c>
      <c r="E124">
        <v>132.392</v>
      </c>
      <c r="F124">
        <v>79</v>
      </c>
      <c r="G124">
        <v>626.9</v>
      </c>
    </row>
    <row r="125" spans="1:7" x14ac:dyDescent="0.25">
      <c r="A125" t="s">
        <v>299</v>
      </c>
      <c r="B125" t="s">
        <v>1385</v>
      </c>
      <c r="C125">
        <v>41.6</v>
      </c>
      <c r="D125">
        <v>36.247999999999998</v>
      </c>
      <c r="E125">
        <v>132.90299999999999</v>
      </c>
      <c r="F125">
        <v>79</v>
      </c>
      <c r="G125">
        <v>629.29999999999995</v>
      </c>
    </row>
    <row r="126" spans="1:7" x14ac:dyDescent="0.25">
      <c r="A126" t="s">
        <v>299</v>
      </c>
      <c r="B126" t="s">
        <v>1386</v>
      </c>
      <c r="C126">
        <v>42</v>
      </c>
      <c r="D126">
        <v>36.576999999999998</v>
      </c>
      <c r="E126">
        <v>132.78299999999999</v>
      </c>
      <c r="F126">
        <v>79</v>
      </c>
      <c r="G126">
        <v>628.79999999999995</v>
      </c>
    </row>
    <row r="127" spans="1:7" x14ac:dyDescent="0.25">
      <c r="A127" t="s">
        <v>299</v>
      </c>
      <c r="B127" t="s">
        <v>1387</v>
      </c>
      <c r="C127">
        <v>41.4</v>
      </c>
      <c r="D127">
        <v>36.289000000000001</v>
      </c>
      <c r="E127">
        <v>133.28</v>
      </c>
      <c r="F127">
        <v>79</v>
      </c>
      <c r="G127">
        <v>628.5</v>
      </c>
    </row>
    <row r="128" spans="1:7" x14ac:dyDescent="0.25">
      <c r="A128" t="s">
        <v>299</v>
      </c>
      <c r="B128" t="s">
        <v>1388</v>
      </c>
      <c r="C128">
        <v>45.5</v>
      </c>
      <c r="D128">
        <v>39.308999999999997</v>
      </c>
      <c r="E128">
        <v>139.726</v>
      </c>
      <c r="F128">
        <v>76</v>
      </c>
      <c r="G128">
        <v>677.7</v>
      </c>
    </row>
    <row r="129" spans="1:7" x14ac:dyDescent="0.25">
      <c r="A129" t="s">
        <v>299</v>
      </c>
      <c r="B129" t="s">
        <v>1389</v>
      </c>
      <c r="C129">
        <v>43.3</v>
      </c>
      <c r="D129">
        <v>38.781999999999996</v>
      </c>
      <c r="E129">
        <v>133.25</v>
      </c>
      <c r="F129">
        <v>79</v>
      </c>
      <c r="G129">
        <v>634.1</v>
      </c>
    </row>
    <row r="130" spans="1:7" x14ac:dyDescent="0.25">
      <c r="A130" t="s">
        <v>299</v>
      </c>
      <c r="B130" t="s">
        <v>1390</v>
      </c>
      <c r="C130">
        <v>41.7</v>
      </c>
      <c r="D130">
        <v>36.676000000000002</v>
      </c>
      <c r="E130">
        <v>133.21</v>
      </c>
      <c r="F130">
        <v>79</v>
      </c>
      <c r="G130">
        <v>628</v>
      </c>
    </row>
    <row r="131" spans="1:7" x14ac:dyDescent="0.25">
      <c r="A131" t="s">
        <v>299</v>
      </c>
      <c r="B131" t="s">
        <v>1391</v>
      </c>
      <c r="C131">
        <v>41.6</v>
      </c>
      <c r="D131">
        <v>36.090000000000003</v>
      </c>
      <c r="E131">
        <v>133.28399999999999</v>
      </c>
      <c r="F131">
        <v>79</v>
      </c>
      <c r="G131">
        <v>627.1</v>
      </c>
    </row>
    <row r="132" spans="1:7" x14ac:dyDescent="0.25">
      <c r="A132" t="s">
        <v>299</v>
      </c>
      <c r="B132" t="s">
        <v>1392</v>
      </c>
      <c r="C132">
        <v>42.1</v>
      </c>
      <c r="D132">
        <v>36.421999999999997</v>
      </c>
      <c r="E132">
        <v>132.761</v>
      </c>
      <c r="F132">
        <v>79</v>
      </c>
      <c r="G132">
        <v>636.4</v>
      </c>
    </row>
    <row r="133" spans="1:7" x14ac:dyDescent="0.25">
      <c r="A133" t="s">
        <v>299</v>
      </c>
      <c r="B133" t="s">
        <v>1393</v>
      </c>
      <c r="C133">
        <v>41.2</v>
      </c>
      <c r="D133">
        <v>35.542999999999999</v>
      </c>
      <c r="E133">
        <v>133.358</v>
      </c>
      <c r="F133">
        <v>79</v>
      </c>
      <c r="G133">
        <v>625.70000000000005</v>
      </c>
    </row>
    <row r="134" spans="1:7" x14ac:dyDescent="0.25">
      <c r="A134" t="s">
        <v>299</v>
      </c>
      <c r="B134" t="s">
        <v>1394</v>
      </c>
      <c r="C134">
        <v>42.1</v>
      </c>
      <c r="D134">
        <v>36.609000000000002</v>
      </c>
      <c r="E134">
        <v>133.108</v>
      </c>
      <c r="F134">
        <v>78</v>
      </c>
      <c r="G134">
        <v>623.20000000000005</v>
      </c>
    </row>
    <row r="135" spans="1:7" x14ac:dyDescent="0.25">
      <c r="A135" t="s">
        <v>299</v>
      </c>
      <c r="B135" t="s">
        <v>1395</v>
      </c>
      <c r="C135">
        <v>43</v>
      </c>
      <c r="D135">
        <v>36.927</v>
      </c>
      <c r="E135">
        <v>134.232</v>
      </c>
      <c r="F135">
        <v>78</v>
      </c>
      <c r="G135">
        <v>639.29999999999995</v>
      </c>
    </row>
    <row r="136" spans="1:7" x14ac:dyDescent="0.25">
      <c r="A136" t="s">
        <v>299</v>
      </c>
      <c r="B136" t="s">
        <v>1396</v>
      </c>
      <c r="C136">
        <v>41.4</v>
      </c>
      <c r="D136">
        <v>36.265999999999998</v>
      </c>
      <c r="E136">
        <v>132.44</v>
      </c>
      <c r="F136">
        <v>79</v>
      </c>
      <c r="G136">
        <v>625.5</v>
      </c>
    </row>
    <row r="137" spans="1:7" x14ac:dyDescent="0.25">
      <c r="A137" t="s">
        <v>299</v>
      </c>
      <c r="B137" t="s">
        <v>1397</v>
      </c>
      <c r="C137">
        <v>44.2</v>
      </c>
      <c r="D137">
        <v>39.396000000000001</v>
      </c>
      <c r="E137">
        <v>139.31100000000001</v>
      </c>
      <c r="F137">
        <v>76</v>
      </c>
      <c r="G137">
        <v>692.3</v>
      </c>
    </row>
    <row r="138" spans="1:7" x14ac:dyDescent="0.25">
      <c r="A138" t="s">
        <v>299</v>
      </c>
      <c r="B138" t="s">
        <v>1398</v>
      </c>
      <c r="C138">
        <v>42.2</v>
      </c>
      <c r="D138">
        <v>36.368000000000002</v>
      </c>
      <c r="E138">
        <v>134.67099999999999</v>
      </c>
      <c r="F138">
        <v>79</v>
      </c>
      <c r="G138">
        <v>628.5</v>
      </c>
    </row>
    <row r="139" spans="1:7" x14ac:dyDescent="0.25">
      <c r="A139" t="s">
        <v>299</v>
      </c>
      <c r="B139" t="s">
        <v>1399</v>
      </c>
      <c r="C139">
        <v>41.8</v>
      </c>
      <c r="D139">
        <v>36.6</v>
      </c>
      <c r="E139">
        <v>133.52799999999999</v>
      </c>
      <c r="F139">
        <v>78</v>
      </c>
      <c r="G139">
        <v>629.1</v>
      </c>
    </row>
    <row r="140" spans="1:7" x14ac:dyDescent="0.25">
      <c r="A140" t="s">
        <v>299</v>
      </c>
      <c r="B140" t="s">
        <v>1400</v>
      </c>
      <c r="C140">
        <v>44.4</v>
      </c>
      <c r="D140">
        <v>38.918999999999997</v>
      </c>
      <c r="E140">
        <v>136.80099999999999</v>
      </c>
      <c r="F140">
        <v>78</v>
      </c>
      <c r="G140">
        <v>682.3</v>
      </c>
    </row>
    <row r="141" spans="1:7" x14ac:dyDescent="0.25">
      <c r="A141" t="s">
        <v>299</v>
      </c>
      <c r="B141" t="s">
        <v>1401</v>
      </c>
      <c r="C141">
        <v>43.4</v>
      </c>
      <c r="D141">
        <v>38.548999999999999</v>
      </c>
      <c r="E141">
        <v>135.251</v>
      </c>
      <c r="F141">
        <v>78</v>
      </c>
      <c r="G141">
        <v>636</v>
      </c>
    </row>
    <row r="142" spans="1:7" x14ac:dyDescent="0.25">
      <c r="A142" t="s">
        <v>299</v>
      </c>
      <c r="B142" t="s">
        <v>1402</v>
      </c>
      <c r="C142">
        <v>42.2</v>
      </c>
      <c r="D142">
        <v>37.051000000000002</v>
      </c>
      <c r="E142">
        <v>133.57599999999999</v>
      </c>
      <c r="F142">
        <v>79</v>
      </c>
      <c r="G142">
        <v>633.70000000000005</v>
      </c>
    </row>
    <row r="143" spans="1:7" x14ac:dyDescent="0.25">
      <c r="A143" t="s">
        <v>299</v>
      </c>
      <c r="B143" t="s">
        <v>1403</v>
      </c>
      <c r="C143">
        <v>41.5</v>
      </c>
      <c r="D143">
        <v>35.813000000000002</v>
      </c>
      <c r="E143">
        <v>133.50200000000001</v>
      </c>
      <c r="F143">
        <v>79</v>
      </c>
      <c r="G143">
        <v>630.79999999999995</v>
      </c>
    </row>
    <row r="144" spans="1:7" x14ac:dyDescent="0.25">
      <c r="A144" t="s">
        <v>299</v>
      </c>
      <c r="B144" t="s">
        <v>1404</v>
      </c>
      <c r="C144">
        <v>42</v>
      </c>
      <c r="D144">
        <v>36.814999999999998</v>
      </c>
      <c r="E144">
        <v>133.35</v>
      </c>
      <c r="F144">
        <v>79</v>
      </c>
      <c r="G144">
        <v>630.70000000000005</v>
      </c>
    </row>
    <row r="145" spans="1:7" x14ac:dyDescent="0.25">
      <c r="A145" t="s">
        <v>299</v>
      </c>
      <c r="B145" t="s">
        <v>1405</v>
      </c>
      <c r="C145">
        <v>41.6</v>
      </c>
      <c r="D145">
        <v>36.526000000000003</v>
      </c>
      <c r="E145">
        <v>133.78800000000001</v>
      </c>
      <c r="F145">
        <v>79</v>
      </c>
      <c r="G145">
        <v>630.79999999999995</v>
      </c>
    </row>
    <row r="146" spans="1:7" x14ac:dyDescent="0.25">
      <c r="A146" t="s">
        <v>299</v>
      </c>
      <c r="B146" t="s">
        <v>1406</v>
      </c>
      <c r="C146">
        <v>41.5</v>
      </c>
      <c r="D146">
        <v>36.031999999999996</v>
      </c>
      <c r="E146">
        <v>133.55600000000001</v>
      </c>
      <c r="F146">
        <v>78</v>
      </c>
      <c r="G146">
        <v>629.29999999999995</v>
      </c>
    </row>
    <row r="147" spans="1:7" x14ac:dyDescent="0.25">
      <c r="A147" t="s">
        <v>299</v>
      </c>
      <c r="B147" t="s">
        <v>1407</v>
      </c>
      <c r="C147">
        <v>42.3</v>
      </c>
      <c r="D147">
        <v>37.033000000000001</v>
      </c>
      <c r="E147">
        <v>133.46100000000001</v>
      </c>
      <c r="F147">
        <v>79</v>
      </c>
      <c r="G147">
        <v>630.6</v>
      </c>
    </row>
    <row r="148" spans="1:7" x14ac:dyDescent="0.25">
      <c r="A148" t="s">
        <v>299</v>
      </c>
      <c r="B148" t="s">
        <v>1408</v>
      </c>
      <c r="C148">
        <v>41.7</v>
      </c>
      <c r="D148">
        <v>36.335999999999999</v>
      </c>
      <c r="E148">
        <v>133.81299999999999</v>
      </c>
      <c r="F148">
        <v>79</v>
      </c>
      <c r="G148">
        <v>628.9</v>
      </c>
    </row>
    <row r="149" spans="1:7" x14ac:dyDescent="0.25">
      <c r="A149" t="s">
        <v>299</v>
      </c>
      <c r="B149" t="s">
        <v>1409</v>
      </c>
      <c r="C149">
        <v>41.9</v>
      </c>
      <c r="D149">
        <v>36.683999999999997</v>
      </c>
      <c r="E149">
        <v>134.947</v>
      </c>
      <c r="F149">
        <v>79</v>
      </c>
      <c r="G149">
        <v>631.6</v>
      </c>
    </row>
    <row r="150" spans="1:7" x14ac:dyDescent="0.25">
      <c r="A150" t="s">
        <v>299</v>
      </c>
      <c r="B150" t="s">
        <v>1410</v>
      </c>
      <c r="C150">
        <v>41.9</v>
      </c>
      <c r="D150">
        <v>35.652000000000001</v>
      </c>
      <c r="E150">
        <v>133.00700000000001</v>
      </c>
      <c r="F150">
        <v>79</v>
      </c>
      <c r="G150">
        <v>631.9</v>
      </c>
    </row>
    <row r="151" spans="1:7" x14ac:dyDescent="0.25">
      <c r="A151" t="s">
        <v>299</v>
      </c>
      <c r="B151" t="s">
        <v>1411</v>
      </c>
      <c r="C151">
        <v>41.4</v>
      </c>
      <c r="D151">
        <v>35.658000000000001</v>
      </c>
      <c r="E151">
        <v>133.488</v>
      </c>
      <c r="F151">
        <v>79</v>
      </c>
      <c r="G151">
        <v>627</v>
      </c>
    </row>
    <row r="152" spans="1:7" x14ac:dyDescent="0.25">
      <c r="A152" t="s">
        <v>299</v>
      </c>
      <c r="B152" t="s">
        <v>1412</v>
      </c>
      <c r="C152">
        <v>42.3</v>
      </c>
      <c r="D152">
        <v>35.783000000000001</v>
      </c>
      <c r="E152">
        <v>134.70400000000001</v>
      </c>
      <c r="F152">
        <v>78</v>
      </c>
      <c r="G152">
        <v>631.6</v>
      </c>
    </row>
    <row r="153" spans="1:7" x14ac:dyDescent="0.25">
      <c r="A153" t="s">
        <v>299</v>
      </c>
      <c r="B153" t="s">
        <v>1413</v>
      </c>
      <c r="C153">
        <v>42.9</v>
      </c>
      <c r="D153">
        <v>35.783000000000001</v>
      </c>
      <c r="E153">
        <v>134.66499999999999</v>
      </c>
      <c r="F153">
        <v>78</v>
      </c>
      <c r="G153">
        <v>631.6</v>
      </c>
    </row>
    <row r="154" spans="1:7" x14ac:dyDescent="0.25">
      <c r="A154" t="s">
        <v>299</v>
      </c>
      <c r="B154" t="s">
        <v>1414</v>
      </c>
      <c r="C154">
        <v>45.4</v>
      </c>
      <c r="D154">
        <v>37.268000000000001</v>
      </c>
      <c r="E154">
        <v>134.66499999999999</v>
      </c>
      <c r="F154">
        <v>79</v>
      </c>
      <c r="G154">
        <v>628</v>
      </c>
    </row>
    <row r="155" spans="1:7" x14ac:dyDescent="0.25">
      <c r="A155" t="s">
        <v>299</v>
      </c>
      <c r="B155" t="s">
        <v>1415</v>
      </c>
      <c r="C155">
        <v>43.6</v>
      </c>
      <c r="D155">
        <v>39.636000000000003</v>
      </c>
      <c r="E155">
        <v>140.107</v>
      </c>
      <c r="F155">
        <v>77</v>
      </c>
      <c r="G155">
        <v>632.9</v>
      </c>
    </row>
    <row r="156" spans="1:7" x14ac:dyDescent="0.25">
      <c r="A156" t="s">
        <v>299</v>
      </c>
      <c r="B156" t="s">
        <v>1416</v>
      </c>
      <c r="C156">
        <v>43.6</v>
      </c>
      <c r="D156">
        <v>37.838000000000001</v>
      </c>
      <c r="E156">
        <v>133.934</v>
      </c>
      <c r="F156">
        <v>79</v>
      </c>
      <c r="G156">
        <v>630.5</v>
      </c>
    </row>
    <row r="157" spans="1:7" x14ac:dyDescent="0.25">
      <c r="A157" t="s">
        <v>299</v>
      </c>
      <c r="B157" t="s">
        <v>1417</v>
      </c>
      <c r="C157">
        <v>43.8</v>
      </c>
      <c r="D157">
        <v>37.790999999999997</v>
      </c>
      <c r="E157">
        <v>135.83000000000001</v>
      </c>
      <c r="F157">
        <v>76</v>
      </c>
      <c r="G157">
        <v>690.4</v>
      </c>
    </row>
    <row r="158" spans="1:7" x14ac:dyDescent="0.25">
      <c r="A158" t="s">
        <v>299</v>
      </c>
      <c r="B158" t="s">
        <v>1418</v>
      </c>
      <c r="C158">
        <v>46.1</v>
      </c>
      <c r="D158">
        <v>40.140999999999998</v>
      </c>
      <c r="E158">
        <v>137.863</v>
      </c>
      <c r="F158">
        <v>77</v>
      </c>
      <c r="G158">
        <v>625.6</v>
      </c>
    </row>
    <row r="159" spans="1:7" x14ac:dyDescent="0.25">
      <c r="A159" t="s">
        <v>299</v>
      </c>
      <c r="B159" t="s">
        <v>1419</v>
      </c>
      <c r="C159">
        <v>44</v>
      </c>
      <c r="D159">
        <v>38.146999999999998</v>
      </c>
      <c r="E159">
        <v>135.77199999999999</v>
      </c>
      <c r="F159">
        <v>78</v>
      </c>
      <c r="G159">
        <v>681.1</v>
      </c>
    </row>
    <row r="160" spans="1:7" x14ac:dyDescent="0.25">
      <c r="A160" t="s">
        <v>299</v>
      </c>
      <c r="B160" t="s">
        <v>1420</v>
      </c>
      <c r="C160">
        <v>46.9</v>
      </c>
      <c r="D160">
        <v>41.093000000000004</v>
      </c>
      <c r="E160">
        <v>141.691</v>
      </c>
      <c r="F160">
        <v>77</v>
      </c>
      <c r="G160">
        <v>643.29999999999995</v>
      </c>
    </row>
    <row r="161" spans="1:7" x14ac:dyDescent="0.25">
      <c r="A161" t="s">
        <v>299</v>
      </c>
      <c r="B161" t="s">
        <v>1421</v>
      </c>
      <c r="C161">
        <v>43.1</v>
      </c>
      <c r="D161">
        <v>37.942999999999998</v>
      </c>
      <c r="E161">
        <v>133.42599999999999</v>
      </c>
      <c r="F161">
        <v>79</v>
      </c>
      <c r="G161">
        <v>625</v>
      </c>
    </row>
    <row r="162" spans="1:7" x14ac:dyDescent="0.25">
      <c r="A162" t="s">
        <v>299</v>
      </c>
      <c r="B162" t="s">
        <v>1422</v>
      </c>
      <c r="C162">
        <v>43.5</v>
      </c>
      <c r="D162">
        <v>37.951999999999998</v>
      </c>
      <c r="E162">
        <v>132.61099999999999</v>
      </c>
      <c r="F162">
        <v>79</v>
      </c>
      <c r="G162">
        <v>630.20000000000005</v>
      </c>
    </row>
    <row r="163" spans="1:7" x14ac:dyDescent="0.25">
      <c r="A163" t="s">
        <v>299</v>
      </c>
      <c r="B163" t="s">
        <v>1423</v>
      </c>
      <c r="C163">
        <v>43.4</v>
      </c>
      <c r="D163">
        <v>37.134</v>
      </c>
      <c r="E163">
        <v>133.584</v>
      </c>
      <c r="F163">
        <v>79</v>
      </c>
      <c r="G163">
        <v>633.1</v>
      </c>
    </row>
    <row r="164" spans="1:7" x14ac:dyDescent="0.25">
      <c r="A164" t="s">
        <v>299</v>
      </c>
      <c r="B164" t="s">
        <v>1424</v>
      </c>
      <c r="C164">
        <v>44.3</v>
      </c>
      <c r="D164">
        <v>39.232999999999997</v>
      </c>
      <c r="E164">
        <v>134.06399999999999</v>
      </c>
      <c r="F164">
        <v>79</v>
      </c>
      <c r="G164">
        <v>632.1</v>
      </c>
    </row>
    <row r="165" spans="1:7" x14ac:dyDescent="0.25">
      <c r="A165" t="s">
        <v>299</v>
      </c>
      <c r="B165" t="s">
        <v>1425</v>
      </c>
      <c r="C165">
        <v>42.9</v>
      </c>
      <c r="D165">
        <v>36.988999999999997</v>
      </c>
      <c r="E165">
        <v>133.75800000000001</v>
      </c>
      <c r="F165">
        <v>78</v>
      </c>
      <c r="G165">
        <v>633.9</v>
      </c>
    </row>
    <row r="166" spans="1:7" x14ac:dyDescent="0.25">
      <c r="A166" t="s">
        <v>299</v>
      </c>
      <c r="B166" t="s">
        <v>1426</v>
      </c>
      <c r="C166">
        <v>44.2</v>
      </c>
      <c r="D166">
        <v>39.152000000000001</v>
      </c>
      <c r="E166">
        <v>134.11099999999999</v>
      </c>
      <c r="F166">
        <v>79</v>
      </c>
      <c r="G166">
        <v>629.20000000000005</v>
      </c>
    </row>
    <row r="167" spans="1:7" x14ac:dyDescent="0.25">
      <c r="A167" t="s">
        <v>299</v>
      </c>
      <c r="B167" t="s">
        <v>1427</v>
      </c>
      <c r="C167">
        <v>43.4</v>
      </c>
      <c r="D167">
        <v>37.450000000000003</v>
      </c>
      <c r="E167">
        <v>134.577</v>
      </c>
      <c r="F167">
        <v>75</v>
      </c>
      <c r="G167">
        <v>670.6</v>
      </c>
    </row>
    <row r="168" spans="1:7" x14ac:dyDescent="0.25">
      <c r="A168" t="s">
        <v>299</v>
      </c>
      <c r="B168" t="s">
        <v>1428</v>
      </c>
      <c r="C168">
        <v>43.7</v>
      </c>
      <c r="D168">
        <v>37.889000000000003</v>
      </c>
      <c r="E168">
        <v>135.71799999999999</v>
      </c>
      <c r="F168">
        <v>80</v>
      </c>
      <c r="G168">
        <v>632.20000000000005</v>
      </c>
    </row>
    <row r="169" spans="1:7" x14ac:dyDescent="0.25">
      <c r="A169" t="s">
        <v>299</v>
      </c>
      <c r="B169" t="s">
        <v>1429</v>
      </c>
      <c r="C169">
        <v>43.6</v>
      </c>
      <c r="D169">
        <v>37.573</v>
      </c>
      <c r="E169">
        <v>133.77799999999999</v>
      </c>
      <c r="F169">
        <v>78</v>
      </c>
      <c r="G169">
        <v>629.79999999999995</v>
      </c>
    </row>
    <row r="170" spans="1:7" x14ac:dyDescent="0.25">
      <c r="A170" t="s">
        <v>299</v>
      </c>
      <c r="B170" t="s">
        <v>1430</v>
      </c>
      <c r="C170">
        <v>42.8</v>
      </c>
      <c r="D170">
        <v>37.127000000000002</v>
      </c>
      <c r="E170">
        <v>134.97900000000001</v>
      </c>
      <c r="F170">
        <v>79</v>
      </c>
      <c r="G170">
        <v>628.29999999999995</v>
      </c>
    </row>
    <row r="171" spans="1:7" x14ac:dyDescent="0.25">
      <c r="A171" t="s">
        <v>299</v>
      </c>
      <c r="B171" t="s">
        <v>1431</v>
      </c>
      <c r="C171">
        <v>43.4</v>
      </c>
      <c r="D171">
        <v>37.694000000000003</v>
      </c>
      <c r="E171">
        <v>133.56700000000001</v>
      </c>
      <c r="F171">
        <v>78</v>
      </c>
      <c r="G171">
        <v>630.1</v>
      </c>
    </row>
    <row r="172" spans="1:7" x14ac:dyDescent="0.25">
      <c r="A172" t="s">
        <v>299</v>
      </c>
      <c r="B172" t="s">
        <v>1432</v>
      </c>
      <c r="C172">
        <v>44.1</v>
      </c>
      <c r="D172">
        <v>38.365000000000002</v>
      </c>
      <c r="E172">
        <v>134.07599999999999</v>
      </c>
      <c r="F172">
        <v>78</v>
      </c>
      <c r="G172">
        <v>626.20000000000005</v>
      </c>
    </row>
    <row r="173" spans="1:7" x14ac:dyDescent="0.25">
      <c r="A173" t="s">
        <v>299</v>
      </c>
      <c r="B173" t="s">
        <v>1433</v>
      </c>
      <c r="C173">
        <v>42.9</v>
      </c>
      <c r="D173">
        <v>37.683999999999997</v>
      </c>
      <c r="E173">
        <v>134.553</v>
      </c>
      <c r="F173">
        <v>80</v>
      </c>
      <c r="G173">
        <v>628.5</v>
      </c>
    </row>
    <row r="174" spans="1:7" x14ac:dyDescent="0.25">
      <c r="A174" t="s">
        <v>299</v>
      </c>
      <c r="B174" t="s">
        <v>1434</v>
      </c>
      <c r="C174">
        <v>43.6</v>
      </c>
      <c r="D174">
        <v>37.945</v>
      </c>
      <c r="E174">
        <v>136.70099999999999</v>
      </c>
      <c r="F174">
        <v>78</v>
      </c>
      <c r="G174">
        <v>659.5</v>
      </c>
    </row>
    <row r="175" spans="1:7" x14ac:dyDescent="0.25">
      <c r="A175" t="s">
        <v>299</v>
      </c>
      <c r="B175" t="s">
        <v>1435</v>
      </c>
      <c r="C175">
        <v>43.1</v>
      </c>
      <c r="D175">
        <v>37.299999999999997</v>
      </c>
      <c r="E175">
        <v>134.179</v>
      </c>
      <c r="F175">
        <v>78</v>
      </c>
      <c r="G175">
        <v>626.5</v>
      </c>
    </row>
    <row r="176" spans="1:7" x14ac:dyDescent="0.25">
      <c r="A176" t="s">
        <v>299</v>
      </c>
      <c r="B176" t="s">
        <v>1436</v>
      </c>
      <c r="C176">
        <v>41.3</v>
      </c>
      <c r="D176">
        <v>34.932000000000002</v>
      </c>
      <c r="E176">
        <v>134.12799999999999</v>
      </c>
      <c r="F176">
        <v>78</v>
      </c>
      <c r="G176">
        <v>626.1</v>
      </c>
    </row>
    <row r="177" spans="1:7" x14ac:dyDescent="0.25">
      <c r="A177" t="s">
        <v>299</v>
      </c>
      <c r="B177" t="s">
        <v>1437</v>
      </c>
      <c r="C177">
        <v>43.5</v>
      </c>
      <c r="D177">
        <v>36.470999999999997</v>
      </c>
      <c r="E177">
        <v>138.20699999999999</v>
      </c>
      <c r="F177">
        <v>78</v>
      </c>
      <c r="G177">
        <v>669.7</v>
      </c>
    </row>
    <row r="178" spans="1:7" x14ac:dyDescent="0.25">
      <c r="A178" t="s">
        <v>299</v>
      </c>
      <c r="B178" t="s">
        <v>1438</v>
      </c>
      <c r="C178">
        <v>43.7</v>
      </c>
      <c r="D178">
        <v>38.749000000000002</v>
      </c>
      <c r="E178">
        <v>137.43199999999999</v>
      </c>
      <c r="F178">
        <v>77</v>
      </c>
      <c r="G178">
        <v>680.8</v>
      </c>
    </row>
    <row r="179" spans="1:7" x14ac:dyDescent="0.25">
      <c r="A179" t="s">
        <v>299</v>
      </c>
      <c r="B179" t="s">
        <v>1439</v>
      </c>
      <c r="C179">
        <v>45.4</v>
      </c>
      <c r="D179">
        <v>39.36</v>
      </c>
      <c r="E179">
        <v>144.387</v>
      </c>
      <c r="F179">
        <v>76</v>
      </c>
      <c r="G179">
        <v>701.5</v>
      </c>
    </row>
    <row r="180" spans="1:7" x14ac:dyDescent="0.25">
      <c r="A180" t="s">
        <v>299</v>
      </c>
      <c r="B180" t="s">
        <v>1440</v>
      </c>
      <c r="C180">
        <v>44.6</v>
      </c>
      <c r="D180">
        <v>38.826000000000001</v>
      </c>
      <c r="E180">
        <v>140.72</v>
      </c>
      <c r="F180">
        <v>77</v>
      </c>
      <c r="G180">
        <v>647.1</v>
      </c>
    </row>
    <row r="181" spans="1:7" x14ac:dyDescent="0.25">
      <c r="A181" t="s">
        <v>299</v>
      </c>
      <c r="B181" t="s">
        <v>1441</v>
      </c>
      <c r="C181">
        <v>41.6</v>
      </c>
      <c r="D181">
        <v>36.094000000000001</v>
      </c>
      <c r="E181">
        <v>135.06800000000001</v>
      </c>
      <c r="F181">
        <v>78</v>
      </c>
      <c r="G181">
        <v>625.20000000000005</v>
      </c>
    </row>
    <row r="182" spans="1:7" x14ac:dyDescent="0.25">
      <c r="A182" t="s">
        <v>299</v>
      </c>
      <c r="B182" t="s">
        <v>1442</v>
      </c>
      <c r="C182">
        <v>44.3</v>
      </c>
      <c r="D182">
        <v>37.859000000000002</v>
      </c>
      <c r="E182">
        <v>141.02099999999999</v>
      </c>
      <c r="F182">
        <v>78</v>
      </c>
      <c r="G182">
        <v>673.6</v>
      </c>
    </row>
    <row r="183" spans="1:7" x14ac:dyDescent="0.25">
      <c r="A183" t="s">
        <v>299</v>
      </c>
      <c r="B183" t="s">
        <v>1443</v>
      </c>
      <c r="C183">
        <v>41.8</v>
      </c>
      <c r="D183">
        <v>35.44</v>
      </c>
      <c r="E183">
        <v>134.458</v>
      </c>
      <c r="F183">
        <v>79</v>
      </c>
      <c r="G183">
        <v>627.70000000000005</v>
      </c>
    </row>
    <row r="184" spans="1:7" x14ac:dyDescent="0.25">
      <c r="A184" t="s">
        <v>299</v>
      </c>
      <c r="B184" t="s">
        <v>1444</v>
      </c>
      <c r="C184">
        <v>42.7</v>
      </c>
      <c r="D184">
        <v>37.831000000000003</v>
      </c>
      <c r="E184">
        <v>135.27099999999999</v>
      </c>
      <c r="F184">
        <v>79</v>
      </c>
      <c r="G184">
        <v>631.29999999999995</v>
      </c>
    </row>
    <row r="185" spans="1:7" x14ac:dyDescent="0.25">
      <c r="A185" t="s">
        <v>299</v>
      </c>
      <c r="B185" t="s">
        <v>1445</v>
      </c>
      <c r="C185">
        <v>41.6</v>
      </c>
      <c r="D185">
        <v>36.04</v>
      </c>
      <c r="E185">
        <v>134.87100000000001</v>
      </c>
      <c r="F185">
        <v>79</v>
      </c>
      <c r="G185">
        <v>630.4</v>
      </c>
    </row>
    <row r="186" spans="1:7" x14ac:dyDescent="0.25">
      <c r="A186" t="s">
        <v>299</v>
      </c>
      <c r="B186" t="s">
        <v>1446</v>
      </c>
      <c r="C186">
        <v>41.8</v>
      </c>
      <c r="D186">
        <v>36.168999999999997</v>
      </c>
      <c r="E186">
        <v>134.61099999999999</v>
      </c>
      <c r="F186">
        <v>76</v>
      </c>
      <c r="G186">
        <v>628.20000000000005</v>
      </c>
    </row>
    <row r="187" spans="1:7" x14ac:dyDescent="0.25">
      <c r="A187" t="s">
        <v>299</v>
      </c>
      <c r="B187" t="s">
        <v>1447</v>
      </c>
      <c r="C187">
        <v>47.6</v>
      </c>
      <c r="D187">
        <v>39.598999999999997</v>
      </c>
      <c r="E187">
        <v>125.626</v>
      </c>
      <c r="F187">
        <v>79</v>
      </c>
      <c r="G187">
        <v>625.6</v>
      </c>
    </row>
    <row r="188" spans="1:7" x14ac:dyDescent="0.25">
      <c r="A188" t="s">
        <v>299</v>
      </c>
      <c r="B188" t="s">
        <v>1448</v>
      </c>
      <c r="C188">
        <v>41.5</v>
      </c>
      <c r="D188">
        <v>36.075000000000003</v>
      </c>
      <c r="E188">
        <v>133.63499999999999</v>
      </c>
      <c r="F188">
        <v>78</v>
      </c>
      <c r="G188">
        <v>629.5</v>
      </c>
    </row>
    <row r="189" spans="1:7" x14ac:dyDescent="0.25">
      <c r="A189" t="s">
        <v>299</v>
      </c>
      <c r="B189" t="s">
        <v>1449</v>
      </c>
      <c r="C189">
        <v>41.8</v>
      </c>
      <c r="D189">
        <v>36.113999999999997</v>
      </c>
      <c r="E189">
        <v>133.95099999999999</v>
      </c>
      <c r="F189">
        <v>79</v>
      </c>
      <c r="G189">
        <v>626.29999999999995</v>
      </c>
    </row>
    <row r="190" spans="1:7" x14ac:dyDescent="0.25">
      <c r="A190" t="s">
        <v>299</v>
      </c>
      <c r="B190" t="s">
        <v>1450</v>
      </c>
      <c r="C190">
        <v>42.6</v>
      </c>
      <c r="D190">
        <v>37.182000000000002</v>
      </c>
      <c r="E190">
        <v>135.827</v>
      </c>
      <c r="F190">
        <v>78</v>
      </c>
      <c r="G190">
        <v>627</v>
      </c>
    </row>
    <row r="191" spans="1:7" x14ac:dyDescent="0.25">
      <c r="A191" t="s">
        <v>299</v>
      </c>
      <c r="B191" t="s">
        <v>1451</v>
      </c>
      <c r="C191">
        <v>44.4</v>
      </c>
      <c r="D191">
        <v>38.406999999999996</v>
      </c>
      <c r="E191">
        <v>139.79300000000001</v>
      </c>
      <c r="F191">
        <v>75</v>
      </c>
      <c r="G191">
        <v>684.1</v>
      </c>
    </row>
    <row r="192" spans="1:7" x14ac:dyDescent="0.25">
      <c r="A192" t="s">
        <v>299</v>
      </c>
      <c r="B192" t="s">
        <v>1452</v>
      </c>
      <c r="C192">
        <v>42.2</v>
      </c>
      <c r="D192">
        <v>36.645000000000003</v>
      </c>
      <c r="E192">
        <v>135.12299999999999</v>
      </c>
      <c r="F192">
        <v>78</v>
      </c>
      <c r="G192">
        <v>627.5</v>
      </c>
    </row>
    <row r="193" spans="1:7" x14ac:dyDescent="0.25">
      <c r="A193" t="s">
        <v>299</v>
      </c>
      <c r="B193" t="s">
        <v>1453</v>
      </c>
      <c r="C193">
        <v>41.8</v>
      </c>
      <c r="D193">
        <v>35.755000000000003</v>
      </c>
      <c r="E193">
        <v>133.84</v>
      </c>
      <c r="F193">
        <v>78</v>
      </c>
      <c r="G193">
        <v>628.29999999999995</v>
      </c>
    </row>
    <row r="194" spans="1:7" x14ac:dyDescent="0.25">
      <c r="A194" t="s">
        <v>299</v>
      </c>
      <c r="B194" t="s">
        <v>1454</v>
      </c>
      <c r="C194">
        <v>41.2</v>
      </c>
      <c r="D194">
        <v>35.823</v>
      </c>
      <c r="E194">
        <v>134.072</v>
      </c>
      <c r="F194">
        <v>79</v>
      </c>
      <c r="G194">
        <v>624.70000000000005</v>
      </c>
    </row>
    <row r="195" spans="1:7" x14ac:dyDescent="0.25">
      <c r="A195" t="s">
        <v>299</v>
      </c>
      <c r="B195" t="s">
        <v>1455</v>
      </c>
      <c r="C195">
        <v>41.5</v>
      </c>
      <c r="D195">
        <v>36.109000000000002</v>
      </c>
      <c r="E195">
        <v>133.482</v>
      </c>
      <c r="F195">
        <v>79</v>
      </c>
      <c r="G195">
        <v>629.20000000000005</v>
      </c>
    </row>
    <row r="196" spans="1:7" x14ac:dyDescent="0.25">
      <c r="A196" t="s">
        <v>299</v>
      </c>
      <c r="B196" t="s">
        <v>1456</v>
      </c>
      <c r="C196">
        <v>41.9</v>
      </c>
      <c r="D196">
        <v>36.676000000000002</v>
      </c>
      <c r="E196">
        <v>133.62</v>
      </c>
      <c r="F196">
        <v>79</v>
      </c>
      <c r="G196">
        <v>626.4</v>
      </c>
    </row>
    <row r="197" spans="1:7" x14ac:dyDescent="0.25">
      <c r="A197" t="s">
        <v>299</v>
      </c>
      <c r="B197" t="s">
        <v>1457</v>
      </c>
      <c r="C197">
        <v>42.8</v>
      </c>
      <c r="D197">
        <v>37.252000000000002</v>
      </c>
      <c r="E197">
        <v>136.81700000000001</v>
      </c>
      <c r="F197">
        <v>80</v>
      </c>
      <c r="G197">
        <v>643</v>
      </c>
    </row>
    <row r="198" spans="1:7" x14ac:dyDescent="0.25">
      <c r="A198" t="s">
        <v>299</v>
      </c>
      <c r="B198" t="s">
        <v>1458</v>
      </c>
      <c r="C198">
        <v>41.5</v>
      </c>
      <c r="D198">
        <v>35.634999999999998</v>
      </c>
      <c r="E198">
        <v>134.249</v>
      </c>
      <c r="F198">
        <v>79</v>
      </c>
      <c r="G198">
        <v>632.20000000000005</v>
      </c>
    </row>
    <row r="199" spans="1:7" x14ac:dyDescent="0.25">
      <c r="A199" t="s">
        <v>299</v>
      </c>
      <c r="B199" t="s">
        <v>1459</v>
      </c>
      <c r="C199">
        <v>44.4</v>
      </c>
      <c r="D199">
        <v>38.863999999999997</v>
      </c>
      <c r="E199">
        <v>140.268</v>
      </c>
      <c r="F199">
        <v>76</v>
      </c>
      <c r="G199">
        <v>694.4</v>
      </c>
    </row>
    <row r="200" spans="1:7" x14ac:dyDescent="0.25">
      <c r="A200" t="s">
        <v>299</v>
      </c>
      <c r="B200" t="s">
        <v>1460</v>
      </c>
      <c r="C200">
        <v>42.5</v>
      </c>
      <c r="D200">
        <v>36.616</v>
      </c>
      <c r="E200">
        <v>133.93799999999999</v>
      </c>
      <c r="F200">
        <v>79</v>
      </c>
      <c r="G200">
        <v>632</v>
      </c>
    </row>
    <row r="201" spans="1:7" x14ac:dyDescent="0.25">
      <c r="A201" t="s">
        <v>299</v>
      </c>
      <c r="B201" t="s">
        <v>1461</v>
      </c>
      <c r="C201">
        <v>41.7</v>
      </c>
      <c r="D201">
        <v>35.613</v>
      </c>
      <c r="E201">
        <v>133.828</v>
      </c>
      <c r="F201">
        <v>79</v>
      </c>
      <c r="G201">
        <v>627.6</v>
      </c>
    </row>
    <row r="202" spans="1:7" x14ac:dyDescent="0.25">
      <c r="A202" t="s">
        <v>299</v>
      </c>
      <c r="B202" t="s">
        <v>1462</v>
      </c>
      <c r="C202">
        <v>43.1</v>
      </c>
      <c r="D202">
        <v>37.279000000000003</v>
      </c>
      <c r="E202">
        <v>134.46</v>
      </c>
      <c r="F202">
        <v>79</v>
      </c>
      <c r="G202">
        <v>633</v>
      </c>
    </row>
    <row r="203" spans="1:7" x14ac:dyDescent="0.25">
      <c r="A203" t="s">
        <v>299</v>
      </c>
      <c r="B203" t="s">
        <v>1463</v>
      </c>
      <c r="C203">
        <v>41.4</v>
      </c>
      <c r="D203">
        <v>35.866</v>
      </c>
      <c r="E203">
        <v>133.43600000000001</v>
      </c>
      <c r="F203">
        <v>79</v>
      </c>
      <c r="G203">
        <v>626.1</v>
      </c>
    </row>
    <row r="204" spans="1:7" x14ac:dyDescent="0.25">
      <c r="A204" t="s">
        <v>299</v>
      </c>
      <c r="B204" t="s">
        <v>1464</v>
      </c>
      <c r="C204">
        <v>41.5</v>
      </c>
      <c r="D204">
        <v>36.094999999999999</v>
      </c>
      <c r="E204">
        <v>132.661</v>
      </c>
      <c r="F204">
        <v>79</v>
      </c>
      <c r="G204">
        <v>628.79999999999995</v>
      </c>
    </row>
    <row r="205" spans="1:7" x14ac:dyDescent="0.25">
      <c r="A205" t="s">
        <v>299</v>
      </c>
      <c r="B205" t="s">
        <v>1465</v>
      </c>
      <c r="C205">
        <v>41.5</v>
      </c>
      <c r="D205">
        <v>36.116999999999997</v>
      </c>
      <c r="E205">
        <v>133.40600000000001</v>
      </c>
      <c r="F205">
        <v>78</v>
      </c>
      <c r="G205">
        <v>626.6</v>
      </c>
    </row>
    <row r="206" spans="1:7" x14ac:dyDescent="0.25">
      <c r="A206" t="s">
        <v>299</v>
      </c>
      <c r="B206" t="s">
        <v>1466</v>
      </c>
      <c r="C206">
        <v>45.1</v>
      </c>
      <c r="D206">
        <v>39.128999999999998</v>
      </c>
      <c r="E206">
        <v>140.62</v>
      </c>
      <c r="F206">
        <v>76</v>
      </c>
      <c r="G206">
        <v>696.2</v>
      </c>
    </row>
    <row r="207" spans="1:7" x14ac:dyDescent="0.25">
      <c r="A207" t="s">
        <v>299</v>
      </c>
      <c r="B207" t="s">
        <v>1467</v>
      </c>
      <c r="C207">
        <v>42.7</v>
      </c>
      <c r="D207">
        <v>36.780999999999999</v>
      </c>
      <c r="E207">
        <v>133.54</v>
      </c>
      <c r="F207">
        <v>79</v>
      </c>
      <c r="G207">
        <v>633.79999999999995</v>
      </c>
    </row>
    <row r="208" spans="1:7" x14ac:dyDescent="0.25">
      <c r="A208" t="s">
        <v>299</v>
      </c>
      <c r="B208" t="s">
        <v>1468</v>
      </c>
      <c r="C208">
        <v>42.2</v>
      </c>
      <c r="D208">
        <v>36.863</v>
      </c>
      <c r="E208">
        <v>132.72900000000001</v>
      </c>
      <c r="F208">
        <v>79</v>
      </c>
      <c r="G208">
        <v>626.79999999999995</v>
      </c>
    </row>
    <row r="209" spans="1:7" x14ac:dyDescent="0.25">
      <c r="A209" t="s">
        <v>299</v>
      </c>
      <c r="B209" t="s">
        <v>1469</v>
      </c>
      <c r="C209">
        <v>41.2</v>
      </c>
      <c r="D209">
        <v>35.701999999999998</v>
      </c>
      <c r="E209">
        <v>132.601</v>
      </c>
      <c r="F209">
        <v>79</v>
      </c>
      <c r="G209">
        <v>628.79999999999995</v>
      </c>
    </row>
    <row r="210" spans="1:7" x14ac:dyDescent="0.25">
      <c r="A210" t="s">
        <v>299</v>
      </c>
      <c r="B210" t="s">
        <v>1470</v>
      </c>
      <c r="C210">
        <v>41.5</v>
      </c>
      <c r="D210">
        <v>35.72</v>
      </c>
      <c r="E210">
        <v>132.21799999999999</v>
      </c>
      <c r="F210">
        <v>79</v>
      </c>
      <c r="G210">
        <v>624.9</v>
      </c>
    </row>
    <row r="211" spans="1:7" x14ac:dyDescent="0.25">
      <c r="A211" t="s">
        <v>299</v>
      </c>
      <c r="B211" t="s">
        <v>1471</v>
      </c>
      <c r="C211">
        <v>41.7</v>
      </c>
      <c r="D211">
        <v>36.130000000000003</v>
      </c>
      <c r="E211">
        <v>133.73699999999999</v>
      </c>
      <c r="F211">
        <v>79</v>
      </c>
      <c r="G211">
        <v>626.5</v>
      </c>
    </row>
    <row r="212" spans="1:7" x14ac:dyDescent="0.25">
      <c r="A212" t="s">
        <v>299</v>
      </c>
      <c r="B212" t="s">
        <v>1472</v>
      </c>
      <c r="C212">
        <v>41.5</v>
      </c>
      <c r="D212">
        <v>36.008000000000003</v>
      </c>
      <c r="E212">
        <v>132.41999999999999</v>
      </c>
      <c r="F212">
        <v>79</v>
      </c>
      <c r="G212">
        <v>624.20000000000005</v>
      </c>
    </row>
    <row r="213" spans="1:7" x14ac:dyDescent="0.25">
      <c r="A213" t="s">
        <v>299</v>
      </c>
      <c r="B213" t="s">
        <v>1473</v>
      </c>
      <c r="C213">
        <v>42.1</v>
      </c>
      <c r="D213">
        <v>36.284999999999997</v>
      </c>
      <c r="E213">
        <v>136.01900000000001</v>
      </c>
      <c r="F213">
        <v>77</v>
      </c>
      <c r="G213">
        <v>659.4</v>
      </c>
    </row>
    <row r="214" spans="1:7" x14ac:dyDescent="0.25">
      <c r="A214" t="s">
        <v>299</v>
      </c>
      <c r="B214" t="s">
        <v>1474</v>
      </c>
      <c r="C214">
        <v>43.1</v>
      </c>
      <c r="D214">
        <v>38.048000000000002</v>
      </c>
      <c r="E214">
        <v>134.422</v>
      </c>
      <c r="F214">
        <v>79</v>
      </c>
      <c r="G214">
        <v>636</v>
      </c>
    </row>
    <row r="215" spans="1:7" x14ac:dyDescent="0.25">
      <c r="A215" t="s">
        <v>299</v>
      </c>
      <c r="B215" t="s">
        <v>1475</v>
      </c>
      <c r="C215">
        <v>41.3</v>
      </c>
      <c r="D215">
        <v>35.253</v>
      </c>
      <c r="E215">
        <v>132.41499999999999</v>
      </c>
      <c r="F215">
        <v>79</v>
      </c>
      <c r="G215">
        <v>628</v>
      </c>
    </row>
    <row r="216" spans="1:7" x14ac:dyDescent="0.25">
      <c r="A216" t="s">
        <v>299</v>
      </c>
      <c r="B216" t="s">
        <v>1476</v>
      </c>
      <c r="C216">
        <v>44</v>
      </c>
      <c r="D216">
        <v>38.29</v>
      </c>
      <c r="E216">
        <v>139.61199999999999</v>
      </c>
      <c r="F216">
        <v>76</v>
      </c>
      <c r="G216">
        <v>690.7</v>
      </c>
    </row>
    <row r="217" spans="1:7" x14ac:dyDescent="0.25">
      <c r="A217" t="s">
        <v>299</v>
      </c>
      <c r="B217" t="s">
        <v>1477</v>
      </c>
      <c r="C217">
        <v>42.3</v>
      </c>
      <c r="D217">
        <v>36.377000000000002</v>
      </c>
      <c r="E217">
        <v>134.27799999999999</v>
      </c>
      <c r="F217">
        <v>79</v>
      </c>
      <c r="G217">
        <v>627.6</v>
      </c>
    </row>
    <row r="218" spans="1:7" x14ac:dyDescent="0.25">
      <c r="A218" t="s">
        <v>299</v>
      </c>
      <c r="B218" t="s">
        <v>1478</v>
      </c>
      <c r="C218">
        <v>41.4</v>
      </c>
      <c r="D218">
        <v>35.695</v>
      </c>
      <c r="E218">
        <v>133.40899999999999</v>
      </c>
      <c r="F218">
        <v>79</v>
      </c>
      <c r="G218">
        <v>628.20000000000005</v>
      </c>
    </row>
    <row r="219" spans="1:7" x14ac:dyDescent="0.25">
      <c r="A219" t="s">
        <v>299</v>
      </c>
      <c r="B219" t="s">
        <v>1479</v>
      </c>
      <c r="C219">
        <v>41.6</v>
      </c>
      <c r="D219">
        <v>35.694000000000003</v>
      </c>
      <c r="E219">
        <v>133.61600000000001</v>
      </c>
      <c r="F219">
        <v>79</v>
      </c>
      <c r="G219">
        <v>630.29999999999995</v>
      </c>
    </row>
    <row r="220" spans="1:7" x14ac:dyDescent="0.25">
      <c r="A220" t="s">
        <v>299</v>
      </c>
      <c r="B220" t="s">
        <v>1480</v>
      </c>
      <c r="C220">
        <v>43.4</v>
      </c>
      <c r="D220">
        <v>37.631</v>
      </c>
      <c r="E220">
        <v>135.74600000000001</v>
      </c>
      <c r="F220">
        <v>78</v>
      </c>
      <c r="G220">
        <v>646.29999999999995</v>
      </c>
    </row>
    <row r="221" spans="1:7" x14ac:dyDescent="0.25">
      <c r="A221" t="s">
        <v>299</v>
      </c>
      <c r="B221" t="s">
        <v>1481</v>
      </c>
      <c r="C221">
        <v>43.5</v>
      </c>
      <c r="D221">
        <v>38.201999999999998</v>
      </c>
      <c r="E221">
        <v>138.20500000000001</v>
      </c>
      <c r="F221">
        <v>77</v>
      </c>
      <c r="G221">
        <v>678</v>
      </c>
    </row>
    <row r="222" spans="1:7" x14ac:dyDescent="0.25">
      <c r="A222" t="s">
        <v>299</v>
      </c>
      <c r="B222" t="s">
        <v>1482</v>
      </c>
      <c r="C222">
        <v>45.6</v>
      </c>
      <c r="D222">
        <v>39.850999999999999</v>
      </c>
      <c r="E222">
        <v>143.02000000000001</v>
      </c>
      <c r="F222">
        <v>75</v>
      </c>
      <c r="G222">
        <v>695.8</v>
      </c>
    </row>
    <row r="223" spans="1:7" x14ac:dyDescent="0.25">
      <c r="A223" t="s">
        <v>299</v>
      </c>
      <c r="B223" t="s">
        <v>1483</v>
      </c>
      <c r="C223">
        <v>43.5</v>
      </c>
      <c r="D223">
        <v>37.578000000000003</v>
      </c>
      <c r="E223">
        <v>136.423</v>
      </c>
      <c r="F223">
        <v>78</v>
      </c>
      <c r="G223">
        <v>631.5</v>
      </c>
    </row>
    <row r="224" spans="1:7" x14ac:dyDescent="0.25">
      <c r="A224" t="s">
        <v>299</v>
      </c>
      <c r="B224" t="s">
        <v>1484</v>
      </c>
      <c r="C224">
        <v>41.6</v>
      </c>
      <c r="D224">
        <v>35.100999999999999</v>
      </c>
      <c r="E224">
        <v>133.46100000000001</v>
      </c>
      <c r="F224">
        <v>79</v>
      </c>
      <c r="G224">
        <v>629.20000000000005</v>
      </c>
    </row>
    <row r="225" spans="1:7" x14ac:dyDescent="0.25">
      <c r="A225" t="s">
        <v>299</v>
      </c>
      <c r="B225" t="s">
        <v>1485</v>
      </c>
      <c r="C225">
        <v>41.7</v>
      </c>
      <c r="D225">
        <v>36.107999999999997</v>
      </c>
      <c r="E225">
        <v>133.233</v>
      </c>
      <c r="F225">
        <v>79</v>
      </c>
      <c r="G225">
        <v>629.20000000000005</v>
      </c>
    </row>
    <row r="226" spans="1:7" x14ac:dyDescent="0.25">
      <c r="A226" t="s">
        <v>299</v>
      </c>
      <c r="B226" t="s">
        <v>1486</v>
      </c>
      <c r="C226">
        <v>42.6</v>
      </c>
      <c r="D226">
        <v>37.286999999999999</v>
      </c>
      <c r="E226">
        <v>133.56800000000001</v>
      </c>
      <c r="F226">
        <v>79</v>
      </c>
      <c r="G226">
        <v>630.4</v>
      </c>
    </row>
    <row r="227" spans="1:7" x14ac:dyDescent="0.25">
      <c r="A227" t="s">
        <v>299</v>
      </c>
      <c r="B227" t="s">
        <v>1487</v>
      </c>
      <c r="C227">
        <v>42.1</v>
      </c>
      <c r="D227">
        <v>36.293999999999997</v>
      </c>
      <c r="E227">
        <v>135.239</v>
      </c>
      <c r="F227">
        <v>78</v>
      </c>
      <c r="G227">
        <v>636.79999999999995</v>
      </c>
    </row>
    <row r="228" spans="1:7" x14ac:dyDescent="0.25">
      <c r="A228" t="s">
        <v>299</v>
      </c>
      <c r="B228" t="s">
        <v>1488</v>
      </c>
      <c r="C228">
        <v>42</v>
      </c>
      <c r="D228">
        <v>36.753</v>
      </c>
      <c r="E228">
        <v>132.89500000000001</v>
      </c>
      <c r="F228">
        <v>78</v>
      </c>
      <c r="G228">
        <v>640.29999999999995</v>
      </c>
    </row>
    <row r="229" spans="1:7" x14ac:dyDescent="0.25">
      <c r="A229" t="s">
        <v>299</v>
      </c>
      <c r="B229" t="s">
        <v>1489</v>
      </c>
      <c r="C229">
        <v>41.7</v>
      </c>
      <c r="D229">
        <v>35.899000000000001</v>
      </c>
      <c r="E229">
        <v>133.39599999999999</v>
      </c>
      <c r="F229">
        <v>79</v>
      </c>
      <c r="G229">
        <v>629.6</v>
      </c>
    </row>
    <row r="230" spans="1:7" x14ac:dyDescent="0.25">
      <c r="A230" t="s">
        <v>299</v>
      </c>
      <c r="B230" t="s">
        <v>1490</v>
      </c>
      <c r="C230">
        <v>41.7</v>
      </c>
      <c r="D230">
        <v>35.575000000000003</v>
      </c>
      <c r="E230">
        <v>133.11000000000001</v>
      </c>
      <c r="F230">
        <v>79</v>
      </c>
      <c r="G230">
        <v>628.5</v>
      </c>
    </row>
    <row r="231" spans="1:7" x14ac:dyDescent="0.25">
      <c r="A231" t="s">
        <v>299</v>
      </c>
      <c r="B231" t="s">
        <v>1491</v>
      </c>
      <c r="C231">
        <v>41.5</v>
      </c>
      <c r="D231">
        <v>35.603000000000002</v>
      </c>
      <c r="E231">
        <v>132.916</v>
      </c>
      <c r="F231">
        <v>79</v>
      </c>
      <c r="G231">
        <v>629</v>
      </c>
    </row>
    <row r="232" spans="1:7" x14ac:dyDescent="0.25">
      <c r="A232" t="s">
        <v>299</v>
      </c>
      <c r="B232" t="s">
        <v>1492</v>
      </c>
      <c r="C232">
        <v>42</v>
      </c>
      <c r="D232">
        <v>35.951000000000001</v>
      </c>
      <c r="E232">
        <v>134.018</v>
      </c>
      <c r="F232">
        <v>79</v>
      </c>
      <c r="G232">
        <v>630.9</v>
      </c>
    </row>
    <row r="233" spans="1:7" x14ac:dyDescent="0.25">
      <c r="A233" t="s">
        <v>299</v>
      </c>
      <c r="B233" t="s">
        <v>1493</v>
      </c>
      <c r="C233">
        <v>41.2</v>
      </c>
      <c r="D233">
        <v>35.978999999999999</v>
      </c>
      <c r="E233">
        <v>133.43199999999999</v>
      </c>
      <c r="F233">
        <v>79</v>
      </c>
      <c r="G233">
        <v>626.4</v>
      </c>
    </row>
    <row r="234" spans="1:7" x14ac:dyDescent="0.25">
      <c r="A234" t="s">
        <v>299</v>
      </c>
      <c r="B234" t="s">
        <v>1494</v>
      </c>
      <c r="C234">
        <v>42.1</v>
      </c>
      <c r="D234">
        <v>36.225000000000001</v>
      </c>
      <c r="E234">
        <v>133.459</v>
      </c>
      <c r="F234">
        <v>79</v>
      </c>
      <c r="G234">
        <v>624.6</v>
      </c>
    </row>
    <row r="235" spans="1:7" x14ac:dyDescent="0.25">
      <c r="A235" t="s">
        <v>299</v>
      </c>
      <c r="B235" t="s">
        <v>1495</v>
      </c>
      <c r="C235">
        <v>41.8</v>
      </c>
      <c r="D235">
        <v>36.4</v>
      </c>
      <c r="E235">
        <v>133.459</v>
      </c>
      <c r="F235">
        <v>79</v>
      </c>
      <c r="G235">
        <v>623.79999999999995</v>
      </c>
    </row>
    <row r="236" spans="1:7" x14ac:dyDescent="0.25">
      <c r="A236" t="s">
        <v>299</v>
      </c>
      <c r="B236" t="s">
        <v>1496</v>
      </c>
      <c r="C236">
        <v>41.7</v>
      </c>
      <c r="D236">
        <v>35.396000000000001</v>
      </c>
      <c r="E236">
        <v>133.876</v>
      </c>
      <c r="F236">
        <v>79</v>
      </c>
      <c r="G236">
        <v>627.6</v>
      </c>
    </row>
    <row r="237" spans="1:7" x14ac:dyDescent="0.25">
      <c r="A237" t="s">
        <v>299</v>
      </c>
      <c r="B237" t="s">
        <v>1497</v>
      </c>
      <c r="C237">
        <v>42.2</v>
      </c>
      <c r="D237">
        <v>35.970999999999997</v>
      </c>
      <c r="E237">
        <v>133.26599999999999</v>
      </c>
      <c r="F237">
        <v>83</v>
      </c>
      <c r="G237">
        <v>628</v>
      </c>
    </row>
    <row r="238" spans="1:7" x14ac:dyDescent="0.25">
      <c r="A238" t="s">
        <v>299</v>
      </c>
      <c r="B238" t="s">
        <v>1498</v>
      </c>
      <c r="C238">
        <v>42.1</v>
      </c>
      <c r="D238">
        <v>36.488999999999997</v>
      </c>
      <c r="E238">
        <v>133.727</v>
      </c>
      <c r="F238">
        <v>79</v>
      </c>
      <c r="G238">
        <v>628</v>
      </c>
    </row>
    <row r="239" spans="1:7" x14ac:dyDescent="0.25">
      <c r="A239" t="s">
        <v>299</v>
      </c>
      <c r="B239" t="s">
        <v>1499</v>
      </c>
      <c r="C239">
        <v>42.1</v>
      </c>
      <c r="D239">
        <v>36.488999999999997</v>
      </c>
      <c r="E239">
        <v>133.62</v>
      </c>
      <c r="F239">
        <v>81</v>
      </c>
      <c r="G239">
        <v>628</v>
      </c>
    </row>
    <row r="240" spans="1:7" x14ac:dyDescent="0.25">
      <c r="A240" t="s">
        <v>299</v>
      </c>
      <c r="B240" t="s">
        <v>1500</v>
      </c>
      <c r="C240">
        <v>41.3</v>
      </c>
      <c r="D240">
        <v>35.805999999999997</v>
      </c>
      <c r="E240">
        <v>132.87100000000001</v>
      </c>
      <c r="F240">
        <v>79</v>
      </c>
      <c r="G240">
        <v>625.6</v>
      </c>
    </row>
    <row r="241" spans="1:7" x14ac:dyDescent="0.25">
      <c r="A241" t="s">
        <v>299</v>
      </c>
      <c r="B241" t="s">
        <v>1501</v>
      </c>
      <c r="C241">
        <v>41.8</v>
      </c>
      <c r="D241">
        <v>35.341999999999999</v>
      </c>
      <c r="E241">
        <v>133.25299999999999</v>
      </c>
      <c r="F241">
        <v>79</v>
      </c>
      <c r="G241">
        <v>628.20000000000005</v>
      </c>
    </row>
    <row r="242" spans="1:7" x14ac:dyDescent="0.25">
      <c r="A242" t="s">
        <v>299</v>
      </c>
      <c r="B242" t="s">
        <v>1502</v>
      </c>
      <c r="C242">
        <v>41.4</v>
      </c>
      <c r="D242">
        <v>36.073</v>
      </c>
      <c r="E242">
        <v>132.988</v>
      </c>
      <c r="F242">
        <v>79</v>
      </c>
      <c r="G242">
        <v>625.1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0EE2-5773-48D4-B132-F937D200818A}">
  <dimension ref="A1:J241"/>
  <sheetViews>
    <sheetView workbookViewId="0">
      <selection activeCell="I2" sqref="I2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1503</v>
      </c>
      <c r="C2">
        <v>34.6</v>
      </c>
      <c r="D2">
        <v>42.558999999999997</v>
      </c>
      <c r="E2">
        <v>52.362000000000002</v>
      </c>
      <c r="F2">
        <v>37</v>
      </c>
      <c r="G2">
        <v>2753.1</v>
      </c>
      <c r="I2" t="s">
        <v>249</v>
      </c>
      <c r="J2" s="1">
        <f>AVERAGE(Tbl_3_GPU_Instancing_1000[Celkové využití CPU '[%']])</f>
        <v>34.56166666666666</v>
      </c>
    </row>
    <row r="3" spans="1:10" x14ac:dyDescent="0.25">
      <c r="A3" t="s">
        <v>299</v>
      </c>
      <c r="B3" t="s">
        <v>1504</v>
      </c>
      <c r="C3">
        <v>34.299999999999997</v>
      </c>
      <c r="D3">
        <v>42.36</v>
      </c>
      <c r="E3">
        <v>52.475000000000001</v>
      </c>
      <c r="F3">
        <v>36</v>
      </c>
      <c r="G3">
        <v>2177.6999999999998</v>
      </c>
      <c r="I3" t="s">
        <v>250</v>
      </c>
      <c r="J3" s="1">
        <f>AVERAGE(Tbl_3_GPU_Instancing_1000[CPU Spotřeba energie jádra (SVI3 TFN) '[W']])</f>
        <v>42.489216666666678</v>
      </c>
    </row>
    <row r="4" spans="1:10" x14ac:dyDescent="0.25">
      <c r="A4" t="s">
        <v>299</v>
      </c>
      <c r="B4" t="s">
        <v>1505</v>
      </c>
      <c r="C4">
        <v>34.700000000000003</v>
      </c>
      <c r="D4">
        <v>42.664000000000001</v>
      </c>
      <c r="E4">
        <v>52.470999999999997</v>
      </c>
      <c r="F4">
        <v>36</v>
      </c>
      <c r="G4">
        <v>772.6</v>
      </c>
      <c r="I4" t="s">
        <v>251</v>
      </c>
      <c r="J4" s="1">
        <f>AVERAGE(Tbl_3_GPU_Instancing_1000[Využití GPU '[%']])</f>
        <v>36.054166666666667</v>
      </c>
    </row>
    <row r="5" spans="1:10" x14ac:dyDescent="0.25">
      <c r="A5" t="s">
        <v>299</v>
      </c>
      <c r="B5" t="s">
        <v>1506</v>
      </c>
      <c r="C5">
        <v>35.5</v>
      </c>
      <c r="D5">
        <v>43.359000000000002</v>
      </c>
      <c r="E5">
        <v>52.271999999999998</v>
      </c>
      <c r="F5">
        <v>36</v>
      </c>
      <c r="G5">
        <v>2537.4</v>
      </c>
      <c r="I5" t="s">
        <v>252</v>
      </c>
      <c r="J5" s="1">
        <f>AVERAGE(Tbl_3_GPU_Instancing_1000[Total Board Power (TBP) '[W']])</f>
        <v>52.541649999999997</v>
      </c>
    </row>
    <row r="6" spans="1:10" x14ac:dyDescent="0.25">
      <c r="A6" t="s">
        <v>299</v>
      </c>
      <c r="B6" t="s">
        <v>1507</v>
      </c>
      <c r="C6">
        <v>34.700000000000003</v>
      </c>
      <c r="D6">
        <v>42.674999999999997</v>
      </c>
      <c r="E6">
        <v>52.381</v>
      </c>
      <c r="F6">
        <v>36</v>
      </c>
      <c r="G6">
        <v>1044.2</v>
      </c>
      <c r="I6" t="s">
        <v>254</v>
      </c>
      <c r="J6" s="1">
        <f>AVERAGE(Tbl_3_GPU_Instancing_1000[Snímková frekvence (Presented) '[FPS']])</f>
        <v>2328.607500000001</v>
      </c>
    </row>
    <row r="7" spans="1:10" x14ac:dyDescent="0.25">
      <c r="A7" t="s">
        <v>299</v>
      </c>
      <c r="B7" t="s">
        <v>1508</v>
      </c>
      <c r="C7">
        <v>34.6</v>
      </c>
      <c r="D7">
        <v>42.624000000000002</v>
      </c>
      <c r="E7">
        <v>52.534999999999997</v>
      </c>
      <c r="F7">
        <v>36</v>
      </c>
      <c r="G7">
        <v>530.70000000000005</v>
      </c>
    </row>
    <row r="8" spans="1:10" x14ac:dyDescent="0.25">
      <c r="A8" t="s">
        <v>299</v>
      </c>
      <c r="B8" t="s">
        <v>1509</v>
      </c>
      <c r="C8">
        <v>35</v>
      </c>
      <c r="D8">
        <v>42.786000000000001</v>
      </c>
      <c r="E8">
        <v>52.529000000000003</v>
      </c>
      <c r="F8">
        <v>37</v>
      </c>
      <c r="G8">
        <v>938</v>
      </c>
    </row>
    <row r="9" spans="1:10" x14ac:dyDescent="0.25">
      <c r="A9" t="s">
        <v>299</v>
      </c>
      <c r="B9" t="s">
        <v>1510</v>
      </c>
      <c r="C9">
        <v>35.4</v>
      </c>
      <c r="D9">
        <v>43.27</v>
      </c>
      <c r="E9">
        <v>52.49</v>
      </c>
      <c r="F9">
        <v>36</v>
      </c>
      <c r="G9">
        <v>1029.0999999999999</v>
      </c>
    </row>
    <row r="10" spans="1:10" x14ac:dyDescent="0.25">
      <c r="A10" t="s">
        <v>299</v>
      </c>
      <c r="B10" t="s">
        <v>1511</v>
      </c>
      <c r="C10">
        <v>35.1</v>
      </c>
      <c r="D10">
        <v>43.179000000000002</v>
      </c>
      <c r="E10">
        <v>52.664000000000001</v>
      </c>
      <c r="F10">
        <v>37</v>
      </c>
      <c r="G10">
        <v>1312.9</v>
      </c>
    </row>
    <row r="11" spans="1:10" x14ac:dyDescent="0.25">
      <c r="A11" t="s">
        <v>299</v>
      </c>
      <c r="B11" t="s">
        <v>1512</v>
      </c>
      <c r="C11">
        <v>34.6</v>
      </c>
      <c r="D11">
        <v>42.679000000000002</v>
      </c>
      <c r="E11">
        <v>52.823</v>
      </c>
      <c r="F11">
        <v>35</v>
      </c>
      <c r="G11">
        <v>1505</v>
      </c>
    </row>
    <row r="12" spans="1:10" x14ac:dyDescent="0.25">
      <c r="A12" t="s">
        <v>299</v>
      </c>
      <c r="B12" t="s">
        <v>1513</v>
      </c>
      <c r="C12">
        <v>35.1</v>
      </c>
      <c r="D12">
        <v>42.851999999999997</v>
      </c>
      <c r="E12">
        <v>52.74</v>
      </c>
      <c r="F12">
        <v>37</v>
      </c>
      <c r="G12">
        <v>962.9</v>
      </c>
    </row>
    <row r="13" spans="1:10" x14ac:dyDescent="0.25">
      <c r="A13" t="s">
        <v>299</v>
      </c>
      <c r="B13" t="s">
        <v>1514</v>
      </c>
      <c r="C13">
        <v>34.4</v>
      </c>
      <c r="D13">
        <v>42.304000000000002</v>
      </c>
      <c r="E13">
        <v>52.539000000000001</v>
      </c>
      <c r="F13">
        <v>35</v>
      </c>
      <c r="G13">
        <v>988.8</v>
      </c>
    </row>
    <row r="14" spans="1:10" x14ac:dyDescent="0.25">
      <c r="A14" t="s">
        <v>299</v>
      </c>
      <c r="B14" t="s">
        <v>1515</v>
      </c>
      <c r="C14">
        <v>34.5</v>
      </c>
      <c r="D14">
        <v>42.587000000000003</v>
      </c>
      <c r="E14">
        <v>52.573</v>
      </c>
      <c r="F14">
        <v>36</v>
      </c>
      <c r="G14">
        <v>579.6</v>
      </c>
    </row>
    <row r="15" spans="1:10" x14ac:dyDescent="0.25">
      <c r="A15" t="s">
        <v>299</v>
      </c>
      <c r="B15" t="s">
        <v>1516</v>
      </c>
      <c r="C15">
        <v>33.9</v>
      </c>
      <c r="D15">
        <v>42.118000000000002</v>
      </c>
      <c r="E15">
        <v>52.338999999999999</v>
      </c>
      <c r="F15">
        <v>35</v>
      </c>
      <c r="G15">
        <v>512.5</v>
      </c>
    </row>
    <row r="16" spans="1:10" x14ac:dyDescent="0.25">
      <c r="A16" t="s">
        <v>299</v>
      </c>
      <c r="B16" t="s">
        <v>1517</v>
      </c>
      <c r="C16">
        <v>34.200000000000003</v>
      </c>
      <c r="D16">
        <v>42.613999999999997</v>
      </c>
      <c r="E16">
        <v>52.354999999999997</v>
      </c>
      <c r="F16">
        <v>35</v>
      </c>
      <c r="G16">
        <v>354.3</v>
      </c>
    </row>
    <row r="17" spans="1:7" x14ac:dyDescent="0.25">
      <c r="A17" t="s">
        <v>299</v>
      </c>
      <c r="B17" t="s">
        <v>1518</v>
      </c>
      <c r="C17">
        <v>33.799999999999997</v>
      </c>
      <c r="D17">
        <v>42.331000000000003</v>
      </c>
      <c r="E17">
        <v>52.401000000000003</v>
      </c>
      <c r="F17">
        <v>35</v>
      </c>
      <c r="G17">
        <v>496.3</v>
      </c>
    </row>
    <row r="18" spans="1:7" x14ac:dyDescent="0.25">
      <c r="A18" t="s">
        <v>299</v>
      </c>
      <c r="B18" t="s">
        <v>1519</v>
      </c>
      <c r="C18">
        <v>34.1</v>
      </c>
      <c r="D18">
        <v>42.558999999999997</v>
      </c>
      <c r="E18">
        <v>52.252000000000002</v>
      </c>
      <c r="F18">
        <v>35</v>
      </c>
      <c r="G18">
        <v>380.6</v>
      </c>
    </row>
    <row r="19" spans="1:7" x14ac:dyDescent="0.25">
      <c r="A19" t="s">
        <v>299</v>
      </c>
      <c r="B19" t="s">
        <v>1520</v>
      </c>
      <c r="C19">
        <v>34.1</v>
      </c>
      <c r="D19">
        <v>42.475999999999999</v>
      </c>
      <c r="E19">
        <v>52.29</v>
      </c>
      <c r="F19">
        <v>35</v>
      </c>
      <c r="G19">
        <v>282.10000000000002</v>
      </c>
    </row>
    <row r="20" spans="1:7" x14ac:dyDescent="0.25">
      <c r="A20" t="s">
        <v>299</v>
      </c>
      <c r="B20" t="s">
        <v>1521</v>
      </c>
      <c r="C20">
        <v>33.9</v>
      </c>
      <c r="D20">
        <v>41.953000000000003</v>
      </c>
      <c r="E20">
        <v>52.31</v>
      </c>
      <c r="F20">
        <v>35</v>
      </c>
      <c r="G20">
        <v>129.4</v>
      </c>
    </row>
    <row r="21" spans="1:7" x14ac:dyDescent="0.25">
      <c r="A21" t="s">
        <v>299</v>
      </c>
      <c r="B21" t="s">
        <v>1522</v>
      </c>
      <c r="C21">
        <v>34.299999999999997</v>
      </c>
      <c r="D21">
        <v>42.686</v>
      </c>
      <c r="E21">
        <v>52.32</v>
      </c>
      <c r="F21">
        <v>35</v>
      </c>
      <c r="G21">
        <v>85.7</v>
      </c>
    </row>
    <row r="22" spans="1:7" x14ac:dyDescent="0.25">
      <c r="A22" t="s">
        <v>299</v>
      </c>
      <c r="B22" t="s">
        <v>1523</v>
      </c>
      <c r="C22">
        <v>34.299999999999997</v>
      </c>
      <c r="D22">
        <v>42.356000000000002</v>
      </c>
      <c r="E22">
        <v>52.436999999999998</v>
      </c>
      <c r="F22">
        <v>35</v>
      </c>
      <c r="G22">
        <v>91.5</v>
      </c>
    </row>
    <row r="23" spans="1:7" x14ac:dyDescent="0.25">
      <c r="A23" t="s">
        <v>299</v>
      </c>
      <c r="B23" t="s">
        <v>1524</v>
      </c>
      <c r="C23">
        <v>34.5</v>
      </c>
      <c r="D23">
        <v>42.63</v>
      </c>
      <c r="E23">
        <v>52.692</v>
      </c>
      <c r="F23">
        <v>35</v>
      </c>
      <c r="G23">
        <v>93</v>
      </c>
    </row>
    <row r="24" spans="1:7" x14ac:dyDescent="0.25">
      <c r="A24" t="s">
        <v>299</v>
      </c>
      <c r="B24" t="s">
        <v>1525</v>
      </c>
      <c r="C24">
        <v>34.700000000000003</v>
      </c>
      <c r="D24">
        <v>42.325000000000003</v>
      </c>
      <c r="E24">
        <v>52.570999999999998</v>
      </c>
      <c r="F24">
        <v>35</v>
      </c>
      <c r="G24">
        <v>82.6</v>
      </c>
    </row>
    <row r="25" spans="1:7" x14ac:dyDescent="0.25">
      <c r="A25" t="s">
        <v>299</v>
      </c>
      <c r="B25" t="s">
        <v>1526</v>
      </c>
      <c r="C25">
        <v>34.6</v>
      </c>
      <c r="D25">
        <v>42.645000000000003</v>
      </c>
      <c r="E25">
        <v>52.311999999999998</v>
      </c>
      <c r="F25">
        <v>35</v>
      </c>
      <c r="G25">
        <v>2756.8</v>
      </c>
    </row>
    <row r="26" spans="1:7" x14ac:dyDescent="0.25">
      <c r="A26" t="s">
        <v>299</v>
      </c>
      <c r="B26" t="s">
        <v>1527</v>
      </c>
      <c r="C26">
        <v>34.799999999999997</v>
      </c>
      <c r="D26">
        <v>42.456000000000003</v>
      </c>
      <c r="E26">
        <v>52.386000000000003</v>
      </c>
      <c r="F26">
        <v>35</v>
      </c>
      <c r="G26">
        <v>2761.5</v>
      </c>
    </row>
    <row r="27" spans="1:7" x14ac:dyDescent="0.25">
      <c r="A27" t="s">
        <v>299</v>
      </c>
      <c r="B27" t="s">
        <v>1528</v>
      </c>
      <c r="C27">
        <v>35.200000000000003</v>
      </c>
      <c r="D27">
        <v>42.988999999999997</v>
      </c>
      <c r="E27">
        <v>52.484000000000002</v>
      </c>
      <c r="F27">
        <v>35</v>
      </c>
      <c r="G27">
        <v>2805</v>
      </c>
    </row>
    <row r="28" spans="1:7" x14ac:dyDescent="0.25">
      <c r="A28" t="s">
        <v>299</v>
      </c>
      <c r="B28" t="s">
        <v>1529</v>
      </c>
      <c r="C28">
        <v>34.6</v>
      </c>
      <c r="D28">
        <v>42.5</v>
      </c>
      <c r="E28">
        <v>52.606000000000002</v>
      </c>
      <c r="F28">
        <v>36</v>
      </c>
      <c r="G28">
        <v>2806.4</v>
      </c>
    </row>
    <row r="29" spans="1:7" x14ac:dyDescent="0.25">
      <c r="A29" t="s">
        <v>299</v>
      </c>
      <c r="B29" t="s">
        <v>1530</v>
      </c>
      <c r="C29">
        <v>34.5</v>
      </c>
      <c r="D29">
        <v>42.598999999999997</v>
      </c>
      <c r="E29">
        <v>52.685000000000002</v>
      </c>
      <c r="F29">
        <v>35</v>
      </c>
      <c r="G29">
        <v>2795.2</v>
      </c>
    </row>
    <row r="30" spans="1:7" x14ac:dyDescent="0.25">
      <c r="A30" t="s">
        <v>299</v>
      </c>
      <c r="B30" t="s">
        <v>1531</v>
      </c>
      <c r="C30">
        <v>34.700000000000003</v>
      </c>
      <c r="D30">
        <v>42.683</v>
      </c>
      <c r="E30">
        <v>52.65</v>
      </c>
      <c r="F30">
        <v>36</v>
      </c>
      <c r="G30">
        <v>2771.5</v>
      </c>
    </row>
    <row r="31" spans="1:7" x14ac:dyDescent="0.25">
      <c r="A31" t="s">
        <v>299</v>
      </c>
      <c r="B31" t="s">
        <v>1532</v>
      </c>
      <c r="C31">
        <v>34.6</v>
      </c>
      <c r="D31">
        <v>42.32</v>
      </c>
      <c r="E31">
        <v>52.454999999999998</v>
      </c>
      <c r="F31">
        <v>36</v>
      </c>
      <c r="G31">
        <v>2771.5</v>
      </c>
    </row>
    <row r="32" spans="1:7" x14ac:dyDescent="0.25">
      <c r="A32" t="s">
        <v>299</v>
      </c>
      <c r="B32" t="s">
        <v>1533</v>
      </c>
      <c r="C32">
        <v>35.200000000000003</v>
      </c>
      <c r="D32">
        <v>43.316000000000003</v>
      </c>
      <c r="E32">
        <v>52.447000000000003</v>
      </c>
      <c r="F32">
        <v>36</v>
      </c>
      <c r="G32">
        <v>2555</v>
      </c>
    </row>
    <row r="33" spans="1:7" x14ac:dyDescent="0.25">
      <c r="A33" t="s">
        <v>299</v>
      </c>
      <c r="B33" t="s">
        <v>1534</v>
      </c>
      <c r="C33">
        <v>34.200000000000003</v>
      </c>
      <c r="D33">
        <v>42.311</v>
      </c>
      <c r="E33">
        <v>52.43</v>
      </c>
      <c r="F33">
        <v>36</v>
      </c>
      <c r="G33">
        <v>2555</v>
      </c>
    </row>
    <row r="34" spans="1:7" x14ac:dyDescent="0.25">
      <c r="A34" t="s">
        <v>299</v>
      </c>
      <c r="B34" t="s">
        <v>1535</v>
      </c>
      <c r="C34">
        <v>34.6</v>
      </c>
      <c r="D34">
        <v>42.563000000000002</v>
      </c>
      <c r="E34">
        <v>52.375999999999998</v>
      </c>
      <c r="F34">
        <v>36</v>
      </c>
      <c r="G34">
        <v>2676.5</v>
      </c>
    </row>
    <row r="35" spans="1:7" x14ac:dyDescent="0.25">
      <c r="A35" t="s">
        <v>299</v>
      </c>
      <c r="B35" t="s">
        <v>1536</v>
      </c>
      <c r="C35">
        <v>34.299999999999997</v>
      </c>
      <c r="D35">
        <v>42.500999999999998</v>
      </c>
      <c r="E35">
        <v>52.533999999999999</v>
      </c>
      <c r="F35">
        <v>36</v>
      </c>
      <c r="G35">
        <v>2832.1</v>
      </c>
    </row>
    <row r="36" spans="1:7" x14ac:dyDescent="0.25">
      <c r="A36" t="s">
        <v>299</v>
      </c>
      <c r="B36" t="s">
        <v>1537</v>
      </c>
      <c r="C36">
        <v>34.1</v>
      </c>
      <c r="D36">
        <v>42.164000000000001</v>
      </c>
      <c r="E36">
        <v>52.673999999999999</v>
      </c>
      <c r="F36">
        <v>36</v>
      </c>
      <c r="G36">
        <v>2817.3</v>
      </c>
    </row>
    <row r="37" spans="1:7" x14ac:dyDescent="0.25">
      <c r="A37" t="s">
        <v>299</v>
      </c>
      <c r="B37" t="s">
        <v>1538</v>
      </c>
      <c r="C37">
        <v>33.9</v>
      </c>
      <c r="D37">
        <v>42.234000000000002</v>
      </c>
      <c r="E37">
        <v>52.176000000000002</v>
      </c>
      <c r="F37">
        <v>35</v>
      </c>
      <c r="G37">
        <v>2794.2</v>
      </c>
    </row>
    <row r="38" spans="1:7" x14ac:dyDescent="0.25">
      <c r="A38" t="s">
        <v>299</v>
      </c>
      <c r="B38" t="s">
        <v>1539</v>
      </c>
      <c r="C38">
        <v>33.9</v>
      </c>
      <c r="D38">
        <v>42.234000000000002</v>
      </c>
      <c r="E38">
        <v>52.71</v>
      </c>
      <c r="F38">
        <v>36</v>
      </c>
      <c r="G38">
        <v>2794.2</v>
      </c>
    </row>
    <row r="39" spans="1:7" x14ac:dyDescent="0.25">
      <c r="A39" t="s">
        <v>299</v>
      </c>
      <c r="B39" t="s">
        <v>1540</v>
      </c>
      <c r="C39">
        <v>34.799999999999997</v>
      </c>
      <c r="D39">
        <v>42.697000000000003</v>
      </c>
      <c r="E39">
        <v>52.65</v>
      </c>
      <c r="F39">
        <v>36</v>
      </c>
      <c r="G39">
        <v>2465.9</v>
      </c>
    </row>
    <row r="40" spans="1:7" x14ac:dyDescent="0.25">
      <c r="A40" t="s">
        <v>299</v>
      </c>
      <c r="B40" t="s">
        <v>1541</v>
      </c>
      <c r="C40">
        <v>36.6</v>
      </c>
      <c r="D40">
        <v>44.057000000000002</v>
      </c>
      <c r="E40">
        <v>52.466999999999999</v>
      </c>
      <c r="F40">
        <v>37</v>
      </c>
      <c r="G40">
        <v>2556.6999999999998</v>
      </c>
    </row>
    <row r="41" spans="1:7" x14ac:dyDescent="0.25">
      <c r="A41" t="s">
        <v>299</v>
      </c>
      <c r="B41" t="s">
        <v>1542</v>
      </c>
      <c r="C41">
        <v>36.200000000000003</v>
      </c>
      <c r="D41">
        <v>44.015000000000001</v>
      </c>
      <c r="E41">
        <v>52.613</v>
      </c>
      <c r="F41">
        <v>36</v>
      </c>
      <c r="G41">
        <v>2551.6</v>
      </c>
    </row>
    <row r="42" spans="1:7" x14ac:dyDescent="0.25">
      <c r="A42" t="s">
        <v>299</v>
      </c>
      <c r="B42" t="s">
        <v>1543</v>
      </c>
      <c r="C42">
        <v>36</v>
      </c>
      <c r="D42">
        <v>43.649000000000001</v>
      </c>
      <c r="E42">
        <v>52.706000000000003</v>
      </c>
      <c r="F42">
        <v>37</v>
      </c>
      <c r="G42">
        <v>2519</v>
      </c>
    </row>
    <row r="43" spans="1:7" x14ac:dyDescent="0.25">
      <c r="A43" t="s">
        <v>299</v>
      </c>
      <c r="B43" t="s">
        <v>1544</v>
      </c>
      <c r="C43">
        <v>36</v>
      </c>
      <c r="D43">
        <v>43.713000000000001</v>
      </c>
      <c r="E43">
        <v>52.701000000000001</v>
      </c>
      <c r="F43">
        <v>36</v>
      </c>
      <c r="G43">
        <v>2672.4</v>
      </c>
    </row>
    <row r="44" spans="1:7" x14ac:dyDescent="0.25">
      <c r="A44" t="s">
        <v>299</v>
      </c>
      <c r="B44" t="s">
        <v>1545</v>
      </c>
      <c r="C44">
        <v>35.799999999999997</v>
      </c>
      <c r="D44">
        <v>43.48</v>
      </c>
      <c r="E44">
        <v>52.628999999999998</v>
      </c>
      <c r="F44">
        <v>37</v>
      </c>
      <c r="G44">
        <v>2689.1</v>
      </c>
    </row>
    <row r="45" spans="1:7" x14ac:dyDescent="0.25">
      <c r="A45" t="s">
        <v>299</v>
      </c>
      <c r="B45" t="s">
        <v>1546</v>
      </c>
      <c r="C45">
        <v>35.1</v>
      </c>
      <c r="D45">
        <v>42.594999999999999</v>
      </c>
      <c r="E45">
        <v>52.366999999999997</v>
      </c>
      <c r="F45">
        <v>34</v>
      </c>
      <c r="G45">
        <v>2647.7</v>
      </c>
    </row>
    <row r="46" spans="1:7" x14ac:dyDescent="0.25">
      <c r="A46" t="s">
        <v>299</v>
      </c>
      <c r="B46" t="s">
        <v>1547</v>
      </c>
      <c r="C46">
        <v>34</v>
      </c>
      <c r="D46">
        <v>42.152999999999999</v>
      </c>
      <c r="E46">
        <v>52.311</v>
      </c>
      <c r="F46">
        <v>36</v>
      </c>
      <c r="G46">
        <v>2551</v>
      </c>
    </row>
    <row r="47" spans="1:7" x14ac:dyDescent="0.25">
      <c r="A47" t="s">
        <v>299</v>
      </c>
      <c r="B47" t="s">
        <v>1548</v>
      </c>
      <c r="C47">
        <v>33.700000000000003</v>
      </c>
      <c r="D47">
        <v>41.929000000000002</v>
      </c>
      <c r="E47">
        <v>52.271000000000001</v>
      </c>
      <c r="F47">
        <v>36</v>
      </c>
      <c r="G47">
        <v>2648.3</v>
      </c>
    </row>
    <row r="48" spans="1:7" x14ac:dyDescent="0.25">
      <c r="A48" t="s">
        <v>299</v>
      </c>
      <c r="B48" t="s">
        <v>1549</v>
      </c>
      <c r="C48">
        <v>34.4</v>
      </c>
      <c r="D48">
        <v>42.576999999999998</v>
      </c>
      <c r="E48">
        <v>52.436</v>
      </c>
      <c r="F48">
        <v>36</v>
      </c>
      <c r="G48">
        <v>2581.1</v>
      </c>
    </row>
    <row r="49" spans="1:7" x14ac:dyDescent="0.25">
      <c r="A49" t="s">
        <v>299</v>
      </c>
      <c r="B49" t="s">
        <v>1550</v>
      </c>
      <c r="C49">
        <v>34</v>
      </c>
      <c r="D49">
        <v>42.402000000000001</v>
      </c>
      <c r="E49">
        <v>52.335999999999999</v>
      </c>
      <c r="F49">
        <v>36</v>
      </c>
      <c r="G49">
        <v>2565.1</v>
      </c>
    </row>
    <row r="50" spans="1:7" x14ac:dyDescent="0.25">
      <c r="A50" t="s">
        <v>299</v>
      </c>
      <c r="B50" t="s">
        <v>1551</v>
      </c>
      <c r="C50">
        <v>34.1</v>
      </c>
      <c r="D50">
        <v>42.253999999999998</v>
      </c>
      <c r="E50">
        <v>52.328000000000003</v>
      </c>
      <c r="F50">
        <v>36</v>
      </c>
      <c r="G50">
        <v>2388.1999999999998</v>
      </c>
    </row>
    <row r="51" spans="1:7" x14ac:dyDescent="0.25">
      <c r="A51" t="s">
        <v>299</v>
      </c>
      <c r="B51" t="s">
        <v>1552</v>
      </c>
      <c r="C51">
        <v>33.799999999999997</v>
      </c>
      <c r="D51">
        <v>41.795000000000002</v>
      </c>
      <c r="E51">
        <v>52.316000000000003</v>
      </c>
      <c r="F51">
        <v>36</v>
      </c>
      <c r="G51">
        <v>2529.6999999999998</v>
      </c>
    </row>
    <row r="52" spans="1:7" x14ac:dyDescent="0.25">
      <c r="A52" t="s">
        <v>299</v>
      </c>
      <c r="B52" t="s">
        <v>1553</v>
      </c>
      <c r="C52">
        <v>33.9</v>
      </c>
      <c r="D52">
        <v>41.761000000000003</v>
      </c>
      <c r="E52">
        <v>52.469000000000001</v>
      </c>
      <c r="F52">
        <v>36</v>
      </c>
      <c r="G52">
        <v>2451.8000000000002</v>
      </c>
    </row>
    <row r="53" spans="1:7" x14ac:dyDescent="0.25">
      <c r="A53" t="s">
        <v>299</v>
      </c>
      <c r="B53" t="s">
        <v>1554</v>
      </c>
      <c r="C53">
        <v>34.6</v>
      </c>
      <c r="D53">
        <v>42.451999999999998</v>
      </c>
      <c r="E53">
        <v>52.682000000000002</v>
      </c>
      <c r="F53">
        <v>36</v>
      </c>
      <c r="G53">
        <v>2636.6</v>
      </c>
    </row>
    <row r="54" spans="1:7" x14ac:dyDescent="0.25">
      <c r="A54" t="s">
        <v>299</v>
      </c>
      <c r="B54" t="s">
        <v>1555</v>
      </c>
      <c r="C54">
        <v>34.9</v>
      </c>
      <c r="D54">
        <v>42.811999999999998</v>
      </c>
      <c r="E54">
        <v>52.548000000000002</v>
      </c>
      <c r="F54">
        <v>36</v>
      </c>
      <c r="G54">
        <v>2607</v>
      </c>
    </row>
    <row r="55" spans="1:7" x14ac:dyDescent="0.25">
      <c r="A55" t="s">
        <v>299</v>
      </c>
      <c r="B55" t="s">
        <v>1556</v>
      </c>
      <c r="C55">
        <v>34.700000000000003</v>
      </c>
      <c r="D55">
        <v>42.569000000000003</v>
      </c>
      <c r="E55">
        <v>52.55</v>
      </c>
      <c r="F55">
        <v>36</v>
      </c>
      <c r="G55">
        <v>2580.6999999999998</v>
      </c>
    </row>
    <row r="56" spans="1:7" x14ac:dyDescent="0.25">
      <c r="A56" t="s">
        <v>299</v>
      </c>
      <c r="B56" t="s">
        <v>1557</v>
      </c>
      <c r="C56">
        <v>34.299999999999997</v>
      </c>
      <c r="D56">
        <v>42.293999999999997</v>
      </c>
      <c r="E56">
        <v>52.649000000000001</v>
      </c>
      <c r="F56">
        <v>37</v>
      </c>
      <c r="G56">
        <v>2622.3</v>
      </c>
    </row>
    <row r="57" spans="1:7" x14ac:dyDescent="0.25">
      <c r="A57" t="s">
        <v>299</v>
      </c>
      <c r="B57" t="s">
        <v>1558</v>
      </c>
      <c r="C57">
        <v>34.700000000000003</v>
      </c>
      <c r="D57">
        <v>42.512</v>
      </c>
      <c r="E57">
        <v>52.777999999999999</v>
      </c>
      <c r="F57">
        <v>36</v>
      </c>
      <c r="G57">
        <v>2677.3</v>
      </c>
    </row>
    <row r="58" spans="1:7" x14ac:dyDescent="0.25">
      <c r="A58" t="s">
        <v>299</v>
      </c>
      <c r="B58" t="s">
        <v>1559</v>
      </c>
      <c r="C58">
        <v>34.799999999999997</v>
      </c>
      <c r="D58">
        <v>42.713000000000001</v>
      </c>
      <c r="E58">
        <v>52.661000000000001</v>
      </c>
      <c r="F58">
        <v>36</v>
      </c>
      <c r="G58">
        <v>2511.5</v>
      </c>
    </row>
    <row r="59" spans="1:7" x14ac:dyDescent="0.25">
      <c r="A59" t="s">
        <v>299</v>
      </c>
      <c r="B59" t="s">
        <v>1560</v>
      </c>
      <c r="C59">
        <v>34.700000000000003</v>
      </c>
      <c r="D59">
        <v>42.433</v>
      </c>
      <c r="E59">
        <v>52.701999999999998</v>
      </c>
      <c r="F59">
        <v>36</v>
      </c>
      <c r="G59">
        <v>2643.8</v>
      </c>
    </row>
    <row r="60" spans="1:7" x14ac:dyDescent="0.25">
      <c r="A60" t="s">
        <v>299</v>
      </c>
      <c r="B60" t="s">
        <v>1561</v>
      </c>
      <c r="C60">
        <v>34.700000000000003</v>
      </c>
      <c r="D60">
        <v>42.749000000000002</v>
      </c>
      <c r="E60">
        <v>52.573999999999998</v>
      </c>
      <c r="F60">
        <v>36</v>
      </c>
      <c r="G60">
        <v>2714.1</v>
      </c>
    </row>
    <row r="61" spans="1:7" x14ac:dyDescent="0.25">
      <c r="A61" t="s">
        <v>299</v>
      </c>
      <c r="B61" t="s">
        <v>1562</v>
      </c>
      <c r="C61">
        <v>34.700000000000003</v>
      </c>
      <c r="D61">
        <v>42.686999999999998</v>
      </c>
      <c r="E61">
        <v>52.323999999999998</v>
      </c>
      <c r="F61">
        <v>35</v>
      </c>
      <c r="G61">
        <v>2420.1999999999998</v>
      </c>
    </row>
    <row r="62" spans="1:7" x14ac:dyDescent="0.25">
      <c r="A62" t="s">
        <v>299</v>
      </c>
      <c r="B62" t="s">
        <v>1563</v>
      </c>
      <c r="C62">
        <v>34.299999999999997</v>
      </c>
      <c r="D62">
        <v>42.372</v>
      </c>
      <c r="E62">
        <v>52.463999999999999</v>
      </c>
      <c r="F62">
        <v>35</v>
      </c>
      <c r="G62">
        <v>2662.5</v>
      </c>
    </row>
    <row r="63" spans="1:7" x14ac:dyDescent="0.25">
      <c r="A63" t="s">
        <v>299</v>
      </c>
      <c r="B63" t="s">
        <v>1564</v>
      </c>
      <c r="C63">
        <v>34.299999999999997</v>
      </c>
      <c r="D63">
        <v>42.164999999999999</v>
      </c>
      <c r="E63">
        <v>52.58</v>
      </c>
      <c r="F63">
        <v>36</v>
      </c>
      <c r="G63">
        <v>2605.4</v>
      </c>
    </row>
    <row r="64" spans="1:7" x14ac:dyDescent="0.25">
      <c r="A64" t="s">
        <v>299</v>
      </c>
      <c r="B64" t="s">
        <v>1565</v>
      </c>
      <c r="C64">
        <v>34.299999999999997</v>
      </c>
      <c r="D64">
        <v>42.293999999999997</v>
      </c>
      <c r="E64">
        <v>52.448999999999998</v>
      </c>
      <c r="F64">
        <v>36</v>
      </c>
      <c r="G64">
        <v>2622.1</v>
      </c>
    </row>
    <row r="65" spans="1:7" x14ac:dyDescent="0.25">
      <c r="A65" t="s">
        <v>299</v>
      </c>
      <c r="B65" t="s">
        <v>1566</v>
      </c>
      <c r="C65">
        <v>34.9</v>
      </c>
      <c r="D65">
        <v>42.429000000000002</v>
      </c>
      <c r="E65">
        <v>52.448</v>
      </c>
      <c r="F65">
        <v>36</v>
      </c>
      <c r="G65">
        <v>2626.6</v>
      </c>
    </row>
    <row r="66" spans="1:7" x14ac:dyDescent="0.25">
      <c r="A66" t="s">
        <v>299</v>
      </c>
      <c r="B66" t="s">
        <v>1567</v>
      </c>
      <c r="C66">
        <v>34.200000000000003</v>
      </c>
      <c r="D66">
        <v>42.274999999999999</v>
      </c>
      <c r="E66">
        <v>52.44</v>
      </c>
      <c r="F66">
        <v>36</v>
      </c>
      <c r="G66">
        <v>2594.5</v>
      </c>
    </row>
    <row r="67" spans="1:7" x14ac:dyDescent="0.25">
      <c r="A67" t="s">
        <v>299</v>
      </c>
      <c r="B67" t="s">
        <v>1568</v>
      </c>
      <c r="C67">
        <v>34.799999999999997</v>
      </c>
      <c r="D67">
        <v>42.576999999999998</v>
      </c>
      <c r="E67">
        <v>52.600999999999999</v>
      </c>
      <c r="F67">
        <v>36</v>
      </c>
      <c r="G67">
        <v>2593.1999999999998</v>
      </c>
    </row>
    <row r="68" spans="1:7" x14ac:dyDescent="0.25">
      <c r="A68" t="s">
        <v>299</v>
      </c>
      <c r="B68" t="s">
        <v>1569</v>
      </c>
      <c r="C68">
        <v>34.6</v>
      </c>
      <c r="D68">
        <v>42.813000000000002</v>
      </c>
      <c r="E68">
        <v>52.567</v>
      </c>
      <c r="F68">
        <v>36</v>
      </c>
      <c r="G68">
        <v>2778.4</v>
      </c>
    </row>
    <row r="69" spans="1:7" x14ac:dyDescent="0.25">
      <c r="A69" t="s">
        <v>299</v>
      </c>
      <c r="B69" t="s">
        <v>1570</v>
      </c>
      <c r="C69">
        <v>34.799999999999997</v>
      </c>
      <c r="D69">
        <v>42.548000000000002</v>
      </c>
      <c r="E69">
        <v>52.732999999999997</v>
      </c>
      <c r="F69">
        <v>36</v>
      </c>
      <c r="G69">
        <v>2713</v>
      </c>
    </row>
    <row r="70" spans="1:7" x14ac:dyDescent="0.25">
      <c r="A70" t="s">
        <v>299</v>
      </c>
      <c r="B70" t="s">
        <v>1571</v>
      </c>
      <c r="C70">
        <v>34.799999999999997</v>
      </c>
      <c r="D70">
        <v>42.826999999999998</v>
      </c>
      <c r="E70">
        <v>52.640999999999998</v>
      </c>
      <c r="F70">
        <v>35</v>
      </c>
      <c r="G70">
        <v>2758.1</v>
      </c>
    </row>
    <row r="71" spans="1:7" x14ac:dyDescent="0.25">
      <c r="A71" t="s">
        <v>299</v>
      </c>
      <c r="B71" t="s">
        <v>1572</v>
      </c>
      <c r="C71">
        <v>35.1</v>
      </c>
      <c r="D71">
        <v>42.911000000000001</v>
      </c>
      <c r="E71">
        <v>52.722999999999999</v>
      </c>
      <c r="F71">
        <v>36</v>
      </c>
      <c r="G71">
        <v>2752.5</v>
      </c>
    </row>
    <row r="72" spans="1:7" x14ac:dyDescent="0.25">
      <c r="A72" t="s">
        <v>299</v>
      </c>
      <c r="B72" t="s">
        <v>1573</v>
      </c>
      <c r="C72">
        <v>34.799999999999997</v>
      </c>
      <c r="D72">
        <v>42.853000000000002</v>
      </c>
      <c r="E72">
        <v>52.648000000000003</v>
      </c>
      <c r="F72">
        <v>35</v>
      </c>
      <c r="G72">
        <v>2796.1</v>
      </c>
    </row>
    <row r="73" spans="1:7" x14ac:dyDescent="0.25">
      <c r="A73" t="s">
        <v>299</v>
      </c>
      <c r="B73" t="s">
        <v>1574</v>
      </c>
      <c r="C73">
        <v>35</v>
      </c>
      <c r="D73">
        <v>42.7</v>
      </c>
      <c r="E73">
        <v>52.695999999999998</v>
      </c>
      <c r="F73">
        <v>36</v>
      </c>
      <c r="G73">
        <v>2771</v>
      </c>
    </row>
    <row r="74" spans="1:7" x14ac:dyDescent="0.25">
      <c r="A74" t="s">
        <v>299</v>
      </c>
      <c r="B74" t="s">
        <v>1575</v>
      </c>
      <c r="C74">
        <v>34.799999999999997</v>
      </c>
      <c r="D74">
        <v>42.637999999999998</v>
      </c>
      <c r="E74">
        <v>52.685000000000002</v>
      </c>
      <c r="F74">
        <v>36</v>
      </c>
      <c r="G74">
        <v>2707.6</v>
      </c>
    </row>
    <row r="75" spans="1:7" x14ac:dyDescent="0.25">
      <c r="A75" t="s">
        <v>299</v>
      </c>
      <c r="B75" t="s">
        <v>1576</v>
      </c>
      <c r="C75">
        <v>35</v>
      </c>
      <c r="D75">
        <v>42.484999999999999</v>
      </c>
      <c r="E75">
        <v>52.442999999999998</v>
      </c>
      <c r="F75">
        <v>36</v>
      </c>
      <c r="G75">
        <v>2717.7</v>
      </c>
    </row>
    <row r="76" spans="1:7" x14ac:dyDescent="0.25">
      <c r="A76" t="s">
        <v>299</v>
      </c>
      <c r="B76" t="s">
        <v>1577</v>
      </c>
      <c r="C76">
        <v>33.6</v>
      </c>
      <c r="D76">
        <v>42.113</v>
      </c>
      <c r="E76">
        <v>52.517000000000003</v>
      </c>
      <c r="F76">
        <v>37</v>
      </c>
      <c r="G76">
        <v>2711.4</v>
      </c>
    </row>
    <row r="77" spans="1:7" x14ac:dyDescent="0.25">
      <c r="A77" t="s">
        <v>299</v>
      </c>
      <c r="B77" t="s">
        <v>1578</v>
      </c>
      <c r="C77">
        <v>33.9</v>
      </c>
      <c r="D77">
        <v>42.112000000000002</v>
      </c>
      <c r="E77">
        <v>51.988</v>
      </c>
      <c r="F77">
        <v>36</v>
      </c>
      <c r="G77">
        <v>2485.6999999999998</v>
      </c>
    </row>
    <row r="78" spans="1:7" x14ac:dyDescent="0.25">
      <c r="A78" t="s">
        <v>299</v>
      </c>
      <c r="B78" t="s">
        <v>1579</v>
      </c>
      <c r="C78">
        <v>37.1</v>
      </c>
      <c r="D78">
        <v>44.761000000000003</v>
      </c>
      <c r="E78">
        <v>52.435000000000002</v>
      </c>
      <c r="F78">
        <v>36</v>
      </c>
      <c r="G78">
        <v>2662.4</v>
      </c>
    </row>
    <row r="79" spans="1:7" x14ac:dyDescent="0.25">
      <c r="A79" t="s">
        <v>299</v>
      </c>
      <c r="B79" t="s">
        <v>1580</v>
      </c>
      <c r="C79">
        <v>34.4</v>
      </c>
      <c r="D79">
        <v>42.451000000000001</v>
      </c>
      <c r="E79">
        <v>52.341999999999999</v>
      </c>
      <c r="F79">
        <v>35</v>
      </c>
      <c r="G79">
        <v>2723.1</v>
      </c>
    </row>
    <row r="80" spans="1:7" x14ac:dyDescent="0.25">
      <c r="A80" t="s">
        <v>299</v>
      </c>
      <c r="B80" t="s">
        <v>1581</v>
      </c>
      <c r="C80">
        <v>33.5</v>
      </c>
      <c r="D80">
        <v>41.887</v>
      </c>
      <c r="E80">
        <v>52.335000000000001</v>
      </c>
      <c r="F80">
        <v>37</v>
      </c>
      <c r="G80">
        <v>2423.3000000000002</v>
      </c>
    </row>
    <row r="81" spans="1:7" x14ac:dyDescent="0.25">
      <c r="A81" t="s">
        <v>299</v>
      </c>
      <c r="B81" t="s">
        <v>1582</v>
      </c>
      <c r="C81">
        <v>34.200000000000003</v>
      </c>
      <c r="D81">
        <v>42.127000000000002</v>
      </c>
      <c r="E81">
        <v>52.323999999999998</v>
      </c>
      <c r="F81">
        <v>36</v>
      </c>
      <c r="G81">
        <v>2425.8000000000002</v>
      </c>
    </row>
    <row r="82" spans="1:7" x14ac:dyDescent="0.25">
      <c r="A82" t="s">
        <v>299</v>
      </c>
      <c r="B82" t="s">
        <v>1583</v>
      </c>
      <c r="C82">
        <v>34</v>
      </c>
      <c r="D82">
        <v>42.19</v>
      </c>
      <c r="E82">
        <v>52.622</v>
      </c>
      <c r="F82">
        <v>37</v>
      </c>
      <c r="G82">
        <v>2588.1999999999998</v>
      </c>
    </row>
    <row r="83" spans="1:7" x14ac:dyDescent="0.25">
      <c r="A83" t="s">
        <v>299</v>
      </c>
      <c r="B83" t="s">
        <v>1584</v>
      </c>
      <c r="C83">
        <v>34.200000000000003</v>
      </c>
      <c r="D83">
        <v>42.091000000000001</v>
      </c>
      <c r="E83">
        <v>52.604999999999997</v>
      </c>
      <c r="F83">
        <v>36</v>
      </c>
      <c r="G83">
        <v>2597.1</v>
      </c>
    </row>
    <row r="84" spans="1:7" x14ac:dyDescent="0.25">
      <c r="A84" t="s">
        <v>299</v>
      </c>
      <c r="B84" t="s">
        <v>1585</v>
      </c>
      <c r="C84">
        <v>34.6</v>
      </c>
      <c r="D84">
        <v>42.863999999999997</v>
      </c>
      <c r="E84">
        <v>52.633000000000003</v>
      </c>
      <c r="F84">
        <v>37</v>
      </c>
      <c r="G84">
        <v>2661.3</v>
      </c>
    </row>
    <row r="85" spans="1:7" x14ac:dyDescent="0.25">
      <c r="A85" t="s">
        <v>299</v>
      </c>
      <c r="B85" t="s">
        <v>1586</v>
      </c>
      <c r="C85">
        <v>34.5</v>
      </c>
      <c r="D85">
        <v>42.511000000000003</v>
      </c>
      <c r="E85">
        <v>52.432000000000002</v>
      </c>
      <c r="F85">
        <v>36</v>
      </c>
      <c r="G85">
        <v>2632.9</v>
      </c>
    </row>
    <row r="86" spans="1:7" x14ac:dyDescent="0.25">
      <c r="A86" t="s">
        <v>299</v>
      </c>
      <c r="B86" t="s">
        <v>1587</v>
      </c>
      <c r="C86">
        <v>34.5</v>
      </c>
      <c r="D86">
        <v>42.226999999999997</v>
      </c>
      <c r="E86">
        <v>52.661999999999999</v>
      </c>
      <c r="F86">
        <v>36</v>
      </c>
      <c r="G86">
        <v>2719.6</v>
      </c>
    </row>
    <row r="87" spans="1:7" x14ac:dyDescent="0.25">
      <c r="A87" t="s">
        <v>299</v>
      </c>
      <c r="B87" t="s">
        <v>1588</v>
      </c>
      <c r="C87">
        <v>35.200000000000003</v>
      </c>
      <c r="D87">
        <v>42.542999999999999</v>
      </c>
      <c r="E87">
        <v>52.548999999999999</v>
      </c>
      <c r="F87">
        <v>35</v>
      </c>
      <c r="G87">
        <v>2699.9</v>
      </c>
    </row>
    <row r="88" spans="1:7" x14ac:dyDescent="0.25">
      <c r="A88" t="s">
        <v>299</v>
      </c>
      <c r="B88" t="s">
        <v>1589</v>
      </c>
      <c r="C88">
        <v>35</v>
      </c>
      <c r="D88">
        <v>42.387999999999998</v>
      </c>
      <c r="E88">
        <v>52.654000000000003</v>
      </c>
      <c r="F88">
        <v>36</v>
      </c>
      <c r="G88">
        <v>2676.1</v>
      </c>
    </row>
    <row r="89" spans="1:7" x14ac:dyDescent="0.25">
      <c r="A89" t="s">
        <v>299</v>
      </c>
      <c r="B89" t="s">
        <v>1590</v>
      </c>
      <c r="C89">
        <v>34.1</v>
      </c>
      <c r="D89">
        <v>42.052</v>
      </c>
      <c r="E89">
        <v>52.494999999999997</v>
      </c>
      <c r="F89">
        <v>36</v>
      </c>
      <c r="G89">
        <v>2586.1</v>
      </c>
    </row>
    <row r="90" spans="1:7" x14ac:dyDescent="0.25">
      <c r="A90" t="s">
        <v>299</v>
      </c>
      <c r="B90" t="s">
        <v>1591</v>
      </c>
      <c r="C90">
        <v>34.799999999999997</v>
      </c>
      <c r="D90">
        <v>42.277999999999999</v>
      </c>
      <c r="E90">
        <v>52.575000000000003</v>
      </c>
      <c r="F90">
        <v>36</v>
      </c>
      <c r="G90">
        <v>2667.8</v>
      </c>
    </row>
    <row r="91" spans="1:7" x14ac:dyDescent="0.25">
      <c r="A91" t="s">
        <v>299</v>
      </c>
      <c r="B91" t="s">
        <v>1592</v>
      </c>
      <c r="C91">
        <v>34.4</v>
      </c>
      <c r="D91">
        <v>42.417999999999999</v>
      </c>
      <c r="E91">
        <v>52.331000000000003</v>
      </c>
      <c r="F91">
        <v>35</v>
      </c>
      <c r="G91">
        <v>2661.5</v>
      </c>
    </row>
    <row r="92" spans="1:7" x14ac:dyDescent="0.25">
      <c r="A92" t="s">
        <v>299</v>
      </c>
      <c r="B92" t="s">
        <v>1593</v>
      </c>
      <c r="C92">
        <v>34.200000000000003</v>
      </c>
      <c r="D92">
        <v>41.957999999999998</v>
      </c>
      <c r="E92">
        <v>52.482999999999997</v>
      </c>
      <c r="F92">
        <v>36</v>
      </c>
      <c r="G92">
        <v>2680.3</v>
      </c>
    </row>
    <row r="93" spans="1:7" x14ac:dyDescent="0.25">
      <c r="A93" t="s">
        <v>299</v>
      </c>
      <c r="B93" t="s">
        <v>1594</v>
      </c>
      <c r="C93">
        <v>34.299999999999997</v>
      </c>
      <c r="D93">
        <v>41.975999999999999</v>
      </c>
      <c r="E93">
        <v>52.527999999999999</v>
      </c>
      <c r="F93">
        <v>35</v>
      </c>
      <c r="G93">
        <v>2597.1</v>
      </c>
    </row>
    <row r="94" spans="1:7" x14ac:dyDescent="0.25">
      <c r="A94" t="s">
        <v>299</v>
      </c>
      <c r="B94" t="s">
        <v>1595</v>
      </c>
      <c r="C94">
        <v>34.299999999999997</v>
      </c>
      <c r="D94">
        <v>41.9</v>
      </c>
      <c r="E94">
        <v>52.343000000000004</v>
      </c>
      <c r="F94">
        <v>35</v>
      </c>
      <c r="G94">
        <v>2632.6</v>
      </c>
    </row>
    <row r="95" spans="1:7" x14ac:dyDescent="0.25">
      <c r="A95" t="s">
        <v>299</v>
      </c>
      <c r="B95" t="s">
        <v>1596</v>
      </c>
      <c r="C95">
        <v>34.200000000000003</v>
      </c>
      <c r="D95">
        <v>42.055</v>
      </c>
      <c r="E95">
        <v>52.465000000000003</v>
      </c>
      <c r="F95">
        <v>36</v>
      </c>
      <c r="G95">
        <v>2638.5</v>
      </c>
    </row>
    <row r="96" spans="1:7" x14ac:dyDescent="0.25">
      <c r="A96" t="s">
        <v>299</v>
      </c>
      <c r="B96" t="s">
        <v>1597</v>
      </c>
      <c r="C96">
        <v>34.200000000000003</v>
      </c>
      <c r="D96">
        <v>42.274999999999999</v>
      </c>
      <c r="E96">
        <v>52.465000000000003</v>
      </c>
      <c r="F96">
        <v>36</v>
      </c>
      <c r="G96">
        <v>2672.9</v>
      </c>
    </row>
    <row r="97" spans="1:7" x14ac:dyDescent="0.25">
      <c r="A97" t="s">
        <v>299</v>
      </c>
      <c r="B97" t="s">
        <v>1598</v>
      </c>
      <c r="C97">
        <v>34.4</v>
      </c>
      <c r="D97">
        <v>42.045000000000002</v>
      </c>
      <c r="E97">
        <v>52.512</v>
      </c>
      <c r="F97">
        <v>37</v>
      </c>
      <c r="G97">
        <v>2500.6</v>
      </c>
    </row>
    <row r="98" spans="1:7" x14ac:dyDescent="0.25">
      <c r="A98" t="s">
        <v>299</v>
      </c>
      <c r="B98" t="s">
        <v>1599</v>
      </c>
      <c r="C98">
        <v>35</v>
      </c>
      <c r="D98">
        <v>42.53</v>
      </c>
      <c r="E98">
        <v>52.512</v>
      </c>
      <c r="F98">
        <v>37</v>
      </c>
      <c r="G98">
        <v>2635.1</v>
      </c>
    </row>
    <row r="99" spans="1:7" x14ac:dyDescent="0.25">
      <c r="A99" t="s">
        <v>299</v>
      </c>
      <c r="B99" t="s">
        <v>1600</v>
      </c>
      <c r="C99">
        <v>34.799999999999997</v>
      </c>
      <c r="D99">
        <v>42.261000000000003</v>
      </c>
      <c r="E99">
        <v>52.865000000000002</v>
      </c>
      <c r="F99">
        <v>32</v>
      </c>
      <c r="G99">
        <v>2669.7</v>
      </c>
    </row>
    <row r="100" spans="1:7" x14ac:dyDescent="0.25">
      <c r="A100" t="s">
        <v>299</v>
      </c>
      <c r="B100" t="s">
        <v>1601</v>
      </c>
      <c r="C100">
        <v>34.700000000000003</v>
      </c>
      <c r="D100">
        <v>42.305</v>
      </c>
      <c r="E100">
        <v>52.774999999999999</v>
      </c>
      <c r="F100">
        <v>36</v>
      </c>
      <c r="G100">
        <v>2520.9</v>
      </c>
    </row>
    <row r="101" spans="1:7" x14ac:dyDescent="0.25">
      <c r="A101" t="s">
        <v>299</v>
      </c>
      <c r="B101" t="s">
        <v>1602</v>
      </c>
      <c r="C101">
        <v>34.9</v>
      </c>
      <c r="D101">
        <v>42.643999999999998</v>
      </c>
      <c r="E101">
        <v>52.652000000000001</v>
      </c>
      <c r="F101">
        <v>44</v>
      </c>
      <c r="G101">
        <v>2749</v>
      </c>
    </row>
    <row r="102" spans="1:7" x14ac:dyDescent="0.25">
      <c r="A102" t="s">
        <v>299</v>
      </c>
      <c r="B102" t="s">
        <v>1603</v>
      </c>
      <c r="C102">
        <v>34.799999999999997</v>
      </c>
      <c r="D102">
        <v>42.600999999999999</v>
      </c>
      <c r="E102">
        <v>52.662999999999997</v>
      </c>
      <c r="F102">
        <v>37</v>
      </c>
      <c r="G102">
        <v>2649.7</v>
      </c>
    </row>
    <row r="103" spans="1:7" x14ac:dyDescent="0.25">
      <c r="A103" t="s">
        <v>299</v>
      </c>
      <c r="B103" t="s">
        <v>1604</v>
      </c>
      <c r="C103">
        <v>34.6</v>
      </c>
      <c r="D103">
        <v>42.451000000000001</v>
      </c>
      <c r="E103">
        <v>52.767000000000003</v>
      </c>
      <c r="F103">
        <v>40</v>
      </c>
      <c r="G103">
        <v>2574.8000000000002</v>
      </c>
    </row>
    <row r="104" spans="1:7" x14ac:dyDescent="0.25">
      <c r="A104" t="s">
        <v>299</v>
      </c>
      <c r="B104" t="s">
        <v>1605</v>
      </c>
      <c r="C104">
        <v>34.6</v>
      </c>
      <c r="D104">
        <v>42.478999999999999</v>
      </c>
      <c r="E104">
        <v>52.704000000000001</v>
      </c>
      <c r="F104">
        <v>36</v>
      </c>
      <c r="G104">
        <v>2633.7</v>
      </c>
    </row>
    <row r="105" spans="1:7" x14ac:dyDescent="0.25">
      <c r="A105" t="s">
        <v>299</v>
      </c>
      <c r="B105" t="s">
        <v>1606</v>
      </c>
      <c r="C105">
        <v>34</v>
      </c>
      <c r="D105">
        <v>42.281999999999996</v>
      </c>
      <c r="E105">
        <v>52.533000000000001</v>
      </c>
      <c r="F105">
        <v>39</v>
      </c>
      <c r="G105">
        <v>2583.5</v>
      </c>
    </row>
    <row r="106" spans="1:7" x14ac:dyDescent="0.25">
      <c r="A106" t="s">
        <v>299</v>
      </c>
      <c r="B106" t="s">
        <v>1607</v>
      </c>
      <c r="C106">
        <v>34.1</v>
      </c>
      <c r="D106">
        <v>41.951000000000001</v>
      </c>
      <c r="E106">
        <v>52.418999999999997</v>
      </c>
      <c r="F106">
        <v>36</v>
      </c>
      <c r="G106">
        <v>2636.7</v>
      </c>
    </row>
    <row r="107" spans="1:7" x14ac:dyDescent="0.25">
      <c r="A107" t="s">
        <v>299</v>
      </c>
      <c r="B107" t="s">
        <v>1608</v>
      </c>
      <c r="C107">
        <v>34.4</v>
      </c>
      <c r="D107">
        <v>42.387999999999998</v>
      </c>
      <c r="E107">
        <v>52.597999999999999</v>
      </c>
      <c r="F107">
        <v>40</v>
      </c>
      <c r="G107">
        <v>2574.1</v>
      </c>
    </row>
    <row r="108" spans="1:7" x14ac:dyDescent="0.25">
      <c r="A108" t="s">
        <v>299</v>
      </c>
      <c r="B108" t="s">
        <v>1609</v>
      </c>
      <c r="C108">
        <v>33.799999999999997</v>
      </c>
      <c r="D108">
        <v>41.893999999999998</v>
      </c>
      <c r="E108">
        <v>52.395000000000003</v>
      </c>
      <c r="F108">
        <v>36</v>
      </c>
      <c r="G108">
        <v>2538.9</v>
      </c>
    </row>
    <row r="109" spans="1:7" x14ac:dyDescent="0.25">
      <c r="A109" t="s">
        <v>299</v>
      </c>
      <c r="B109" t="s">
        <v>1610</v>
      </c>
      <c r="C109">
        <v>44.3</v>
      </c>
      <c r="D109">
        <v>47.478000000000002</v>
      </c>
      <c r="E109">
        <v>52.261000000000003</v>
      </c>
      <c r="F109">
        <v>38</v>
      </c>
      <c r="G109">
        <v>2539.9</v>
      </c>
    </row>
    <row r="110" spans="1:7" x14ac:dyDescent="0.25">
      <c r="A110" t="s">
        <v>299</v>
      </c>
      <c r="B110" t="s">
        <v>1611</v>
      </c>
      <c r="C110">
        <v>33.9</v>
      </c>
      <c r="D110">
        <v>42.226999999999997</v>
      </c>
      <c r="E110">
        <v>51.738</v>
      </c>
      <c r="F110">
        <v>36</v>
      </c>
      <c r="G110">
        <v>2508.8000000000002</v>
      </c>
    </row>
    <row r="111" spans="1:7" x14ac:dyDescent="0.25">
      <c r="A111" t="s">
        <v>299</v>
      </c>
      <c r="B111" t="s">
        <v>1612</v>
      </c>
      <c r="C111">
        <v>34.200000000000003</v>
      </c>
      <c r="D111">
        <v>42.3</v>
      </c>
      <c r="E111">
        <v>52.436999999999998</v>
      </c>
      <c r="F111">
        <v>37</v>
      </c>
      <c r="G111">
        <v>2559</v>
      </c>
    </row>
    <row r="112" spans="1:7" x14ac:dyDescent="0.25">
      <c r="A112" t="s">
        <v>299</v>
      </c>
      <c r="B112" t="s">
        <v>1613</v>
      </c>
      <c r="C112">
        <v>33.700000000000003</v>
      </c>
      <c r="D112">
        <v>42.101999999999997</v>
      </c>
      <c r="E112">
        <v>52.386000000000003</v>
      </c>
      <c r="F112">
        <v>36</v>
      </c>
      <c r="G112">
        <v>2578.3000000000002</v>
      </c>
    </row>
    <row r="113" spans="1:7" x14ac:dyDescent="0.25">
      <c r="A113" t="s">
        <v>299</v>
      </c>
      <c r="B113" t="s">
        <v>1614</v>
      </c>
      <c r="C113">
        <v>34.4</v>
      </c>
      <c r="D113">
        <v>42.521999999999998</v>
      </c>
      <c r="E113">
        <v>52.158999999999999</v>
      </c>
      <c r="F113">
        <v>38</v>
      </c>
      <c r="G113">
        <v>2567.1999999999998</v>
      </c>
    </row>
    <row r="114" spans="1:7" x14ac:dyDescent="0.25">
      <c r="A114" t="s">
        <v>299</v>
      </c>
      <c r="B114" t="s">
        <v>1615</v>
      </c>
      <c r="C114">
        <v>34.200000000000003</v>
      </c>
      <c r="D114">
        <v>42.231999999999999</v>
      </c>
      <c r="E114">
        <v>52.582999999999998</v>
      </c>
      <c r="F114">
        <v>36</v>
      </c>
      <c r="G114">
        <v>2564.1999999999998</v>
      </c>
    </row>
    <row r="115" spans="1:7" x14ac:dyDescent="0.25">
      <c r="A115" t="s">
        <v>299</v>
      </c>
      <c r="B115" t="s">
        <v>1616</v>
      </c>
      <c r="C115">
        <v>34.299999999999997</v>
      </c>
      <c r="D115">
        <v>42.406999999999996</v>
      </c>
      <c r="E115">
        <v>52.42</v>
      </c>
      <c r="F115">
        <v>38</v>
      </c>
      <c r="G115">
        <v>2548.6</v>
      </c>
    </row>
    <row r="116" spans="1:7" x14ac:dyDescent="0.25">
      <c r="A116" t="s">
        <v>299</v>
      </c>
      <c r="B116" t="s">
        <v>1617</v>
      </c>
      <c r="C116">
        <v>34.200000000000003</v>
      </c>
      <c r="D116">
        <v>42.415999999999997</v>
      </c>
      <c r="E116">
        <v>52.561999999999998</v>
      </c>
      <c r="F116">
        <v>36</v>
      </c>
      <c r="G116">
        <v>2632.8</v>
      </c>
    </row>
    <row r="117" spans="1:7" x14ac:dyDescent="0.25">
      <c r="A117" t="s">
        <v>299</v>
      </c>
      <c r="B117" t="s">
        <v>1618</v>
      </c>
      <c r="C117">
        <v>34.6</v>
      </c>
      <c r="D117">
        <v>42.421999999999997</v>
      </c>
      <c r="E117">
        <v>52.469000000000001</v>
      </c>
      <c r="F117">
        <v>42</v>
      </c>
      <c r="G117">
        <v>2573.9</v>
      </c>
    </row>
    <row r="118" spans="1:7" x14ac:dyDescent="0.25">
      <c r="A118" t="s">
        <v>299</v>
      </c>
      <c r="B118" t="s">
        <v>1619</v>
      </c>
      <c r="C118">
        <v>34.5</v>
      </c>
      <c r="D118">
        <v>42.801000000000002</v>
      </c>
      <c r="E118">
        <v>52.661999999999999</v>
      </c>
      <c r="F118">
        <v>36</v>
      </c>
      <c r="G118">
        <v>2533.1999999999998</v>
      </c>
    </row>
    <row r="119" spans="1:7" x14ac:dyDescent="0.25">
      <c r="A119" t="s">
        <v>299</v>
      </c>
      <c r="B119" t="s">
        <v>1620</v>
      </c>
      <c r="C119">
        <v>34.5</v>
      </c>
      <c r="D119">
        <v>42.564</v>
      </c>
      <c r="E119">
        <v>52.646999999999998</v>
      </c>
      <c r="F119">
        <v>39</v>
      </c>
      <c r="G119">
        <v>2556.4</v>
      </c>
    </row>
    <row r="120" spans="1:7" x14ac:dyDescent="0.25">
      <c r="A120" t="s">
        <v>299</v>
      </c>
      <c r="B120" t="s">
        <v>1621</v>
      </c>
      <c r="C120">
        <v>34.299999999999997</v>
      </c>
      <c r="D120">
        <v>42.356999999999999</v>
      </c>
      <c r="E120">
        <v>52.59</v>
      </c>
      <c r="F120">
        <v>36</v>
      </c>
      <c r="G120">
        <v>2554.4</v>
      </c>
    </row>
    <row r="121" spans="1:7" x14ac:dyDescent="0.25">
      <c r="A121" t="s">
        <v>299</v>
      </c>
      <c r="B121" t="s">
        <v>1622</v>
      </c>
      <c r="C121">
        <v>34.4</v>
      </c>
      <c r="D121">
        <v>42.588000000000001</v>
      </c>
      <c r="E121">
        <v>52.526000000000003</v>
      </c>
      <c r="F121">
        <v>37</v>
      </c>
      <c r="G121">
        <v>2527.8000000000002</v>
      </c>
    </row>
    <row r="122" spans="1:7" x14ac:dyDescent="0.25">
      <c r="A122" t="s">
        <v>299</v>
      </c>
      <c r="B122" t="s">
        <v>1623</v>
      </c>
      <c r="C122">
        <v>32.799999999999997</v>
      </c>
      <c r="D122">
        <v>41.31</v>
      </c>
      <c r="E122">
        <v>52.3</v>
      </c>
      <c r="F122">
        <v>36</v>
      </c>
      <c r="G122">
        <v>2450.1999999999998</v>
      </c>
    </row>
    <row r="123" spans="1:7" x14ac:dyDescent="0.25">
      <c r="A123" t="s">
        <v>299</v>
      </c>
      <c r="B123" t="s">
        <v>1624</v>
      </c>
      <c r="C123">
        <v>33.9</v>
      </c>
      <c r="D123">
        <v>42.320999999999998</v>
      </c>
      <c r="E123">
        <v>52.069000000000003</v>
      </c>
      <c r="F123">
        <v>37</v>
      </c>
      <c r="G123">
        <v>2328</v>
      </c>
    </row>
    <row r="124" spans="1:7" x14ac:dyDescent="0.25">
      <c r="A124" t="s">
        <v>299</v>
      </c>
      <c r="B124" t="s">
        <v>1625</v>
      </c>
      <c r="C124">
        <v>34.5</v>
      </c>
      <c r="D124">
        <v>42.543999999999997</v>
      </c>
      <c r="E124">
        <v>52.548000000000002</v>
      </c>
      <c r="F124">
        <v>36</v>
      </c>
      <c r="G124">
        <v>2325.8000000000002</v>
      </c>
    </row>
    <row r="125" spans="1:7" x14ac:dyDescent="0.25">
      <c r="A125" t="s">
        <v>299</v>
      </c>
      <c r="B125" t="s">
        <v>1626</v>
      </c>
      <c r="C125">
        <v>34</v>
      </c>
      <c r="D125">
        <v>42.457000000000001</v>
      </c>
      <c r="E125">
        <v>52.43</v>
      </c>
      <c r="F125">
        <v>36</v>
      </c>
      <c r="G125">
        <v>2026.3</v>
      </c>
    </row>
    <row r="126" spans="1:7" x14ac:dyDescent="0.25">
      <c r="A126" t="s">
        <v>299</v>
      </c>
      <c r="B126" t="s">
        <v>1627</v>
      </c>
      <c r="C126">
        <v>34.1</v>
      </c>
      <c r="D126">
        <v>42.287999999999997</v>
      </c>
      <c r="E126">
        <v>52.573999999999998</v>
      </c>
      <c r="F126">
        <v>37</v>
      </c>
      <c r="G126">
        <v>2053.8000000000002</v>
      </c>
    </row>
    <row r="127" spans="1:7" x14ac:dyDescent="0.25">
      <c r="A127" t="s">
        <v>299</v>
      </c>
      <c r="B127" t="s">
        <v>1628</v>
      </c>
      <c r="C127">
        <v>34.4</v>
      </c>
      <c r="D127">
        <v>42.335000000000001</v>
      </c>
      <c r="E127">
        <v>52.523000000000003</v>
      </c>
      <c r="F127">
        <v>37</v>
      </c>
      <c r="G127">
        <v>2101.3000000000002</v>
      </c>
    </row>
    <row r="128" spans="1:7" x14ac:dyDescent="0.25">
      <c r="A128" t="s">
        <v>299</v>
      </c>
      <c r="B128" t="s">
        <v>1629</v>
      </c>
      <c r="C128">
        <v>34.700000000000003</v>
      </c>
      <c r="D128">
        <v>42.76</v>
      </c>
      <c r="E128">
        <v>52.616999999999997</v>
      </c>
      <c r="F128">
        <v>36</v>
      </c>
      <c r="G128">
        <v>1916.7</v>
      </c>
    </row>
    <row r="129" spans="1:7" x14ac:dyDescent="0.25">
      <c r="A129" t="s">
        <v>299</v>
      </c>
      <c r="B129" t="s">
        <v>1630</v>
      </c>
      <c r="C129">
        <v>35.200000000000003</v>
      </c>
      <c r="D129">
        <v>42.92</v>
      </c>
      <c r="E129">
        <v>52.658999999999999</v>
      </c>
      <c r="F129">
        <v>37</v>
      </c>
      <c r="G129">
        <v>1565.2</v>
      </c>
    </row>
    <row r="130" spans="1:7" x14ac:dyDescent="0.25">
      <c r="A130" t="s">
        <v>299</v>
      </c>
      <c r="B130" t="s">
        <v>1631</v>
      </c>
      <c r="C130">
        <v>35.5</v>
      </c>
      <c r="D130">
        <v>42.869</v>
      </c>
      <c r="E130">
        <v>52.767000000000003</v>
      </c>
      <c r="F130">
        <v>37</v>
      </c>
      <c r="G130">
        <v>1316.7</v>
      </c>
    </row>
    <row r="131" spans="1:7" x14ac:dyDescent="0.25">
      <c r="A131" t="s">
        <v>299</v>
      </c>
      <c r="B131" t="s">
        <v>1632</v>
      </c>
      <c r="C131">
        <v>34.5</v>
      </c>
      <c r="D131">
        <v>42.554000000000002</v>
      </c>
      <c r="E131">
        <v>52.585000000000001</v>
      </c>
      <c r="F131">
        <v>37</v>
      </c>
      <c r="G131">
        <v>1610.3</v>
      </c>
    </row>
    <row r="132" spans="1:7" x14ac:dyDescent="0.25">
      <c r="A132" t="s">
        <v>299</v>
      </c>
      <c r="B132" t="s">
        <v>1633</v>
      </c>
      <c r="C132">
        <v>34.700000000000003</v>
      </c>
      <c r="D132">
        <v>42.554000000000002</v>
      </c>
      <c r="E132">
        <v>52.531999999999996</v>
      </c>
      <c r="F132">
        <v>37</v>
      </c>
      <c r="G132">
        <v>568.9</v>
      </c>
    </row>
    <row r="133" spans="1:7" x14ac:dyDescent="0.25">
      <c r="A133" t="s">
        <v>299</v>
      </c>
      <c r="B133" t="s">
        <v>1634</v>
      </c>
      <c r="C133">
        <v>34.700000000000003</v>
      </c>
      <c r="D133">
        <v>42.24</v>
      </c>
      <c r="E133">
        <v>52.74</v>
      </c>
      <c r="F133">
        <v>38</v>
      </c>
      <c r="G133">
        <v>446.3</v>
      </c>
    </row>
    <row r="134" spans="1:7" x14ac:dyDescent="0.25">
      <c r="A134" t="s">
        <v>299</v>
      </c>
      <c r="B134" t="s">
        <v>1635</v>
      </c>
      <c r="C134">
        <v>34.9</v>
      </c>
      <c r="D134">
        <v>42.966000000000001</v>
      </c>
      <c r="E134">
        <v>52.771000000000001</v>
      </c>
      <c r="F134">
        <v>37</v>
      </c>
      <c r="G134">
        <v>520.9</v>
      </c>
    </row>
    <row r="135" spans="1:7" x14ac:dyDescent="0.25">
      <c r="A135" t="s">
        <v>299</v>
      </c>
      <c r="B135" t="s">
        <v>1636</v>
      </c>
      <c r="C135">
        <v>35</v>
      </c>
      <c r="D135">
        <v>42.951000000000001</v>
      </c>
      <c r="E135">
        <v>52.741</v>
      </c>
      <c r="F135">
        <v>37</v>
      </c>
      <c r="G135">
        <v>477.8</v>
      </c>
    </row>
    <row r="136" spans="1:7" x14ac:dyDescent="0.25">
      <c r="A136" t="s">
        <v>299</v>
      </c>
      <c r="B136" t="s">
        <v>1637</v>
      </c>
      <c r="C136">
        <v>33.9</v>
      </c>
      <c r="D136">
        <v>41.850999999999999</v>
      </c>
      <c r="E136">
        <v>52.436999999999998</v>
      </c>
      <c r="F136">
        <v>37</v>
      </c>
      <c r="G136">
        <v>827.3</v>
      </c>
    </row>
    <row r="137" spans="1:7" x14ac:dyDescent="0.25">
      <c r="A137" t="s">
        <v>299</v>
      </c>
      <c r="B137" t="s">
        <v>1638</v>
      </c>
      <c r="C137">
        <v>34.6</v>
      </c>
      <c r="D137">
        <v>42.262999999999998</v>
      </c>
      <c r="E137">
        <v>52.365000000000002</v>
      </c>
      <c r="F137">
        <v>37</v>
      </c>
      <c r="G137">
        <v>525.6</v>
      </c>
    </row>
    <row r="138" spans="1:7" x14ac:dyDescent="0.25">
      <c r="A138" t="s">
        <v>299</v>
      </c>
      <c r="B138" t="s">
        <v>1639</v>
      </c>
      <c r="C138">
        <v>34.700000000000003</v>
      </c>
      <c r="D138">
        <v>42.39</v>
      </c>
      <c r="E138">
        <v>52.621000000000002</v>
      </c>
      <c r="F138">
        <v>38</v>
      </c>
      <c r="G138">
        <v>230</v>
      </c>
    </row>
    <row r="139" spans="1:7" x14ac:dyDescent="0.25">
      <c r="A139" t="s">
        <v>299</v>
      </c>
      <c r="B139" t="s">
        <v>1640</v>
      </c>
      <c r="C139">
        <v>34.1</v>
      </c>
      <c r="D139">
        <v>41.750999999999998</v>
      </c>
      <c r="E139">
        <v>52.612000000000002</v>
      </c>
      <c r="F139">
        <v>38</v>
      </c>
      <c r="G139">
        <v>104.6</v>
      </c>
    </row>
    <row r="140" spans="1:7" x14ac:dyDescent="0.25">
      <c r="A140" t="s">
        <v>299</v>
      </c>
      <c r="B140" t="s">
        <v>1641</v>
      </c>
      <c r="C140">
        <v>34</v>
      </c>
      <c r="D140">
        <v>42.040999999999997</v>
      </c>
      <c r="E140">
        <v>52.572000000000003</v>
      </c>
      <c r="F140">
        <v>37</v>
      </c>
      <c r="G140">
        <v>2747.6</v>
      </c>
    </row>
    <row r="141" spans="1:7" x14ac:dyDescent="0.25">
      <c r="A141" t="s">
        <v>299</v>
      </c>
      <c r="B141" t="s">
        <v>1642</v>
      </c>
      <c r="C141">
        <v>33.9</v>
      </c>
      <c r="D141">
        <v>41.884</v>
      </c>
      <c r="E141">
        <v>52.485999999999997</v>
      </c>
      <c r="F141">
        <v>37</v>
      </c>
      <c r="G141">
        <v>412.8</v>
      </c>
    </row>
    <row r="142" spans="1:7" x14ac:dyDescent="0.25">
      <c r="A142" t="s">
        <v>299</v>
      </c>
      <c r="B142" t="s">
        <v>1643</v>
      </c>
      <c r="C142">
        <v>33.9</v>
      </c>
      <c r="D142">
        <v>41.673000000000002</v>
      </c>
      <c r="E142">
        <v>52.536999999999999</v>
      </c>
      <c r="F142">
        <v>37</v>
      </c>
      <c r="G142">
        <v>111.4</v>
      </c>
    </row>
    <row r="143" spans="1:7" x14ac:dyDescent="0.25">
      <c r="A143" t="s">
        <v>299</v>
      </c>
      <c r="B143" t="s">
        <v>1644</v>
      </c>
      <c r="C143">
        <v>34.9</v>
      </c>
      <c r="D143">
        <v>42.179000000000002</v>
      </c>
      <c r="E143">
        <v>52.634999999999998</v>
      </c>
      <c r="F143">
        <v>37</v>
      </c>
      <c r="G143">
        <v>2776.7</v>
      </c>
    </row>
    <row r="144" spans="1:7" x14ac:dyDescent="0.25">
      <c r="A144" t="s">
        <v>299</v>
      </c>
      <c r="B144" t="s">
        <v>1645</v>
      </c>
      <c r="C144">
        <v>34.700000000000003</v>
      </c>
      <c r="D144">
        <v>42.552999999999997</v>
      </c>
      <c r="E144">
        <v>52.497999999999998</v>
      </c>
      <c r="F144">
        <v>35</v>
      </c>
      <c r="G144">
        <v>653.70000000000005</v>
      </c>
    </row>
    <row r="145" spans="1:7" x14ac:dyDescent="0.25">
      <c r="A145" t="s">
        <v>299</v>
      </c>
      <c r="B145" t="s">
        <v>1646</v>
      </c>
      <c r="C145">
        <v>34.4</v>
      </c>
      <c r="D145">
        <v>42.357999999999997</v>
      </c>
      <c r="E145">
        <v>52.390999999999998</v>
      </c>
      <c r="F145">
        <v>36</v>
      </c>
      <c r="G145">
        <v>145.4</v>
      </c>
    </row>
    <row r="146" spans="1:7" x14ac:dyDescent="0.25">
      <c r="A146" t="s">
        <v>299</v>
      </c>
      <c r="B146" t="s">
        <v>1647</v>
      </c>
      <c r="C146">
        <v>35</v>
      </c>
      <c r="D146">
        <v>42.594000000000001</v>
      </c>
      <c r="E146">
        <v>52.631</v>
      </c>
      <c r="F146">
        <v>36</v>
      </c>
      <c r="G146">
        <v>2773.3</v>
      </c>
    </row>
    <row r="147" spans="1:7" x14ac:dyDescent="0.25">
      <c r="A147" t="s">
        <v>299</v>
      </c>
      <c r="B147" t="s">
        <v>1648</v>
      </c>
      <c r="C147">
        <v>34.4</v>
      </c>
      <c r="D147">
        <v>42.151000000000003</v>
      </c>
      <c r="E147">
        <v>52.521000000000001</v>
      </c>
      <c r="F147">
        <v>37</v>
      </c>
      <c r="G147">
        <v>2721.3</v>
      </c>
    </row>
    <row r="148" spans="1:7" x14ac:dyDescent="0.25">
      <c r="A148" t="s">
        <v>299</v>
      </c>
      <c r="B148" t="s">
        <v>1649</v>
      </c>
      <c r="C148">
        <v>34.799999999999997</v>
      </c>
      <c r="D148">
        <v>42.35</v>
      </c>
      <c r="E148">
        <v>52.418999999999997</v>
      </c>
      <c r="F148">
        <v>36</v>
      </c>
      <c r="G148">
        <v>2736.7</v>
      </c>
    </row>
    <row r="149" spans="1:7" x14ac:dyDescent="0.25">
      <c r="A149" t="s">
        <v>299</v>
      </c>
      <c r="B149" t="s">
        <v>1650</v>
      </c>
      <c r="C149">
        <v>34.700000000000003</v>
      </c>
      <c r="D149">
        <v>42.511000000000003</v>
      </c>
      <c r="E149">
        <v>52.744999999999997</v>
      </c>
      <c r="F149">
        <v>37</v>
      </c>
      <c r="G149">
        <v>2781.1</v>
      </c>
    </row>
    <row r="150" spans="1:7" x14ac:dyDescent="0.25">
      <c r="A150" t="s">
        <v>299</v>
      </c>
      <c r="B150" t="s">
        <v>1651</v>
      </c>
      <c r="C150">
        <v>34.5</v>
      </c>
      <c r="D150">
        <v>42.192</v>
      </c>
      <c r="E150">
        <v>52.622999999999998</v>
      </c>
      <c r="F150">
        <v>36</v>
      </c>
      <c r="G150">
        <v>2746.2</v>
      </c>
    </row>
    <row r="151" spans="1:7" x14ac:dyDescent="0.25">
      <c r="A151" t="s">
        <v>299</v>
      </c>
      <c r="B151" t="s">
        <v>1652</v>
      </c>
      <c r="C151">
        <v>34.299999999999997</v>
      </c>
      <c r="D151">
        <v>42.396999999999998</v>
      </c>
      <c r="E151">
        <v>52.402000000000001</v>
      </c>
      <c r="F151">
        <v>36</v>
      </c>
      <c r="G151">
        <v>2503.9</v>
      </c>
    </row>
    <row r="152" spans="1:7" x14ac:dyDescent="0.25">
      <c r="A152" t="s">
        <v>299</v>
      </c>
      <c r="B152" t="s">
        <v>1653</v>
      </c>
      <c r="C152">
        <v>33.700000000000003</v>
      </c>
      <c r="D152">
        <v>41.646000000000001</v>
      </c>
      <c r="E152">
        <v>52.523000000000003</v>
      </c>
      <c r="F152">
        <v>37</v>
      </c>
      <c r="G152">
        <v>2677</v>
      </c>
    </row>
    <row r="153" spans="1:7" x14ac:dyDescent="0.25">
      <c r="A153" t="s">
        <v>299</v>
      </c>
      <c r="B153" t="s">
        <v>1654</v>
      </c>
      <c r="C153">
        <v>33.5</v>
      </c>
      <c r="D153">
        <v>41.335000000000001</v>
      </c>
      <c r="E153">
        <v>52.203000000000003</v>
      </c>
      <c r="F153">
        <v>36</v>
      </c>
      <c r="G153">
        <v>2527.6</v>
      </c>
    </row>
    <row r="154" spans="1:7" x14ac:dyDescent="0.25">
      <c r="A154" t="s">
        <v>299</v>
      </c>
      <c r="B154" t="s">
        <v>1655</v>
      </c>
      <c r="C154">
        <v>34.1</v>
      </c>
      <c r="D154">
        <v>42.152000000000001</v>
      </c>
      <c r="E154">
        <v>52.375</v>
      </c>
      <c r="F154">
        <v>36</v>
      </c>
      <c r="G154">
        <v>2745.6</v>
      </c>
    </row>
    <row r="155" spans="1:7" x14ac:dyDescent="0.25">
      <c r="A155" t="s">
        <v>299</v>
      </c>
      <c r="B155" t="s">
        <v>1656</v>
      </c>
      <c r="C155">
        <v>34.6</v>
      </c>
      <c r="D155">
        <v>42.375999999999998</v>
      </c>
      <c r="E155">
        <v>52.375999999999998</v>
      </c>
      <c r="F155">
        <v>36</v>
      </c>
      <c r="G155">
        <v>2717.1</v>
      </c>
    </row>
    <row r="156" spans="1:7" x14ac:dyDescent="0.25">
      <c r="A156" t="s">
        <v>299</v>
      </c>
      <c r="B156" t="s">
        <v>1657</v>
      </c>
      <c r="C156">
        <v>35</v>
      </c>
      <c r="D156">
        <v>42.851999999999997</v>
      </c>
      <c r="E156">
        <v>52.604999999999997</v>
      </c>
      <c r="F156">
        <v>36</v>
      </c>
      <c r="G156">
        <v>2647</v>
      </c>
    </row>
    <row r="157" spans="1:7" x14ac:dyDescent="0.25">
      <c r="A157" t="s">
        <v>299</v>
      </c>
      <c r="B157" t="s">
        <v>1658</v>
      </c>
      <c r="C157">
        <v>34.299999999999997</v>
      </c>
      <c r="D157">
        <v>42.167000000000002</v>
      </c>
      <c r="E157">
        <v>52.387999999999998</v>
      </c>
      <c r="F157">
        <v>36</v>
      </c>
      <c r="G157">
        <v>2812.4</v>
      </c>
    </row>
    <row r="158" spans="1:7" x14ac:dyDescent="0.25">
      <c r="A158" t="s">
        <v>299</v>
      </c>
      <c r="B158" t="s">
        <v>1659</v>
      </c>
      <c r="C158">
        <v>34.6</v>
      </c>
      <c r="D158">
        <v>42.335000000000001</v>
      </c>
      <c r="E158">
        <v>52.502000000000002</v>
      </c>
      <c r="F158">
        <v>36</v>
      </c>
      <c r="G158">
        <v>2747.6</v>
      </c>
    </row>
    <row r="159" spans="1:7" x14ac:dyDescent="0.25">
      <c r="A159" t="s">
        <v>299</v>
      </c>
      <c r="B159" t="s">
        <v>1660</v>
      </c>
      <c r="C159">
        <v>34.799999999999997</v>
      </c>
      <c r="D159">
        <v>42.375999999999998</v>
      </c>
      <c r="E159">
        <v>52.72</v>
      </c>
      <c r="F159">
        <v>36</v>
      </c>
      <c r="G159">
        <v>2835.9</v>
      </c>
    </row>
    <row r="160" spans="1:7" x14ac:dyDescent="0.25">
      <c r="A160" t="s">
        <v>299</v>
      </c>
      <c r="B160" t="s">
        <v>1661</v>
      </c>
      <c r="C160">
        <v>35.200000000000003</v>
      </c>
      <c r="D160">
        <v>42.646000000000001</v>
      </c>
      <c r="E160">
        <v>52.764000000000003</v>
      </c>
      <c r="F160">
        <v>36</v>
      </c>
      <c r="G160">
        <v>2812.9</v>
      </c>
    </row>
    <row r="161" spans="1:7" x14ac:dyDescent="0.25">
      <c r="A161" t="s">
        <v>299</v>
      </c>
      <c r="B161" t="s">
        <v>1662</v>
      </c>
      <c r="C161">
        <v>35.200000000000003</v>
      </c>
      <c r="D161">
        <v>42.646000000000001</v>
      </c>
      <c r="E161">
        <v>52.692999999999998</v>
      </c>
      <c r="F161">
        <v>37</v>
      </c>
      <c r="G161">
        <v>2812.9</v>
      </c>
    </row>
    <row r="162" spans="1:7" x14ac:dyDescent="0.25">
      <c r="A162" t="s">
        <v>299</v>
      </c>
      <c r="B162" t="s">
        <v>1663</v>
      </c>
      <c r="C162">
        <v>35.1</v>
      </c>
      <c r="D162">
        <v>42.499000000000002</v>
      </c>
      <c r="E162">
        <v>52.79</v>
      </c>
      <c r="F162">
        <v>36</v>
      </c>
      <c r="G162">
        <v>2694.8</v>
      </c>
    </row>
    <row r="163" spans="1:7" x14ac:dyDescent="0.25">
      <c r="A163" t="s">
        <v>299</v>
      </c>
      <c r="B163" t="s">
        <v>1664</v>
      </c>
      <c r="C163">
        <v>35.1</v>
      </c>
      <c r="D163">
        <v>42.802</v>
      </c>
      <c r="E163">
        <v>52.76</v>
      </c>
      <c r="F163">
        <v>36</v>
      </c>
      <c r="G163">
        <v>2786.4</v>
      </c>
    </row>
    <row r="164" spans="1:7" x14ac:dyDescent="0.25">
      <c r="A164" t="s">
        <v>299</v>
      </c>
      <c r="B164" t="s">
        <v>1665</v>
      </c>
      <c r="C164">
        <v>35.9</v>
      </c>
      <c r="D164">
        <v>43.13</v>
      </c>
      <c r="E164">
        <v>52.787999999999997</v>
      </c>
      <c r="F164">
        <v>36</v>
      </c>
      <c r="G164">
        <v>2562.4</v>
      </c>
    </row>
    <row r="165" spans="1:7" x14ac:dyDescent="0.25">
      <c r="A165" t="s">
        <v>299</v>
      </c>
      <c r="B165" t="s">
        <v>1666</v>
      </c>
      <c r="C165">
        <v>35.299999999999997</v>
      </c>
      <c r="D165">
        <v>42.753</v>
      </c>
      <c r="E165">
        <v>52.914000000000001</v>
      </c>
      <c r="F165">
        <v>36</v>
      </c>
      <c r="G165">
        <v>2722.2</v>
      </c>
    </row>
    <row r="166" spans="1:7" x14ac:dyDescent="0.25">
      <c r="A166" t="s">
        <v>299</v>
      </c>
      <c r="B166" t="s">
        <v>1667</v>
      </c>
      <c r="C166">
        <v>35.299999999999997</v>
      </c>
      <c r="D166">
        <v>42.572000000000003</v>
      </c>
      <c r="E166">
        <v>52.722000000000001</v>
      </c>
      <c r="F166">
        <v>37</v>
      </c>
      <c r="G166">
        <v>2602.1999999999998</v>
      </c>
    </row>
    <row r="167" spans="1:7" x14ac:dyDescent="0.25">
      <c r="A167" t="s">
        <v>299</v>
      </c>
      <c r="B167" t="s">
        <v>1668</v>
      </c>
      <c r="C167">
        <v>34.4</v>
      </c>
      <c r="D167">
        <v>42.274000000000001</v>
      </c>
      <c r="E167">
        <v>52.515999999999998</v>
      </c>
      <c r="F167">
        <v>36</v>
      </c>
      <c r="G167">
        <v>2485.6</v>
      </c>
    </row>
    <row r="168" spans="1:7" x14ac:dyDescent="0.25">
      <c r="A168" t="s">
        <v>299</v>
      </c>
      <c r="B168" t="s">
        <v>1669</v>
      </c>
      <c r="C168">
        <v>34.4</v>
      </c>
      <c r="D168">
        <v>42.366999999999997</v>
      </c>
      <c r="E168">
        <v>52.518000000000001</v>
      </c>
      <c r="F168">
        <v>36</v>
      </c>
      <c r="G168">
        <v>2444.5</v>
      </c>
    </row>
    <row r="169" spans="1:7" x14ac:dyDescent="0.25">
      <c r="A169" t="s">
        <v>299</v>
      </c>
      <c r="B169" t="s">
        <v>1670</v>
      </c>
      <c r="C169">
        <v>34.6</v>
      </c>
      <c r="D169">
        <v>42.335999999999999</v>
      </c>
      <c r="E169">
        <v>52.707999999999998</v>
      </c>
      <c r="F169">
        <v>36</v>
      </c>
      <c r="G169">
        <v>2581.5</v>
      </c>
    </row>
    <row r="170" spans="1:7" x14ac:dyDescent="0.25">
      <c r="A170" t="s">
        <v>299</v>
      </c>
      <c r="B170" t="s">
        <v>1671</v>
      </c>
      <c r="C170">
        <v>35</v>
      </c>
      <c r="D170">
        <v>42.432000000000002</v>
      </c>
      <c r="E170">
        <v>52.624000000000002</v>
      </c>
      <c r="F170">
        <v>36</v>
      </c>
      <c r="G170">
        <v>2717</v>
      </c>
    </row>
    <row r="171" spans="1:7" x14ac:dyDescent="0.25">
      <c r="A171" t="s">
        <v>299</v>
      </c>
      <c r="B171" t="s">
        <v>1672</v>
      </c>
      <c r="C171">
        <v>34.6</v>
      </c>
      <c r="D171">
        <v>42.255000000000003</v>
      </c>
      <c r="E171">
        <v>52.533999999999999</v>
      </c>
      <c r="F171">
        <v>36</v>
      </c>
      <c r="G171">
        <v>2567.6999999999998</v>
      </c>
    </row>
    <row r="172" spans="1:7" x14ac:dyDescent="0.25">
      <c r="A172" t="s">
        <v>299</v>
      </c>
      <c r="B172" t="s">
        <v>1673</v>
      </c>
      <c r="C172">
        <v>34.200000000000003</v>
      </c>
      <c r="D172">
        <v>42.381</v>
      </c>
      <c r="E172">
        <v>52.298000000000002</v>
      </c>
      <c r="F172">
        <v>36</v>
      </c>
      <c r="G172">
        <v>2621.7</v>
      </c>
    </row>
    <row r="173" spans="1:7" x14ac:dyDescent="0.25">
      <c r="A173" t="s">
        <v>299</v>
      </c>
      <c r="B173" t="s">
        <v>1674</v>
      </c>
      <c r="C173">
        <v>33.9</v>
      </c>
      <c r="D173">
        <v>41.817999999999998</v>
      </c>
      <c r="E173">
        <v>52.656999999999996</v>
      </c>
      <c r="F173">
        <v>36</v>
      </c>
      <c r="G173">
        <v>2547</v>
      </c>
    </row>
    <row r="174" spans="1:7" x14ac:dyDescent="0.25">
      <c r="A174" t="s">
        <v>299</v>
      </c>
      <c r="B174" t="s">
        <v>1675</v>
      </c>
      <c r="C174">
        <v>34.799999999999997</v>
      </c>
      <c r="D174">
        <v>42.366</v>
      </c>
      <c r="E174">
        <v>52.744999999999997</v>
      </c>
      <c r="F174">
        <v>36</v>
      </c>
      <c r="G174">
        <v>2548.6</v>
      </c>
    </row>
    <row r="175" spans="1:7" x14ac:dyDescent="0.25">
      <c r="A175" t="s">
        <v>299</v>
      </c>
      <c r="B175" t="s">
        <v>1676</v>
      </c>
      <c r="C175">
        <v>34.9</v>
      </c>
      <c r="D175">
        <v>42.16</v>
      </c>
      <c r="E175">
        <v>52.701999999999998</v>
      </c>
      <c r="F175">
        <v>36</v>
      </c>
      <c r="G175">
        <v>2574.1</v>
      </c>
    </row>
    <row r="176" spans="1:7" x14ac:dyDescent="0.25">
      <c r="A176" t="s">
        <v>299</v>
      </c>
      <c r="B176" t="s">
        <v>1677</v>
      </c>
      <c r="C176">
        <v>34.799999999999997</v>
      </c>
      <c r="D176">
        <v>42.323</v>
      </c>
      <c r="E176">
        <v>52.84</v>
      </c>
      <c r="F176">
        <v>36</v>
      </c>
      <c r="G176">
        <v>2566.6999999999998</v>
      </c>
    </row>
    <row r="177" spans="1:7" x14ac:dyDescent="0.25">
      <c r="A177" t="s">
        <v>299</v>
      </c>
      <c r="B177" t="s">
        <v>1678</v>
      </c>
      <c r="C177">
        <v>35</v>
      </c>
      <c r="D177">
        <v>42.567</v>
      </c>
      <c r="E177">
        <v>52.761000000000003</v>
      </c>
      <c r="F177">
        <v>36</v>
      </c>
      <c r="G177">
        <v>2676.4</v>
      </c>
    </row>
    <row r="178" spans="1:7" x14ac:dyDescent="0.25">
      <c r="A178" t="s">
        <v>299</v>
      </c>
      <c r="B178" t="s">
        <v>1679</v>
      </c>
      <c r="C178">
        <v>34.799999999999997</v>
      </c>
      <c r="D178">
        <v>42.512</v>
      </c>
      <c r="E178">
        <v>52.73</v>
      </c>
      <c r="F178">
        <v>36</v>
      </c>
      <c r="G178">
        <v>2607.1999999999998</v>
      </c>
    </row>
    <row r="179" spans="1:7" x14ac:dyDescent="0.25">
      <c r="A179" t="s">
        <v>299</v>
      </c>
      <c r="B179" t="s">
        <v>1680</v>
      </c>
      <c r="C179">
        <v>34.299999999999997</v>
      </c>
      <c r="D179">
        <v>42.387</v>
      </c>
      <c r="E179">
        <v>52.634999999999998</v>
      </c>
      <c r="F179">
        <v>36</v>
      </c>
      <c r="G179">
        <v>2603</v>
      </c>
    </row>
    <row r="180" spans="1:7" x14ac:dyDescent="0.25">
      <c r="A180" t="s">
        <v>299</v>
      </c>
      <c r="B180" t="s">
        <v>1681</v>
      </c>
      <c r="C180">
        <v>34.700000000000003</v>
      </c>
      <c r="D180">
        <v>42.398000000000003</v>
      </c>
      <c r="E180">
        <v>52.78</v>
      </c>
      <c r="F180">
        <v>36</v>
      </c>
      <c r="G180">
        <v>2691.2</v>
      </c>
    </row>
    <row r="181" spans="1:7" x14ac:dyDescent="0.25">
      <c r="A181" t="s">
        <v>299</v>
      </c>
      <c r="B181" t="s">
        <v>1682</v>
      </c>
      <c r="C181">
        <v>34.6</v>
      </c>
      <c r="D181">
        <v>42.463999999999999</v>
      </c>
      <c r="E181">
        <v>52.491999999999997</v>
      </c>
      <c r="F181">
        <v>36</v>
      </c>
      <c r="G181">
        <v>2699.8</v>
      </c>
    </row>
    <row r="182" spans="1:7" x14ac:dyDescent="0.25">
      <c r="A182" t="s">
        <v>299</v>
      </c>
      <c r="B182" t="s">
        <v>1683</v>
      </c>
      <c r="C182">
        <v>33.799999999999997</v>
      </c>
      <c r="D182">
        <v>41.814</v>
      </c>
      <c r="E182">
        <v>52.558</v>
      </c>
      <c r="F182">
        <v>37</v>
      </c>
      <c r="G182">
        <v>2650.2</v>
      </c>
    </row>
    <row r="183" spans="1:7" x14ac:dyDescent="0.25">
      <c r="A183" t="s">
        <v>299</v>
      </c>
      <c r="B183" t="s">
        <v>1684</v>
      </c>
      <c r="C183">
        <v>34.6</v>
      </c>
      <c r="D183">
        <v>42.113</v>
      </c>
      <c r="E183">
        <v>52.37</v>
      </c>
      <c r="F183">
        <v>36</v>
      </c>
      <c r="G183">
        <v>2534.4</v>
      </c>
    </row>
    <row r="184" spans="1:7" x14ac:dyDescent="0.25">
      <c r="A184" t="s">
        <v>299</v>
      </c>
      <c r="B184" t="s">
        <v>1685</v>
      </c>
      <c r="C184">
        <v>34</v>
      </c>
      <c r="D184">
        <v>41.738999999999997</v>
      </c>
      <c r="E184">
        <v>52.326000000000001</v>
      </c>
      <c r="F184">
        <v>35</v>
      </c>
      <c r="G184">
        <v>2555.4</v>
      </c>
    </row>
    <row r="185" spans="1:7" x14ac:dyDescent="0.25">
      <c r="A185" t="s">
        <v>299</v>
      </c>
      <c r="B185" t="s">
        <v>1686</v>
      </c>
      <c r="C185">
        <v>34.1</v>
      </c>
      <c r="D185">
        <v>42.15</v>
      </c>
      <c r="E185">
        <v>52.304000000000002</v>
      </c>
      <c r="F185">
        <v>36</v>
      </c>
      <c r="G185">
        <v>2517.6</v>
      </c>
    </row>
    <row r="186" spans="1:7" x14ac:dyDescent="0.25">
      <c r="A186" t="s">
        <v>299</v>
      </c>
      <c r="B186" t="s">
        <v>1687</v>
      </c>
      <c r="C186">
        <v>34.5</v>
      </c>
      <c r="D186">
        <v>42.576000000000001</v>
      </c>
      <c r="E186">
        <v>52.652999999999999</v>
      </c>
      <c r="F186">
        <v>36</v>
      </c>
      <c r="G186">
        <v>2584.5</v>
      </c>
    </row>
    <row r="187" spans="1:7" x14ac:dyDescent="0.25">
      <c r="A187" t="s">
        <v>299</v>
      </c>
      <c r="B187" t="s">
        <v>1688</v>
      </c>
      <c r="C187">
        <v>34.6</v>
      </c>
      <c r="D187">
        <v>42.454999999999998</v>
      </c>
      <c r="E187">
        <v>52.360999999999997</v>
      </c>
      <c r="F187">
        <v>36</v>
      </c>
      <c r="G187">
        <v>2628.7</v>
      </c>
    </row>
    <row r="188" spans="1:7" x14ac:dyDescent="0.25">
      <c r="A188" t="s">
        <v>299</v>
      </c>
      <c r="B188" t="s">
        <v>1689</v>
      </c>
      <c r="C188">
        <v>34.6</v>
      </c>
      <c r="D188">
        <v>42.368000000000002</v>
      </c>
      <c r="E188">
        <v>52.698</v>
      </c>
      <c r="F188">
        <v>36</v>
      </c>
      <c r="G188">
        <v>2692.8</v>
      </c>
    </row>
    <row r="189" spans="1:7" x14ac:dyDescent="0.25">
      <c r="A189" t="s">
        <v>299</v>
      </c>
      <c r="B189" t="s">
        <v>1690</v>
      </c>
      <c r="C189">
        <v>34.9</v>
      </c>
      <c r="D189">
        <v>42.933999999999997</v>
      </c>
      <c r="E189">
        <v>52.752000000000002</v>
      </c>
      <c r="F189">
        <v>37</v>
      </c>
      <c r="G189">
        <v>2709.5</v>
      </c>
    </row>
    <row r="190" spans="1:7" x14ac:dyDescent="0.25">
      <c r="A190" t="s">
        <v>299</v>
      </c>
      <c r="B190" t="s">
        <v>1691</v>
      </c>
      <c r="C190">
        <v>35.1</v>
      </c>
      <c r="D190">
        <v>42.774999999999999</v>
      </c>
      <c r="E190">
        <v>52.835999999999999</v>
      </c>
      <c r="F190">
        <v>36</v>
      </c>
      <c r="G190">
        <v>2723.3</v>
      </c>
    </row>
    <row r="191" spans="1:7" x14ac:dyDescent="0.25">
      <c r="A191" t="s">
        <v>299</v>
      </c>
      <c r="B191" t="s">
        <v>1692</v>
      </c>
      <c r="C191">
        <v>34.799999999999997</v>
      </c>
      <c r="D191">
        <v>42.63</v>
      </c>
      <c r="E191">
        <v>52.658000000000001</v>
      </c>
      <c r="F191">
        <v>36</v>
      </c>
      <c r="G191">
        <v>2734.4</v>
      </c>
    </row>
    <row r="192" spans="1:7" x14ac:dyDescent="0.25">
      <c r="A192" t="s">
        <v>299</v>
      </c>
      <c r="B192" t="s">
        <v>1693</v>
      </c>
      <c r="C192">
        <v>34.700000000000003</v>
      </c>
      <c r="D192">
        <v>42.735999999999997</v>
      </c>
      <c r="E192">
        <v>52.642000000000003</v>
      </c>
      <c r="F192">
        <v>36</v>
      </c>
      <c r="G192">
        <v>2637.5</v>
      </c>
    </row>
    <row r="193" spans="1:7" x14ac:dyDescent="0.25">
      <c r="A193" t="s">
        <v>299</v>
      </c>
      <c r="B193" t="s">
        <v>1694</v>
      </c>
      <c r="C193">
        <v>34.799999999999997</v>
      </c>
      <c r="D193">
        <v>42.604999999999997</v>
      </c>
      <c r="E193">
        <v>52.917000000000002</v>
      </c>
      <c r="F193">
        <v>37</v>
      </c>
      <c r="G193">
        <v>2708.8</v>
      </c>
    </row>
    <row r="194" spans="1:7" x14ac:dyDescent="0.25">
      <c r="A194" t="s">
        <v>299</v>
      </c>
      <c r="B194" t="s">
        <v>1695</v>
      </c>
      <c r="C194">
        <v>35</v>
      </c>
      <c r="D194">
        <v>42.539000000000001</v>
      </c>
      <c r="E194">
        <v>52.85</v>
      </c>
      <c r="F194">
        <v>36</v>
      </c>
      <c r="G194">
        <v>2745.1</v>
      </c>
    </row>
    <row r="195" spans="1:7" x14ac:dyDescent="0.25">
      <c r="A195" t="s">
        <v>299</v>
      </c>
      <c r="B195" t="s">
        <v>1696</v>
      </c>
      <c r="C195">
        <v>34.9</v>
      </c>
      <c r="D195">
        <v>42.862000000000002</v>
      </c>
      <c r="E195">
        <v>52.792000000000002</v>
      </c>
      <c r="F195">
        <v>37</v>
      </c>
      <c r="G195">
        <v>2711.9</v>
      </c>
    </row>
    <row r="196" spans="1:7" x14ac:dyDescent="0.25">
      <c r="A196" t="s">
        <v>299</v>
      </c>
      <c r="B196" t="s">
        <v>1697</v>
      </c>
      <c r="C196">
        <v>34.799999999999997</v>
      </c>
      <c r="D196">
        <v>42.488</v>
      </c>
      <c r="E196">
        <v>52.398000000000003</v>
      </c>
      <c r="F196">
        <v>33</v>
      </c>
      <c r="G196">
        <v>2766.8</v>
      </c>
    </row>
    <row r="197" spans="1:7" x14ac:dyDescent="0.25">
      <c r="A197" t="s">
        <v>299</v>
      </c>
      <c r="B197" t="s">
        <v>1698</v>
      </c>
      <c r="C197">
        <v>34.200000000000003</v>
      </c>
      <c r="D197">
        <v>42.499000000000002</v>
      </c>
      <c r="E197">
        <v>52.893000000000001</v>
      </c>
      <c r="F197">
        <v>36</v>
      </c>
      <c r="G197">
        <v>2717.3</v>
      </c>
    </row>
    <row r="198" spans="1:7" x14ac:dyDescent="0.25">
      <c r="A198" t="s">
        <v>299</v>
      </c>
      <c r="B198" t="s">
        <v>1699</v>
      </c>
      <c r="C198">
        <v>34.6</v>
      </c>
      <c r="D198">
        <v>42.588000000000001</v>
      </c>
      <c r="E198">
        <v>52.683</v>
      </c>
      <c r="F198">
        <v>36</v>
      </c>
      <c r="G198">
        <v>2609.5</v>
      </c>
    </row>
    <row r="199" spans="1:7" x14ac:dyDescent="0.25">
      <c r="A199" t="s">
        <v>299</v>
      </c>
      <c r="B199" t="s">
        <v>1700</v>
      </c>
      <c r="C199">
        <v>34.4</v>
      </c>
      <c r="D199">
        <v>42.622</v>
      </c>
      <c r="E199">
        <v>52.296999999999997</v>
      </c>
      <c r="F199">
        <v>36</v>
      </c>
      <c r="G199">
        <v>2619.4</v>
      </c>
    </row>
    <row r="200" spans="1:7" x14ac:dyDescent="0.25">
      <c r="A200" t="s">
        <v>299</v>
      </c>
      <c r="B200" t="s">
        <v>1701</v>
      </c>
      <c r="C200">
        <v>35.6</v>
      </c>
      <c r="D200">
        <v>43.52</v>
      </c>
      <c r="E200">
        <v>52.506999999999998</v>
      </c>
      <c r="F200">
        <v>35</v>
      </c>
      <c r="G200">
        <v>2611.5</v>
      </c>
    </row>
    <row r="201" spans="1:7" x14ac:dyDescent="0.25">
      <c r="A201" t="s">
        <v>299</v>
      </c>
      <c r="B201" t="s">
        <v>1702</v>
      </c>
      <c r="C201">
        <v>34.4</v>
      </c>
      <c r="D201">
        <v>42.822000000000003</v>
      </c>
      <c r="E201">
        <v>52.642000000000003</v>
      </c>
      <c r="F201">
        <v>36</v>
      </c>
      <c r="G201">
        <v>2411.1999999999998</v>
      </c>
    </row>
    <row r="202" spans="1:7" x14ac:dyDescent="0.25">
      <c r="A202" t="s">
        <v>299</v>
      </c>
      <c r="B202" t="s">
        <v>1703</v>
      </c>
      <c r="C202">
        <v>33.799999999999997</v>
      </c>
      <c r="D202">
        <v>42.351999999999997</v>
      </c>
      <c r="E202">
        <v>52.354999999999997</v>
      </c>
      <c r="F202">
        <v>35</v>
      </c>
      <c r="G202">
        <v>2491.1999999999998</v>
      </c>
    </row>
    <row r="203" spans="1:7" x14ac:dyDescent="0.25">
      <c r="A203" t="s">
        <v>299</v>
      </c>
      <c r="B203" t="s">
        <v>1704</v>
      </c>
      <c r="C203">
        <v>34.299999999999997</v>
      </c>
      <c r="D203">
        <v>42.6</v>
      </c>
      <c r="E203">
        <v>52.67</v>
      </c>
      <c r="F203">
        <v>35</v>
      </c>
      <c r="G203">
        <v>2569.6999999999998</v>
      </c>
    </row>
    <row r="204" spans="1:7" x14ac:dyDescent="0.25">
      <c r="A204" t="s">
        <v>299</v>
      </c>
      <c r="B204" t="s">
        <v>1705</v>
      </c>
      <c r="C204">
        <v>34.5</v>
      </c>
      <c r="D204">
        <v>42.735999999999997</v>
      </c>
      <c r="E204">
        <v>52.685000000000002</v>
      </c>
      <c r="F204">
        <v>35</v>
      </c>
      <c r="G204">
        <v>2665.5</v>
      </c>
    </row>
    <row r="205" spans="1:7" x14ac:dyDescent="0.25">
      <c r="A205" t="s">
        <v>299</v>
      </c>
      <c r="B205" t="s">
        <v>1706</v>
      </c>
      <c r="C205">
        <v>34.4</v>
      </c>
      <c r="D205">
        <v>42.441000000000003</v>
      </c>
      <c r="E205">
        <v>52.762</v>
      </c>
      <c r="F205">
        <v>35</v>
      </c>
      <c r="G205">
        <v>2682.5</v>
      </c>
    </row>
    <row r="206" spans="1:7" x14ac:dyDescent="0.25">
      <c r="A206" t="s">
        <v>299</v>
      </c>
      <c r="B206" t="s">
        <v>1707</v>
      </c>
      <c r="C206">
        <v>34.9</v>
      </c>
      <c r="D206">
        <v>42.698999999999998</v>
      </c>
      <c r="E206">
        <v>52.625999999999998</v>
      </c>
      <c r="F206">
        <v>35</v>
      </c>
      <c r="G206">
        <v>2629.2</v>
      </c>
    </row>
    <row r="207" spans="1:7" x14ac:dyDescent="0.25">
      <c r="A207" t="s">
        <v>299</v>
      </c>
      <c r="B207" t="s">
        <v>1708</v>
      </c>
      <c r="C207">
        <v>34.6</v>
      </c>
      <c r="D207">
        <v>42.683999999999997</v>
      </c>
      <c r="E207">
        <v>52.518999999999998</v>
      </c>
      <c r="F207">
        <v>35</v>
      </c>
      <c r="G207">
        <v>2676.9</v>
      </c>
    </row>
    <row r="208" spans="1:7" x14ac:dyDescent="0.25">
      <c r="A208" t="s">
        <v>299</v>
      </c>
      <c r="B208" t="s">
        <v>1709</v>
      </c>
      <c r="C208">
        <v>34.4</v>
      </c>
      <c r="D208">
        <v>42.16</v>
      </c>
      <c r="E208">
        <v>52.701999999999998</v>
      </c>
      <c r="F208">
        <v>35</v>
      </c>
      <c r="G208">
        <v>2677.9</v>
      </c>
    </row>
    <row r="209" spans="1:7" x14ac:dyDescent="0.25">
      <c r="A209" t="s">
        <v>299</v>
      </c>
      <c r="B209" t="s">
        <v>1710</v>
      </c>
      <c r="C209">
        <v>34.6</v>
      </c>
      <c r="D209">
        <v>42.472000000000001</v>
      </c>
      <c r="E209">
        <v>52.567999999999998</v>
      </c>
      <c r="F209">
        <v>35</v>
      </c>
      <c r="G209">
        <v>2599.4</v>
      </c>
    </row>
    <row r="210" spans="1:7" x14ac:dyDescent="0.25">
      <c r="A210" t="s">
        <v>299</v>
      </c>
      <c r="B210" t="s">
        <v>1711</v>
      </c>
      <c r="C210">
        <v>34.6</v>
      </c>
      <c r="D210">
        <v>42.466000000000001</v>
      </c>
      <c r="E210">
        <v>52.517000000000003</v>
      </c>
      <c r="F210">
        <v>35</v>
      </c>
      <c r="G210">
        <v>2685.1</v>
      </c>
    </row>
    <row r="211" spans="1:7" x14ac:dyDescent="0.25">
      <c r="A211" t="s">
        <v>299</v>
      </c>
      <c r="B211" t="s">
        <v>1712</v>
      </c>
      <c r="C211">
        <v>33.9</v>
      </c>
      <c r="D211">
        <v>42.531999999999996</v>
      </c>
      <c r="E211">
        <v>52.328000000000003</v>
      </c>
      <c r="F211">
        <v>35</v>
      </c>
      <c r="G211">
        <v>2494.1999999999998</v>
      </c>
    </row>
    <row r="212" spans="1:7" x14ac:dyDescent="0.25">
      <c r="A212" t="s">
        <v>299</v>
      </c>
      <c r="B212" t="s">
        <v>1713</v>
      </c>
      <c r="C212">
        <v>34.200000000000003</v>
      </c>
      <c r="D212">
        <v>42.259</v>
      </c>
      <c r="E212">
        <v>52.558999999999997</v>
      </c>
      <c r="F212">
        <v>35</v>
      </c>
      <c r="G212">
        <v>2598.4</v>
      </c>
    </row>
    <row r="213" spans="1:7" x14ac:dyDescent="0.25">
      <c r="A213" t="s">
        <v>299</v>
      </c>
      <c r="B213" t="s">
        <v>1714</v>
      </c>
      <c r="C213">
        <v>33.5</v>
      </c>
      <c r="D213">
        <v>42.002000000000002</v>
      </c>
      <c r="E213">
        <v>52.079000000000001</v>
      </c>
      <c r="F213">
        <v>35</v>
      </c>
      <c r="G213">
        <v>2436</v>
      </c>
    </row>
    <row r="214" spans="1:7" x14ac:dyDescent="0.25">
      <c r="A214" t="s">
        <v>299</v>
      </c>
      <c r="B214" t="s">
        <v>1715</v>
      </c>
      <c r="C214">
        <v>34.1</v>
      </c>
      <c r="D214">
        <v>42.71</v>
      </c>
      <c r="E214">
        <v>52.448999999999998</v>
      </c>
      <c r="F214">
        <v>35</v>
      </c>
      <c r="G214">
        <v>2559.4</v>
      </c>
    </row>
    <row r="215" spans="1:7" x14ac:dyDescent="0.25">
      <c r="A215" t="s">
        <v>299</v>
      </c>
      <c r="B215" t="s">
        <v>1716</v>
      </c>
      <c r="C215">
        <v>34</v>
      </c>
      <c r="D215">
        <v>42.383000000000003</v>
      </c>
      <c r="E215">
        <v>52.308999999999997</v>
      </c>
      <c r="F215">
        <v>35</v>
      </c>
      <c r="G215">
        <v>2709</v>
      </c>
    </row>
    <row r="216" spans="1:7" x14ac:dyDescent="0.25">
      <c r="A216" t="s">
        <v>299</v>
      </c>
      <c r="B216" t="s">
        <v>1717</v>
      </c>
      <c r="C216">
        <v>34.299999999999997</v>
      </c>
      <c r="D216">
        <v>42.331000000000003</v>
      </c>
      <c r="E216">
        <v>52.417000000000002</v>
      </c>
      <c r="F216">
        <v>34</v>
      </c>
      <c r="G216">
        <v>2710.4</v>
      </c>
    </row>
    <row r="217" spans="1:7" x14ac:dyDescent="0.25">
      <c r="A217" t="s">
        <v>299</v>
      </c>
      <c r="B217" t="s">
        <v>1718</v>
      </c>
      <c r="C217">
        <v>33.700000000000003</v>
      </c>
      <c r="D217">
        <v>41.808999999999997</v>
      </c>
      <c r="E217">
        <v>52.276000000000003</v>
      </c>
      <c r="F217">
        <v>33</v>
      </c>
      <c r="G217">
        <v>2609.1999999999998</v>
      </c>
    </row>
    <row r="218" spans="1:7" x14ac:dyDescent="0.25">
      <c r="A218" t="s">
        <v>299</v>
      </c>
      <c r="B218" t="s">
        <v>1719</v>
      </c>
      <c r="C218">
        <v>34.200000000000003</v>
      </c>
      <c r="D218">
        <v>42.454000000000001</v>
      </c>
      <c r="E218">
        <v>52.491999999999997</v>
      </c>
      <c r="F218">
        <v>35</v>
      </c>
      <c r="G218">
        <v>2676.5</v>
      </c>
    </row>
    <row r="219" spans="1:7" x14ac:dyDescent="0.25">
      <c r="A219" t="s">
        <v>299</v>
      </c>
      <c r="B219" t="s">
        <v>1720</v>
      </c>
      <c r="C219">
        <v>34.5</v>
      </c>
      <c r="D219">
        <v>42.616</v>
      </c>
      <c r="E219">
        <v>52.808999999999997</v>
      </c>
      <c r="F219">
        <v>36</v>
      </c>
      <c r="G219">
        <v>2744.6</v>
      </c>
    </row>
    <row r="220" spans="1:7" x14ac:dyDescent="0.25">
      <c r="A220" t="s">
        <v>299</v>
      </c>
      <c r="B220" t="s">
        <v>1721</v>
      </c>
      <c r="C220">
        <v>35.1</v>
      </c>
      <c r="D220">
        <v>42.77</v>
      </c>
      <c r="E220">
        <v>52.847000000000001</v>
      </c>
      <c r="F220">
        <v>36</v>
      </c>
      <c r="G220">
        <v>2605</v>
      </c>
    </row>
    <row r="221" spans="1:7" x14ac:dyDescent="0.25">
      <c r="A221" t="s">
        <v>299</v>
      </c>
      <c r="B221" t="s">
        <v>1722</v>
      </c>
      <c r="C221">
        <v>34.4</v>
      </c>
      <c r="D221">
        <v>42.302999999999997</v>
      </c>
      <c r="E221">
        <v>52.518999999999998</v>
      </c>
      <c r="F221">
        <v>36</v>
      </c>
      <c r="G221">
        <v>2713</v>
      </c>
    </row>
    <row r="222" spans="1:7" x14ac:dyDescent="0.25">
      <c r="A222" t="s">
        <v>299</v>
      </c>
      <c r="B222" t="s">
        <v>1723</v>
      </c>
      <c r="C222">
        <v>34.6</v>
      </c>
      <c r="D222">
        <v>42.85</v>
      </c>
      <c r="E222">
        <v>52.716999999999999</v>
      </c>
      <c r="F222">
        <v>35</v>
      </c>
      <c r="G222">
        <v>2661.8</v>
      </c>
    </row>
    <row r="223" spans="1:7" x14ac:dyDescent="0.25">
      <c r="A223" t="s">
        <v>299</v>
      </c>
      <c r="B223" t="s">
        <v>1724</v>
      </c>
      <c r="C223">
        <v>34.700000000000003</v>
      </c>
      <c r="D223">
        <v>42.901000000000003</v>
      </c>
      <c r="E223">
        <v>52.563000000000002</v>
      </c>
      <c r="F223">
        <v>36</v>
      </c>
      <c r="G223">
        <v>2715.1</v>
      </c>
    </row>
    <row r="224" spans="1:7" x14ac:dyDescent="0.25">
      <c r="A224" t="s">
        <v>299</v>
      </c>
      <c r="B224" t="s">
        <v>1725</v>
      </c>
      <c r="C224">
        <v>34.9</v>
      </c>
      <c r="D224">
        <v>42.74</v>
      </c>
      <c r="E224">
        <v>52.689</v>
      </c>
      <c r="F224">
        <v>35</v>
      </c>
      <c r="G224">
        <v>2666.5</v>
      </c>
    </row>
    <row r="225" spans="1:7" x14ac:dyDescent="0.25">
      <c r="A225" t="s">
        <v>299</v>
      </c>
      <c r="B225" t="s">
        <v>1726</v>
      </c>
      <c r="C225">
        <v>34.299999999999997</v>
      </c>
      <c r="D225">
        <v>42.398000000000003</v>
      </c>
      <c r="E225">
        <v>52.515000000000001</v>
      </c>
      <c r="F225">
        <v>36</v>
      </c>
      <c r="G225">
        <v>2654</v>
      </c>
    </row>
    <row r="226" spans="1:7" x14ac:dyDescent="0.25">
      <c r="A226" t="s">
        <v>299</v>
      </c>
      <c r="B226" t="s">
        <v>1727</v>
      </c>
      <c r="C226">
        <v>33.5</v>
      </c>
      <c r="D226">
        <v>42.302</v>
      </c>
      <c r="E226">
        <v>52.441000000000003</v>
      </c>
      <c r="F226">
        <v>35</v>
      </c>
      <c r="G226">
        <v>2644.6</v>
      </c>
    </row>
    <row r="227" spans="1:7" x14ac:dyDescent="0.25">
      <c r="A227" t="s">
        <v>299</v>
      </c>
      <c r="B227" t="s">
        <v>1728</v>
      </c>
      <c r="C227">
        <v>34</v>
      </c>
      <c r="D227">
        <v>42.265000000000001</v>
      </c>
      <c r="E227">
        <v>52.619</v>
      </c>
      <c r="F227">
        <v>36</v>
      </c>
      <c r="G227">
        <v>2588.6999999999998</v>
      </c>
    </row>
    <row r="228" spans="1:7" x14ac:dyDescent="0.25">
      <c r="A228" t="s">
        <v>299</v>
      </c>
      <c r="B228" t="s">
        <v>1729</v>
      </c>
      <c r="C228">
        <v>33.9</v>
      </c>
      <c r="D228">
        <v>42.113</v>
      </c>
      <c r="E228">
        <v>52.396000000000001</v>
      </c>
      <c r="F228">
        <v>35</v>
      </c>
      <c r="G228">
        <v>2566.6999999999998</v>
      </c>
    </row>
    <row r="229" spans="1:7" x14ac:dyDescent="0.25">
      <c r="A229" t="s">
        <v>299</v>
      </c>
      <c r="B229" t="s">
        <v>1730</v>
      </c>
      <c r="C229">
        <v>33.6</v>
      </c>
      <c r="D229">
        <v>42.164000000000001</v>
      </c>
      <c r="E229">
        <v>52.545999999999999</v>
      </c>
      <c r="F229">
        <v>36</v>
      </c>
      <c r="G229">
        <v>2584.5</v>
      </c>
    </row>
    <row r="230" spans="1:7" x14ac:dyDescent="0.25">
      <c r="A230" t="s">
        <v>299</v>
      </c>
      <c r="B230" t="s">
        <v>1731</v>
      </c>
      <c r="C230">
        <v>34.299999999999997</v>
      </c>
      <c r="D230">
        <v>42.142000000000003</v>
      </c>
      <c r="E230">
        <v>52.695999999999998</v>
      </c>
      <c r="F230">
        <v>35</v>
      </c>
      <c r="G230">
        <v>2665.3</v>
      </c>
    </row>
    <row r="231" spans="1:7" x14ac:dyDescent="0.25">
      <c r="A231" t="s">
        <v>299</v>
      </c>
      <c r="B231" t="s">
        <v>1732</v>
      </c>
      <c r="C231">
        <v>34.1</v>
      </c>
      <c r="D231">
        <v>42.225999999999999</v>
      </c>
      <c r="E231">
        <v>52.563000000000002</v>
      </c>
      <c r="F231">
        <v>36</v>
      </c>
      <c r="G231">
        <v>2583.1</v>
      </c>
    </row>
    <row r="232" spans="1:7" x14ac:dyDescent="0.25">
      <c r="A232" t="s">
        <v>299</v>
      </c>
      <c r="B232" t="s">
        <v>1733</v>
      </c>
      <c r="C232">
        <v>34.299999999999997</v>
      </c>
      <c r="D232">
        <v>42.502000000000002</v>
      </c>
      <c r="E232">
        <v>52.567999999999998</v>
      </c>
      <c r="F232">
        <v>35</v>
      </c>
      <c r="G232">
        <v>2727.8</v>
      </c>
    </row>
    <row r="233" spans="1:7" x14ac:dyDescent="0.25">
      <c r="A233" t="s">
        <v>299</v>
      </c>
      <c r="B233" t="s">
        <v>1734</v>
      </c>
      <c r="C233">
        <v>34.1</v>
      </c>
      <c r="D233">
        <v>42.2</v>
      </c>
      <c r="E233">
        <v>52.537999999999997</v>
      </c>
      <c r="F233">
        <v>36</v>
      </c>
      <c r="G233">
        <v>2579.4</v>
      </c>
    </row>
    <row r="234" spans="1:7" x14ac:dyDescent="0.25">
      <c r="A234" t="s">
        <v>299</v>
      </c>
      <c r="B234" t="s">
        <v>1735</v>
      </c>
      <c r="C234">
        <v>35</v>
      </c>
      <c r="D234">
        <v>42.874000000000002</v>
      </c>
      <c r="E234">
        <v>52.691000000000003</v>
      </c>
      <c r="F234">
        <v>35</v>
      </c>
      <c r="G234">
        <v>2586.8000000000002</v>
      </c>
    </row>
    <row r="235" spans="1:7" x14ac:dyDescent="0.25">
      <c r="A235" t="s">
        <v>299</v>
      </c>
      <c r="B235" t="s">
        <v>1736</v>
      </c>
      <c r="C235">
        <v>34.200000000000003</v>
      </c>
      <c r="D235">
        <v>42.780999999999999</v>
      </c>
      <c r="E235">
        <v>52.600999999999999</v>
      </c>
      <c r="F235">
        <v>35</v>
      </c>
      <c r="G235">
        <v>2628.7</v>
      </c>
    </row>
    <row r="236" spans="1:7" x14ac:dyDescent="0.25">
      <c r="A236" t="s">
        <v>299</v>
      </c>
      <c r="B236" t="s">
        <v>1737</v>
      </c>
      <c r="C236">
        <v>34.4</v>
      </c>
      <c r="D236">
        <v>42.49</v>
      </c>
      <c r="E236">
        <v>52.584000000000003</v>
      </c>
      <c r="F236">
        <v>35</v>
      </c>
      <c r="G236">
        <v>2625.7</v>
      </c>
    </row>
    <row r="237" spans="1:7" x14ac:dyDescent="0.25">
      <c r="A237" t="s">
        <v>299</v>
      </c>
      <c r="B237" t="s">
        <v>1738</v>
      </c>
      <c r="C237">
        <v>34.4</v>
      </c>
      <c r="D237">
        <v>42.83</v>
      </c>
      <c r="E237">
        <v>52.631999999999998</v>
      </c>
      <c r="F237">
        <v>36</v>
      </c>
      <c r="G237">
        <v>2590.1999999999998</v>
      </c>
    </row>
    <row r="238" spans="1:7" x14ac:dyDescent="0.25">
      <c r="A238" t="s">
        <v>299</v>
      </c>
      <c r="B238" t="s">
        <v>1739</v>
      </c>
      <c r="C238">
        <v>34.5</v>
      </c>
      <c r="D238">
        <v>42.488999999999997</v>
      </c>
      <c r="E238">
        <v>52.673000000000002</v>
      </c>
      <c r="F238">
        <v>36</v>
      </c>
      <c r="G238">
        <v>2671</v>
      </c>
    </row>
    <row r="239" spans="1:7" x14ac:dyDescent="0.25">
      <c r="A239" t="s">
        <v>299</v>
      </c>
      <c r="B239" t="s">
        <v>1740</v>
      </c>
      <c r="C239">
        <v>34.4</v>
      </c>
      <c r="D239">
        <v>42.539000000000001</v>
      </c>
      <c r="E239">
        <v>52.652999999999999</v>
      </c>
      <c r="F239">
        <v>36</v>
      </c>
      <c r="G239">
        <v>2653.8</v>
      </c>
    </row>
    <row r="240" spans="1:7" x14ac:dyDescent="0.25">
      <c r="A240" t="s">
        <v>299</v>
      </c>
      <c r="B240" t="s">
        <v>1741</v>
      </c>
      <c r="C240">
        <v>34.5</v>
      </c>
      <c r="D240">
        <v>42.161000000000001</v>
      </c>
      <c r="E240">
        <v>52.622</v>
      </c>
      <c r="F240">
        <v>35</v>
      </c>
      <c r="G240">
        <v>2631.2</v>
      </c>
    </row>
    <row r="241" spans="1:7" x14ac:dyDescent="0.25">
      <c r="A241" t="s">
        <v>299</v>
      </c>
      <c r="B241" t="s">
        <v>1742</v>
      </c>
      <c r="C241">
        <v>33.799999999999997</v>
      </c>
      <c r="D241">
        <v>42.226999999999997</v>
      </c>
      <c r="E241">
        <v>52.5</v>
      </c>
      <c r="F241">
        <v>36</v>
      </c>
      <c r="G241">
        <v>2579.4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E54C-1856-4C9D-9A28-7C42C32F9865}">
  <dimension ref="A1:J241"/>
  <sheetViews>
    <sheetView workbookViewId="0">
      <selection activeCell="E4" sqref="E4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3900</v>
      </c>
      <c r="C2">
        <v>51</v>
      </c>
      <c r="D2">
        <v>48.534999999999997</v>
      </c>
      <c r="E2">
        <v>45.872999999999998</v>
      </c>
      <c r="F2">
        <v>19</v>
      </c>
      <c r="G2">
        <v>68.400000000000006</v>
      </c>
      <c r="I2" t="s">
        <v>249</v>
      </c>
      <c r="J2" s="1">
        <f>AVERAGE(Tbl_2_GameObjects_Array_40000[Celkové využití CPU '[%']])</f>
        <v>52.112500000000004</v>
      </c>
    </row>
    <row r="3" spans="1:10" x14ac:dyDescent="0.25">
      <c r="A3" t="s">
        <v>299</v>
      </c>
      <c r="B3" t="s">
        <v>3901</v>
      </c>
      <c r="C3">
        <v>51.4</v>
      </c>
      <c r="D3">
        <v>49.023000000000003</v>
      </c>
      <c r="E3">
        <v>45.753999999999998</v>
      </c>
      <c r="F3">
        <v>18</v>
      </c>
      <c r="G3">
        <v>68.099999999999994</v>
      </c>
      <c r="I3" t="s">
        <v>250</v>
      </c>
      <c r="J3" s="1">
        <f>AVERAGE(Tbl_2_GameObjects_Array_40000[CPU Spotřeba energie jádra (SVI3 TFN) '[W']])</f>
        <v>49.812862500000001</v>
      </c>
    </row>
    <row r="4" spans="1:10" x14ac:dyDescent="0.25">
      <c r="A4" t="s">
        <v>299</v>
      </c>
      <c r="B4" t="s">
        <v>3902</v>
      </c>
      <c r="C4">
        <v>51.6</v>
      </c>
      <c r="D4">
        <v>49.465000000000003</v>
      </c>
      <c r="E4">
        <v>45.271000000000001</v>
      </c>
      <c r="F4">
        <v>18</v>
      </c>
      <c r="G4">
        <v>68.3</v>
      </c>
      <c r="I4" t="s">
        <v>251</v>
      </c>
      <c r="J4" s="1">
        <f>AVERAGE(Tbl_2_GameObjects_Array_40000[Využití GPU '[%']])</f>
        <v>18.8125</v>
      </c>
    </row>
    <row r="5" spans="1:10" x14ac:dyDescent="0.25">
      <c r="A5" t="s">
        <v>299</v>
      </c>
      <c r="B5" t="s">
        <v>3903</v>
      </c>
      <c r="C5">
        <v>51.8</v>
      </c>
      <c r="D5">
        <v>49.003</v>
      </c>
      <c r="E5">
        <v>45.844999999999999</v>
      </c>
      <c r="F5">
        <v>19</v>
      </c>
      <c r="G5">
        <v>68.2</v>
      </c>
      <c r="I5" t="s">
        <v>252</v>
      </c>
      <c r="J5" s="1">
        <f>AVERAGE(Tbl_2_GameObjects_Array_40000[Total Board Power (TBP) '[W']])</f>
        <v>45.849458333333324</v>
      </c>
    </row>
    <row r="6" spans="1:10" x14ac:dyDescent="0.25">
      <c r="A6" t="s">
        <v>299</v>
      </c>
      <c r="B6" t="s">
        <v>3904</v>
      </c>
      <c r="C6">
        <v>52</v>
      </c>
      <c r="D6">
        <v>50.503999999999998</v>
      </c>
      <c r="E6">
        <v>46.537999999999997</v>
      </c>
      <c r="F6">
        <v>19</v>
      </c>
      <c r="G6">
        <v>68.2</v>
      </c>
      <c r="I6" t="s">
        <v>254</v>
      </c>
      <c r="J6" s="1">
        <f>AVERAGE(Tbl_2_GameObjects_Array_40000[Snímková frekvence (Presented) '[FPS']])</f>
        <v>67.891250000000028</v>
      </c>
    </row>
    <row r="7" spans="1:10" x14ac:dyDescent="0.25">
      <c r="A7" t="s">
        <v>299</v>
      </c>
      <c r="B7" t="s">
        <v>3905</v>
      </c>
      <c r="C7">
        <v>51.4</v>
      </c>
      <c r="D7">
        <v>49.418999999999997</v>
      </c>
      <c r="E7">
        <v>46.061999999999998</v>
      </c>
      <c r="F7">
        <v>18</v>
      </c>
      <c r="G7">
        <v>67.900000000000006</v>
      </c>
    </row>
    <row r="8" spans="1:10" x14ac:dyDescent="0.25">
      <c r="A8" t="s">
        <v>299</v>
      </c>
      <c r="B8" t="s">
        <v>3906</v>
      </c>
      <c r="C8">
        <v>51.7</v>
      </c>
      <c r="D8">
        <v>49.418999999999997</v>
      </c>
      <c r="E8">
        <v>46.225000000000001</v>
      </c>
      <c r="F8">
        <v>18</v>
      </c>
      <c r="G8">
        <v>67.900000000000006</v>
      </c>
    </row>
    <row r="9" spans="1:10" x14ac:dyDescent="0.25">
      <c r="A9" t="s">
        <v>299</v>
      </c>
      <c r="B9" t="s">
        <v>3907</v>
      </c>
      <c r="C9">
        <v>51.7</v>
      </c>
      <c r="D9">
        <v>49.161000000000001</v>
      </c>
      <c r="E9">
        <v>45.904000000000003</v>
      </c>
      <c r="F9">
        <v>16</v>
      </c>
      <c r="G9">
        <v>68.2</v>
      </c>
    </row>
    <row r="10" spans="1:10" x14ac:dyDescent="0.25">
      <c r="A10" t="s">
        <v>299</v>
      </c>
      <c r="B10" t="s">
        <v>3908</v>
      </c>
      <c r="C10">
        <v>50.8</v>
      </c>
      <c r="D10">
        <v>48.408999999999999</v>
      </c>
      <c r="E10">
        <v>45.401000000000003</v>
      </c>
      <c r="F10">
        <v>19</v>
      </c>
      <c r="G10">
        <v>68.2</v>
      </c>
    </row>
    <row r="11" spans="1:10" x14ac:dyDescent="0.25">
      <c r="A11" t="s">
        <v>299</v>
      </c>
      <c r="B11" t="s">
        <v>3909</v>
      </c>
      <c r="C11">
        <v>52</v>
      </c>
      <c r="D11">
        <v>49.67</v>
      </c>
      <c r="E11">
        <v>46.07</v>
      </c>
      <c r="F11">
        <v>19</v>
      </c>
      <c r="G11">
        <v>68</v>
      </c>
    </row>
    <row r="12" spans="1:10" x14ac:dyDescent="0.25">
      <c r="A12" t="s">
        <v>299</v>
      </c>
      <c r="B12" t="s">
        <v>3910</v>
      </c>
      <c r="C12">
        <v>51.2</v>
      </c>
      <c r="D12">
        <v>49.389000000000003</v>
      </c>
      <c r="E12">
        <v>44.722000000000001</v>
      </c>
      <c r="F12">
        <v>18</v>
      </c>
      <c r="G12">
        <v>68.3</v>
      </c>
    </row>
    <row r="13" spans="1:10" x14ac:dyDescent="0.25">
      <c r="A13" t="s">
        <v>299</v>
      </c>
      <c r="B13" t="s">
        <v>3911</v>
      </c>
      <c r="C13">
        <v>51.4</v>
      </c>
      <c r="D13">
        <v>49.481000000000002</v>
      </c>
      <c r="E13">
        <v>46.555999999999997</v>
      </c>
      <c r="F13">
        <v>16</v>
      </c>
      <c r="G13">
        <v>68.2</v>
      </c>
    </row>
    <row r="14" spans="1:10" x14ac:dyDescent="0.25">
      <c r="A14" t="s">
        <v>299</v>
      </c>
      <c r="B14" t="s">
        <v>3912</v>
      </c>
      <c r="C14">
        <v>52.1</v>
      </c>
      <c r="D14">
        <v>49.755000000000003</v>
      </c>
      <c r="E14">
        <v>46.555999999999997</v>
      </c>
      <c r="F14">
        <v>16</v>
      </c>
      <c r="G14">
        <v>68</v>
      </c>
    </row>
    <row r="15" spans="1:10" x14ac:dyDescent="0.25">
      <c r="A15" t="s">
        <v>299</v>
      </c>
      <c r="B15" t="s">
        <v>3913</v>
      </c>
      <c r="C15">
        <v>51.3</v>
      </c>
      <c r="D15">
        <v>48.368000000000002</v>
      </c>
      <c r="E15">
        <v>46.649000000000001</v>
      </c>
      <c r="F15">
        <v>18</v>
      </c>
      <c r="G15">
        <v>68.099999999999994</v>
      </c>
    </row>
    <row r="16" spans="1:10" x14ac:dyDescent="0.25">
      <c r="A16" t="s">
        <v>299</v>
      </c>
      <c r="B16" t="s">
        <v>3914</v>
      </c>
      <c r="C16">
        <v>51.3</v>
      </c>
      <c r="D16">
        <v>48.459000000000003</v>
      </c>
      <c r="E16">
        <v>45.847000000000001</v>
      </c>
      <c r="F16">
        <v>21</v>
      </c>
      <c r="G16">
        <v>68.2</v>
      </c>
    </row>
    <row r="17" spans="1:7" x14ac:dyDescent="0.25">
      <c r="A17" t="s">
        <v>299</v>
      </c>
      <c r="B17" t="s">
        <v>3915</v>
      </c>
      <c r="C17">
        <v>51.6</v>
      </c>
      <c r="D17">
        <v>49.912999999999997</v>
      </c>
      <c r="E17">
        <v>45.445</v>
      </c>
      <c r="F17">
        <v>18</v>
      </c>
      <c r="G17">
        <v>68.400000000000006</v>
      </c>
    </row>
    <row r="18" spans="1:7" x14ac:dyDescent="0.25">
      <c r="A18" t="s">
        <v>299</v>
      </c>
      <c r="B18" t="s">
        <v>3916</v>
      </c>
      <c r="C18">
        <v>50.7</v>
      </c>
      <c r="D18">
        <v>48.886000000000003</v>
      </c>
      <c r="E18">
        <v>45.689</v>
      </c>
      <c r="F18">
        <v>21</v>
      </c>
      <c r="G18">
        <v>68.400000000000006</v>
      </c>
    </row>
    <row r="19" spans="1:7" x14ac:dyDescent="0.25">
      <c r="A19" t="s">
        <v>299</v>
      </c>
      <c r="B19" t="s">
        <v>3917</v>
      </c>
      <c r="C19">
        <v>51.6</v>
      </c>
      <c r="D19">
        <v>49.5</v>
      </c>
      <c r="E19">
        <v>46.146000000000001</v>
      </c>
      <c r="F19">
        <v>18</v>
      </c>
      <c r="G19">
        <v>68.3</v>
      </c>
    </row>
    <row r="20" spans="1:7" x14ac:dyDescent="0.25">
      <c r="A20" t="s">
        <v>299</v>
      </c>
      <c r="B20" t="s">
        <v>3918</v>
      </c>
      <c r="C20">
        <v>51</v>
      </c>
      <c r="D20">
        <v>48.835999999999999</v>
      </c>
      <c r="E20">
        <v>46.347000000000001</v>
      </c>
      <c r="F20">
        <v>19</v>
      </c>
      <c r="G20">
        <v>68.2</v>
      </c>
    </row>
    <row r="21" spans="1:7" x14ac:dyDescent="0.25">
      <c r="A21" t="s">
        <v>299</v>
      </c>
      <c r="B21" t="s">
        <v>3919</v>
      </c>
      <c r="C21">
        <v>51.8</v>
      </c>
      <c r="D21">
        <v>49.058999999999997</v>
      </c>
      <c r="E21">
        <v>45.835000000000001</v>
      </c>
      <c r="F21">
        <v>26</v>
      </c>
      <c r="G21">
        <v>68.3</v>
      </c>
    </row>
    <row r="22" spans="1:7" x14ac:dyDescent="0.25">
      <c r="A22" t="s">
        <v>299</v>
      </c>
      <c r="B22" t="s">
        <v>3920</v>
      </c>
      <c r="C22">
        <v>50.8</v>
      </c>
      <c r="D22">
        <v>49.673000000000002</v>
      </c>
      <c r="E22">
        <v>45.744999999999997</v>
      </c>
      <c r="F22">
        <v>21</v>
      </c>
      <c r="G22">
        <v>68.099999999999994</v>
      </c>
    </row>
    <row r="23" spans="1:7" x14ac:dyDescent="0.25">
      <c r="A23" t="s">
        <v>299</v>
      </c>
      <c r="B23" t="s">
        <v>3921</v>
      </c>
      <c r="C23">
        <v>50.9</v>
      </c>
      <c r="D23">
        <v>49.19</v>
      </c>
      <c r="E23">
        <v>46.301000000000002</v>
      </c>
      <c r="F23">
        <v>19</v>
      </c>
      <c r="G23">
        <v>68.099999999999994</v>
      </c>
    </row>
    <row r="24" spans="1:7" x14ac:dyDescent="0.25">
      <c r="A24" t="s">
        <v>299</v>
      </c>
      <c r="B24" t="s">
        <v>3922</v>
      </c>
      <c r="C24">
        <v>50.2</v>
      </c>
      <c r="D24">
        <v>48.106000000000002</v>
      </c>
      <c r="E24">
        <v>46.997999999999998</v>
      </c>
      <c r="F24">
        <v>21</v>
      </c>
      <c r="G24">
        <v>67.8</v>
      </c>
    </row>
    <row r="25" spans="1:7" x14ac:dyDescent="0.25">
      <c r="A25" t="s">
        <v>299</v>
      </c>
      <c r="B25" t="s">
        <v>3923</v>
      </c>
      <c r="C25">
        <v>52</v>
      </c>
      <c r="D25">
        <v>49.149000000000001</v>
      </c>
      <c r="E25">
        <v>45.74</v>
      </c>
      <c r="F25">
        <v>19</v>
      </c>
      <c r="G25">
        <v>67.900000000000006</v>
      </c>
    </row>
    <row r="26" spans="1:7" x14ac:dyDescent="0.25">
      <c r="A26" t="s">
        <v>299</v>
      </c>
      <c r="B26" t="s">
        <v>3924</v>
      </c>
      <c r="C26">
        <v>51.5</v>
      </c>
      <c r="D26">
        <v>49.685000000000002</v>
      </c>
      <c r="E26">
        <v>45.62</v>
      </c>
      <c r="F26">
        <v>20</v>
      </c>
      <c r="G26">
        <v>68.2</v>
      </c>
    </row>
    <row r="27" spans="1:7" x14ac:dyDescent="0.25">
      <c r="A27" t="s">
        <v>299</v>
      </c>
      <c r="B27" t="s">
        <v>3925</v>
      </c>
      <c r="C27">
        <v>51.2</v>
      </c>
      <c r="D27">
        <v>49.228000000000002</v>
      </c>
      <c r="E27">
        <v>46.155999999999999</v>
      </c>
      <c r="F27">
        <v>19</v>
      </c>
      <c r="G27">
        <v>68.400000000000006</v>
      </c>
    </row>
    <row r="28" spans="1:7" x14ac:dyDescent="0.25">
      <c r="A28" t="s">
        <v>299</v>
      </c>
      <c r="B28" t="s">
        <v>3926</v>
      </c>
      <c r="C28">
        <v>51.1</v>
      </c>
      <c r="D28">
        <v>49.003999999999998</v>
      </c>
      <c r="E28">
        <v>45.253</v>
      </c>
      <c r="F28">
        <v>20</v>
      </c>
      <c r="G28">
        <v>68.400000000000006</v>
      </c>
    </row>
    <row r="29" spans="1:7" x14ac:dyDescent="0.25">
      <c r="A29" t="s">
        <v>299</v>
      </c>
      <c r="B29" t="s">
        <v>3927</v>
      </c>
      <c r="C29">
        <v>51.1</v>
      </c>
      <c r="D29">
        <v>48.484000000000002</v>
      </c>
      <c r="E29">
        <v>45.604999999999997</v>
      </c>
      <c r="F29">
        <v>19</v>
      </c>
      <c r="G29">
        <v>68.099999999999994</v>
      </c>
    </row>
    <row r="30" spans="1:7" x14ac:dyDescent="0.25">
      <c r="A30" t="s">
        <v>299</v>
      </c>
      <c r="B30" t="s">
        <v>3928</v>
      </c>
      <c r="C30">
        <v>50.8</v>
      </c>
      <c r="D30">
        <v>49.835000000000001</v>
      </c>
      <c r="E30">
        <v>46.512</v>
      </c>
      <c r="F30">
        <v>21</v>
      </c>
      <c r="G30">
        <v>68.2</v>
      </c>
    </row>
    <row r="31" spans="1:7" x14ac:dyDescent="0.25">
      <c r="A31" t="s">
        <v>299</v>
      </c>
      <c r="B31" t="s">
        <v>3929</v>
      </c>
      <c r="C31">
        <v>51.5</v>
      </c>
      <c r="D31">
        <v>49.779000000000003</v>
      </c>
      <c r="E31">
        <v>45.691000000000003</v>
      </c>
      <c r="F31">
        <v>18</v>
      </c>
      <c r="G31">
        <v>68.099999999999994</v>
      </c>
    </row>
    <row r="32" spans="1:7" x14ac:dyDescent="0.25">
      <c r="A32" t="s">
        <v>299</v>
      </c>
      <c r="B32" t="s">
        <v>3930</v>
      </c>
      <c r="C32">
        <v>50.7</v>
      </c>
      <c r="D32">
        <v>48.905999999999999</v>
      </c>
      <c r="E32">
        <v>45.905000000000001</v>
      </c>
      <c r="F32">
        <v>19</v>
      </c>
      <c r="G32">
        <v>68</v>
      </c>
    </row>
    <row r="33" spans="1:7" x14ac:dyDescent="0.25">
      <c r="A33" t="s">
        <v>299</v>
      </c>
      <c r="B33" t="s">
        <v>3931</v>
      </c>
      <c r="C33">
        <v>50.9</v>
      </c>
      <c r="D33">
        <v>49.006999999999998</v>
      </c>
      <c r="E33">
        <v>45.847000000000001</v>
      </c>
      <c r="F33">
        <v>19</v>
      </c>
      <c r="G33">
        <v>68.2</v>
      </c>
    </row>
    <row r="34" spans="1:7" x14ac:dyDescent="0.25">
      <c r="A34" t="s">
        <v>299</v>
      </c>
      <c r="B34" t="s">
        <v>3932</v>
      </c>
      <c r="C34">
        <v>50.6</v>
      </c>
      <c r="D34">
        <v>49.02</v>
      </c>
      <c r="E34">
        <v>46.277999999999999</v>
      </c>
      <c r="F34">
        <v>21</v>
      </c>
      <c r="G34">
        <v>67.7</v>
      </c>
    </row>
    <row r="35" spans="1:7" x14ac:dyDescent="0.25">
      <c r="A35" t="s">
        <v>299</v>
      </c>
      <c r="B35" t="s">
        <v>3933</v>
      </c>
      <c r="C35">
        <v>51.1</v>
      </c>
      <c r="D35">
        <v>49.454000000000001</v>
      </c>
      <c r="E35">
        <v>45.81</v>
      </c>
      <c r="F35">
        <v>19</v>
      </c>
      <c r="G35">
        <v>68</v>
      </c>
    </row>
    <row r="36" spans="1:7" x14ac:dyDescent="0.25">
      <c r="A36" t="s">
        <v>299</v>
      </c>
      <c r="B36" t="s">
        <v>3934</v>
      </c>
      <c r="C36">
        <v>51.1</v>
      </c>
      <c r="D36">
        <v>49.872999999999998</v>
      </c>
      <c r="E36">
        <v>45.838999999999999</v>
      </c>
      <c r="F36">
        <v>19</v>
      </c>
      <c r="G36">
        <v>68.099999999999994</v>
      </c>
    </row>
    <row r="37" spans="1:7" x14ac:dyDescent="0.25">
      <c r="A37" t="s">
        <v>299</v>
      </c>
      <c r="B37" t="s">
        <v>3935</v>
      </c>
      <c r="C37">
        <v>50.8</v>
      </c>
      <c r="D37">
        <v>48.991</v>
      </c>
      <c r="E37">
        <v>46.039000000000001</v>
      </c>
      <c r="F37">
        <v>19</v>
      </c>
      <c r="G37">
        <v>68</v>
      </c>
    </row>
    <row r="38" spans="1:7" x14ac:dyDescent="0.25">
      <c r="A38" t="s">
        <v>299</v>
      </c>
      <c r="B38" t="s">
        <v>3936</v>
      </c>
      <c r="C38">
        <v>50.8</v>
      </c>
      <c r="D38">
        <v>48.155999999999999</v>
      </c>
      <c r="E38">
        <v>45.987000000000002</v>
      </c>
      <c r="F38">
        <v>19</v>
      </c>
      <c r="G38">
        <v>68</v>
      </c>
    </row>
    <row r="39" spans="1:7" x14ac:dyDescent="0.25">
      <c r="A39" t="s">
        <v>299</v>
      </c>
      <c r="B39" t="s">
        <v>3937</v>
      </c>
      <c r="C39">
        <v>51.2</v>
      </c>
      <c r="D39">
        <v>49.335000000000001</v>
      </c>
      <c r="E39">
        <v>46.908000000000001</v>
      </c>
      <c r="F39">
        <v>19</v>
      </c>
      <c r="G39">
        <v>67.900000000000006</v>
      </c>
    </row>
    <row r="40" spans="1:7" x14ac:dyDescent="0.25">
      <c r="A40" t="s">
        <v>299</v>
      </c>
      <c r="B40" t="s">
        <v>3938</v>
      </c>
      <c r="C40">
        <v>50.5</v>
      </c>
      <c r="D40">
        <v>48.779000000000003</v>
      </c>
      <c r="E40">
        <v>45.335999999999999</v>
      </c>
      <c r="F40">
        <v>19</v>
      </c>
      <c r="G40">
        <v>68.099999999999994</v>
      </c>
    </row>
    <row r="41" spans="1:7" x14ac:dyDescent="0.25">
      <c r="A41" t="s">
        <v>299</v>
      </c>
      <c r="B41" t="s">
        <v>3939</v>
      </c>
      <c r="C41">
        <v>51.5</v>
      </c>
      <c r="D41">
        <v>48.997</v>
      </c>
      <c r="E41">
        <v>46.27</v>
      </c>
      <c r="F41">
        <v>17</v>
      </c>
      <c r="G41">
        <v>67.900000000000006</v>
      </c>
    </row>
    <row r="42" spans="1:7" x14ac:dyDescent="0.25">
      <c r="A42" t="s">
        <v>299</v>
      </c>
      <c r="B42" t="s">
        <v>3940</v>
      </c>
      <c r="C42">
        <v>51</v>
      </c>
      <c r="D42">
        <v>49.497</v>
      </c>
      <c r="E42">
        <v>46.447000000000003</v>
      </c>
      <c r="F42">
        <v>18</v>
      </c>
      <c r="G42">
        <v>68</v>
      </c>
    </row>
    <row r="43" spans="1:7" x14ac:dyDescent="0.25">
      <c r="A43" t="s">
        <v>299</v>
      </c>
      <c r="B43" t="s">
        <v>3941</v>
      </c>
      <c r="C43">
        <v>51.3</v>
      </c>
      <c r="D43">
        <v>49.042000000000002</v>
      </c>
      <c r="E43">
        <v>46.292999999999999</v>
      </c>
      <c r="F43">
        <v>19</v>
      </c>
      <c r="G43">
        <v>68.099999999999994</v>
      </c>
    </row>
    <row r="44" spans="1:7" x14ac:dyDescent="0.25">
      <c r="A44" t="s">
        <v>299</v>
      </c>
      <c r="B44" t="s">
        <v>3942</v>
      </c>
      <c r="C44">
        <v>51.1</v>
      </c>
      <c r="D44">
        <v>49.01</v>
      </c>
      <c r="E44">
        <v>46.334000000000003</v>
      </c>
      <c r="F44">
        <v>19</v>
      </c>
      <c r="G44">
        <v>68.3</v>
      </c>
    </row>
    <row r="45" spans="1:7" x14ac:dyDescent="0.25">
      <c r="A45" t="s">
        <v>299</v>
      </c>
      <c r="B45" t="s">
        <v>3943</v>
      </c>
      <c r="C45">
        <v>52.2</v>
      </c>
      <c r="D45">
        <v>50.203000000000003</v>
      </c>
      <c r="E45">
        <v>45.046999999999997</v>
      </c>
      <c r="F45">
        <v>19</v>
      </c>
      <c r="G45">
        <v>68.2</v>
      </c>
    </row>
    <row r="46" spans="1:7" x14ac:dyDescent="0.25">
      <c r="A46" t="s">
        <v>299</v>
      </c>
      <c r="B46" t="s">
        <v>3944</v>
      </c>
      <c r="C46">
        <v>51.1</v>
      </c>
      <c r="D46">
        <v>48.988</v>
      </c>
      <c r="E46">
        <v>45.606000000000002</v>
      </c>
      <c r="F46">
        <v>20</v>
      </c>
      <c r="G46">
        <v>68.3</v>
      </c>
    </row>
    <row r="47" spans="1:7" x14ac:dyDescent="0.25">
      <c r="A47" t="s">
        <v>299</v>
      </c>
      <c r="B47" t="s">
        <v>3945</v>
      </c>
      <c r="C47">
        <v>51.4</v>
      </c>
      <c r="D47">
        <v>48.728999999999999</v>
      </c>
      <c r="E47">
        <v>45.511000000000003</v>
      </c>
      <c r="F47">
        <v>19</v>
      </c>
      <c r="G47">
        <v>68.3</v>
      </c>
    </row>
    <row r="48" spans="1:7" x14ac:dyDescent="0.25">
      <c r="A48" t="s">
        <v>299</v>
      </c>
      <c r="B48" t="s">
        <v>3946</v>
      </c>
      <c r="C48">
        <v>51.1</v>
      </c>
      <c r="D48">
        <v>49.587000000000003</v>
      </c>
      <c r="E48">
        <v>45.61</v>
      </c>
      <c r="F48">
        <v>19</v>
      </c>
      <c r="G48">
        <v>68.099999999999994</v>
      </c>
    </row>
    <row r="49" spans="1:7" x14ac:dyDescent="0.25">
      <c r="A49" t="s">
        <v>299</v>
      </c>
      <c r="B49" t="s">
        <v>3947</v>
      </c>
      <c r="C49">
        <v>50.9</v>
      </c>
      <c r="D49">
        <v>49.488999999999997</v>
      </c>
      <c r="E49">
        <v>45.603000000000002</v>
      </c>
      <c r="F49">
        <v>18</v>
      </c>
      <c r="G49">
        <v>68.099999999999994</v>
      </c>
    </row>
    <row r="50" spans="1:7" x14ac:dyDescent="0.25">
      <c r="A50" t="s">
        <v>299</v>
      </c>
      <c r="B50" t="s">
        <v>3948</v>
      </c>
      <c r="C50">
        <v>51.1</v>
      </c>
      <c r="D50">
        <v>49.377000000000002</v>
      </c>
      <c r="E50">
        <v>45.667999999999999</v>
      </c>
      <c r="F50">
        <v>19</v>
      </c>
      <c r="G50">
        <v>68</v>
      </c>
    </row>
    <row r="51" spans="1:7" x14ac:dyDescent="0.25">
      <c r="A51" t="s">
        <v>299</v>
      </c>
      <c r="B51" t="s">
        <v>3949</v>
      </c>
      <c r="C51">
        <v>51.2</v>
      </c>
      <c r="D51">
        <v>49.901000000000003</v>
      </c>
      <c r="E51">
        <v>45.81</v>
      </c>
      <c r="F51">
        <v>18</v>
      </c>
      <c r="G51">
        <v>67.900000000000006</v>
      </c>
    </row>
    <row r="52" spans="1:7" x14ac:dyDescent="0.25">
      <c r="A52" t="s">
        <v>299</v>
      </c>
      <c r="B52" t="s">
        <v>3950</v>
      </c>
      <c r="C52">
        <v>50.7</v>
      </c>
      <c r="D52">
        <v>49.404000000000003</v>
      </c>
      <c r="E52">
        <v>46.146000000000001</v>
      </c>
      <c r="F52">
        <v>19</v>
      </c>
      <c r="G52">
        <v>67.8</v>
      </c>
    </row>
    <row r="53" spans="1:7" x14ac:dyDescent="0.25">
      <c r="A53" t="s">
        <v>299</v>
      </c>
      <c r="B53" t="s">
        <v>3951</v>
      </c>
      <c r="C53">
        <v>51.5</v>
      </c>
      <c r="D53">
        <v>48.871000000000002</v>
      </c>
      <c r="E53">
        <v>45.168999999999997</v>
      </c>
      <c r="F53">
        <v>18</v>
      </c>
      <c r="G53">
        <v>67.8</v>
      </c>
    </row>
    <row r="54" spans="1:7" x14ac:dyDescent="0.25">
      <c r="A54" t="s">
        <v>299</v>
      </c>
      <c r="B54" t="s">
        <v>3952</v>
      </c>
      <c r="C54">
        <v>50.9</v>
      </c>
      <c r="D54">
        <v>49.854999999999997</v>
      </c>
      <c r="E54">
        <v>45.856999999999999</v>
      </c>
      <c r="F54">
        <v>20</v>
      </c>
      <c r="G54">
        <v>67.900000000000006</v>
      </c>
    </row>
    <row r="55" spans="1:7" x14ac:dyDescent="0.25">
      <c r="A55" t="s">
        <v>299</v>
      </c>
      <c r="B55" t="s">
        <v>3953</v>
      </c>
      <c r="C55">
        <v>50.6</v>
      </c>
      <c r="D55">
        <v>48.890999999999998</v>
      </c>
      <c r="E55">
        <v>45.374000000000002</v>
      </c>
      <c r="F55">
        <v>19</v>
      </c>
      <c r="G55">
        <v>67.7</v>
      </c>
    </row>
    <row r="56" spans="1:7" x14ac:dyDescent="0.25">
      <c r="A56" t="s">
        <v>299</v>
      </c>
      <c r="B56" t="s">
        <v>3954</v>
      </c>
      <c r="C56">
        <v>51.2</v>
      </c>
      <c r="D56">
        <v>49.402000000000001</v>
      </c>
      <c r="E56">
        <v>46.167999999999999</v>
      </c>
      <c r="F56">
        <v>19</v>
      </c>
      <c r="G56">
        <v>67.599999999999994</v>
      </c>
    </row>
    <row r="57" spans="1:7" x14ac:dyDescent="0.25">
      <c r="A57" t="s">
        <v>299</v>
      </c>
      <c r="B57" t="s">
        <v>3955</v>
      </c>
      <c r="C57">
        <v>51.3</v>
      </c>
      <c r="D57">
        <v>49.603000000000002</v>
      </c>
      <c r="E57">
        <v>46.350999999999999</v>
      </c>
      <c r="F57">
        <v>19</v>
      </c>
      <c r="G57">
        <v>67.8</v>
      </c>
    </row>
    <row r="58" spans="1:7" x14ac:dyDescent="0.25">
      <c r="A58" t="s">
        <v>299</v>
      </c>
      <c r="B58" t="s">
        <v>3956</v>
      </c>
      <c r="C58">
        <v>51.4</v>
      </c>
      <c r="D58">
        <v>49.930999999999997</v>
      </c>
      <c r="E58">
        <v>45.284999999999997</v>
      </c>
      <c r="F58">
        <v>17</v>
      </c>
      <c r="G58">
        <v>68.099999999999994</v>
      </c>
    </row>
    <row r="59" spans="1:7" x14ac:dyDescent="0.25">
      <c r="A59" t="s">
        <v>299</v>
      </c>
      <c r="B59" t="s">
        <v>3957</v>
      </c>
      <c r="C59">
        <v>51.5</v>
      </c>
      <c r="D59">
        <v>49.627000000000002</v>
      </c>
      <c r="E59">
        <v>45.878</v>
      </c>
      <c r="F59">
        <v>19</v>
      </c>
      <c r="G59">
        <v>68.3</v>
      </c>
    </row>
    <row r="60" spans="1:7" x14ac:dyDescent="0.25">
      <c r="A60" t="s">
        <v>299</v>
      </c>
      <c r="B60" t="s">
        <v>3958</v>
      </c>
      <c r="C60">
        <v>50.9</v>
      </c>
      <c r="D60">
        <v>48.97</v>
      </c>
      <c r="E60">
        <v>45.524999999999999</v>
      </c>
      <c r="F60">
        <v>19</v>
      </c>
      <c r="G60">
        <v>68.3</v>
      </c>
    </row>
    <row r="61" spans="1:7" x14ac:dyDescent="0.25">
      <c r="A61" t="s">
        <v>299</v>
      </c>
      <c r="B61" t="s">
        <v>3959</v>
      </c>
      <c r="C61">
        <v>51.1</v>
      </c>
      <c r="D61">
        <v>49.232999999999997</v>
      </c>
      <c r="E61">
        <v>45.631</v>
      </c>
      <c r="F61">
        <v>19</v>
      </c>
      <c r="G61">
        <v>68.3</v>
      </c>
    </row>
    <row r="62" spans="1:7" x14ac:dyDescent="0.25">
      <c r="A62" t="s">
        <v>299</v>
      </c>
      <c r="B62" t="s">
        <v>3960</v>
      </c>
      <c r="C62">
        <v>51.2</v>
      </c>
      <c r="D62">
        <v>49.517000000000003</v>
      </c>
      <c r="E62">
        <v>46.588999999999999</v>
      </c>
      <c r="F62">
        <v>17</v>
      </c>
      <c r="G62">
        <v>68.099999999999994</v>
      </c>
    </row>
    <row r="63" spans="1:7" x14ac:dyDescent="0.25">
      <c r="A63" t="s">
        <v>299</v>
      </c>
      <c r="B63" t="s">
        <v>3961</v>
      </c>
      <c r="C63">
        <v>51</v>
      </c>
      <c r="D63">
        <v>50.206000000000003</v>
      </c>
      <c r="E63">
        <v>46.421999999999997</v>
      </c>
      <c r="F63">
        <v>18</v>
      </c>
      <c r="G63">
        <v>68.099999999999994</v>
      </c>
    </row>
    <row r="64" spans="1:7" x14ac:dyDescent="0.25">
      <c r="A64" t="s">
        <v>299</v>
      </c>
      <c r="B64" t="s">
        <v>3962</v>
      </c>
      <c r="C64">
        <v>51.1</v>
      </c>
      <c r="D64">
        <v>49.38</v>
      </c>
      <c r="E64">
        <v>46.082000000000001</v>
      </c>
      <c r="F64">
        <v>19</v>
      </c>
      <c r="G64">
        <v>68.099999999999994</v>
      </c>
    </row>
    <row r="65" spans="1:7" x14ac:dyDescent="0.25">
      <c r="A65" t="s">
        <v>299</v>
      </c>
      <c r="B65" t="s">
        <v>3963</v>
      </c>
      <c r="C65">
        <v>50.7</v>
      </c>
      <c r="D65">
        <v>49.485999999999997</v>
      </c>
      <c r="E65">
        <v>45.97</v>
      </c>
      <c r="F65">
        <v>18</v>
      </c>
      <c r="G65">
        <v>68.099999999999994</v>
      </c>
    </row>
    <row r="66" spans="1:7" x14ac:dyDescent="0.25">
      <c r="A66" t="s">
        <v>299</v>
      </c>
      <c r="B66" t="s">
        <v>3964</v>
      </c>
      <c r="C66">
        <v>50.9</v>
      </c>
      <c r="D66">
        <v>49.152000000000001</v>
      </c>
      <c r="E66">
        <v>47.04</v>
      </c>
      <c r="F66">
        <v>20</v>
      </c>
      <c r="G66">
        <v>67.599999999999994</v>
      </c>
    </row>
    <row r="67" spans="1:7" x14ac:dyDescent="0.25">
      <c r="A67" t="s">
        <v>299</v>
      </c>
      <c r="B67" t="s">
        <v>3965</v>
      </c>
      <c r="C67">
        <v>51.2</v>
      </c>
      <c r="D67">
        <v>50.072000000000003</v>
      </c>
      <c r="E67">
        <v>45.534999999999997</v>
      </c>
      <c r="F67">
        <v>17</v>
      </c>
      <c r="G67">
        <v>67.900000000000006</v>
      </c>
    </row>
    <row r="68" spans="1:7" x14ac:dyDescent="0.25">
      <c r="A68" t="s">
        <v>299</v>
      </c>
      <c r="B68" t="s">
        <v>3966</v>
      </c>
      <c r="C68">
        <v>50.7</v>
      </c>
      <c r="D68">
        <v>48.545999999999999</v>
      </c>
      <c r="E68">
        <v>45.941000000000003</v>
      </c>
      <c r="F68">
        <v>19</v>
      </c>
      <c r="G68">
        <v>68</v>
      </c>
    </row>
    <row r="69" spans="1:7" x14ac:dyDescent="0.25">
      <c r="A69" t="s">
        <v>299</v>
      </c>
      <c r="B69" t="s">
        <v>3967</v>
      </c>
      <c r="C69">
        <v>50.3</v>
      </c>
      <c r="D69">
        <v>48.838999999999999</v>
      </c>
      <c r="E69">
        <v>45.935000000000002</v>
      </c>
      <c r="F69">
        <v>19</v>
      </c>
      <c r="G69">
        <v>67.900000000000006</v>
      </c>
    </row>
    <row r="70" spans="1:7" x14ac:dyDescent="0.25">
      <c r="A70" t="s">
        <v>299</v>
      </c>
      <c r="B70" t="s">
        <v>3968</v>
      </c>
      <c r="C70">
        <v>51.5</v>
      </c>
      <c r="D70">
        <v>48.814</v>
      </c>
      <c r="E70">
        <v>45.680999999999997</v>
      </c>
      <c r="F70">
        <v>19</v>
      </c>
      <c r="G70">
        <v>67.8</v>
      </c>
    </row>
    <row r="71" spans="1:7" x14ac:dyDescent="0.25">
      <c r="A71" t="s">
        <v>299</v>
      </c>
      <c r="B71" t="s">
        <v>3969</v>
      </c>
      <c r="C71">
        <v>51.1</v>
      </c>
      <c r="D71">
        <v>49.713000000000001</v>
      </c>
      <c r="E71">
        <v>45.149000000000001</v>
      </c>
      <c r="F71">
        <v>18</v>
      </c>
      <c r="G71">
        <v>67.900000000000006</v>
      </c>
    </row>
    <row r="72" spans="1:7" x14ac:dyDescent="0.25">
      <c r="A72" t="s">
        <v>299</v>
      </c>
      <c r="B72" t="s">
        <v>3970</v>
      </c>
      <c r="C72">
        <v>50.6</v>
      </c>
      <c r="D72">
        <v>48.625</v>
      </c>
      <c r="E72">
        <v>45.737000000000002</v>
      </c>
      <c r="F72">
        <v>19</v>
      </c>
      <c r="G72">
        <v>68</v>
      </c>
    </row>
    <row r="73" spans="1:7" x14ac:dyDescent="0.25">
      <c r="A73" t="s">
        <v>299</v>
      </c>
      <c r="B73" t="s">
        <v>3971</v>
      </c>
      <c r="C73">
        <v>51.5</v>
      </c>
      <c r="D73">
        <v>48.908999999999999</v>
      </c>
      <c r="E73">
        <v>45.551000000000002</v>
      </c>
      <c r="F73">
        <v>18</v>
      </c>
      <c r="G73">
        <v>68</v>
      </c>
    </row>
    <row r="74" spans="1:7" x14ac:dyDescent="0.25">
      <c r="A74" t="s">
        <v>299</v>
      </c>
      <c r="B74" t="s">
        <v>3972</v>
      </c>
      <c r="C74">
        <v>50.8</v>
      </c>
      <c r="D74">
        <v>49.241</v>
      </c>
      <c r="E74">
        <v>46.468000000000004</v>
      </c>
      <c r="F74">
        <v>19</v>
      </c>
      <c r="G74">
        <v>67.7</v>
      </c>
    </row>
    <row r="75" spans="1:7" x14ac:dyDescent="0.25">
      <c r="A75" t="s">
        <v>299</v>
      </c>
      <c r="B75" t="s">
        <v>3973</v>
      </c>
      <c r="C75">
        <v>50.7</v>
      </c>
      <c r="D75">
        <v>48.896999999999998</v>
      </c>
      <c r="E75">
        <v>45.326999999999998</v>
      </c>
      <c r="F75">
        <v>18</v>
      </c>
      <c r="G75">
        <v>68</v>
      </c>
    </row>
    <row r="76" spans="1:7" x14ac:dyDescent="0.25">
      <c r="A76" t="s">
        <v>299</v>
      </c>
      <c r="B76" t="s">
        <v>3974</v>
      </c>
      <c r="C76">
        <v>51.5</v>
      </c>
      <c r="D76">
        <v>50.374000000000002</v>
      </c>
      <c r="E76">
        <v>45.686999999999998</v>
      </c>
      <c r="F76">
        <v>19</v>
      </c>
      <c r="G76">
        <v>67.900000000000006</v>
      </c>
    </row>
    <row r="77" spans="1:7" x14ac:dyDescent="0.25">
      <c r="A77" t="s">
        <v>299</v>
      </c>
      <c r="B77" t="s">
        <v>3975</v>
      </c>
      <c r="C77">
        <v>51.9</v>
      </c>
      <c r="D77">
        <v>50.194000000000003</v>
      </c>
      <c r="E77">
        <v>45.747</v>
      </c>
      <c r="F77">
        <v>19</v>
      </c>
      <c r="G77">
        <v>68</v>
      </c>
    </row>
    <row r="78" spans="1:7" x14ac:dyDescent="0.25">
      <c r="A78" t="s">
        <v>299</v>
      </c>
      <c r="B78" t="s">
        <v>3976</v>
      </c>
      <c r="C78">
        <v>51.2</v>
      </c>
      <c r="D78">
        <v>49.223999999999997</v>
      </c>
      <c r="E78">
        <v>44.435000000000002</v>
      </c>
      <c r="F78">
        <v>19</v>
      </c>
      <c r="G78">
        <v>68.3</v>
      </c>
    </row>
    <row r="79" spans="1:7" x14ac:dyDescent="0.25">
      <c r="A79" t="s">
        <v>299</v>
      </c>
      <c r="B79" t="s">
        <v>3977</v>
      </c>
      <c r="C79">
        <v>51.5</v>
      </c>
      <c r="D79">
        <v>49.741</v>
      </c>
      <c r="E79">
        <v>45.975999999999999</v>
      </c>
      <c r="F79">
        <v>18</v>
      </c>
      <c r="G79">
        <v>68.2</v>
      </c>
    </row>
    <row r="80" spans="1:7" x14ac:dyDescent="0.25">
      <c r="A80" t="s">
        <v>299</v>
      </c>
      <c r="B80" t="s">
        <v>3978</v>
      </c>
      <c r="C80">
        <v>53.4</v>
      </c>
      <c r="D80">
        <v>50.793999999999997</v>
      </c>
      <c r="E80">
        <v>45.671999999999997</v>
      </c>
      <c r="F80">
        <v>18</v>
      </c>
      <c r="G80">
        <v>68.2</v>
      </c>
    </row>
    <row r="81" spans="1:7" x14ac:dyDescent="0.25">
      <c r="A81" t="s">
        <v>299</v>
      </c>
      <c r="B81" t="s">
        <v>3979</v>
      </c>
      <c r="C81">
        <v>52.7</v>
      </c>
      <c r="D81">
        <v>50.707999999999998</v>
      </c>
      <c r="E81">
        <v>46.023000000000003</v>
      </c>
      <c r="F81">
        <v>19</v>
      </c>
      <c r="G81">
        <v>67.599999999999994</v>
      </c>
    </row>
    <row r="82" spans="1:7" x14ac:dyDescent="0.25">
      <c r="A82" t="s">
        <v>299</v>
      </c>
      <c r="B82" t="s">
        <v>3980</v>
      </c>
      <c r="C82">
        <v>54.1</v>
      </c>
      <c r="D82">
        <v>50.838000000000001</v>
      </c>
      <c r="E82">
        <v>45.850999999999999</v>
      </c>
      <c r="F82">
        <v>19</v>
      </c>
      <c r="G82">
        <v>67.8</v>
      </c>
    </row>
    <row r="83" spans="1:7" x14ac:dyDescent="0.25">
      <c r="A83" t="s">
        <v>299</v>
      </c>
      <c r="B83" t="s">
        <v>3981</v>
      </c>
      <c r="C83">
        <v>56</v>
      </c>
      <c r="D83">
        <v>51.494999999999997</v>
      </c>
      <c r="E83">
        <v>45.796999999999997</v>
      </c>
      <c r="F83">
        <v>18</v>
      </c>
      <c r="G83">
        <v>68.099999999999994</v>
      </c>
    </row>
    <row r="84" spans="1:7" x14ac:dyDescent="0.25">
      <c r="A84" t="s">
        <v>299</v>
      </c>
      <c r="B84" t="s">
        <v>3982</v>
      </c>
      <c r="C84">
        <v>56</v>
      </c>
      <c r="D84">
        <v>51.494999999999997</v>
      </c>
      <c r="E84">
        <v>45.131</v>
      </c>
      <c r="F84">
        <v>18</v>
      </c>
      <c r="G84">
        <v>68.099999999999994</v>
      </c>
    </row>
    <row r="85" spans="1:7" x14ac:dyDescent="0.25">
      <c r="A85" t="s">
        <v>299</v>
      </c>
      <c r="B85" t="s">
        <v>3983</v>
      </c>
      <c r="C85">
        <v>52.5</v>
      </c>
      <c r="D85">
        <v>49.567999999999998</v>
      </c>
      <c r="E85">
        <v>45.218000000000004</v>
      </c>
      <c r="F85">
        <v>14</v>
      </c>
      <c r="G85">
        <v>67.599999999999994</v>
      </c>
    </row>
    <row r="86" spans="1:7" x14ac:dyDescent="0.25">
      <c r="A86" t="s">
        <v>299</v>
      </c>
      <c r="B86" t="s">
        <v>3984</v>
      </c>
      <c r="C86">
        <v>53.8</v>
      </c>
      <c r="D86">
        <v>50.64</v>
      </c>
      <c r="E86">
        <v>45.591999999999999</v>
      </c>
      <c r="F86">
        <v>19</v>
      </c>
      <c r="G86">
        <v>67.7</v>
      </c>
    </row>
    <row r="87" spans="1:7" x14ac:dyDescent="0.25">
      <c r="A87" t="s">
        <v>299</v>
      </c>
      <c r="B87" t="s">
        <v>3985</v>
      </c>
      <c r="C87">
        <v>52.2</v>
      </c>
      <c r="D87">
        <v>50.570999999999998</v>
      </c>
      <c r="E87">
        <v>45.89</v>
      </c>
      <c r="F87">
        <v>17</v>
      </c>
      <c r="G87">
        <v>67.599999999999994</v>
      </c>
    </row>
    <row r="88" spans="1:7" x14ac:dyDescent="0.25">
      <c r="A88" t="s">
        <v>299</v>
      </c>
      <c r="B88" t="s">
        <v>3986</v>
      </c>
      <c r="C88">
        <v>52.3</v>
      </c>
      <c r="D88">
        <v>50.548000000000002</v>
      </c>
      <c r="E88">
        <v>46.128999999999998</v>
      </c>
      <c r="F88">
        <v>17</v>
      </c>
      <c r="G88">
        <v>67.5</v>
      </c>
    </row>
    <row r="89" spans="1:7" x14ac:dyDescent="0.25">
      <c r="A89" t="s">
        <v>299</v>
      </c>
      <c r="B89" t="s">
        <v>3987</v>
      </c>
      <c r="C89">
        <v>51.6</v>
      </c>
      <c r="D89">
        <v>50.335000000000001</v>
      </c>
      <c r="E89">
        <v>46.128999999999998</v>
      </c>
      <c r="F89">
        <v>17</v>
      </c>
      <c r="G89">
        <v>67.599999999999994</v>
      </c>
    </row>
    <row r="90" spans="1:7" x14ac:dyDescent="0.25">
      <c r="A90" t="s">
        <v>299</v>
      </c>
      <c r="B90" t="s">
        <v>3988</v>
      </c>
      <c r="C90">
        <v>56.1</v>
      </c>
      <c r="D90">
        <v>51.131</v>
      </c>
      <c r="E90">
        <v>45.953000000000003</v>
      </c>
      <c r="F90">
        <v>17</v>
      </c>
      <c r="G90">
        <v>67.900000000000006</v>
      </c>
    </row>
    <row r="91" spans="1:7" x14ac:dyDescent="0.25">
      <c r="A91" t="s">
        <v>299</v>
      </c>
      <c r="B91" t="s">
        <v>3989</v>
      </c>
      <c r="C91">
        <v>51.9</v>
      </c>
      <c r="D91">
        <v>49.802999999999997</v>
      </c>
      <c r="E91">
        <v>45.887</v>
      </c>
      <c r="F91">
        <v>18</v>
      </c>
      <c r="G91">
        <v>67.8</v>
      </c>
    </row>
    <row r="92" spans="1:7" x14ac:dyDescent="0.25">
      <c r="A92" t="s">
        <v>299</v>
      </c>
      <c r="B92" t="s">
        <v>3990</v>
      </c>
      <c r="C92">
        <v>53.3</v>
      </c>
      <c r="D92">
        <v>51.468000000000004</v>
      </c>
      <c r="E92">
        <v>45.595999999999997</v>
      </c>
      <c r="F92">
        <v>23</v>
      </c>
      <c r="G92">
        <v>67.8</v>
      </c>
    </row>
    <row r="93" spans="1:7" x14ac:dyDescent="0.25">
      <c r="A93" t="s">
        <v>299</v>
      </c>
      <c r="B93" t="s">
        <v>3991</v>
      </c>
      <c r="C93">
        <v>51.7</v>
      </c>
      <c r="D93">
        <v>49.811999999999998</v>
      </c>
      <c r="E93">
        <v>45.655000000000001</v>
      </c>
      <c r="F93">
        <v>20</v>
      </c>
      <c r="G93">
        <v>68</v>
      </c>
    </row>
    <row r="94" spans="1:7" x14ac:dyDescent="0.25">
      <c r="A94" t="s">
        <v>299</v>
      </c>
      <c r="B94" t="s">
        <v>3992</v>
      </c>
      <c r="C94">
        <v>51.7</v>
      </c>
      <c r="D94">
        <v>49.878999999999998</v>
      </c>
      <c r="E94">
        <v>45.704999999999998</v>
      </c>
      <c r="F94">
        <v>21</v>
      </c>
      <c r="G94">
        <v>68.2</v>
      </c>
    </row>
    <row r="95" spans="1:7" x14ac:dyDescent="0.25">
      <c r="A95" t="s">
        <v>299</v>
      </c>
      <c r="B95" t="s">
        <v>3993</v>
      </c>
      <c r="C95">
        <v>52.8</v>
      </c>
      <c r="D95">
        <v>50.959000000000003</v>
      </c>
      <c r="E95">
        <v>45.866</v>
      </c>
      <c r="F95">
        <v>19</v>
      </c>
      <c r="G95">
        <v>68.099999999999994</v>
      </c>
    </row>
    <row r="96" spans="1:7" x14ac:dyDescent="0.25">
      <c r="A96" t="s">
        <v>299</v>
      </c>
      <c r="B96" t="s">
        <v>3994</v>
      </c>
      <c r="C96">
        <v>52.7</v>
      </c>
      <c r="D96">
        <v>50.697000000000003</v>
      </c>
      <c r="E96">
        <v>46.365000000000002</v>
      </c>
      <c r="F96">
        <v>21</v>
      </c>
      <c r="G96">
        <v>68.3</v>
      </c>
    </row>
    <row r="97" spans="1:7" x14ac:dyDescent="0.25">
      <c r="A97" t="s">
        <v>299</v>
      </c>
      <c r="B97" t="s">
        <v>3995</v>
      </c>
      <c r="C97">
        <v>52.2</v>
      </c>
      <c r="D97">
        <v>49.311</v>
      </c>
      <c r="E97">
        <v>46.006999999999998</v>
      </c>
      <c r="F97">
        <v>22</v>
      </c>
      <c r="G97">
        <v>68</v>
      </c>
    </row>
    <row r="98" spans="1:7" x14ac:dyDescent="0.25">
      <c r="A98" t="s">
        <v>299</v>
      </c>
      <c r="B98" t="s">
        <v>3996</v>
      </c>
      <c r="C98">
        <v>71.099999999999994</v>
      </c>
      <c r="D98">
        <v>59.173000000000002</v>
      </c>
      <c r="E98">
        <v>45.448</v>
      </c>
      <c r="F98">
        <v>18</v>
      </c>
      <c r="G98">
        <v>65.8</v>
      </c>
    </row>
    <row r="99" spans="1:7" x14ac:dyDescent="0.25">
      <c r="A99" t="s">
        <v>299</v>
      </c>
      <c r="B99" t="s">
        <v>3997</v>
      </c>
      <c r="C99">
        <v>62.8</v>
      </c>
      <c r="D99">
        <v>56.56</v>
      </c>
      <c r="E99">
        <v>45.354999999999997</v>
      </c>
      <c r="F99">
        <v>19</v>
      </c>
      <c r="G99">
        <v>65.3</v>
      </c>
    </row>
    <row r="100" spans="1:7" x14ac:dyDescent="0.25">
      <c r="A100" t="s">
        <v>299</v>
      </c>
      <c r="B100" t="s">
        <v>3998</v>
      </c>
      <c r="C100">
        <v>52.2</v>
      </c>
      <c r="D100">
        <v>50.453000000000003</v>
      </c>
      <c r="E100">
        <v>45.881999999999998</v>
      </c>
      <c r="F100">
        <v>20</v>
      </c>
      <c r="G100">
        <v>66.2</v>
      </c>
    </row>
    <row r="101" spans="1:7" x14ac:dyDescent="0.25">
      <c r="A101" t="s">
        <v>299</v>
      </c>
      <c r="B101" t="s">
        <v>3999</v>
      </c>
      <c r="C101">
        <v>52.9</v>
      </c>
      <c r="D101">
        <v>51.015999999999998</v>
      </c>
      <c r="E101">
        <v>45.814</v>
      </c>
      <c r="F101">
        <v>12</v>
      </c>
      <c r="G101">
        <v>66.8</v>
      </c>
    </row>
    <row r="102" spans="1:7" x14ac:dyDescent="0.25">
      <c r="A102" t="s">
        <v>299</v>
      </c>
      <c r="B102" t="s">
        <v>4000</v>
      </c>
      <c r="C102">
        <v>51.3</v>
      </c>
      <c r="D102">
        <v>49.304000000000002</v>
      </c>
      <c r="E102">
        <v>45.790999999999997</v>
      </c>
      <c r="F102">
        <v>20</v>
      </c>
      <c r="G102">
        <v>66.900000000000006</v>
      </c>
    </row>
    <row r="103" spans="1:7" x14ac:dyDescent="0.25">
      <c r="A103" t="s">
        <v>299</v>
      </c>
      <c r="B103" t="s">
        <v>4001</v>
      </c>
      <c r="C103">
        <v>52.4</v>
      </c>
      <c r="D103">
        <v>50.826000000000001</v>
      </c>
      <c r="E103">
        <v>45.930999999999997</v>
      </c>
      <c r="F103">
        <v>18</v>
      </c>
      <c r="G103">
        <v>66.8</v>
      </c>
    </row>
    <row r="104" spans="1:7" x14ac:dyDescent="0.25">
      <c r="A104" t="s">
        <v>299</v>
      </c>
      <c r="B104" t="s">
        <v>4002</v>
      </c>
      <c r="C104">
        <v>74.099999999999994</v>
      </c>
      <c r="D104">
        <v>61.798000000000002</v>
      </c>
      <c r="E104">
        <v>45.762999999999998</v>
      </c>
      <c r="F104">
        <v>19</v>
      </c>
      <c r="G104">
        <v>65.7</v>
      </c>
    </row>
    <row r="105" spans="1:7" x14ac:dyDescent="0.25">
      <c r="A105" t="s">
        <v>299</v>
      </c>
      <c r="B105" t="s">
        <v>4003</v>
      </c>
      <c r="C105">
        <v>62.5</v>
      </c>
      <c r="D105">
        <v>56.024999999999999</v>
      </c>
      <c r="E105">
        <v>45.344999999999999</v>
      </c>
      <c r="F105">
        <v>19</v>
      </c>
      <c r="G105">
        <v>65.099999999999994</v>
      </c>
    </row>
    <row r="106" spans="1:7" x14ac:dyDescent="0.25">
      <c r="A106" t="s">
        <v>299</v>
      </c>
      <c r="B106" t="s">
        <v>4004</v>
      </c>
      <c r="C106">
        <v>54.2</v>
      </c>
      <c r="D106">
        <v>50.264000000000003</v>
      </c>
      <c r="E106">
        <v>46.319000000000003</v>
      </c>
      <c r="F106">
        <v>19</v>
      </c>
      <c r="G106">
        <v>66.099999999999994</v>
      </c>
    </row>
    <row r="107" spans="1:7" x14ac:dyDescent="0.25">
      <c r="A107" t="s">
        <v>299</v>
      </c>
      <c r="B107" t="s">
        <v>4005</v>
      </c>
      <c r="C107">
        <v>50.9</v>
      </c>
      <c r="D107">
        <v>49.822000000000003</v>
      </c>
      <c r="E107">
        <v>46.758000000000003</v>
      </c>
      <c r="F107">
        <v>19</v>
      </c>
      <c r="G107">
        <v>66.8</v>
      </c>
    </row>
    <row r="108" spans="1:7" x14ac:dyDescent="0.25">
      <c r="A108" t="s">
        <v>299</v>
      </c>
      <c r="B108" t="s">
        <v>4006</v>
      </c>
      <c r="C108">
        <v>51</v>
      </c>
      <c r="D108">
        <v>49.264000000000003</v>
      </c>
      <c r="E108">
        <v>46.725999999999999</v>
      </c>
      <c r="F108">
        <v>19</v>
      </c>
      <c r="G108">
        <v>67.2</v>
      </c>
    </row>
    <row r="109" spans="1:7" x14ac:dyDescent="0.25">
      <c r="A109" t="s">
        <v>299</v>
      </c>
      <c r="B109" t="s">
        <v>4007</v>
      </c>
      <c r="C109">
        <v>51.2</v>
      </c>
      <c r="D109">
        <v>49.225999999999999</v>
      </c>
      <c r="E109">
        <v>46.427</v>
      </c>
      <c r="F109">
        <v>19</v>
      </c>
      <c r="G109">
        <v>67.400000000000006</v>
      </c>
    </row>
    <row r="110" spans="1:7" x14ac:dyDescent="0.25">
      <c r="A110" t="s">
        <v>299</v>
      </c>
      <c r="B110" t="s">
        <v>4008</v>
      </c>
      <c r="C110">
        <v>51.3</v>
      </c>
      <c r="D110">
        <v>49.188000000000002</v>
      </c>
      <c r="E110">
        <v>46.317</v>
      </c>
      <c r="F110">
        <v>20</v>
      </c>
      <c r="G110">
        <v>67.7</v>
      </c>
    </row>
    <row r="111" spans="1:7" x14ac:dyDescent="0.25">
      <c r="A111" t="s">
        <v>299</v>
      </c>
      <c r="B111" t="s">
        <v>4009</v>
      </c>
      <c r="C111">
        <v>51.8</v>
      </c>
      <c r="D111">
        <v>49.167000000000002</v>
      </c>
      <c r="E111">
        <v>45.927</v>
      </c>
      <c r="F111">
        <v>19</v>
      </c>
      <c r="G111">
        <v>67.8</v>
      </c>
    </row>
    <row r="112" spans="1:7" x14ac:dyDescent="0.25">
      <c r="A112" t="s">
        <v>299</v>
      </c>
      <c r="B112" t="s">
        <v>4010</v>
      </c>
      <c r="C112">
        <v>51.1</v>
      </c>
      <c r="D112">
        <v>49.707000000000001</v>
      </c>
      <c r="E112">
        <v>46.536000000000001</v>
      </c>
      <c r="F112">
        <v>19</v>
      </c>
      <c r="G112">
        <v>67.900000000000006</v>
      </c>
    </row>
    <row r="113" spans="1:7" x14ac:dyDescent="0.25">
      <c r="A113" t="s">
        <v>299</v>
      </c>
      <c r="B113" t="s">
        <v>4011</v>
      </c>
      <c r="C113">
        <v>50.9</v>
      </c>
      <c r="D113">
        <v>49.112000000000002</v>
      </c>
      <c r="E113">
        <v>45.79</v>
      </c>
      <c r="F113">
        <v>19</v>
      </c>
      <c r="G113">
        <v>68.2</v>
      </c>
    </row>
    <row r="114" spans="1:7" x14ac:dyDescent="0.25">
      <c r="A114" t="s">
        <v>299</v>
      </c>
      <c r="B114" t="s">
        <v>4012</v>
      </c>
      <c r="C114">
        <v>51.6</v>
      </c>
      <c r="D114">
        <v>49.261000000000003</v>
      </c>
      <c r="E114">
        <v>46.341999999999999</v>
      </c>
      <c r="F114">
        <v>19</v>
      </c>
      <c r="G114">
        <v>68.2</v>
      </c>
    </row>
    <row r="115" spans="1:7" x14ac:dyDescent="0.25">
      <c r="A115" t="s">
        <v>299</v>
      </c>
      <c r="B115" t="s">
        <v>4013</v>
      </c>
      <c r="C115">
        <v>51.7</v>
      </c>
      <c r="D115">
        <v>49.863999999999997</v>
      </c>
      <c r="E115">
        <v>45.575000000000003</v>
      </c>
      <c r="F115">
        <v>19</v>
      </c>
      <c r="G115">
        <v>68</v>
      </c>
    </row>
    <row r="116" spans="1:7" x14ac:dyDescent="0.25">
      <c r="A116" t="s">
        <v>299</v>
      </c>
      <c r="B116" t="s">
        <v>4014</v>
      </c>
      <c r="C116">
        <v>51.2</v>
      </c>
      <c r="D116">
        <v>49.311</v>
      </c>
      <c r="E116">
        <v>45.936999999999998</v>
      </c>
      <c r="F116">
        <v>20</v>
      </c>
      <c r="G116">
        <v>67.7</v>
      </c>
    </row>
    <row r="117" spans="1:7" x14ac:dyDescent="0.25">
      <c r="A117" t="s">
        <v>299</v>
      </c>
      <c r="B117" t="s">
        <v>4015</v>
      </c>
      <c r="C117">
        <v>51.1</v>
      </c>
      <c r="D117">
        <v>48.698</v>
      </c>
      <c r="E117">
        <v>46.378</v>
      </c>
      <c r="F117">
        <v>19</v>
      </c>
      <c r="G117">
        <v>67.900000000000006</v>
      </c>
    </row>
    <row r="118" spans="1:7" x14ac:dyDescent="0.25">
      <c r="A118" t="s">
        <v>299</v>
      </c>
      <c r="B118" t="s">
        <v>4016</v>
      </c>
      <c r="C118">
        <v>51.7</v>
      </c>
      <c r="D118">
        <v>48.92</v>
      </c>
      <c r="E118">
        <v>45.869</v>
      </c>
      <c r="F118">
        <v>18</v>
      </c>
      <c r="G118">
        <v>68</v>
      </c>
    </row>
    <row r="119" spans="1:7" x14ac:dyDescent="0.25">
      <c r="A119" t="s">
        <v>299</v>
      </c>
      <c r="B119" t="s">
        <v>4017</v>
      </c>
      <c r="C119">
        <v>51.1</v>
      </c>
      <c r="D119">
        <v>49.661000000000001</v>
      </c>
      <c r="E119">
        <v>46.396999999999998</v>
      </c>
      <c r="F119">
        <v>19</v>
      </c>
      <c r="G119">
        <v>68</v>
      </c>
    </row>
    <row r="120" spans="1:7" x14ac:dyDescent="0.25">
      <c r="A120" t="s">
        <v>299</v>
      </c>
      <c r="B120" t="s">
        <v>4018</v>
      </c>
      <c r="C120">
        <v>50.9</v>
      </c>
      <c r="D120">
        <v>49.902999999999999</v>
      </c>
      <c r="E120">
        <v>45.033000000000001</v>
      </c>
      <c r="F120">
        <v>19</v>
      </c>
      <c r="G120">
        <v>68</v>
      </c>
    </row>
    <row r="121" spans="1:7" x14ac:dyDescent="0.25">
      <c r="A121" t="s">
        <v>299</v>
      </c>
      <c r="B121" t="s">
        <v>4019</v>
      </c>
      <c r="C121">
        <v>50.8</v>
      </c>
      <c r="D121">
        <v>49.798000000000002</v>
      </c>
      <c r="E121">
        <v>46.103999999999999</v>
      </c>
      <c r="F121">
        <v>19</v>
      </c>
      <c r="G121">
        <v>67.900000000000006</v>
      </c>
    </row>
    <row r="122" spans="1:7" x14ac:dyDescent="0.25">
      <c r="A122" t="s">
        <v>299</v>
      </c>
      <c r="B122" t="s">
        <v>4020</v>
      </c>
      <c r="C122">
        <v>51.3</v>
      </c>
      <c r="D122">
        <v>49.22</v>
      </c>
      <c r="E122">
        <v>45.521999999999998</v>
      </c>
      <c r="F122">
        <v>17</v>
      </c>
      <c r="G122">
        <v>67.900000000000006</v>
      </c>
    </row>
    <row r="123" spans="1:7" x14ac:dyDescent="0.25">
      <c r="A123" t="s">
        <v>299</v>
      </c>
      <c r="B123" t="s">
        <v>4021</v>
      </c>
      <c r="C123">
        <v>52.1</v>
      </c>
      <c r="D123">
        <v>50.137</v>
      </c>
      <c r="E123">
        <v>45.856000000000002</v>
      </c>
      <c r="F123">
        <v>18</v>
      </c>
      <c r="G123">
        <v>68</v>
      </c>
    </row>
    <row r="124" spans="1:7" x14ac:dyDescent="0.25">
      <c r="A124" t="s">
        <v>299</v>
      </c>
      <c r="B124" t="s">
        <v>4022</v>
      </c>
      <c r="C124">
        <v>50.9</v>
      </c>
      <c r="D124">
        <v>49</v>
      </c>
      <c r="E124">
        <v>46.231999999999999</v>
      </c>
      <c r="F124">
        <v>19</v>
      </c>
      <c r="G124">
        <v>68.2</v>
      </c>
    </row>
    <row r="125" spans="1:7" x14ac:dyDescent="0.25">
      <c r="A125" t="s">
        <v>299</v>
      </c>
      <c r="B125" t="s">
        <v>4023</v>
      </c>
      <c r="C125">
        <v>51.4</v>
      </c>
      <c r="D125">
        <v>49.966000000000001</v>
      </c>
      <c r="E125">
        <v>45.283999999999999</v>
      </c>
      <c r="F125">
        <v>19</v>
      </c>
      <c r="G125">
        <v>68.3</v>
      </c>
    </row>
    <row r="126" spans="1:7" x14ac:dyDescent="0.25">
      <c r="A126" t="s">
        <v>299</v>
      </c>
      <c r="B126" t="s">
        <v>4024</v>
      </c>
      <c r="C126">
        <v>51</v>
      </c>
      <c r="D126">
        <v>49.055999999999997</v>
      </c>
      <c r="E126">
        <v>45.612000000000002</v>
      </c>
      <c r="F126">
        <v>18</v>
      </c>
      <c r="G126">
        <v>68</v>
      </c>
    </row>
    <row r="127" spans="1:7" x14ac:dyDescent="0.25">
      <c r="A127" t="s">
        <v>299</v>
      </c>
      <c r="B127" t="s">
        <v>4025</v>
      </c>
      <c r="C127">
        <v>51.5</v>
      </c>
      <c r="D127">
        <v>50.036999999999999</v>
      </c>
      <c r="E127">
        <v>45.915999999999997</v>
      </c>
      <c r="F127">
        <v>19</v>
      </c>
      <c r="G127">
        <v>68.099999999999994</v>
      </c>
    </row>
    <row r="128" spans="1:7" x14ac:dyDescent="0.25">
      <c r="A128" t="s">
        <v>299</v>
      </c>
      <c r="B128" t="s">
        <v>4026</v>
      </c>
      <c r="C128">
        <v>50.5</v>
      </c>
      <c r="D128">
        <v>49.155000000000001</v>
      </c>
      <c r="E128">
        <v>46.301000000000002</v>
      </c>
      <c r="F128">
        <v>19</v>
      </c>
      <c r="G128">
        <v>67.7</v>
      </c>
    </row>
    <row r="129" spans="1:7" x14ac:dyDescent="0.25">
      <c r="A129" t="s">
        <v>299</v>
      </c>
      <c r="B129" t="s">
        <v>4027</v>
      </c>
      <c r="C129">
        <v>51.4</v>
      </c>
      <c r="D129">
        <v>48.247</v>
      </c>
      <c r="E129">
        <v>46.469000000000001</v>
      </c>
      <c r="F129">
        <v>19</v>
      </c>
      <c r="G129">
        <v>67.900000000000006</v>
      </c>
    </row>
    <row r="130" spans="1:7" x14ac:dyDescent="0.25">
      <c r="A130" t="s">
        <v>299</v>
      </c>
      <c r="B130" t="s">
        <v>4028</v>
      </c>
      <c r="C130">
        <v>51.6</v>
      </c>
      <c r="D130">
        <v>49.817</v>
      </c>
      <c r="E130">
        <v>46.186</v>
      </c>
      <c r="F130">
        <v>19</v>
      </c>
      <c r="G130">
        <v>68</v>
      </c>
    </row>
    <row r="131" spans="1:7" x14ac:dyDescent="0.25">
      <c r="A131" t="s">
        <v>299</v>
      </c>
      <c r="B131" t="s">
        <v>4029</v>
      </c>
      <c r="C131">
        <v>51.2</v>
      </c>
      <c r="D131">
        <v>49.847000000000001</v>
      </c>
      <c r="E131">
        <v>45.884999999999998</v>
      </c>
      <c r="F131">
        <v>18</v>
      </c>
      <c r="G131">
        <v>68.2</v>
      </c>
    </row>
    <row r="132" spans="1:7" x14ac:dyDescent="0.25">
      <c r="A132" t="s">
        <v>299</v>
      </c>
      <c r="B132" t="s">
        <v>4030</v>
      </c>
      <c r="C132">
        <v>51.6</v>
      </c>
      <c r="D132">
        <v>49.420999999999999</v>
      </c>
      <c r="E132">
        <v>46.392000000000003</v>
      </c>
      <c r="F132">
        <v>19</v>
      </c>
      <c r="G132">
        <v>68.099999999999994</v>
      </c>
    </row>
    <row r="133" spans="1:7" x14ac:dyDescent="0.25">
      <c r="A133" t="s">
        <v>299</v>
      </c>
      <c r="B133" t="s">
        <v>4031</v>
      </c>
      <c r="C133">
        <v>50.9</v>
      </c>
      <c r="D133">
        <v>48.774000000000001</v>
      </c>
      <c r="E133">
        <v>45.718000000000004</v>
      </c>
      <c r="F133">
        <v>18</v>
      </c>
      <c r="G133">
        <v>68</v>
      </c>
    </row>
    <row r="134" spans="1:7" x14ac:dyDescent="0.25">
      <c r="A134" t="s">
        <v>299</v>
      </c>
      <c r="B134" t="s">
        <v>4032</v>
      </c>
      <c r="C134">
        <v>52</v>
      </c>
      <c r="D134">
        <v>49.448999999999998</v>
      </c>
      <c r="E134">
        <v>45.320999999999998</v>
      </c>
      <c r="F134">
        <v>18</v>
      </c>
      <c r="G134">
        <v>68.099999999999994</v>
      </c>
    </row>
    <row r="135" spans="1:7" x14ac:dyDescent="0.25">
      <c r="A135" t="s">
        <v>299</v>
      </c>
      <c r="B135" t="s">
        <v>4033</v>
      </c>
      <c r="C135">
        <v>50.8</v>
      </c>
      <c r="D135">
        <v>48.933999999999997</v>
      </c>
      <c r="E135">
        <v>45.445999999999998</v>
      </c>
      <c r="F135">
        <v>19</v>
      </c>
      <c r="G135">
        <v>68.099999999999994</v>
      </c>
    </row>
    <row r="136" spans="1:7" x14ac:dyDescent="0.25">
      <c r="A136" t="s">
        <v>299</v>
      </c>
      <c r="B136" t="s">
        <v>4034</v>
      </c>
      <c r="C136">
        <v>51.3</v>
      </c>
      <c r="D136">
        <v>49.412999999999997</v>
      </c>
      <c r="E136">
        <v>45.954999999999998</v>
      </c>
      <c r="F136">
        <v>19</v>
      </c>
      <c r="G136">
        <v>68.099999999999994</v>
      </c>
    </row>
    <row r="137" spans="1:7" x14ac:dyDescent="0.25">
      <c r="A137" t="s">
        <v>299</v>
      </c>
      <c r="B137" t="s">
        <v>4035</v>
      </c>
      <c r="C137">
        <v>50.9</v>
      </c>
      <c r="D137">
        <v>48.595999999999997</v>
      </c>
      <c r="E137">
        <v>45.283000000000001</v>
      </c>
      <c r="F137">
        <v>19</v>
      </c>
      <c r="G137">
        <v>68.099999999999994</v>
      </c>
    </row>
    <row r="138" spans="1:7" x14ac:dyDescent="0.25">
      <c r="A138" t="s">
        <v>299</v>
      </c>
      <c r="B138" t="s">
        <v>4036</v>
      </c>
      <c r="C138">
        <v>51.2</v>
      </c>
      <c r="D138">
        <v>49.651000000000003</v>
      </c>
      <c r="E138">
        <v>45.585000000000001</v>
      </c>
      <c r="F138">
        <v>18</v>
      </c>
      <c r="G138">
        <v>68.099999999999994</v>
      </c>
    </row>
    <row r="139" spans="1:7" x14ac:dyDescent="0.25">
      <c r="A139" t="s">
        <v>299</v>
      </c>
      <c r="B139" t="s">
        <v>4037</v>
      </c>
      <c r="C139">
        <v>51.5</v>
      </c>
      <c r="D139">
        <v>50.338000000000001</v>
      </c>
      <c r="E139">
        <v>46.353999999999999</v>
      </c>
      <c r="F139">
        <v>18</v>
      </c>
      <c r="G139">
        <v>68.2</v>
      </c>
    </row>
    <row r="140" spans="1:7" x14ac:dyDescent="0.25">
      <c r="A140" t="s">
        <v>299</v>
      </c>
      <c r="B140" t="s">
        <v>4038</v>
      </c>
      <c r="C140">
        <v>51.6</v>
      </c>
      <c r="D140">
        <v>49.481999999999999</v>
      </c>
      <c r="E140">
        <v>45.923000000000002</v>
      </c>
      <c r="F140">
        <v>18</v>
      </c>
      <c r="G140">
        <v>68.099999999999994</v>
      </c>
    </row>
    <row r="141" spans="1:7" x14ac:dyDescent="0.25">
      <c r="A141" t="s">
        <v>299</v>
      </c>
      <c r="B141" t="s">
        <v>4039</v>
      </c>
      <c r="C141">
        <v>51.6</v>
      </c>
      <c r="D141">
        <v>49.542999999999999</v>
      </c>
      <c r="E141">
        <v>45.969000000000001</v>
      </c>
      <c r="F141">
        <v>19</v>
      </c>
      <c r="G141">
        <v>68</v>
      </c>
    </row>
    <row r="142" spans="1:7" x14ac:dyDescent="0.25">
      <c r="A142" t="s">
        <v>299</v>
      </c>
      <c r="B142" t="s">
        <v>4040</v>
      </c>
      <c r="C142">
        <v>51.6</v>
      </c>
      <c r="D142">
        <v>49.81</v>
      </c>
      <c r="E142">
        <v>45.712000000000003</v>
      </c>
      <c r="F142">
        <v>19</v>
      </c>
      <c r="G142">
        <v>68.400000000000006</v>
      </c>
    </row>
    <row r="143" spans="1:7" x14ac:dyDescent="0.25">
      <c r="A143" t="s">
        <v>299</v>
      </c>
      <c r="B143" t="s">
        <v>4041</v>
      </c>
      <c r="C143">
        <v>51.1</v>
      </c>
      <c r="D143">
        <v>49.811</v>
      </c>
      <c r="E143">
        <v>45.47</v>
      </c>
      <c r="F143">
        <v>18</v>
      </c>
      <c r="G143">
        <v>68.5</v>
      </c>
    </row>
    <row r="144" spans="1:7" x14ac:dyDescent="0.25">
      <c r="A144" t="s">
        <v>299</v>
      </c>
      <c r="B144" t="s">
        <v>4042</v>
      </c>
      <c r="C144">
        <v>51.2</v>
      </c>
      <c r="D144">
        <v>49.368000000000002</v>
      </c>
      <c r="E144">
        <v>45.572000000000003</v>
      </c>
      <c r="F144">
        <v>18</v>
      </c>
      <c r="G144">
        <v>68.400000000000006</v>
      </c>
    </row>
    <row r="145" spans="1:7" x14ac:dyDescent="0.25">
      <c r="A145" t="s">
        <v>299</v>
      </c>
      <c r="B145" t="s">
        <v>4043</v>
      </c>
      <c r="C145">
        <v>51</v>
      </c>
      <c r="D145">
        <v>49.066000000000003</v>
      </c>
      <c r="E145">
        <v>46.587000000000003</v>
      </c>
      <c r="F145">
        <v>18</v>
      </c>
      <c r="G145">
        <v>68.2</v>
      </c>
    </row>
    <row r="146" spans="1:7" x14ac:dyDescent="0.25">
      <c r="A146" t="s">
        <v>299</v>
      </c>
      <c r="B146" t="s">
        <v>4044</v>
      </c>
      <c r="C146">
        <v>52</v>
      </c>
      <c r="D146">
        <v>50.515999999999998</v>
      </c>
      <c r="E146">
        <v>45.868000000000002</v>
      </c>
      <c r="F146">
        <v>19</v>
      </c>
      <c r="G146">
        <v>67.8</v>
      </c>
    </row>
    <row r="147" spans="1:7" x14ac:dyDescent="0.25">
      <c r="A147" t="s">
        <v>299</v>
      </c>
      <c r="B147" t="s">
        <v>4045</v>
      </c>
      <c r="C147">
        <v>50.9</v>
      </c>
      <c r="D147">
        <v>48.756</v>
      </c>
      <c r="E147">
        <v>45.078000000000003</v>
      </c>
      <c r="F147">
        <v>20</v>
      </c>
      <c r="G147">
        <v>67.900000000000006</v>
      </c>
    </row>
    <row r="148" spans="1:7" x14ac:dyDescent="0.25">
      <c r="A148" t="s">
        <v>299</v>
      </c>
      <c r="B148" t="s">
        <v>4046</v>
      </c>
      <c r="C148">
        <v>51.3</v>
      </c>
      <c r="D148">
        <v>48.64</v>
      </c>
      <c r="E148">
        <v>45.662999999999997</v>
      </c>
      <c r="F148">
        <v>19</v>
      </c>
      <c r="G148">
        <v>68</v>
      </c>
    </row>
    <row r="149" spans="1:7" x14ac:dyDescent="0.25">
      <c r="A149" t="s">
        <v>299</v>
      </c>
      <c r="B149" t="s">
        <v>4047</v>
      </c>
      <c r="C149">
        <v>50.6</v>
      </c>
      <c r="D149">
        <v>48.66</v>
      </c>
      <c r="E149">
        <v>46.061</v>
      </c>
      <c r="F149">
        <v>15</v>
      </c>
      <c r="G149">
        <v>68</v>
      </c>
    </row>
    <row r="150" spans="1:7" x14ac:dyDescent="0.25">
      <c r="A150" t="s">
        <v>299</v>
      </c>
      <c r="B150" t="s">
        <v>4048</v>
      </c>
      <c r="C150">
        <v>50.7</v>
      </c>
      <c r="D150">
        <v>49.491999999999997</v>
      </c>
      <c r="E150">
        <v>46.152999999999999</v>
      </c>
      <c r="F150">
        <v>18</v>
      </c>
      <c r="G150">
        <v>68</v>
      </c>
    </row>
    <row r="151" spans="1:7" x14ac:dyDescent="0.25">
      <c r="A151" t="s">
        <v>299</v>
      </c>
      <c r="B151" t="s">
        <v>4049</v>
      </c>
      <c r="C151">
        <v>51.9</v>
      </c>
      <c r="D151">
        <v>48.509</v>
      </c>
      <c r="E151">
        <v>46.087000000000003</v>
      </c>
      <c r="F151">
        <v>18</v>
      </c>
      <c r="G151">
        <v>67.900000000000006</v>
      </c>
    </row>
    <row r="152" spans="1:7" x14ac:dyDescent="0.25">
      <c r="A152" t="s">
        <v>299</v>
      </c>
      <c r="B152" t="s">
        <v>4050</v>
      </c>
      <c r="C152">
        <v>51.5</v>
      </c>
      <c r="D152">
        <v>50.277000000000001</v>
      </c>
      <c r="E152">
        <v>45.777000000000001</v>
      </c>
      <c r="F152">
        <v>18</v>
      </c>
      <c r="G152">
        <v>68</v>
      </c>
    </row>
    <row r="153" spans="1:7" x14ac:dyDescent="0.25">
      <c r="A153" t="s">
        <v>299</v>
      </c>
      <c r="B153" t="s">
        <v>4051</v>
      </c>
      <c r="C153">
        <v>50.6</v>
      </c>
      <c r="D153">
        <v>49.146000000000001</v>
      </c>
      <c r="E153">
        <v>46.973999999999997</v>
      </c>
      <c r="F153">
        <v>16</v>
      </c>
      <c r="G153">
        <v>68</v>
      </c>
    </row>
    <row r="154" spans="1:7" x14ac:dyDescent="0.25">
      <c r="A154" t="s">
        <v>299</v>
      </c>
      <c r="B154" t="s">
        <v>4052</v>
      </c>
      <c r="C154">
        <v>51.4</v>
      </c>
      <c r="D154">
        <v>49.637</v>
      </c>
      <c r="E154">
        <v>45.610999999999997</v>
      </c>
      <c r="F154">
        <v>18</v>
      </c>
      <c r="G154">
        <v>67.900000000000006</v>
      </c>
    </row>
    <row r="155" spans="1:7" x14ac:dyDescent="0.25">
      <c r="A155" t="s">
        <v>299</v>
      </c>
      <c r="B155" t="s">
        <v>4053</v>
      </c>
      <c r="C155">
        <v>51.6</v>
      </c>
      <c r="D155">
        <v>49.613</v>
      </c>
      <c r="E155">
        <v>45.000999999999998</v>
      </c>
      <c r="F155">
        <v>17</v>
      </c>
      <c r="G155">
        <v>68</v>
      </c>
    </row>
    <row r="156" spans="1:7" x14ac:dyDescent="0.25">
      <c r="A156" t="s">
        <v>299</v>
      </c>
      <c r="B156" t="s">
        <v>4054</v>
      </c>
      <c r="C156">
        <v>50.7</v>
      </c>
      <c r="D156">
        <v>49.030999999999999</v>
      </c>
      <c r="E156">
        <v>46.207999999999998</v>
      </c>
      <c r="F156">
        <v>18</v>
      </c>
      <c r="G156">
        <v>67.900000000000006</v>
      </c>
    </row>
    <row r="157" spans="1:7" x14ac:dyDescent="0.25">
      <c r="A157" t="s">
        <v>299</v>
      </c>
      <c r="B157" t="s">
        <v>4055</v>
      </c>
      <c r="C157">
        <v>51.6</v>
      </c>
      <c r="D157">
        <v>49.33</v>
      </c>
      <c r="E157">
        <v>46.180999999999997</v>
      </c>
      <c r="F157">
        <v>18</v>
      </c>
      <c r="G157">
        <v>67.8</v>
      </c>
    </row>
    <row r="158" spans="1:7" x14ac:dyDescent="0.25">
      <c r="A158" t="s">
        <v>299</v>
      </c>
      <c r="B158" t="s">
        <v>4056</v>
      </c>
      <c r="C158">
        <v>51.8</v>
      </c>
      <c r="D158">
        <v>48.939</v>
      </c>
      <c r="E158">
        <v>45.981000000000002</v>
      </c>
      <c r="F158">
        <v>19</v>
      </c>
      <c r="G158">
        <v>68</v>
      </c>
    </row>
    <row r="159" spans="1:7" x14ac:dyDescent="0.25">
      <c r="A159" t="s">
        <v>299</v>
      </c>
      <c r="B159" t="s">
        <v>4057</v>
      </c>
      <c r="C159">
        <v>50.6</v>
      </c>
      <c r="D159">
        <v>49.067999999999998</v>
      </c>
      <c r="E159">
        <v>46.283999999999999</v>
      </c>
      <c r="F159">
        <v>19</v>
      </c>
      <c r="G159">
        <v>67.8</v>
      </c>
    </row>
    <row r="160" spans="1:7" x14ac:dyDescent="0.25">
      <c r="A160" t="s">
        <v>299</v>
      </c>
      <c r="B160" t="s">
        <v>4058</v>
      </c>
      <c r="C160">
        <v>51.4</v>
      </c>
      <c r="D160">
        <v>48.859000000000002</v>
      </c>
      <c r="E160">
        <v>45.67</v>
      </c>
      <c r="F160">
        <v>19</v>
      </c>
      <c r="G160">
        <v>67.599999999999994</v>
      </c>
    </row>
    <row r="161" spans="1:7" x14ac:dyDescent="0.25">
      <c r="A161" t="s">
        <v>299</v>
      </c>
      <c r="B161" t="s">
        <v>4059</v>
      </c>
      <c r="C161">
        <v>51</v>
      </c>
      <c r="D161">
        <v>48.508000000000003</v>
      </c>
      <c r="E161">
        <v>45.674999999999997</v>
      </c>
      <c r="F161">
        <v>18</v>
      </c>
      <c r="G161">
        <v>67.900000000000006</v>
      </c>
    </row>
    <row r="162" spans="1:7" x14ac:dyDescent="0.25">
      <c r="A162" t="s">
        <v>299</v>
      </c>
      <c r="B162" t="s">
        <v>4060</v>
      </c>
      <c r="C162">
        <v>50.6</v>
      </c>
      <c r="D162">
        <v>48.9</v>
      </c>
      <c r="E162">
        <v>45.904000000000003</v>
      </c>
      <c r="F162">
        <v>18</v>
      </c>
      <c r="G162">
        <v>67.8</v>
      </c>
    </row>
    <row r="163" spans="1:7" x14ac:dyDescent="0.25">
      <c r="A163" t="s">
        <v>299</v>
      </c>
      <c r="B163" t="s">
        <v>4061</v>
      </c>
      <c r="C163">
        <v>50.3</v>
      </c>
      <c r="D163">
        <v>50.445999999999998</v>
      </c>
      <c r="E163">
        <v>45.006</v>
      </c>
      <c r="F163">
        <v>18</v>
      </c>
      <c r="G163">
        <v>67.599999999999994</v>
      </c>
    </row>
    <row r="164" spans="1:7" x14ac:dyDescent="0.25">
      <c r="A164" t="s">
        <v>299</v>
      </c>
      <c r="B164" t="s">
        <v>4062</v>
      </c>
      <c r="C164">
        <v>51.2</v>
      </c>
      <c r="D164">
        <v>48.633000000000003</v>
      </c>
      <c r="E164">
        <v>45.572000000000003</v>
      </c>
      <c r="F164">
        <v>18</v>
      </c>
      <c r="G164">
        <v>67.7</v>
      </c>
    </row>
    <row r="165" spans="1:7" x14ac:dyDescent="0.25">
      <c r="A165" t="s">
        <v>299</v>
      </c>
      <c r="B165" t="s">
        <v>4063</v>
      </c>
      <c r="C165">
        <v>51</v>
      </c>
      <c r="D165">
        <v>49.737000000000002</v>
      </c>
      <c r="E165">
        <v>46.098999999999997</v>
      </c>
      <c r="F165">
        <v>17</v>
      </c>
      <c r="G165">
        <v>67.900000000000006</v>
      </c>
    </row>
    <row r="166" spans="1:7" x14ac:dyDescent="0.25">
      <c r="A166" t="s">
        <v>299</v>
      </c>
      <c r="B166" t="s">
        <v>4064</v>
      </c>
      <c r="C166">
        <v>51.2</v>
      </c>
      <c r="D166">
        <v>49.677</v>
      </c>
      <c r="E166">
        <v>45.738999999999997</v>
      </c>
      <c r="F166">
        <v>19</v>
      </c>
      <c r="G166">
        <v>67.900000000000006</v>
      </c>
    </row>
    <row r="167" spans="1:7" x14ac:dyDescent="0.25">
      <c r="A167" t="s">
        <v>299</v>
      </c>
      <c r="B167" t="s">
        <v>4065</v>
      </c>
      <c r="C167">
        <v>51.3</v>
      </c>
      <c r="D167">
        <v>48.779000000000003</v>
      </c>
      <c r="E167">
        <v>45.738999999999997</v>
      </c>
      <c r="F167">
        <v>19</v>
      </c>
      <c r="G167">
        <v>68.2</v>
      </c>
    </row>
    <row r="168" spans="1:7" x14ac:dyDescent="0.25">
      <c r="A168" t="s">
        <v>299</v>
      </c>
      <c r="B168" t="s">
        <v>4066</v>
      </c>
      <c r="C168">
        <v>51.9</v>
      </c>
      <c r="D168">
        <v>49.462000000000003</v>
      </c>
      <c r="E168">
        <v>46.137</v>
      </c>
      <c r="F168">
        <v>18</v>
      </c>
      <c r="G168">
        <v>68.400000000000006</v>
      </c>
    </row>
    <row r="169" spans="1:7" x14ac:dyDescent="0.25">
      <c r="A169" t="s">
        <v>299</v>
      </c>
      <c r="B169" t="s">
        <v>4067</v>
      </c>
      <c r="C169">
        <v>51.9</v>
      </c>
      <c r="D169">
        <v>49.462000000000003</v>
      </c>
      <c r="E169">
        <v>45.680999999999997</v>
      </c>
      <c r="F169">
        <v>18</v>
      </c>
      <c r="G169">
        <v>68.400000000000006</v>
      </c>
    </row>
    <row r="170" spans="1:7" x14ac:dyDescent="0.25">
      <c r="A170" t="s">
        <v>299</v>
      </c>
      <c r="B170" t="s">
        <v>4068</v>
      </c>
      <c r="C170">
        <v>51.5</v>
      </c>
      <c r="D170">
        <v>49.296999999999997</v>
      </c>
      <c r="E170">
        <v>45.899000000000001</v>
      </c>
      <c r="F170">
        <v>18</v>
      </c>
      <c r="G170">
        <v>68.400000000000006</v>
      </c>
    </row>
    <row r="171" spans="1:7" x14ac:dyDescent="0.25">
      <c r="A171" t="s">
        <v>299</v>
      </c>
      <c r="B171" t="s">
        <v>4069</v>
      </c>
      <c r="C171">
        <v>51.5</v>
      </c>
      <c r="D171">
        <v>48.963000000000001</v>
      </c>
      <c r="E171">
        <v>45.481000000000002</v>
      </c>
      <c r="F171">
        <v>19</v>
      </c>
      <c r="G171">
        <v>68.3</v>
      </c>
    </row>
    <row r="172" spans="1:7" x14ac:dyDescent="0.25">
      <c r="A172" t="s">
        <v>299</v>
      </c>
      <c r="B172" t="s">
        <v>4070</v>
      </c>
      <c r="C172">
        <v>51.9</v>
      </c>
      <c r="D172">
        <v>50.017000000000003</v>
      </c>
      <c r="E172">
        <v>45.918999999999997</v>
      </c>
      <c r="F172">
        <v>19</v>
      </c>
      <c r="G172">
        <v>68.5</v>
      </c>
    </row>
    <row r="173" spans="1:7" x14ac:dyDescent="0.25">
      <c r="A173" t="s">
        <v>299</v>
      </c>
      <c r="B173" t="s">
        <v>4071</v>
      </c>
      <c r="C173">
        <v>52.7</v>
      </c>
      <c r="D173">
        <v>49.847000000000001</v>
      </c>
      <c r="E173">
        <v>45.636000000000003</v>
      </c>
      <c r="F173">
        <v>18</v>
      </c>
      <c r="G173">
        <v>68.3</v>
      </c>
    </row>
    <row r="174" spans="1:7" x14ac:dyDescent="0.25">
      <c r="A174" t="s">
        <v>299</v>
      </c>
      <c r="B174" t="s">
        <v>4072</v>
      </c>
      <c r="C174">
        <v>53.2</v>
      </c>
      <c r="D174">
        <v>50.886000000000003</v>
      </c>
      <c r="E174">
        <v>45.658000000000001</v>
      </c>
      <c r="F174">
        <v>18</v>
      </c>
      <c r="G174">
        <v>68.2</v>
      </c>
    </row>
    <row r="175" spans="1:7" x14ac:dyDescent="0.25">
      <c r="A175" t="s">
        <v>299</v>
      </c>
      <c r="B175" t="s">
        <v>4073</v>
      </c>
      <c r="C175">
        <v>52</v>
      </c>
      <c r="D175">
        <v>50.226999999999997</v>
      </c>
      <c r="E175">
        <v>45.524000000000001</v>
      </c>
      <c r="F175">
        <v>19</v>
      </c>
      <c r="G175">
        <v>68.099999999999994</v>
      </c>
    </row>
    <row r="176" spans="1:7" x14ac:dyDescent="0.25">
      <c r="A176" t="s">
        <v>299</v>
      </c>
      <c r="B176" t="s">
        <v>4074</v>
      </c>
      <c r="C176">
        <v>50.9</v>
      </c>
      <c r="D176">
        <v>49.601999999999997</v>
      </c>
      <c r="E176">
        <v>45.917999999999999</v>
      </c>
      <c r="F176">
        <v>18</v>
      </c>
      <c r="G176">
        <v>67.900000000000006</v>
      </c>
    </row>
    <row r="177" spans="1:7" x14ac:dyDescent="0.25">
      <c r="A177" t="s">
        <v>299</v>
      </c>
      <c r="B177" t="s">
        <v>4075</v>
      </c>
      <c r="C177">
        <v>52.1</v>
      </c>
      <c r="D177">
        <v>50.281999999999996</v>
      </c>
      <c r="E177">
        <v>45.223999999999997</v>
      </c>
      <c r="F177">
        <v>20</v>
      </c>
      <c r="G177">
        <v>67.8</v>
      </c>
    </row>
    <row r="178" spans="1:7" x14ac:dyDescent="0.25">
      <c r="A178" t="s">
        <v>299</v>
      </c>
      <c r="B178" t="s">
        <v>4076</v>
      </c>
      <c r="C178">
        <v>51.3</v>
      </c>
      <c r="D178">
        <v>48.756</v>
      </c>
      <c r="E178">
        <v>46.2</v>
      </c>
      <c r="F178">
        <v>20</v>
      </c>
      <c r="G178">
        <v>67.900000000000006</v>
      </c>
    </row>
    <row r="179" spans="1:7" x14ac:dyDescent="0.25">
      <c r="A179" t="s">
        <v>299</v>
      </c>
      <c r="B179" t="s">
        <v>4077</v>
      </c>
      <c r="C179">
        <v>51.9</v>
      </c>
      <c r="D179">
        <v>48.887</v>
      </c>
      <c r="E179">
        <v>45.790999999999997</v>
      </c>
      <c r="F179">
        <v>18</v>
      </c>
      <c r="G179">
        <v>67.900000000000006</v>
      </c>
    </row>
    <row r="180" spans="1:7" x14ac:dyDescent="0.25">
      <c r="A180" t="s">
        <v>299</v>
      </c>
      <c r="B180" t="s">
        <v>4078</v>
      </c>
      <c r="C180">
        <v>51.1</v>
      </c>
      <c r="D180">
        <v>49.097999999999999</v>
      </c>
      <c r="E180">
        <v>45.015000000000001</v>
      </c>
      <c r="F180">
        <v>19</v>
      </c>
      <c r="G180">
        <v>67.8</v>
      </c>
    </row>
    <row r="181" spans="1:7" x14ac:dyDescent="0.25">
      <c r="A181" t="s">
        <v>299</v>
      </c>
      <c r="B181" t="s">
        <v>4079</v>
      </c>
      <c r="C181">
        <v>51.9</v>
      </c>
      <c r="D181">
        <v>49.942999999999998</v>
      </c>
      <c r="E181">
        <v>45.637999999999998</v>
      </c>
      <c r="F181">
        <v>18</v>
      </c>
      <c r="G181">
        <v>67.8</v>
      </c>
    </row>
    <row r="182" spans="1:7" x14ac:dyDescent="0.25">
      <c r="A182" t="s">
        <v>299</v>
      </c>
      <c r="B182" t="s">
        <v>4080</v>
      </c>
      <c r="C182">
        <v>51.3</v>
      </c>
      <c r="D182">
        <v>48.133000000000003</v>
      </c>
      <c r="E182">
        <v>46.030999999999999</v>
      </c>
      <c r="F182">
        <v>19</v>
      </c>
      <c r="G182">
        <v>67.900000000000006</v>
      </c>
    </row>
    <row r="183" spans="1:7" x14ac:dyDescent="0.25">
      <c r="A183" t="s">
        <v>299</v>
      </c>
      <c r="B183" t="s">
        <v>4081</v>
      </c>
      <c r="C183">
        <v>51.5</v>
      </c>
      <c r="D183">
        <v>49.098999999999997</v>
      </c>
      <c r="E183">
        <v>45.185000000000002</v>
      </c>
      <c r="F183">
        <v>18</v>
      </c>
      <c r="G183">
        <v>67.900000000000006</v>
      </c>
    </row>
    <row r="184" spans="1:7" x14ac:dyDescent="0.25">
      <c r="A184" t="s">
        <v>299</v>
      </c>
      <c r="B184" t="s">
        <v>4082</v>
      </c>
      <c r="C184">
        <v>51.3</v>
      </c>
      <c r="D184">
        <v>49.137</v>
      </c>
      <c r="E184">
        <v>46.017000000000003</v>
      </c>
      <c r="F184">
        <v>19</v>
      </c>
      <c r="G184">
        <v>68</v>
      </c>
    </row>
    <row r="185" spans="1:7" x14ac:dyDescent="0.25">
      <c r="A185" t="s">
        <v>299</v>
      </c>
      <c r="B185" t="s">
        <v>4083</v>
      </c>
      <c r="C185">
        <v>51.9</v>
      </c>
      <c r="D185">
        <v>49.301000000000002</v>
      </c>
      <c r="E185">
        <v>46.688000000000002</v>
      </c>
      <c r="F185">
        <v>19</v>
      </c>
      <c r="G185">
        <v>68.2</v>
      </c>
    </row>
    <row r="186" spans="1:7" x14ac:dyDescent="0.25">
      <c r="A186" t="s">
        <v>299</v>
      </c>
      <c r="B186" t="s">
        <v>4084</v>
      </c>
      <c r="C186">
        <v>51.6</v>
      </c>
      <c r="D186">
        <v>49.491</v>
      </c>
      <c r="E186">
        <v>45.92</v>
      </c>
      <c r="F186">
        <v>19</v>
      </c>
      <c r="G186">
        <v>68.099999999999994</v>
      </c>
    </row>
    <row r="187" spans="1:7" x14ac:dyDescent="0.25">
      <c r="A187" t="s">
        <v>299</v>
      </c>
      <c r="B187" t="s">
        <v>4085</v>
      </c>
      <c r="C187">
        <v>50.9</v>
      </c>
      <c r="D187">
        <v>48.781999999999996</v>
      </c>
      <c r="E187">
        <v>45.465000000000003</v>
      </c>
      <c r="F187">
        <v>19</v>
      </c>
      <c r="G187">
        <v>68.2</v>
      </c>
    </row>
    <row r="188" spans="1:7" x14ac:dyDescent="0.25">
      <c r="A188" t="s">
        <v>299</v>
      </c>
      <c r="B188" t="s">
        <v>4086</v>
      </c>
      <c r="C188">
        <v>52.4</v>
      </c>
      <c r="D188">
        <v>50.005000000000003</v>
      </c>
      <c r="E188">
        <v>45.561</v>
      </c>
      <c r="F188">
        <v>19</v>
      </c>
      <c r="G188">
        <v>68.099999999999994</v>
      </c>
    </row>
    <row r="189" spans="1:7" x14ac:dyDescent="0.25">
      <c r="A189" t="s">
        <v>299</v>
      </c>
      <c r="B189" t="s">
        <v>4087</v>
      </c>
      <c r="C189">
        <v>52.1</v>
      </c>
      <c r="D189">
        <v>49.649000000000001</v>
      </c>
      <c r="E189">
        <v>45.813000000000002</v>
      </c>
      <c r="F189">
        <v>19</v>
      </c>
      <c r="G189">
        <v>68.2</v>
      </c>
    </row>
    <row r="190" spans="1:7" x14ac:dyDescent="0.25">
      <c r="A190" t="s">
        <v>299</v>
      </c>
      <c r="B190" t="s">
        <v>4088</v>
      </c>
      <c r="C190">
        <v>51.2</v>
      </c>
      <c r="D190">
        <v>49.302</v>
      </c>
      <c r="E190">
        <v>46.131</v>
      </c>
      <c r="F190">
        <v>19</v>
      </c>
      <c r="G190">
        <v>68.3</v>
      </c>
    </row>
    <row r="191" spans="1:7" x14ac:dyDescent="0.25">
      <c r="A191" t="s">
        <v>299</v>
      </c>
      <c r="B191" t="s">
        <v>4089</v>
      </c>
      <c r="C191">
        <v>51</v>
      </c>
      <c r="D191">
        <v>49.610999999999997</v>
      </c>
      <c r="E191">
        <v>45.965000000000003</v>
      </c>
      <c r="F191">
        <v>19</v>
      </c>
      <c r="G191">
        <v>68</v>
      </c>
    </row>
    <row r="192" spans="1:7" x14ac:dyDescent="0.25">
      <c r="A192" t="s">
        <v>299</v>
      </c>
      <c r="B192" t="s">
        <v>4090</v>
      </c>
      <c r="C192">
        <v>51.1</v>
      </c>
      <c r="D192">
        <v>49.081000000000003</v>
      </c>
      <c r="E192">
        <v>46.13</v>
      </c>
      <c r="F192">
        <v>19</v>
      </c>
      <c r="G192">
        <v>68.099999999999994</v>
      </c>
    </row>
    <row r="193" spans="1:7" x14ac:dyDescent="0.25">
      <c r="A193" t="s">
        <v>299</v>
      </c>
      <c r="B193" t="s">
        <v>4091</v>
      </c>
      <c r="C193">
        <v>51.1</v>
      </c>
      <c r="D193">
        <v>48.820999999999998</v>
      </c>
      <c r="E193">
        <v>45.750999999999998</v>
      </c>
      <c r="F193">
        <v>21</v>
      </c>
      <c r="G193">
        <v>68</v>
      </c>
    </row>
    <row r="194" spans="1:7" x14ac:dyDescent="0.25">
      <c r="A194" t="s">
        <v>299</v>
      </c>
      <c r="B194" t="s">
        <v>4092</v>
      </c>
      <c r="C194">
        <v>51.2</v>
      </c>
      <c r="D194">
        <v>49.607999999999997</v>
      </c>
      <c r="E194">
        <v>46.002000000000002</v>
      </c>
      <c r="F194">
        <v>19</v>
      </c>
      <c r="G194">
        <v>67.7</v>
      </c>
    </row>
    <row r="195" spans="1:7" x14ac:dyDescent="0.25">
      <c r="A195" t="s">
        <v>299</v>
      </c>
      <c r="B195" t="s">
        <v>4093</v>
      </c>
      <c r="C195">
        <v>52.1</v>
      </c>
      <c r="D195">
        <v>50.551000000000002</v>
      </c>
      <c r="E195">
        <v>45.048000000000002</v>
      </c>
      <c r="F195">
        <v>18</v>
      </c>
      <c r="G195">
        <v>67.599999999999994</v>
      </c>
    </row>
    <row r="196" spans="1:7" x14ac:dyDescent="0.25">
      <c r="A196" t="s">
        <v>299</v>
      </c>
      <c r="B196" t="s">
        <v>4094</v>
      </c>
      <c r="C196">
        <v>50.7</v>
      </c>
      <c r="D196">
        <v>48.567</v>
      </c>
      <c r="E196">
        <v>45.607999999999997</v>
      </c>
      <c r="F196">
        <v>19</v>
      </c>
      <c r="G196">
        <v>67.7</v>
      </c>
    </row>
    <row r="197" spans="1:7" x14ac:dyDescent="0.25">
      <c r="A197" t="s">
        <v>299</v>
      </c>
      <c r="B197" t="s">
        <v>4095</v>
      </c>
      <c r="C197">
        <v>51.1</v>
      </c>
      <c r="D197">
        <v>49.078000000000003</v>
      </c>
      <c r="E197">
        <v>46.209000000000003</v>
      </c>
      <c r="F197">
        <v>18</v>
      </c>
      <c r="G197">
        <v>67.900000000000006</v>
      </c>
    </row>
    <row r="198" spans="1:7" x14ac:dyDescent="0.25">
      <c r="A198" t="s">
        <v>299</v>
      </c>
      <c r="B198" t="s">
        <v>4096</v>
      </c>
      <c r="C198">
        <v>51.2</v>
      </c>
      <c r="D198">
        <v>48.988999999999997</v>
      </c>
      <c r="E198">
        <v>44.786000000000001</v>
      </c>
      <c r="F198">
        <v>18</v>
      </c>
      <c r="G198">
        <v>68</v>
      </c>
    </row>
    <row r="199" spans="1:7" x14ac:dyDescent="0.25">
      <c r="A199" t="s">
        <v>299</v>
      </c>
      <c r="B199" t="s">
        <v>4097</v>
      </c>
      <c r="C199">
        <v>51.6</v>
      </c>
      <c r="D199">
        <v>49.223999999999997</v>
      </c>
      <c r="E199">
        <v>46.073999999999998</v>
      </c>
      <c r="F199">
        <v>19</v>
      </c>
      <c r="G199">
        <v>68.2</v>
      </c>
    </row>
    <row r="200" spans="1:7" x14ac:dyDescent="0.25">
      <c r="A200" t="s">
        <v>299</v>
      </c>
      <c r="B200" t="s">
        <v>4098</v>
      </c>
      <c r="C200">
        <v>51.6</v>
      </c>
      <c r="D200">
        <v>49.695</v>
      </c>
      <c r="E200">
        <v>46.093000000000004</v>
      </c>
      <c r="F200">
        <v>18</v>
      </c>
      <c r="G200">
        <v>68.400000000000006</v>
      </c>
    </row>
    <row r="201" spans="1:7" x14ac:dyDescent="0.25">
      <c r="A201" t="s">
        <v>299</v>
      </c>
      <c r="B201" t="s">
        <v>4099</v>
      </c>
      <c r="C201">
        <v>51.6</v>
      </c>
      <c r="D201">
        <v>49.13</v>
      </c>
      <c r="E201">
        <v>45.348999999999997</v>
      </c>
      <c r="F201">
        <v>18</v>
      </c>
      <c r="G201">
        <v>68.5</v>
      </c>
    </row>
    <row r="202" spans="1:7" x14ac:dyDescent="0.25">
      <c r="A202" t="s">
        <v>299</v>
      </c>
      <c r="B202" t="s">
        <v>4100</v>
      </c>
      <c r="C202">
        <v>51.4</v>
      </c>
      <c r="D202">
        <v>48.591999999999999</v>
      </c>
      <c r="E202">
        <v>45.777000000000001</v>
      </c>
      <c r="F202">
        <v>17</v>
      </c>
      <c r="G202">
        <v>68.5</v>
      </c>
    </row>
    <row r="203" spans="1:7" x14ac:dyDescent="0.25">
      <c r="A203" t="s">
        <v>299</v>
      </c>
      <c r="B203" t="s">
        <v>4101</v>
      </c>
      <c r="C203">
        <v>51.3</v>
      </c>
      <c r="D203">
        <v>49.323999999999998</v>
      </c>
      <c r="E203">
        <v>45.499000000000002</v>
      </c>
      <c r="F203">
        <v>19</v>
      </c>
      <c r="G203">
        <v>68.3</v>
      </c>
    </row>
    <row r="204" spans="1:7" x14ac:dyDescent="0.25">
      <c r="A204" t="s">
        <v>299</v>
      </c>
      <c r="B204" t="s">
        <v>4102</v>
      </c>
      <c r="C204">
        <v>51.7</v>
      </c>
      <c r="D204">
        <v>50.128999999999998</v>
      </c>
      <c r="E204">
        <v>45.682000000000002</v>
      </c>
      <c r="F204">
        <v>19</v>
      </c>
      <c r="G204">
        <v>68.400000000000006</v>
      </c>
    </row>
    <row r="205" spans="1:7" x14ac:dyDescent="0.25">
      <c r="A205" t="s">
        <v>299</v>
      </c>
      <c r="B205" t="s">
        <v>4103</v>
      </c>
      <c r="C205">
        <v>52.1</v>
      </c>
      <c r="D205">
        <v>49.514000000000003</v>
      </c>
      <c r="E205">
        <v>45.325000000000003</v>
      </c>
      <c r="F205">
        <v>19</v>
      </c>
      <c r="G205">
        <v>68.5</v>
      </c>
    </row>
    <row r="206" spans="1:7" x14ac:dyDescent="0.25">
      <c r="A206" t="s">
        <v>299</v>
      </c>
      <c r="B206" t="s">
        <v>4104</v>
      </c>
      <c r="C206">
        <v>51.6</v>
      </c>
      <c r="D206">
        <v>49.671999999999997</v>
      </c>
      <c r="E206">
        <v>46.017000000000003</v>
      </c>
      <c r="F206">
        <v>19</v>
      </c>
      <c r="G206">
        <v>68.599999999999994</v>
      </c>
    </row>
    <row r="207" spans="1:7" x14ac:dyDescent="0.25">
      <c r="A207" t="s">
        <v>299</v>
      </c>
      <c r="B207" t="s">
        <v>4105</v>
      </c>
      <c r="C207">
        <v>54.5</v>
      </c>
      <c r="D207">
        <v>51.012999999999998</v>
      </c>
      <c r="E207">
        <v>44.750999999999998</v>
      </c>
      <c r="F207">
        <v>18</v>
      </c>
      <c r="G207">
        <v>68.2</v>
      </c>
    </row>
    <row r="208" spans="1:7" x14ac:dyDescent="0.25">
      <c r="A208" t="s">
        <v>299</v>
      </c>
      <c r="B208" t="s">
        <v>4106</v>
      </c>
      <c r="C208">
        <v>58.2</v>
      </c>
      <c r="D208">
        <v>54.698</v>
      </c>
      <c r="E208">
        <v>46.003999999999998</v>
      </c>
      <c r="F208">
        <v>19</v>
      </c>
      <c r="G208">
        <v>67.5</v>
      </c>
    </row>
    <row r="209" spans="1:7" x14ac:dyDescent="0.25">
      <c r="A209" t="s">
        <v>299</v>
      </c>
      <c r="B209" t="s">
        <v>4107</v>
      </c>
      <c r="C209">
        <v>56.8</v>
      </c>
      <c r="D209">
        <v>52.524000000000001</v>
      </c>
      <c r="E209">
        <v>45.357999999999997</v>
      </c>
      <c r="F209">
        <v>26</v>
      </c>
      <c r="G209">
        <v>67.5</v>
      </c>
    </row>
    <row r="210" spans="1:7" x14ac:dyDescent="0.25">
      <c r="A210" t="s">
        <v>299</v>
      </c>
      <c r="B210" t="s">
        <v>4108</v>
      </c>
      <c r="C210">
        <v>56.7</v>
      </c>
      <c r="D210">
        <v>51.968000000000004</v>
      </c>
      <c r="E210">
        <v>46.012999999999998</v>
      </c>
      <c r="F210">
        <v>57</v>
      </c>
      <c r="G210">
        <v>67.2</v>
      </c>
    </row>
    <row r="211" spans="1:7" x14ac:dyDescent="0.25">
      <c r="A211" t="s">
        <v>299</v>
      </c>
      <c r="B211" t="s">
        <v>4109</v>
      </c>
      <c r="C211">
        <v>52.9</v>
      </c>
      <c r="D211">
        <v>49.942</v>
      </c>
      <c r="E211">
        <v>46.151000000000003</v>
      </c>
      <c r="F211">
        <v>16</v>
      </c>
      <c r="G211">
        <v>67.099999999999994</v>
      </c>
    </row>
    <row r="212" spans="1:7" x14ac:dyDescent="0.25">
      <c r="A212" t="s">
        <v>299</v>
      </c>
      <c r="B212" t="s">
        <v>4110</v>
      </c>
      <c r="C212">
        <v>52.9</v>
      </c>
      <c r="D212">
        <v>50.366</v>
      </c>
      <c r="E212">
        <v>46.436999999999998</v>
      </c>
      <c r="F212">
        <v>18</v>
      </c>
      <c r="G212">
        <v>67.099999999999994</v>
      </c>
    </row>
    <row r="213" spans="1:7" x14ac:dyDescent="0.25">
      <c r="A213" t="s">
        <v>299</v>
      </c>
      <c r="B213" t="s">
        <v>4111</v>
      </c>
      <c r="C213">
        <v>51</v>
      </c>
      <c r="D213">
        <v>49.369</v>
      </c>
      <c r="E213">
        <v>46.326999999999998</v>
      </c>
      <c r="F213">
        <v>18</v>
      </c>
      <c r="G213">
        <v>67.5</v>
      </c>
    </row>
    <row r="214" spans="1:7" x14ac:dyDescent="0.25">
      <c r="A214" t="s">
        <v>299</v>
      </c>
      <c r="B214" t="s">
        <v>4112</v>
      </c>
      <c r="C214">
        <v>51.5</v>
      </c>
      <c r="D214">
        <v>48.808</v>
      </c>
      <c r="E214">
        <v>46.040999999999997</v>
      </c>
      <c r="F214">
        <v>18</v>
      </c>
      <c r="G214">
        <v>67.8</v>
      </c>
    </row>
    <row r="215" spans="1:7" x14ac:dyDescent="0.25">
      <c r="A215" t="s">
        <v>299</v>
      </c>
      <c r="B215" t="s">
        <v>4113</v>
      </c>
      <c r="C215">
        <v>51.4</v>
      </c>
      <c r="D215">
        <v>48.408000000000001</v>
      </c>
      <c r="E215">
        <v>46.131</v>
      </c>
      <c r="F215">
        <v>19</v>
      </c>
      <c r="G215">
        <v>68.099999999999994</v>
      </c>
    </row>
    <row r="216" spans="1:7" x14ac:dyDescent="0.25">
      <c r="A216" t="s">
        <v>299</v>
      </c>
      <c r="B216" t="s">
        <v>4114</v>
      </c>
      <c r="C216">
        <v>50.9</v>
      </c>
      <c r="D216">
        <v>49.673000000000002</v>
      </c>
      <c r="E216">
        <v>46.314</v>
      </c>
      <c r="F216">
        <v>19</v>
      </c>
      <c r="G216">
        <v>68.099999999999994</v>
      </c>
    </row>
    <row r="217" spans="1:7" x14ac:dyDescent="0.25">
      <c r="A217" t="s">
        <v>299</v>
      </c>
      <c r="B217" t="s">
        <v>4115</v>
      </c>
      <c r="C217">
        <v>51.7</v>
      </c>
      <c r="D217">
        <v>49.238999999999997</v>
      </c>
      <c r="E217">
        <v>45.328000000000003</v>
      </c>
      <c r="F217">
        <v>17</v>
      </c>
      <c r="G217">
        <v>68.099999999999994</v>
      </c>
    </row>
    <row r="218" spans="1:7" x14ac:dyDescent="0.25">
      <c r="A218" t="s">
        <v>299</v>
      </c>
      <c r="B218" t="s">
        <v>4116</v>
      </c>
      <c r="C218">
        <v>51.4</v>
      </c>
      <c r="D218">
        <v>49.021000000000001</v>
      </c>
      <c r="E218">
        <v>46.212000000000003</v>
      </c>
      <c r="F218">
        <v>18</v>
      </c>
      <c r="G218">
        <v>68.3</v>
      </c>
    </row>
    <row r="219" spans="1:7" x14ac:dyDescent="0.25">
      <c r="A219" t="s">
        <v>299</v>
      </c>
      <c r="B219" t="s">
        <v>4117</v>
      </c>
      <c r="C219">
        <v>51.5</v>
      </c>
      <c r="D219">
        <v>50.390999999999998</v>
      </c>
      <c r="E219">
        <v>46.322000000000003</v>
      </c>
      <c r="F219">
        <v>19</v>
      </c>
      <c r="G219">
        <v>68.2</v>
      </c>
    </row>
    <row r="220" spans="1:7" x14ac:dyDescent="0.25">
      <c r="A220" t="s">
        <v>299</v>
      </c>
      <c r="B220" t="s">
        <v>4118</v>
      </c>
      <c r="C220">
        <v>51.9</v>
      </c>
      <c r="D220">
        <v>49.654000000000003</v>
      </c>
      <c r="E220">
        <v>46.393000000000001</v>
      </c>
      <c r="F220">
        <v>19</v>
      </c>
      <c r="G220">
        <v>68.3</v>
      </c>
    </row>
    <row r="221" spans="1:7" x14ac:dyDescent="0.25">
      <c r="A221" t="s">
        <v>299</v>
      </c>
      <c r="B221" t="s">
        <v>4119</v>
      </c>
      <c r="C221">
        <v>51.4</v>
      </c>
      <c r="D221">
        <v>48.886000000000003</v>
      </c>
      <c r="E221">
        <v>45.956000000000003</v>
      </c>
      <c r="F221">
        <v>17</v>
      </c>
      <c r="G221">
        <v>68.400000000000006</v>
      </c>
    </row>
    <row r="222" spans="1:7" x14ac:dyDescent="0.25">
      <c r="A222" t="s">
        <v>299</v>
      </c>
      <c r="B222" t="s">
        <v>4120</v>
      </c>
      <c r="C222">
        <v>51.4</v>
      </c>
      <c r="D222">
        <v>49.996000000000002</v>
      </c>
      <c r="E222">
        <v>45.543999999999997</v>
      </c>
      <c r="F222">
        <v>17</v>
      </c>
      <c r="G222">
        <v>68.099999999999994</v>
      </c>
    </row>
    <row r="223" spans="1:7" x14ac:dyDescent="0.25">
      <c r="A223" t="s">
        <v>299</v>
      </c>
      <c r="B223" t="s">
        <v>4121</v>
      </c>
      <c r="C223">
        <v>51.1</v>
      </c>
      <c r="D223">
        <v>49.456000000000003</v>
      </c>
      <c r="E223">
        <v>45.448999999999998</v>
      </c>
      <c r="F223">
        <v>17</v>
      </c>
      <c r="G223">
        <v>68.2</v>
      </c>
    </row>
    <row r="224" spans="1:7" x14ac:dyDescent="0.25">
      <c r="A224" t="s">
        <v>299</v>
      </c>
      <c r="B224" t="s">
        <v>4122</v>
      </c>
      <c r="C224">
        <v>51.7</v>
      </c>
      <c r="D224">
        <v>49.466000000000001</v>
      </c>
      <c r="E224">
        <v>45.756999999999998</v>
      </c>
      <c r="F224">
        <v>18</v>
      </c>
      <c r="G224">
        <v>68.099999999999994</v>
      </c>
    </row>
    <row r="225" spans="1:7" x14ac:dyDescent="0.25">
      <c r="A225" t="s">
        <v>299</v>
      </c>
      <c r="B225" t="s">
        <v>4123</v>
      </c>
      <c r="C225">
        <v>51.1</v>
      </c>
      <c r="D225">
        <v>49.481000000000002</v>
      </c>
      <c r="E225">
        <v>45.637</v>
      </c>
      <c r="F225">
        <v>18</v>
      </c>
      <c r="G225">
        <v>68</v>
      </c>
    </row>
    <row r="226" spans="1:7" x14ac:dyDescent="0.25">
      <c r="A226" t="s">
        <v>299</v>
      </c>
      <c r="B226" t="s">
        <v>4124</v>
      </c>
      <c r="C226">
        <v>51.7</v>
      </c>
      <c r="D226">
        <v>49.54</v>
      </c>
      <c r="E226">
        <v>46.26</v>
      </c>
      <c r="F226">
        <v>18</v>
      </c>
      <c r="G226">
        <v>67.8</v>
      </c>
    </row>
    <row r="227" spans="1:7" x14ac:dyDescent="0.25">
      <c r="A227" t="s">
        <v>299</v>
      </c>
      <c r="B227" t="s">
        <v>4125</v>
      </c>
      <c r="C227">
        <v>50.8</v>
      </c>
      <c r="D227">
        <v>48.604999999999997</v>
      </c>
      <c r="E227">
        <v>46.052999999999997</v>
      </c>
      <c r="F227">
        <v>19</v>
      </c>
      <c r="G227">
        <v>67.7</v>
      </c>
    </row>
    <row r="228" spans="1:7" x14ac:dyDescent="0.25">
      <c r="A228" t="s">
        <v>299</v>
      </c>
      <c r="B228" t="s">
        <v>4126</v>
      </c>
      <c r="C228">
        <v>51</v>
      </c>
      <c r="D228">
        <v>49.784999999999997</v>
      </c>
      <c r="E228">
        <v>45.317999999999998</v>
      </c>
      <c r="F228">
        <v>18</v>
      </c>
      <c r="G228">
        <v>67.8</v>
      </c>
    </row>
    <row r="229" spans="1:7" x14ac:dyDescent="0.25">
      <c r="A229" t="s">
        <v>299</v>
      </c>
      <c r="B229" t="s">
        <v>4127</v>
      </c>
      <c r="C229">
        <v>51</v>
      </c>
      <c r="D229">
        <v>48.692999999999998</v>
      </c>
      <c r="E229">
        <v>45.826999999999998</v>
      </c>
      <c r="F229">
        <v>19</v>
      </c>
      <c r="G229">
        <v>67.900000000000006</v>
      </c>
    </row>
    <row r="230" spans="1:7" x14ac:dyDescent="0.25">
      <c r="A230" t="s">
        <v>299</v>
      </c>
      <c r="B230" t="s">
        <v>4128</v>
      </c>
      <c r="C230">
        <v>51.3</v>
      </c>
      <c r="D230">
        <v>49.012</v>
      </c>
      <c r="E230">
        <v>45.826000000000001</v>
      </c>
      <c r="F230">
        <v>18</v>
      </c>
      <c r="G230">
        <v>67.900000000000006</v>
      </c>
    </row>
    <row r="231" spans="1:7" x14ac:dyDescent="0.25">
      <c r="A231" t="s">
        <v>299</v>
      </c>
      <c r="B231" t="s">
        <v>4129</v>
      </c>
      <c r="C231">
        <v>51.8</v>
      </c>
      <c r="D231">
        <v>49.832000000000001</v>
      </c>
      <c r="E231">
        <v>46.427999999999997</v>
      </c>
      <c r="F231">
        <v>18</v>
      </c>
      <c r="G231">
        <v>68.2</v>
      </c>
    </row>
    <row r="232" spans="1:7" x14ac:dyDescent="0.25">
      <c r="A232" t="s">
        <v>299</v>
      </c>
      <c r="B232" t="s">
        <v>4130</v>
      </c>
      <c r="C232">
        <v>50.9</v>
      </c>
      <c r="D232">
        <v>48.850999999999999</v>
      </c>
      <c r="E232">
        <v>46.134</v>
      </c>
      <c r="F232">
        <v>19</v>
      </c>
      <c r="G232">
        <v>68.2</v>
      </c>
    </row>
    <row r="233" spans="1:7" x14ac:dyDescent="0.25">
      <c r="A233" t="s">
        <v>299</v>
      </c>
      <c r="B233" t="s">
        <v>4131</v>
      </c>
      <c r="C233">
        <v>51</v>
      </c>
      <c r="D233">
        <v>49.890999999999998</v>
      </c>
      <c r="E233">
        <v>45.56</v>
      </c>
      <c r="F233">
        <v>18</v>
      </c>
      <c r="G233">
        <v>68.099999999999994</v>
      </c>
    </row>
    <row r="234" spans="1:7" x14ac:dyDescent="0.25">
      <c r="A234" t="s">
        <v>299</v>
      </c>
      <c r="B234" t="s">
        <v>4132</v>
      </c>
      <c r="C234">
        <v>50.6</v>
      </c>
      <c r="D234">
        <v>48.982999999999997</v>
      </c>
      <c r="E234">
        <v>46.238999999999997</v>
      </c>
      <c r="F234">
        <v>18</v>
      </c>
      <c r="G234">
        <v>68.400000000000006</v>
      </c>
    </row>
    <row r="235" spans="1:7" x14ac:dyDescent="0.25">
      <c r="A235" t="s">
        <v>299</v>
      </c>
      <c r="B235" t="s">
        <v>4133</v>
      </c>
      <c r="C235">
        <v>51.6</v>
      </c>
      <c r="D235">
        <v>49.088000000000001</v>
      </c>
      <c r="E235">
        <v>45.645000000000003</v>
      </c>
      <c r="F235">
        <v>22</v>
      </c>
      <c r="G235">
        <v>68.2</v>
      </c>
    </row>
    <row r="236" spans="1:7" x14ac:dyDescent="0.25">
      <c r="A236" t="s">
        <v>299</v>
      </c>
      <c r="B236" t="s">
        <v>4134</v>
      </c>
      <c r="C236">
        <v>51.8</v>
      </c>
      <c r="D236">
        <v>49.265999999999998</v>
      </c>
      <c r="E236">
        <v>45.814</v>
      </c>
      <c r="F236">
        <v>19</v>
      </c>
      <c r="G236">
        <v>68.099999999999994</v>
      </c>
    </row>
    <row r="237" spans="1:7" x14ac:dyDescent="0.25">
      <c r="A237" t="s">
        <v>299</v>
      </c>
      <c r="B237" t="s">
        <v>4135</v>
      </c>
      <c r="C237">
        <v>85.7</v>
      </c>
      <c r="D237">
        <v>67.503</v>
      </c>
      <c r="E237">
        <v>44.411999999999999</v>
      </c>
      <c r="F237">
        <v>19</v>
      </c>
      <c r="G237">
        <v>65</v>
      </c>
    </row>
    <row r="238" spans="1:7" x14ac:dyDescent="0.25">
      <c r="A238" t="s">
        <v>299</v>
      </c>
      <c r="B238" t="s">
        <v>4136</v>
      </c>
      <c r="C238">
        <v>51.9</v>
      </c>
      <c r="D238">
        <v>50.822000000000003</v>
      </c>
      <c r="E238">
        <v>45.540999999999997</v>
      </c>
      <c r="F238">
        <v>19</v>
      </c>
      <c r="G238">
        <v>65.099999999999994</v>
      </c>
    </row>
    <row r="239" spans="1:7" x14ac:dyDescent="0.25">
      <c r="A239" t="s">
        <v>299</v>
      </c>
      <c r="B239" t="s">
        <v>4137</v>
      </c>
      <c r="C239">
        <v>52.6</v>
      </c>
      <c r="D239">
        <v>51.271999999999998</v>
      </c>
      <c r="E239">
        <v>45.265000000000001</v>
      </c>
      <c r="F239">
        <v>18</v>
      </c>
      <c r="G239">
        <v>66</v>
      </c>
    </row>
    <row r="240" spans="1:7" x14ac:dyDescent="0.25">
      <c r="A240" t="s">
        <v>299</v>
      </c>
      <c r="B240" t="s">
        <v>4138</v>
      </c>
      <c r="C240">
        <v>52.3</v>
      </c>
      <c r="D240">
        <v>49.177</v>
      </c>
      <c r="E240">
        <v>45.365000000000002</v>
      </c>
      <c r="F240">
        <v>19</v>
      </c>
      <c r="G240">
        <v>66.8</v>
      </c>
    </row>
    <row r="241" spans="1:7" x14ac:dyDescent="0.25">
      <c r="A241" t="s">
        <v>299</v>
      </c>
      <c r="B241" t="s">
        <v>4139</v>
      </c>
      <c r="C241">
        <v>80.8</v>
      </c>
      <c r="D241">
        <v>66.084999999999994</v>
      </c>
      <c r="E241">
        <v>45.94</v>
      </c>
      <c r="F241">
        <v>19</v>
      </c>
      <c r="G241">
        <v>64.8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D905-32BD-4B70-87AC-E2EB1220A661}">
  <dimension ref="A1:J242"/>
  <sheetViews>
    <sheetView workbookViewId="0">
      <selection activeCell="F12" sqref="F12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4140</v>
      </c>
      <c r="C2">
        <v>49</v>
      </c>
      <c r="D2">
        <v>49.014000000000003</v>
      </c>
      <c r="E2">
        <v>45.914000000000001</v>
      </c>
      <c r="F2">
        <v>18</v>
      </c>
      <c r="G2">
        <v>87.8</v>
      </c>
      <c r="I2" t="s">
        <v>249</v>
      </c>
      <c r="J2" s="1">
        <f>AVERAGE(Tbl_2_GameObjects_Array_30000[Celkové využití CPU '[%']])</f>
        <v>49.226141078838182</v>
      </c>
    </row>
    <row r="3" spans="1:10" x14ac:dyDescent="0.25">
      <c r="A3" t="s">
        <v>299</v>
      </c>
      <c r="B3" t="s">
        <v>4141</v>
      </c>
      <c r="C3">
        <v>79</v>
      </c>
      <c r="D3">
        <v>65.671999999999997</v>
      </c>
      <c r="E3">
        <v>45.252000000000002</v>
      </c>
      <c r="F3">
        <v>17</v>
      </c>
      <c r="G3">
        <v>84.1</v>
      </c>
      <c r="I3" t="s">
        <v>250</v>
      </c>
      <c r="J3" s="1">
        <f>AVERAGE(Tbl_2_GameObjects_Array_30000[CPU Spotřeba energie jádra (SVI3 TFN) '[W']])</f>
        <v>49.624493775933587</v>
      </c>
    </row>
    <row r="4" spans="1:10" x14ac:dyDescent="0.25">
      <c r="A4" t="s">
        <v>299</v>
      </c>
      <c r="B4" t="s">
        <v>4142</v>
      </c>
      <c r="C4">
        <v>50.6</v>
      </c>
      <c r="D4">
        <v>51.677</v>
      </c>
      <c r="E4">
        <v>45.798000000000002</v>
      </c>
      <c r="F4">
        <v>19</v>
      </c>
      <c r="G4">
        <v>85.9</v>
      </c>
      <c r="I4" t="s">
        <v>251</v>
      </c>
      <c r="J4" s="1">
        <f>AVERAGE(Tbl_2_GameObjects_Array_30000[Využití GPU '[%']])</f>
        <v>18.825726141078839</v>
      </c>
    </row>
    <row r="5" spans="1:10" x14ac:dyDescent="0.25">
      <c r="A5" t="s">
        <v>299</v>
      </c>
      <c r="B5" t="s">
        <v>4143</v>
      </c>
      <c r="C5">
        <v>49.4</v>
      </c>
      <c r="D5">
        <v>50.606999999999999</v>
      </c>
      <c r="E5">
        <v>45.792999999999999</v>
      </c>
      <c r="F5">
        <v>21</v>
      </c>
      <c r="G5">
        <v>87.2</v>
      </c>
      <c r="I5" t="s">
        <v>252</v>
      </c>
      <c r="J5" s="1">
        <f>AVERAGE(Tbl_2_GameObjects_Array_30000[Total Board Power (TBP) '[W']])</f>
        <v>45.716356846473062</v>
      </c>
    </row>
    <row r="6" spans="1:10" x14ac:dyDescent="0.25">
      <c r="A6" t="s">
        <v>299</v>
      </c>
      <c r="B6" t="s">
        <v>4144</v>
      </c>
      <c r="C6">
        <v>48.3</v>
      </c>
      <c r="D6">
        <v>49.264000000000003</v>
      </c>
      <c r="E6">
        <v>44.951999999999998</v>
      </c>
      <c r="F6">
        <v>19</v>
      </c>
      <c r="G6">
        <v>88</v>
      </c>
      <c r="I6" t="s">
        <v>254</v>
      </c>
      <c r="J6" s="1">
        <f>AVERAGE(Tbl_2_GameObjects_Array_30000[Snímková frekvence (Presented) '[FPS']])</f>
        <v>88.5983402489627</v>
      </c>
    </row>
    <row r="7" spans="1:10" x14ac:dyDescent="0.25">
      <c r="A7" t="s">
        <v>299</v>
      </c>
      <c r="B7" t="s">
        <v>4145</v>
      </c>
      <c r="C7">
        <v>48.7</v>
      </c>
      <c r="D7">
        <v>49.902999999999999</v>
      </c>
      <c r="E7">
        <v>45.923000000000002</v>
      </c>
      <c r="F7">
        <v>21</v>
      </c>
      <c r="G7">
        <v>88.7</v>
      </c>
    </row>
    <row r="8" spans="1:10" x14ac:dyDescent="0.25">
      <c r="A8" t="s">
        <v>299</v>
      </c>
      <c r="B8" t="s">
        <v>4146</v>
      </c>
      <c r="C8">
        <v>48.6</v>
      </c>
      <c r="D8">
        <v>50.277000000000001</v>
      </c>
      <c r="E8">
        <v>44.719000000000001</v>
      </c>
      <c r="F8">
        <v>19</v>
      </c>
      <c r="G8">
        <v>88.6</v>
      </c>
    </row>
    <row r="9" spans="1:10" x14ac:dyDescent="0.25">
      <c r="A9" t="s">
        <v>299</v>
      </c>
      <c r="B9" t="s">
        <v>4147</v>
      </c>
      <c r="C9">
        <v>48.4</v>
      </c>
      <c r="D9">
        <v>50.09</v>
      </c>
      <c r="E9">
        <v>45.871000000000002</v>
      </c>
      <c r="F9">
        <v>20</v>
      </c>
      <c r="G9">
        <v>88.9</v>
      </c>
    </row>
    <row r="10" spans="1:10" x14ac:dyDescent="0.25">
      <c r="A10" t="s">
        <v>299</v>
      </c>
      <c r="B10" t="s">
        <v>4148</v>
      </c>
      <c r="C10">
        <v>48.5</v>
      </c>
      <c r="D10">
        <v>49.5</v>
      </c>
      <c r="E10">
        <v>45.249000000000002</v>
      </c>
      <c r="F10">
        <v>19</v>
      </c>
      <c r="G10">
        <v>88.6</v>
      </c>
    </row>
    <row r="11" spans="1:10" x14ac:dyDescent="0.25">
      <c r="A11" t="s">
        <v>299</v>
      </c>
      <c r="B11" t="s">
        <v>4149</v>
      </c>
      <c r="C11">
        <v>48.1</v>
      </c>
      <c r="D11">
        <v>48.692999999999998</v>
      </c>
      <c r="E11">
        <v>45.247999999999998</v>
      </c>
      <c r="F11">
        <v>21</v>
      </c>
      <c r="G11">
        <v>88.6</v>
      </c>
    </row>
    <row r="12" spans="1:10" x14ac:dyDescent="0.25">
      <c r="A12" t="s">
        <v>299</v>
      </c>
      <c r="B12" t="s">
        <v>4150</v>
      </c>
      <c r="C12">
        <v>48.6</v>
      </c>
      <c r="D12">
        <v>48.274999999999999</v>
      </c>
      <c r="E12">
        <v>44.869</v>
      </c>
      <c r="F12">
        <v>21</v>
      </c>
      <c r="G12">
        <v>88.6</v>
      </c>
    </row>
    <row r="13" spans="1:10" x14ac:dyDescent="0.25">
      <c r="A13" t="s">
        <v>299</v>
      </c>
      <c r="B13" t="s">
        <v>4151</v>
      </c>
      <c r="C13">
        <v>48.3</v>
      </c>
      <c r="D13">
        <v>48.12</v>
      </c>
      <c r="E13">
        <v>45.72</v>
      </c>
      <c r="F13">
        <v>20</v>
      </c>
      <c r="G13">
        <v>88.6</v>
      </c>
    </row>
    <row r="14" spans="1:10" x14ac:dyDescent="0.25">
      <c r="A14" t="s">
        <v>299</v>
      </c>
      <c r="B14" t="s">
        <v>4152</v>
      </c>
      <c r="C14">
        <v>48.4</v>
      </c>
      <c r="D14">
        <v>47.933999999999997</v>
      </c>
      <c r="E14">
        <v>45.835999999999999</v>
      </c>
      <c r="F14">
        <v>19</v>
      </c>
      <c r="G14">
        <v>89.2</v>
      </c>
    </row>
    <row r="15" spans="1:10" x14ac:dyDescent="0.25">
      <c r="A15" t="s">
        <v>299</v>
      </c>
      <c r="B15" t="s">
        <v>4153</v>
      </c>
      <c r="C15">
        <v>48.7</v>
      </c>
      <c r="D15">
        <v>50.02</v>
      </c>
      <c r="E15">
        <v>45.551000000000002</v>
      </c>
      <c r="F15">
        <v>19</v>
      </c>
      <c r="G15">
        <v>89.1</v>
      </c>
    </row>
    <row r="16" spans="1:10" x14ac:dyDescent="0.25">
      <c r="A16" t="s">
        <v>299</v>
      </c>
      <c r="B16" t="s">
        <v>4154</v>
      </c>
      <c r="C16">
        <v>48.7</v>
      </c>
      <c r="D16">
        <v>49.305</v>
      </c>
      <c r="E16">
        <v>45.5</v>
      </c>
      <c r="F16">
        <v>18</v>
      </c>
      <c r="G16">
        <v>89.3</v>
      </c>
    </row>
    <row r="17" spans="1:7" x14ac:dyDescent="0.25">
      <c r="A17" t="s">
        <v>299</v>
      </c>
      <c r="B17" t="s">
        <v>4155</v>
      </c>
      <c r="C17">
        <v>48.6</v>
      </c>
      <c r="D17">
        <v>49.042000000000002</v>
      </c>
      <c r="E17">
        <v>45.417000000000002</v>
      </c>
      <c r="F17">
        <v>18</v>
      </c>
      <c r="G17">
        <v>89.2</v>
      </c>
    </row>
    <row r="18" spans="1:7" x14ac:dyDescent="0.25">
      <c r="A18" t="s">
        <v>299</v>
      </c>
      <c r="B18" t="s">
        <v>4156</v>
      </c>
      <c r="C18">
        <v>48.7</v>
      </c>
      <c r="D18">
        <v>49.323999999999998</v>
      </c>
      <c r="E18">
        <v>45.573999999999998</v>
      </c>
      <c r="F18">
        <v>19</v>
      </c>
      <c r="G18">
        <v>89.2</v>
      </c>
    </row>
    <row r="19" spans="1:7" x14ac:dyDescent="0.25">
      <c r="A19" t="s">
        <v>299</v>
      </c>
      <c r="B19" t="s">
        <v>4157</v>
      </c>
      <c r="C19">
        <v>49.1</v>
      </c>
      <c r="D19">
        <v>50.905000000000001</v>
      </c>
      <c r="E19">
        <v>45.777000000000001</v>
      </c>
      <c r="F19">
        <v>20</v>
      </c>
      <c r="G19">
        <v>89.3</v>
      </c>
    </row>
    <row r="20" spans="1:7" x14ac:dyDescent="0.25">
      <c r="A20" t="s">
        <v>299</v>
      </c>
      <c r="B20" t="s">
        <v>4158</v>
      </c>
      <c r="C20">
        <v>48.8</v>
      </c>
      <c r="D20">
        <v>49.246000000000002</v>
      </c>
      <c r="E20">
        <v>46.261000000000003</v>
      </c>
      <c r="F20">
        <v>19</v>
      </c>
      <c r="G20">
        <v>89.3</v>
      </c>
    </row>
    <row r="21" spans="1:7" x14ac:dyDescent="0.25">
      <c r="A21" t="s">
        <v>299</v>
      </c>
      <c r="B21" t="s">
        <v>4159</v>
      </c>
      <c r="C21">
        <v>48.7</v>
      </c>
      <c r="D21">
        <v>49.533000000000001</v>
      </c>
      <c r="E21">
        <v>46.215000000000003</v>
      </c>
      <c r="F21">
        <v>16</v>
      </c>
      <c r="G21">
        <v>88.6</v>
      </c>
    </row>
    <row r="22" spans="1:7" x14ac:dyDescent="0.25">
      <c r="A22" t="s">
        <v>299</v>
      </c>
      <c r="B22" t="s">
        <v>4160</v>
      </c>
      <c r="C22">
        <v>47.8</v>
      </c>
      <c r="D22">
        <v>48.933999999999997</v>
      </c>
      <c r="E22">
        <v>46.335999999999999</v>
      </c>
      <c r="F22">
        <v>18</v>
      </c>
      <c r="G22">
        <v>88.2</v>
      </c>
    </row>
    <row r="23" spans="1:7" x14ac:dyDescent="0.25">
      <c r="A23" t="s">
        <v>299</v>
      </c>
      <c r="B23" t="s">
        <v>4161</v>
      </c>
      <c r="C23">
        <v>48.8</v>
      </c>
      <c r="D23">
        <v>49.396000000000001</v>
      </c>
      <c r="E23">
        <v>45.616999999999997</v>
      </c>
      <c r="F23">
        <v>19</v>
      </c>
      <c r="G23">
        <v>88.2</v>
      </c>
    </row>
    <row r="24" spans="1:7" x14ac:dyDescent="0.25">
      <c r="A24" t="s">
        <v>299</v>
      </c>
      <c r="B24" t="s">
        <v>4162</v>
      </c>
      <c r="C24">
        <v>48.2</v>
      </c>
      <c r="D24">
        <v>49.723999999999997</v>
      </c>
      <c r="E24">
        <v>45.703000000000003</v>
      </c>
      <c r="F24">
        <v>18</v>
      </c>
      <c r="G24">
        <v>87.9</v>
      </c>
    </row>
    <row r="25" spans="1:7" x14ac:dyDescent="0.25">
      <c r="A25" t="s">
        <v>299</v>
      </c>
      <c r="B25" t="s">
        <v>4163</v>
      </c>
      <c r="C25">
        <v>48.2</v>
      </c>
      <c r="D25">
        <v>48.982999999999997</v>
      </c>
      <c r="E25">
        <v>46.246000000000002</v>
      </c>
      <c r="F25">
        <v>19</v>
      </c>
      <c r="G25">
        <v>88.3</v>
      </c>
    </row>
    <row r="26" spans="1:7" x14ac:dyDescent="0.25">
      <c r="A26" t="s">
        <v>299</v>
      </c>
      <c r="B26" t="s">
        <v>4164</v>
      </c>
      <c r="C26">
        <v>48.7</v>
      </c>
      <c r="D26">
        <v>49.551000000000002</v>
      </c>
      <c r="E26">
        <v>46.402000000000001</v>
      </c>
      <c r="F26">
        <v>19</v>
      </c>
      <c r="G26">
        <v>88.4</v>
      </c>
    </row>
    <row r="27" spans="1:7" x14ac:dyDescent="0.25">
      <c r="A27" t="s">
        <v>299</v>
      </c>
      <c r="B27" t="s">
        <v>4165</v>
      </c>
      <c r="C27">
        <v>48.4</v>
      </c>
      <c r="D27">
        <v>48.401000000000003</v>
      </c>
      <c r="E27">
        <v>45.683999999999997</v>
      </c>
      <c r="F27">
        <v>19</v>
      </c>
      <c r="G27">
        <v>88.7</v>
      </c>
    </row>
    <row r="28" spans="1:7" x14ac:dyDescent="0.25">
      <c r="A28" t="s">
        <v>299</v>
      </c>
      <c r="B28" t="s">
        <v>4166</v>
      </c>
      <c r="C28">
        <v>48.2</v>
      </c>
      <c r="D28">
        <v>48.05</v>
      </c>
      <c r="E28">
        <v>45.103000000000002</v>
      </c>
      <c r="F28">
        <v>19</v>
      </c>
      <c r="G28">
        <v>88.4</v>
      </c>
    </row>
    <row r="29" spans="1:7" x14ac:dyDescent="0.25">
      <c r="A29" t="s">
        <v>299</v>
      </c>
      <c r="B29" t="s">
        <v>4167</v>
      </c>
      <c r="C29">
        <v>49.1</v>
      </c>
      <c r="D29">
        <v>50.601999999999997</v>
      </c>
      <c r="E29">
        <v>45.228000000000002</v>
      </c>
      <c r="F29">
        <v>19</v>
      </c>
      <c r="G29">
        <v>88.6</v>
      </c>
    </row>
    <row r="30" spans="1:7" x14ac:dyDescent="0.25">
      <c r="A30" t="s">
        <v>299</v>
      </c>
      <c r="B30" t="s">
        <v>4168</v>
      </c>
      <c r="C30">
        <v>48</v>
      </c>
      <c r="D30">
        <v>48.368000000000002</v>
      </c>
      <c r="E30">
        <v>45.683999999999997</v>
      </c>
      <c r="F30">
        <v>19</v>
      </c>
      <c r="G30">
        <v>88.7</v>
      </c>
    </row>
    <row r="31" spans="1:7" x14ac:dyDescent="0.25">
      <c r="A31" t="s">
        <v>299</v>
      </c>
      <c r="B31" t="s">
        <v>4169</v>
      </c>
      <c r="C31">
        <v>48.2</v>
      </c>
      <c r="D31">
        <v>49.386000000000003</v>
      </c>
      <c r="E31">
        <v>45.368000000000002</v>
      </c>
      <c r="F31">
        <v>19</v>
      </c>
      <c r="G31">
        <v>88.5</v>
      </c>
    </row>
    <row r="32" spans="1:7" x14ac:dyDescent="0.25">
      <c r="A32" t="s">
        <v>299</v>
      </c>
      <c r="B32" t="s">
        <v>4170</v>
      </c>
      <c r="C32">
        <v>47.9</v>
      </c>
      <c r="D32">
        <v>48.463000000000001</v>
      </c>
      <c r="E32">
        <v>45.006999999999998</v>
      </c>
      <c r="F32">
        <v>19</v>
      </c>
      <c r="G32">
        <v>88.5</v>
      </c>
    </row>
    <row r="33" spans="1:7" x14ac:dyDescent="0.25">
      <c r="A33" t="s">
        <v>299</v>
      </c>
      <c r="B33" t="s">
        <v>4171</v>
      </c>
      <c r="C33">
        <v>48.6</v>
      </c>
      <c r="D33">
        <v>49.356999999999999</v>
      </c>
      <c r="E33">
        <v>46.136000000000003</v>
      </c>
      <c r="F33">
        <v>19</v>
      </c>
      <c r="G33">
        <v>88.1</v>
      </c>
    </row>
    <row r="34" spans="1:7" x14ac:dyDescent="0.25">
      <c r="A34" t="s">
        <v>299</v>
      </c>
      <c r="B34" t="s">
        <v>4172</v>
      </c>
      <c r="C34">
        <v>48.4</v>
      </c>
      <c r="D34">
        <v>48.405000000000001</v>
      </c>
      <c r="E34">
        <v>44.765000000000001</v>
      </c>
      <c r="F34">
        <v>19</v>
      </c>
      <c r="G34">
        <v>88.1</v>
      </c>
    </row>
    <row r="35" spans="1:7" x14ac:dyDescent="0.25">
      <c r="A35" t="s">
        <v>299</v>
      </c>
      <c r="B35" t="s">
        <v>4173</v>
      </c>
      <c r="C35">
        <v>48.2</v>
      </c>
      <c r="D35">
        <v>48.642000000000003</v>
      </c>
      <c r="E35">
        <v>45.814999999999998</v>
      </c>
      <c r="F35">
        <v>19</v>
      </c>
      <c r="G35">
        <v>88.3</v>
      </c>
    </row>
    <row r="36" spans="1:7" x14ac:dyDescent="0.25">
      <c r="A36" t="s">
        <v>299</v>
      </c>
      <c r="B36" t="s">
        <v>4174</v>
      </c>
      <c r="C36">
        <v>48.6</v>
      </c>
      <c r="D36">
        <v>48.591999999999999</v>
      </c>
      <c r="E36">
        <v>45.325000000000003</v>
      </c>
      <c r="F36">
        <v>19</v>
      </c>
      <c r="G36">
        <v>88.2</v>
      </c>
    </row>
    <row r="37" spans="1:7" x14ac:dyDescent="0.25">
      <c r="A37" t="s">
        <v>299</v>
      </c>
      <c r="B37" t="s">
        <v>4175</v>
      </c>
      <c r="C37">
        <v>48.4</v>
      </c>
      <c r="D37">
        <v>49.027999999999999</v>
      </c>
      <c r="E37">
        <v>45.066000000000003</v>
      </c>
      <c r="F37">
        <v>19</v>
      </c>
      <c r="G37">
        <v>88.6</v>
      </c>
    </row>
    <row r="38" spans="1:7" x14ac:dyDescent="0.25">
      <c r="A38" t="s">
        <v>299</v>
      </c>
      <c r="B38" t="s">
        <v>4176</v>
      </c>
      <c r="C38">
        <v>48.4</v>
      </c>
      <c r="D38">
        <v>49.027999999999999</v>
      </c>
      <c r="E38">
        <v>44.91</v>
      </c>
      <c r="F38">
        <v>18</v>
      </c>
      <c r="G38">
        <v>88.6</v>
      </c>
    </row>
    <row r="39" spans="1:7" x14ac:dyDescent="0.25">
      <c r="A39" t="s">
        <v>299</v>
      </c>
      <c r="B39" t="s">
        <v>4177</v>
      </c>
      <c r="C39">
        <v>48.4</v>
      </c>
      <c r="D39">
        <v>49.116999999999997</v>
      </c>
      <c r="E39">
        <v>46.463000000000001</v>
      </c>
      <c r="F39">
        <v>19</v>
      </c>
      <c r="G39">
        <v>88.7</v>
      </c>
    </row>
    <row r="40" spans="1:7" x14ac:dyDescent="0.25">
      <c r="A40" t="s">
        <v>299</v>
      </c>
      <c r="B40" t="s">
        <v>4178</v>
      </c>
      <c r="C40">
        <v>48.5</v>
      </c>
      <c r="D40">
        <v>49.771999999999998</v>
      </c>
      <c r="E40">
        <v>46.152000000000001</v>
      </c>
      <c r="F40">
        <v>19</v>
      </c>
      <c r="G40">
        <v>88.7</v>
      </c>
    </row>
    <row r="41" spans="1:7" x14ac:dyDescent="0.25">
      <c r="A41" t="s">
        <v>299</v>
      </c>
      <c r="B41" t="s">
        <v>4179</v>
      </c>
      <c r="C41">
        <v>49</v>
      </c>
      <c r="D41">
        <v>50.308999999999997</v>
      </c>
      <c r="E41">
        <v>46.883000000000003</v>
      </c>
      <c r="F41">
        <v>18</v>
      </c>
      <c r="G41">
        <v>89</v>
      </c>
    </row>
    <row r="42" spans="1:7" x14ac:dyDescent="0.25">
      <c r="A42" t="s">
        <v>299</v>
      </c>
      <c r="B42" t="s">
        <v>4180</v>
      </c>
      <c r="C42">
        <v>49.1</v>
      </c>
      <c r="D42">
        <v>49.597000000000001</v>
      </c>
      <c r="E42">
        <v>46.165999999999997</v>
      </c>
      <c r="F42">
        <v>19</v>
      </c>
      <c r="G42">
        <v>89.2</v>
      </c>
    </row>
    <row r="43" spans="1:7" x14ac:dyDescent="0.25">
      <c r="A43" t="s">
        <v>299</v>
      </c>
      <c r="B43" t="s">
        <v>4181</v>
      </c>
      <c r="C43">
        <v>48.2</v>
      </c>
      <c r="D43">
        <v>49.408000000000001</v>
      </c>
      <c r="E43">
        <v>46.104999999999997</v>
      </c>
      <c r="F43">
        <v>19</v>
      </c>
      <c r="G43">
        <v>89.3</v>
      </c>
    </row>
    <row r="44" spans="1:7" x14ac:dyDescent="0.25">
      <c r="A44" t="s">
        <v>299</v>
      </c>
      <c r="B44" t="s">
        <v>4182</v>
      </c>
      <c r="C44">
        <v>48.9</v>
      </c>
      <c r="D44">
        <v>49.738</v>
      </c>
      <c r="E44">
        <v>46.438000000000002</v>
      </c>
      <c r="F44">
        <v>19</v>
      </c>
      <c r="G44">
        <v>89.6</v>
      </c>
    </row>
    <row r="45" spans="1:7" x14ac:dyDescent="0.25">
      <c r="A45" t="s">
        <v>299</v>
      </c>
      <c r="B45" t="s">
        <v>4183</v>
      </c>
      <c r="C45">
        <v>48.6</v>
      </c>
      <c r="D45">
        <v>49.600999999999999</v>
      </c>
      <c r="E45">
        <v>45.83</v>
      </c>
      <c r="F45">
        <v>19</v>
      </c>
      <c r="G45">
        <v>89.2</v>
      </c>
    </row>
    <row r="46" spans="1:7" x14ac:dyDescent="0.25">
      <c r="A46" t="s">
        <v>299</v>
      </c>
      <c r="B46" t="s">
        <v>4184</v>
      </c>
      <c r="C46">
        <v>48.5</v>
      </c>
      <c r="D46">
        <v>49.6</v>
      </c>
      <c r="E46">
        <v>46.628999999999998</v>
      </c>
      <c r="F46">
        <v>17</v>
      </c>
      <c r="G46">
        <v>89.2</v>
      </c>
    </row>
    <row r="47" spans="1:7" x14ac:dyDescent="0.25">
      <c r="A47" t="s">
        <v>299</v>
      </c>
      <c r="B47" t="s">
        <v>4185</v>
      </c>
      <c r="C47">
        <v>48.2</v>
      </c>
      <c r="D47">
        <v>48.780999999999999</v>
      </c>
      <c r="E47">
        <v>45.234000000000002</v>
      </c>
      <c r="F47">
        <v>19</v>
      </c>
      <c r="G47">
        <v>89.3</v>
      </c>
    </row>
    <row r="48" spans="1:7" x14ac:dyDescent="0.25">
      <c r="A48" t="s">
        <v>299</v>
      </c>
      <c r="B48" t="s">
        <v>4186</v>
      </c>
      <c r="C48">
        <v>48.6</v>
      </c>
      <c r="D48">
        <v>50.154000000000003</v>
      </c>
      <c r="E48">
        <v>46.506999999999998</v>
      </c>
      <c r="F48">
        <v>22</v>
      </c>
      <c r="G48">
        <v>89.2</v>
      </c>
    </row>
    <row r="49" spans="1:7" x14ac:dyDescent="0.25">
      <c r="A49" t="s">
        <v>299</v>
      </c>
      <c r="B49" t="s">
        <v>4187</v>
      </c>
      <c r="C49">
        <v>48.3</v>
      </c>
      <c r="D49">
        <v>49.207999999999998</v>
      </c>
      <c r="E49">
        <v>45.542999999999999</v>
      </c>
      <c r="F49">
        <v>19</v>
      </c>
      <c r="G49">
        <v>89.1</v>
      </c>
    </row>
    <row r="50" spans="1:7" x14ac:dyDescent="0.25">
      <c r="A50" t="s">
        <v>299</v>
      </c>
      <c r="B50" t="s">
        <v>4188</v>
      </c>
      <c r="C50">
        <v>48.7</v>
      </c>
      <c r="D50">
        <v>50.398000000000003</v>
      </c>
      <c r="E50">
        <v>45.606000000000002</v>
      </c>
      <c r="F50">
        <v>18</v>
      </c>
      <c r="G50">
        <v>89.2</v>
      </c>
    </row>
    <row r="51" spans="1:7" x14ac:dyDescent="0.25">
      <c r="A51" t="s">
        <v>299</v>
      </c>
      <c r="B51" t="s">
        <v>4189</v>
      </c>
      <c r="C51">
        <v>48.4</v>
      </c>
      <c r="D51">
        <v>49.933999999999997</v>
      </c>
      <c r="E51">
        <v>46.692</v>
      </c>
      <c r="F51">
        <v>19</v>
      </c>
      <c r="G51">
        <v>89.1</v>
      </c>
    </row>
    <row r="52" spans="1:7" x14ac:dyDescent="0.25">
      <c r="A52" t="s">
        <v>299</v>
      </c>
      <c r="B52" t="s">
        <v>4190</v>
      </c>
      <c r="C52">
        <v>48.3</v>
      </c>
      <c r="D52">
        <v>48.89</v>
      </c>
      <c r="E52">
        <v>45.679000000000002</v>
      </c>
      <c r="F52">
        <v>18</v>
      </c>
      <c r="G52">
        <v>89.2</v>
      </c>
    </row>
    <row r="53" spans="1:7" x14ac:dyDescent="0.25">
      <c r="A53" t="s">
        <v>299</v>
      </c>
      <c r="B53" t="s">
        <v>4191</v>
      </c>
      <c r="C53">
        <v>48.8</v>
      </c>
      <c r="D53">
        <v>49.86</v>
      </c>
      <c r="E53">
        <v>46.167999999999999</v>
      </c>
      <c r="F53">
        <v>19</v>
      </c>
      <c r="G53">
        <v>88.9</v>
      </c>
    </row>
    <row r="54" spans="1:7" x14ac:dyDescent="0.25">
      <c r="A54" t="s">
        <v>299</v>
      </c>
      <c r="B54" t="s">
        <v>4192</v>
      </c>
      <c r="C54">
        <v>48.4</v>
      </c>
      <c r="D54">
        <v>49.682000000000002</v>
      </c>
      <c r="E54">
        <v>46.167999999999999</v>
      </c>
      <c r="F54">
        <v>19</v>
      </c>
      <c r="G54">
        <v>88.7</v>
      </c>
    </row>
    <row r="55" spans="1:7" x14ac:dyDescent="0.25">
      <c r="A55" t="s">
        <v>299</v>
      </c>
      <c r="B55" t="s">
        <v>4193</v>
      </c>
      <c r="C55">
        <v>48.8</v>
      </c>
      <c r="D55">
        <v>50.277000000000001</v>
      </c>
      <c r="E55">
        <v>45.856999999999999</v>
      </c>
      <c r="F55">
        <v>19</v>
      </c>
      <c r="G55">
        <v>89.2</v>
      </c>
    </row>
    <row r="56" spans="1:7" x14ac:dyDescent="0.25">
      <c r="A56" t="s">
        <v>299</v>
      </c>
      <c r="B56" t="s">
        <v>4194</v>
      </c>
      <c r="C56">
        <v>48.2</v>
      </c>
      <c r="D56">
        <v>48.802</v>
      </c>
      <c r="E56">
        <v>46.606000000000002</v>
      </c>
      <c r="F56">
        <v>18</v>
      </c>
      <c r="G56">
        <v>89</v>
      </c>
    </row>
    <row r="57" spans="1:7" x14ac:dyDescent="0.25">
      <c r="A57" t="s">
        <v>299</v>
      </c>
      <c r="B57" t="s">
        <v>4195</v>
      </c>
      <c r="C57">
        <v>48.4</v>
      </c>
      <c r="D57">
        <v>49.033000000000001</v>
      </c>
      <c r="E57">
        <v>45.085000000000001</v>
      </c>
      <c r="F57">
        <v>20</v>
      </c>
      <c r="G57">
        <v>88.9</v>
      </c>
    </row>
    <row r="58" spans="1:7" x14ac:dyDescent="0.25">
      <c r="A58" t="s">
        <v>299</v>
      </c>
      <c r="B58" t="s">
        <v>4196</v>
      </c>
      <c r="C58">
        <v>48.9</v>
      </c>
      <c r="D58">
        <v>49.372</v>
      </c>
      <c r="E58">
        <v>46.042999999999999</v>
      </c>
      <c r="F58">
        <v>19</v>
      </c>
      <c r="G58">
        <v>89.4</v>
      </c>
    </row>
    <row r="59" spans="1:7" x14ac:dyDescent="0.25">
      <c r="A59" t="s">
        <v>299</v>
      </c>
      <c r="B59" t="s">
        <v>4197</v>
      </c>
      <c r="C59">
        <v>48.9</v>
      </c>
      <c r="D59">
        <v>48.959000000000003</v>
      </c>
      <c r="E59">
        <v>44.750999999999998</v>
      </c>
      <c r="F59">
        <v>21</v>
      </c>
      <c r="G59">
        <v>89.3</v>
      </c>
    </row>
    <row r="60" spans="1:7" x14ac:dyDescent="0.25">
      <c r="A60" t="s">
        <v>299</v>
      </c>
      <c r="B60" t="s">
        <v>4198</v>
      </c>
      <c r="C60">
        <v>48.4</v>
      </c>
      <c r="D60">
        <v>49.244999999999997</v>
      </c>
      <c r="E60">
        <v>47.17</v>
      </c>
      <c r="F60">
        <v>19</v>
      </c>
      <c r="G60">
        <v>89.3</v>
      </c>
    </row>
    <row r="61" spans="1:7" x14ac:dyDescent="0.25">
      <c r="A61" t="s">
        <v>299</v>
      </c>
      <c r="B61" t="s">
        <v>4199</v>
      </c>
      <c r="C61">
        <v>48.2</v>
      </c>
      <c r="D61">
        <v>48.284999999999997</v>
      </c>
      <c r="E61">
        <v>44.816000000000003</v>
      </c>
      <c r="F61">
        <v>20</v>
      </c>
      <c r="G61">
        <v>89.1</v>
      </c>
    </row>
    <row r="62" spans="1:7" x14ac:dyDescent="0.25">
      <c r="A62" t="s">
        <v>299</v>
      </c>
      <c r="B62" t="s">
        <v>4200</v>
      </c>
      <c r="C62">
        <v>48.7</v>
      </c>
      <c r="D62">
        <v>48.396000000000001</v>
      </c>
      <c r="E62">
        <v>45.189</v>
      </c>
      <c r="F62">
        <v>19</v>
      </c>
      <c r="G62">
        <v>89</v>
      </c>
    </row>
    <row r="63" spans="1:7" x14ac:dyDescent="0.25">
      <c r="A63" t="s">
        <v>299</v>
      </c>
      <c r="B63" t="s">
        <v>4201</v>
      </c>
      <c r="C63">
        <v>48.7</v>
      </c>
      <c r="D63">
        <v>49.5</v>
      </c>
      <c r="E63">
        <v>45.661000000000001</v>
      </c>
      <c r="F63">
        <v>21</v>
      </c>
      <c r="G63">
        <v>89.1</v>
      </c>
    </row>
    <row r="64" spans="1:7" x14ac:dyDescent="0.25">
      <c r="A64" t="s">
        <v>299</v>
      </c>
      <c r="B64" t="s">
        <v>4202</v>
      </c>
      <c r="C64">
        <v>48.8</v>
      </c>
      <c r="D64">
        <v>50.112000000000002</v>
      </c>
      <c r="E64">
        <v>45.627000000000002</v>
      </c>
      <c r="F64">
        <v>20</v>
      </c>
      <c r="G64">
        <v>88.9</v>
      </c>
    </row>
    <row r="65" spans="1:7" x14ac:dyDescent="0.25">
      <c r="A65" t="s">
        <v>299</v>
      </c>
      <c r="B65" t="s">
        <v>4203</v>
      </c>
      <c r="C65">
        <v>48.2</v>
      </c>
      <c r="D65">
        <v>49.423000000000002</v>
      </c>
      <c r="E65">
        <v>45.162999999999997</v>
      </c>
      <c r="F65">
        <v>19</v>
      </c>
      <c r="G65">
        <v>88.5</v>
      </c>
    </row>
    <row r="66" spans="1:7" x14ac:dyDescent="0.25">
      <c r="A66" t="s">
        <v>299</v>
      </c>
      <c r="B66" t="s">
        <v>4204</v>
      </c>
      <c r="C66">
        <v>48</v>
      </c>
      <c r="D66">
        <v>48.972000000000001</v>
      </c>
      <c r="E66">
        <v>45.436999999999998</v>
      </c>
      <c r="F66">
        <v>19</v>
      </c>
      <c r="G66">
        <v>88.2</v>
      </c>
    </row>
    <row r="67" spans="1:7" x14ac:dyDescent="0.25">
      <c r="A67" t="s">
        <v>299</v>
      </c>
      <c r="B67" t="s">
        <v>4205</v>
      </c>
      <c r="C67">
        <v>48.6</v>
      </c>
      <c r="D67">
        <v>49.073999999999998</v>
      </c>
      <c r="E67">
        <v>45.898000000000003</v>
      </c>
      <c r="F67">
        <v>20</v>
      </c>
      <c r="G67">
        <v>88.4</v>
      </c>
    </row>
    <row r="68" spans="1:7" x14ac:dyDescent="0.25">
      <c r="A68" t="s">
        <v>299</v>
      </c>
      <c r="B68" t="s">
        <v>4206</v>
      </c>
      <c r="C68">
        <v>48.6</v>
      </c>
      <c r="D68">
        <v>48.381</v>
      </c>
      <c r="E68">
        <v>45.921999999999997</v>
      </c>
      <c r="F68">
        <v>20</v>
      </c>
      <c r="G68">
        <v>88.6</v>
      </c>
    </row>
    <row r="69" spans="1:7" x14ac:dyDescent="0.25">
      <c r="A69" t="s">
        <v>299</v>
      </c>
      <c r="B69" t="s">
        <v>4207</v>
      </c>
      <c r="C69">
        <v>48.8</v>
      </c>
      <c r="D69">
        <v>49.014000000000003</v>
      </c>
      <c r="E69">
        <v>46.222999999999999</v>
      </c>
      <c r="F69">
        <v>20</v>
      </c>
      <c r="G69">
        <v>88.5</v>
      </c>
    </row>
    <row r="70" spans="1:7" x14ac:dyDescent="0.25">
      <c r="A70" t="s">
        <v>299</v>
      </c>
      <c r="B70" t="s">
        <v>4208</v>
      </c>
      <c r="C70">
        <v>48</v>
      </c>
      <c r="D70">
        <v>48.247</v>
      </c>
      <c r="E70">
        <v>44.906999999999996</v>
      </c>
      <c r="F70">
        <v>19</v>
      </c>
      <c r="G70">
        <v>88.1</v>
      </c>
    </row>
    <row r="71" spans="1:7" x14ac:dyDescent="0.25">
      <c r="A71" t="s">
        <v>299</v>
      </c>
      <c r="B71" t="s">
        <v>4209</v>
      </c>
      <c r="C71">
        <v>48.4</v>
      </c>
      <c r="D71">
        <v>49.884999999999998</v>
      </c>
      <c r="E71">
        <v>45.463000000000001</v>
      </c>
      <c r="F71">
        <v>19</v>
      </c>
      <c r="G71">
        <v>88.6</v>
      </c>
    </row>
    <row r="72" spans="1:7" x14ac:dyDescent="0.25">
      <c r="A72" t="s">
        <v>299</v>
      </c>
      <c r="B72" t="s">
        <v>4210</v>
      </c>
      <c r="C72">
        <v>48.5</v>
      </c>
      <c r="D72">
        <v>49.209000000000003</v>
      </c>
      <c r="E72">
        <v>45.726999999999997</v>
      </c>
      <c r="F72">
        <v>21</v>
      </c>
      <c r="G72">
        <v>88.3</v>
      </c>
    </row>
    <row r="73" spans="1:7" x14ac:dyDescent="0.25">
      <c r="A73" t="s">
        <v>299</v>
      </c>
      <c r="B73" t="s">
        <v>4211</v>
      </c>
      <c r="C73">
        <v>48.5</v>
      </c>
      <c r="D73">
        <v>47.927999999999997</v>
      </c>
      <c r="E73">
        <v>46.039000000000001</v>
      </c>
      <c r="F73">
        <v>20</v>
      </c>
      <c r="G73">
        <v>88.3</v>
      </c>
    </row>
    <row r="74" spans="1:7" x14ac:dyDescent="0.25">
      <c r="A74" t="s">
        <v>299</v>
      </c>
      <c r="B74" t="s">
        <v>4212</v>
      </c>
      <c r="C74">
        <v>48.5</v>
      </c>
      <c r="D74">
        <v>49.212000000000003</v>
      </c>
      <c r="E74">
        <v>45.55</v>
      </c>
      <c r="F74">
        <v>19</v>
      </c>
      <c r="G74">
        <v>88.4</v>
      </c>
    </row>
    <row r="75" spans="1:7" x14ac:dyDescent="0.25">
      <c r="A75" t="s">
        <v>299</v>
      </c>
      <c r="B75" t="s">
        <v>4213</v>
      </c>
      <c r="C75">
        <v>48.5</v>
      </c>
      <c r="D75">
        <v>49.81</v>
      </c>
      <c r="E75">
        <v>44.881</v>
      </c>
      <c r="F75">
        <v>20</v>
      </c>
      <c r="G75">
        <v>88.8</v>
      </c>
    </row>
    <row r="76" spans="1:7" x14ac:dyDescent="0.25">
      <c r="A76" t="s">
        <v>299</v>
      </c>
      <c r="B76" t="s">
        <v>4214</v>
      </c>
      <c r="C76">
        <v>48.3</v>
      </c>
      <c r="D76">
        <v>49.037999999999997</v>
      </c>
      <c r="E76">
        <v>45.899000000000001</v>
      </c>
      <c r="F76">
        <v>16</v>
      </c>
      <c r="G76">
        <v>88.5</v>
      </c>
    </row>
    <row r="77" spans="1:7" x14ac:dyDescent="0.25">
      <c r="A77" t="s">
        <v>299</v>
      </c>
      <c r="B77" t="s">
        <v>4215</v>
      </c>
      <c r="C77">
        <v>48.6</v>
      </c>
      <c r="D77">
        <v>48.651000000000003</v>
      </c>
      <c r="E77">
        <v>45.564999999999998</v>
      </c>
      <c r="F77">
        <v>19</v>
      </c>
      <c r="G77">
        <v>88.6</v>
      </c>
    </row>
    <row r="78" spans="1:7" x14ac:dyDescent="0.25">
      <c r="A78" t="s">
        <v>299</v>
      </c>
      <c r="B78" t="s">
        <v>4216</v>
      </c>
      <c r="C78">
        <v>48.5</v>
      </c>
      <c r="D78">
        <v>49.167999999999999</v>
      </c>
      <c r="E78">
        <v>45.570999999999998</v>
      </c>
      <c r="F78">
        <v>19</v>
      </c>
      <c r="G78">
        <v>88.8</v>
      </c>
    </row>
    <row r="79" spans="1:7" x14ac:dyDescent="0.25">
      <c r="A79" t="s">
        <v>299</v>
      </c>
      <c r="B79" t="s">
        <v>4217</v>
      </c>
      <c r="C79">
        <v>48.5</v>
      </c>
      <c r="D79">
        <v>49.334000000000003</v>
      </c>
      <c r="E79">
        <v>46.005000000000003</v>
      </c>
      <c r="F79">
        <v>20</v>
      </c>
      <c r="G79">
        <v>88.5</v>
      </c>
    </row>
    <row r="80" spans="1:7" x14ac:dyDescent="0.25">
      <c r="A80" t="s">
        <v>299</v>
      </c>
      <c r="B80" t="s">
        <v>4218</v>
      </c>
      <c r="C80">
        <v>48.5</v>
      </c>
      <c r="D80">
        <v>50.234999999999999</v>
      </c>
      <c r="E80">
        <v>45.125999999999998</v>
      </c>
      <c r="F80">
        <v>20</v>
      </c>
      <c r="G80">
        <v>88.4</v>
      </c>
    </row>
    <row r="81" spans="1:7" x14ac:dyDescent="0.25">
      <c r="A81" t="s">
        <v>299</v>
      </c>
      <c r="B81" t="s">
        <v>4219</v>
      </c>
      <c r="C81">
        <v>48.3</v>
      </c>
      <c r="D81">
        <v>47.734000000000002</v>
      </c>
      <c r="E81">
        <v>46.567</v>
      </c>
      <c r="F81">
        <v>19</v>
      </c>
      <c r="G81">
        <v>88.6</v>
      </c>
    </row>
    <row r="82" spans="1:7" x14ac:dyDescent="0.25">
      <c r="A82" t="s">
        <v>299</v>
      </c>
      <c r="B82" t="s">
        <v>4220</v>
      </c>
      <c r="C82">
        <v>48.4</v>
      </c>
      <c r="D82">
        <v>48.305999999999997</v>
      </c>
      <c r="E82">
        <v>44.917999999999999</v>
      </c>
      <c r="F82">
        <v>19</v>
      </c>
      <c r="G82">
        <v>88.7</v>
      </c>
    </row>
    <row r="83" spans="1:7" x14ac:dyDescent="0.25">
      <c r="A83" t="s">
        <v>299</v>
      </c>
      <c r="B83" t="s">
        <v>4221</v>
      </c>
      <c r="C83">
        <v>48.2</v>
      </c>
      <c r="D83">
        <v>48.860999999999997</v>
      </c>
      <c r="E83">
        <v>46.441000000000003</v>
      </c>
      <c r="F83">
        <v>19</v>
      </c>
      <c r="G83">
        <v>88.4</v>
      </c>
    </row>
    <row r="84" spans="1:7" x14ac:dyDescent="0.25">
      <c r="A84" t="s">
        <v>299</v>
      </c>
      <c r="B84" t="s">
        <v>4222</v>
      </c>
      <c r="C84">
        <v>48.6</v>
      </c>
      <c r="D84">
        <v>48.371000000000002</v>
      </c>
      <c r="E84">
        <v>46.274000000000001</v>
      </c>
      <c r="F84">
        <v>19</v>
      </c>
      <c r="G84">
        <v>88.2</v>
      </c>
    </row>
    <row r="85" spans="1:7" x14ac:dyDescent="0.25">
      <c r="A85" t="s">
        <v>299</v>
      </c>
      <c r="B85" t="s">
        <v>4223</v>
      </c>
      <c r="C85">
        <v>48.3</v>
      </c>
      <c r="D85">
        <v>48.563000000000002</v>
      </c>
      <c r="E85">
        <v>45.957000000000001</v>
      </c>
      <c r="F85">
        <v>19</v>
      </c>
      <c r="G85">
        <v>88.2</v>
      </c>
    </row>
    <row r="86" spans="1:7" x14ac:dyDescent="0.25">
      <c r="A86" t="s">
        <v>299</v>
      </c>
      <c r="B86" t="s">
        <v>4224</v>
      </c>
      <c r="C86">
        <v>48.4</v>
      </c>
      <c r="D86">
        <v>48.865000000000002</v>
      </c>
      <c r="E86">
        <v>46.29</v>
      </c>
      <c r="F86">
        <v>19</v>
      </c>
      <c r="G86">
        <v>88.7</v>
      </c>
    </row>
    <row r="87" spans="1:7" x14ac:dyDescent="0.25">
      <c r="A87" t="s">
        <v>299</v>
      </c>
      <c r="B87" t="s">
        <v>4225</v>
      </c>
      <c r="C87">
        <v>48.7</v>
      </c>
      <c r="D87">
        <v>48.485999999999997</v>
      </c>
      <c r="E87">
        <v>46.725000000000001</v>
      </c>
      <c r="F87">
        <v>19</v>
      </c>
      <c r="G87">
        <v>88.8</v>
      </c>
    </row>
    <row r="88" spans="1:7" x14ac:dyDescent="0.25">
      <c r="A88" t="s">
        <v>299</v>
      </c>
      <c r="B88" t="s">
        <v>4226</v>
      </c>
      <c r="C88">
        <v>48.6</v>
      </c>
      <c r="D88">
        <v>49.402999999999999</v>
      </c>
      <c r="E88">
        <v>46.014000000000003</v>
      </c>
      <c r="F88">
        <v>20</v>
      </c>
      <c r="G88">
        <v>89</v>
      </c>
    </row>
    <row r="89" spans="1:7" x14ac:dyDescent="0.25">
      <c r="A89" t="s">
        <v>299</v>
      </c>
      <c r="B89" t="s">
        <v>4227</v>
      </c>
      <c r="C89">
        <v>48.2</v>
      </c>
      <c r="D89">
        <v>48.692999999999998</v>
      </c>
      <c r="E89">
        <v>45.750999999999998</v>
      </c>
      <c r="F89">
        <v>19</v>
      </c>
      <c r="G89">
        <v>88.9</v>
      </c>
    </row>
    <row r="90" spans="1:7" x14ac:dyDescent="0.25">
      <c r="A90" t="s">
        <v>299</v>
      </c>
      <c r="B90" t="s">
        <v>4228</v>
      </c>
      <c r="C90">
        <v>48.3</v>
      </c>
      <c r="D90">
        <v>49.215000000000003</v>
      </c>
      <c r="E90">
        <v>45.755000000000003</v>
      </c>
      <c r="F90">
        <v>18</v>
      </c>
      <c r="G90">
        <v>88.6</v>
      </c>
    </row>
    <row r="91" spans="1:7" x14ac:dyDescent="0.25">
      <c r="A91" t="s">
        <v>299</v>
      </c>
      <c r="B91" t="s">
        <v>4229</v>
      </c>
      <c r="C91">
        <v>48.2</v>
      </c>
      <c r="D91">
        <v>49.091999999999999</v>
      </c>
      <c r="E91">
        <v>44.975999999999999</v>
      </c>
      <c r="F91">
        <v>19</v>
      </c>
      <c r="G91">
        <v>88.7</v>
      </c>
    </row>
    <row r="92" spans="1:7" x14ac:dyDescent="0.25">
      <c r="A92" t="s">
        <v>299</v>
      </c>
      <c r="B92" t="s">
        <v>4230</v>
      </c>
      <c r="C92">
        <v>48.7</v>
      </c>
      <c r="D92">
        <v>48.976999999999997</v>
      </c>
      <c r="E92">
        <v>45.063000000000002</v>
      </c>
      <c r="F92">
        <v>18</v>
      </c>
      <c r="G92">
        <v>88.8</v>
      </c>
    </row>
    <row r="93" spans="1:7" x14ac:dyDescent="0.25">
      <c r="A93" t="s">
        <v>299</v>
      </c>
      <c r="B93" t="s">
        <v>4231</v>
      </c>
      <c r="C93">
        <v>48.5</v>
      </c>
      <c r="D93">
        <v>49.466000000000001</v>
      </c>
      <c r="E93">
        <v>46.21</v>
      </c>
      <c r="F93">
        <v>18</v>
      </c>
      <c r="G93">
        <v>88.8</v>
      </c>
    </row>
    <row r="94" spans="1:7" x14ac:dyDescent="0.25">
      <c r="A94" t="s">
        <v>299</v>
      </c>
      <c r="B94" t="s">
        <v>4232</v>
      </c>
      <c r="C94">
        <v>48.2</v>
      </c>
      <c r="D94">
        <v>49.091000000000001</v>
      </c>
      <c r="E94">
        <v>46.774999999999999</v>
      </c>
      <c r="F94">
        <v>19</v>
      </c>
      <c r="G94">
        <v>88.9</v>
      </c>
    </row>
    <row r="95" spans="1:7" x14ac:dyDescent="0.25">
      <c r="A95" t="s">
        <v>299</v>
      </c>
      <c r="B95" t="s">
        <v>4233</v>
      </c>
      <c r="C95">
        <v>48.6</v>
      </c>
      <c r="D95">
        <v>49.31</v>
      </c>
      <c r="E95">
        <v>46.030999999999999</v>
      </c>
      <c r="F95">
        <v>19</v>
      </c>
      <c r="G95">
        <v>88.2</v>
      </c>
    </row>
    <row r="96" spans="1:7" x14ac:dyDescent="0.25">
      <c r="A96" t="s">
        <v>299</v>
      </c>
      <c r="B96" t="s">
        <v>4234</v>
      </c>
      <c r="C96">
        <v>47.9</v>
      </c>
      <c r="D96">
        <v>48.691000000000003</v>
      </c>
      <c r="E96">
        <v>46.122999999999998</v>
      </c>
      <c r="F96">
        <v>18</v>
      </c>
      <c r="G96">
        <v>88.3</v>
      </c>
    </row>
    <row r="97" spans="1:7" x14ac:dyDescent="0.25">
      <c r="A97" t="s">
        <v>299</v>
      </c>
      <c r="B97" t="s">
        <v>4235</v>
      </c>
      <c r="C97">
        <v>48.7</v>
      </c>
      <c r="D97">
        <v>49.347999999999999</v>
      </c>
      <c r="E97">
        <v>45.521999999999998</v>
      </c>
      <c r="F97">
        <v>18</v>
      </c>
      <c r="G97">
        <v>88.5</v>
      </c>
    </row>
    <row r="98" spans="1:7" x14ac:dyDescent="0.25">
      <c r="A98" t="s">
        <v>299</v>
      </c>
      <c r="B98" t="s">
        <v>4236</v>
      </c>
      <c r="C98">
        <v>48.2</v>
      </c>
      <c r="D98">
        <v>48.302999999999997</v>
      </c>
      <c r="E98">
        <v>45.604999999999997</v>
      </c>
      <c r="F98">
        <v>19</v>
      </c>
      <c r="G98">
        <v>88.7</v>
      </c>
    </row>
    <row r="99" spans="1:7" x14ac:dyDescent="0.25">
      <c r="A99" t="s">
        <v>299</v>
      </c>
      <c r="B99" t="s">
        <v>4237</v>
      </c>
      <c r="C99">
        <v>48.5</v>
      </c>
      <c r="D99">
        <v>49.838999999999999</v>
      </c>
      <c r="E99">
        <v>45.500999999999998</v>
      </c>
      <c r="F99">
        <v>19</v>
      </c>
      <c r="G99">
        <v>88.8</v>
      </c>
    </row>
    <row r="100" spans="1:7" x14ac:dyDescent="0.25">
      <c r="A100" t="s">
        <v>299</v>
      </c>
      <c r="B100" t="s">
        <v>4238</v>
      </c>
      <c r="C100">
        <v>48</v>
      </c>
      <c r="D100">
        <v>49.308999999999997</v>
      </c>
      <c r="E100">
        <v>45.558999999999997</v>
      </c>
      <c r="F100">
        <v>18</v>
      </c>
      <c r="G100">
        <v>88.7</v>
      </c>
    </row>
    <row r="101" spans="1:7" x14ac:dyDescent="0.25">
      <c r="A101" t="s">
        <v>299</v>
      </c>
      <c r="B101" t="s">
        <v>4239</v>
      </c>
      <c r="C101">
        <v>48</v>
      </c>
      <c r="D101">
        <v>49.308999999999997</v>
      </c>
      <c r="E101">
        <v>46.000999999999998</v>
      </c>
      <c r="F101">
        <v>19</v>
      </c>
      <c r="G101">
        <v>88.7</v>
      </c>
    </row>
    <row r="102" spans="1:7" x14ac:dyDescent="0.25">
      <c r="A102" t="s">
        <v>299</v>
      </c>
      <c r="B102" t="s">
        <v>4240</v>
      </c>
      <c r="C102">
        <v>48.5</v>
      </c>
      <c r="D102">
        <v>48.917999999999999</v>
      </c>
      <c r="E102">
        <v>45.314999999999998</v>
      </c>
      <c r="F102">
        <v>19</v>
      </c>
      <c r="G102">
        <v>88.7</v>
      </c>
    </row>
    <row r="103" spans="1:7" x14ac:dyDescent="0.25">
      <c r="A103" t="s">
        <v>299</v>
      </c>
      <c r="B103" t="s">
        <v>4241</v>
      </c>
      <c r="C103">
        <v>48.9</v>
      </c>
      <c r="D103">
        <v>48.665999999999997</v>
      </c>
      <c r="E103">
        <v>45.261000000000003</v>
      </c>
      <c r="F103">
        <v>19</v>
      </c>
      <c r="G103">
        <v>88.7</v>
      </c>
    </row>
    <row r="104" spans="1:7" x14ac:dyDescent="0.25">
      <c r="A104" t="s">
        <v>299</v>
      </c>
      <c r="B104" t="s">
        <v>4242</v>
      </c>
      <c r="C104">
        <v>48.8</v>
      </c>
      <c r="D104">
        <v>48.911999999999999</v>
      </c>
      <c r="E104">
        <v>45.951999999999998</v>
      </c>
      <c r="F104">
        <v>19</v>
      </c>
      <c r="G104">
        <v>89</v>
      </c>
    </row>
    <row r="105" spans="1:7" x14ac:dyDescent="0.25">
      <c r="A105" t="s">
        <v>299</v>
      </c>
      <c r="B105" t="s">
        <v>4243</v>
      </c>
      <c r="C105">
        <v>49.1</v>
      </c>
      <c r="D105">
        <v>50.289000000000001</v>
      </c>
      <c r="E105">
        <v>46.366</v>
      </c>
      <c r="F105">
        <v>20</v>
      </c>
      <c r="G105">
        <v>89.1</v>
      </c>
    </row>
    <row r="106" spans="1:7" x14ac:dyDescent="0.25">
      <c r="A106" t="s">
        <v>299</v>
      </c>
      <c r="B106" t="s">
        <v>4244</v>
      </c>
      <c r="C106">
        <v>48.8</v>
      </c>
      <c r="D106">
        <v>49.396999999999998</v>
      </c>
      <c r="E106">
        <v>45.454999999999998</v>
      </c>
      <c r="F106">
        <v>1</v>
      </c>
      <c r="G106">
        <v>89.4</v>
      </c>
    </row>
    <row r="107" spans="1:7" x14ac:dyDescent="0.25">
      <c r="A107" t="s">
        <v>299</v>
      </c>
      <c r="B107" t="s">
        <v>4245</v>
      </c>
      <c r="C107">
        <v>48.6</v>
      </c>
      <c r="D107">
        <v>49.731999999999999</v>
      </c>
      <c r="E107">
        <v>46.512999999999998</v>
      </c>
      <c r="F107">
        <v>19</v>
      </c>
      <c r="G107">
        <v>89.5</v>
      </c>
    </row>
    <row r="108" spans="1:7" x14ac:dyDescent="0.25">
      <c r="A108" t="s">
        <v>299</v>
      </c>
      <c r="B108" t="s">
        <v>4246</v>
      </c>
      <c r="C108">
        <v>48.9</v>
      </c>
      <c r="D108">
        <v>48.610999999999997</v>
      </c>
      <c r="E108">
        <v>45.395000000000003</v>
      </c>
      <c r="F108">
        <v>21</v>
      </c>
      <c r="G108">
        <v>89.1</v>
      </c>
    </row>
    <row r="109" spans="1:7" x14ac:dyDescent="0.25">
      <c r="A109" t="s">
        <v>299</v>
      </c>
      <c r="B109" t="s">
        <v>4247</v>
      </c>
      <c r="C109">
        <v>48.7</v>
      </c>
      <c r="D109">
        <v>49.213999999999999</v>
      </c>
      <c r="E109">
        <v>45.747999999999998</v>
      </c>
      <c r="F109">
        <v>19</v>
      </c>
      <c r="G109">
        <v>89.1</v>
      </c>
    </row>
    <row r="110" spans="1:7" x14ac:dyDescent="0.25">
      <c r="A110" t="s">
        <v>299</v>
      </c>
      <c r="B110" t="s">
        <v>4248</v>
      </c>
      <c r="C110">
        <v>48.5</v>
      </c>
      <c r="D110">
        <v>48.941000000000003</v>
      </c>
      <c r="E110">
        <v>45.667999999999999</v>
      </c>
      <c r="F110">
        <v>14</v>
      </c>
      <c r="G110">
        <v>88.5</v>
      </c>
    </row>
    <row r="111" spans="1:7" x14ac:dyDescent="0.25">
      <c r="A111" t="s">
        <v>299</v>
      </c>
      <c r="B111" t="s">
        <v>4249</v>
      </c>
      <c r="C111">
        <v>48.9</v>
      </c>
      <c r="D111">
        <v>49.991</v>
      </c>
      <c r="E111">
        <v>46.335000000000001</v>
      </c>
      <c r="F111">
        <v>19</v>
      </c>
      <c r="G111">
        <v>88.5</v>
      </c>
    </row>
    <row r="112" spans="1:7" x14ac:dyDescent="0.25">
      <c r="A112" t="s">
        <v>299</v>
      </c>
      <c r="B112" t="s">
        <v>4250</v>
      </c>
      <c r="C112">
        <v>49.1</v>
      </c>
      <c r="D112">
        <v>48.539000000000001</v>
      </c>
      <c r="E112">
        <v>46.000999999999998</v>
      </c>
      <c r="F112">
        <v>20</v>
      </c>
      <c r="G112">
        <v>88.8</v>
      </c>
    </row>
    <row r="113" spans="1:7" x14ac:dyDescent="0.25">
      <c r="A113" t="s">
        <v>299</v>
      </c>
      <c r="B113" t="s">
        <v>4251</v>
      </c>
      <c r="C113">
        <v>48.6</v>
      </c>
      <c r="D113">
        <v>49.488</v>
      </c>
      <c r="E113">
        <v>45.371000000000002</v>
      </c>
      <c r="F113">
        <v>18</v>
      </c>
      <c r="G113">
        <v>88.8</v>
      </c>
    </row>
    <row r="114" spans="1:7" x14ac:dyDescent="0.25">
      <c r="A114" t="s">
        <v>299</v>
      </c>
      <c r="B114" t="s">
        <v>4252</v>
      </c>
      <c r="C114">
        <v>48.3</v>
      </c>
      <c r="D114">
        <v>48.082999999999998</v>
      </c>
      <c r="E114">
        <v>45.83</v>
      </c>
      <c r="F114">
        <v>14</v>
      </c>
      <c r="G114">
        <v>88.2</v>
      </c>
    </row>
    <row r="115" spans="1:7" x14ac:dyDescent="0.25">
      <c r="A115" t="s">
        <v>299</v>
      </c>
      <c r="B115" t="s">
        <v>4253</v>
      </c>
      <c r="C115">
        <v>48.5</v>
      </c>
      <c r="D115">
        <v>48.232999999999997</v>
      </c>
      <c r="E115">
        <v>46.59</v>
      </c>
      <c r="F115">
        <v>18</v>
      </c>
      <c r="G115">
        <v>88.3</v>
      </c>
    </row>
    <row r="116" spans="1:7" x14ac:dyDescent="0.25">
      <c r="A116" t="s">
        <v>299</v>
      </c>
      <c r="B116" t="s">
        <v>4254</v>
      </c>
      <c r="C116">
        <v>48.6</v>
      </c>
      <c r="D116">
        <v>49.302999999999997</v>
      </c>
      <c r="E116">
        <v>45.064</v>
      </c>
      <c r="F116">
        <v>14</v>
      </c>
      <c r="G116">
        <v>87.9</v>
      </c>
    </row>
    <row r="117" spans="1:7" x14ac:dyDescent="0.25">
      <c r="A117" t="s">
        <v>299</v>
      </c>
      <c r="B117" t="s">
        <v>4255</v>
      </c>
      <c r="C117">
        <v>74.3</v>
      </c>
      <c r="D117">
        <v>61.600999999999999</v>
      </c>
      <c r="E117">
        <v>45.064</v>
      </c>
      <c r="F117">
        <v>14</v>
      </c>
      <c r="G117">
        <v>84.7</v>
      </c>
    </row>
    <row r="118" spans="1:7" x14ac:dyDescent="0.25">
      <c r="A118" t="s">
        <v>299</v>
      </c>
      <c r="B118" t="s">
        <v>4256</v>
      </c>
      <c r="C118">
        <v>56.5</v>
      </c>
      <c r="D118">
        <v>54.662999999999997</v>
      </c>
      <c r="E118">
        <v>45.627000000000002</v>
      </c>
      <c r="F118">
        <v>18</v>
      </c>
      <c r="G118">
        <v>85.2</v>
      </c>
    </row>
    <row r="119" spans="1:7" x14ac:dyDescent="0.25">
      <c r="A119" t="s">
        <v>299</v>
      </c>
      <c r="B119" t="s">
        <v>4257</v>
      </c>
      <c r="C119">
        <v>50.7</v>
      </c>
      <c r="D119">
        <v>49.747</v>
      </c>
      <c r="E119">
        <v>46.350999999999999</v>
      </c>
      <c r="F119">
        <v>20</v>
      </c>
      <c r="G119">
        <v>87</v>
      </c>
    </row>
    <row r="120" spans="1:7" x14ac:dyDescent="0.25">
      <c r="A120" t="s">
        <v>299</v>
      </c>
      <c r="B120" t="s">
        <v>4258</v>
      </c>
      <c r="C120">
        <v>48.9</v>
      </c>
      <c r="D120">
        <v>49.146000000000001</v>
      </c>
      <c r="E120">
        <v>45.503999999999998</v>
      </c>
      <c r="F120">
        <v>18</v>
      </c>
      <c r="G120">
        <v>86.8</v>
      </c>
    </row>
    <row r="121" spans="1:7" x14ac:dyDescent="0.25">
      <c r="A121" t="s">
        <v>299</v>
      </c>
      <c r="B121" t="s">
        <v>4259</v>
      </c>
      <c r="C121">
        <v>73.599999999999994</v>
      </c>
      <c r="D121">
        <v>62.256</v>
      </c>
      <c r="E121">
        <v>45.767000000000003</v>
      </c>
      <c r="F121">
        <v>18</v>
      </c>
      <c r="G121">
        <v>84.7</v>
      </c>
    </row>
    <row r="122" spans="1:7" x14ac:dyDescent="0.25">
      <c r="A122" t="s">
        <v>299</v>
      </c>
      <c r="B122" t="s">
        <v>4260</v>
      </c>
      <c r="C122">
        <v>57.3</v>
      </c>
      <c r="D122">
        <v>54.759</v>
      </c>
      <c r="E122">
        <v>45.578000000000003</v>
      </c>
      <c r="F122">
        <v>19</v>
      </c>
      <c r="G122">
        <v>84.6</v>
      </c>
    </row>
    <row r="123" spans="1:7" x14ac:dyDescent="0.25">
      <c r="A123" t="s">
        <v>299</v>
      </c>
      <c r="B123" t="s">
        <v>4261</v>
      </c>
      <c r="C123">
        <v>48.5</v>
      </c>
      <c r="D123">
        <v>48.945999999999998</v>
      </c>
      <c r="E123">
        <v>45.712000000000003</v>
      </c>
      <c r="F123">
        <v>22</v>
      </c>
      <c r="G123">
        <v>86.7</v>
      </c>
    </row>
    <row r="124" spans="1:7" x14ac:dyDescent="0.25">
      <c r="A124" t="s">
        <v>299</v>
      </c>
      <c r="B124" t="s">
        <v>4262</v>
      </c>
      <c r="C124">
        <v>48.4</v>
      </c>
      <c r="D124">
        <v>48.936</v>
      </c>
      <c r="E124">
        <v>45.478999999999999</v>
      </c>
      <c r="F124">
        <v>19</v>
      </c>
      <c r="G124">
        <v>87.3</v>
      </c>
    </row>
    <row r="125" spans="1:7" x14ac:dyDescent="0.25">
      <c r="A125" t="s">
        <v>299</v>
      </c>
      <c r="B125" t="s">
        <v>4263</v>
      </c>
      <c r="C125">
        <v>48.6</v>
      </c>
      <c r="D125">
        <v>48.293999999999997</v>
      </c>
      <c r="E125">
        <v>45.988</v>
      </c>
      <c r="F125">
        <v>21</v>
      </c>
      <c r="G125">
        <v>88.2</v>
      </c>
    </row>
    <row r="126" spans="1:7" x14ac:dyDescent="0.25">
      <c r="A126" t="s">
        <v>299</v>
      </c>
      <c r="B126" t="s">
        <v>4264</v>
      </c>
      <c r="C126">
        <v>48.1</v>
      </c>
      <c r="D126">
        <v>49.531999999999996</v>
      </c>
      <c r="E126">
        <v>46.109000000000002</v>
      </c>
      <c r="F126">
        <v>22</v>
      </c>
      <c r="G126">
        <v>88.1</v>
      </c>
    </row>
    <row r="127" spans="1:7" x14ac:dyDescent="0.25">
      <c r="A127" t="s">
        <v>299</v>
      </c>
      <c r="B127" t="s">
        <v>4265</v>
      </c>
      <c r="C127">
        <v>48.6</v>
      </c>
      <c r="D127">
        <v>48.908999999999999</v>
      </c>
      <c r="E127">
        <v>45.939</v>
      </c>
      <c r="F127">
        <v>22</v>
      </c>
      <c r="G127">
        <v>88.2</v>
      </c>
    </row>
    <row r="128" spans="1:7" x14ac:dyDescent="0.25">
      <c r="A128" t="s">
        <v>299</v>
      </c>
      <c r="B128" t="s">
        <v>4266</v>
      </c>
      <c r="C128">
        <v>48</v>
      </c>
      <c r="D128">
        <v>49.668999999999997</v>
      </c>
      <c r="E128">
        <v>45.235999999999997</v>
      </c>
      <c r="F128">
        <v>19</v>
      </c>
      <c r="G128">
        <v>88.3</v>
      </c>
    </row>
    <row r="129" spans="1:7" x14ac:dyDescent="0.25">
      <c r="A129" t="s">
        <v>299</v>
      </c>
      <c r="B129" t="s">
        <v>4267</v>
      </c>
      <c r="C129">
        <v>48.3</v>
      </c>
      <c r="D129">
        <v>48.601999999999997</v>
      </c>
      <c r="E129">
        <v>46.613</v>
      </c>
      <c r="F129">
        <v>19</v>
      </c>
      <c r="G129">
        <v>88.5</v>
      </c>
    </row>
    <row r="130" spans="1:7" x14ac:dyDescent="0.25">
      <c r="A130" t="s">
        <v>299</v>
      </c>
      <c r="B130" t="s">
        <v>4268</v>
      </c>
      <c r="C130">
        <v>48.5</v>
      </c>
      <c r="D130">
        <v>49.008000000000003</v>
      </c>
      <c r="E130">
        <v>45.465000000000003</v>
      </c>
      <c r="F130">
        <v>22</v>
      </c>
      <c r="G130">
        <v>88.6</v>
      </c>
    </row>
    <row r="131" spans="1:7" x14ac:dyDescent="0.25">
      <c r="A131" t="s">
        <v>299</v>
      </c>
      <c r="B131" t="s">
        <v>4269</v>
      </c>
      <c r="C131">
        <v>49.3</v>
      </c>
      <c r="D131">
        <v>49.284999999999997</v>
      </c>
      <c r="E131">
        <v>45.417999999999999</v>
      </c>
      <c r="F131">
        <v>19</v>
      </c>
      <c r="G131">
        <v>89.2</v>
      </c>
    </row>
    <row r="132" spans="1:7" x14ac:dyDescent="0.25">
      <c r="A132" t="s">
        <v>299</v>
      </c>
      <c r="B132" t="s">
        <v>4270</v>
      </c>
      <c r="C132">
        <v>48.8</v>
      </c>
      <c r="D132">
        <v>49.317</v>
      </c>
      <c r="E132">
        <v>45.761000000000003</v>
      </c>
      <c r="F132">
        <v>19</v>
      </c>
      <c r="G132">
        <v>89</v>
      </c>
    </row>
    <row r="133" spans="1:7" x14ac:dyDescent="0.25">
      <c r="A133" t="s">
        <v>299</v>
      </c>
      <c r="B133" t="s">
        <v>4271</v>
      </c>
      <c r="C133">
        <v>48.6</v>
      </c>
      <c r="D133">
        <v>50.103000000000002</v>
      </c>
      <c r="E133">
        <v>45.628999999999998</v>
      </c>
      <c r="F133">
        <v>19</v>
      </c>
      <c r="G133">
        <v>89.2</v>
      </c>
    </row>
    <row r="134" spans="1:7" x14ac:dyDescent="0.25">
      <c r="A134" t="s">
        <v>299</v>
      </c>
      <c r="B134" t="s">
        <v>4272</v>
      </c>
      <c r="C134">
        <v>48.7</v>
      </c>
      <c r="D134">
        <v>50.142000000000003</v>
      </c>
      <c r="E134">
        <v>45.968000000000004</v>
      </c>
      <c r="F134">
        <v>19</v>
      </c>
      <c r="G134">
        <v>89.3</v>
      </c>
    </row>
    <row r="135" spans="1:7" x14ac:dyDescent="0.25">
      <c r="A135" t="s">
        <v>299</v>
      </c>
      <c r="B135" t="s">
        <v>4273</v>
      </c>
      <c r="C135">
        <v>48.4</v>
      </c>
      <c r="D135">
        <v>49.744</v>
      </c>
      <c r="E135">
        <v>46.210999999999999</v>
      </c>
      <c r="F135">
        <v>20</v>
      </c>
      <c r="G135">
        <v>89.1</v>
      </c>
    </row>
    <row r="136" spans="1:7" x14ac:dyDescent="0.25">
      <c r="A136" t="s">
        <v>299</v>
      </c>
      <c r="B136" t="s">
        <v>4274</v>
      </c>
      <c r="C136">
        <v>48.6</v>
      </c>
      <c r="D136">
        <v>49.58</v>
      </c>
      <c r="E136">
        <v>45.777999999999999</v>
      </c>
      <c r="F136">
        <v>19</v>
      </c>
      <c r="G136">
        <v>89.3</v>
      </c>
    </row>
    <row r="137" spans="1:7" x14ac:dyDescent="0.25">
      <c r="A137" t="s">
        <v>299</v>
      </c>
      <c r="B137" t="s">
        <v>4275</v>
      </c>
      <c r="C137">
        <v>48.4</v>
      </c>
      <c r="D137">
        <v>49.606999999999999</v>
      </c>
      <c r="E137">
        <v>46.109000000000002</v>
      </c>
      <c r="F137">
        <v>20</v>
      </c>
      <c r="G137">
        <v>89</v>
      </c>
    </row>
    <row r="138" spans="1:7" x14ac:dyDescent="0.25">
      <c r="A138" t="s">
        <v>299</v>
      </c>
      <c r="B138" t="s">
        <v>4276</v>
      </c>
      <c r="C138">
        <v>48.5</v>
      </c>
      <c r="D138">
        <v>49.058</v>
      </c>
      <c r="E138">
        <v>46.024999999999999</v>
      </c>
      <c r="F138">
        <v>19</v>
      </c>
      <c r="G138">
        <v>89.2</v>
      </c>
    </row>
    <row r="139" spans="1:7" x14ac:dyDescent="0.25">
      <c r="A139" t="s">
        <v>299</v>
      </c>
      <c r="B139" t="s">
        <v>4277</v>
      </c>
      <c r="C139">
        <v>49.5</v>
      </c>
      <c r="D139">
        <v>51.006999999999998</v>
      </c>
      <c r="E139">
        <v>45.393999999999998</v>
      </c>
      <c r="F139">
        <v>20</v>
      </c>
      <c r="G139">
        <v>88.9</v>
      </c>
    </row>
    <row r="140" spans="1:7" x14ac:dyDescent="0.25">
      <c r="A140" t="s">
        <v>299</v>
      </c>
      <c r="B140" t="s">
        <v>4278</v>
      </c>
      <c r="C140">
        <v>48.7</v>
      </c>
      <c r="D140">
        <v>48.459000000000003</v>
      </c>
      <c r="E140">
        <v>45.762999999999998</v>
      </c>
      <c r="F140">
        <v>19</v>
      </c>
      <c r="G140">
        <v>88.9</v>
      </c>
    </row>
    <row r="141" spans="1:7" x14ac:dyDescent="0.25">
      <c r="A141" t="s">
        <v>299</v>
      </c>
      <c r="B141" t="s">
        <v>4279</v>
      </c>
      <c r="C141">
        <v>48.2</v>
      </c>
      <c r="D141">
        <v>49.293999999999997</v>
      </c>
      <c r="E141">
        <v>45.063000000000002</v>
      </c>
      <c r="F141">
        <v>20</v>
      </c>
      <c r="G141">
        <v>88.6</v>
      </c>
    </row>
    <row r="142" spans="1:7" x14ac:dyDescent="0.25">
      <c r="A142" t="s">
        <v>299</v>
      </c>
      <c r="B142" t="s">
        <v>4280</v>
      </c>
      <c r="C142">
        <v>48.4</v>
      </c>
      <c r="D142">
        <v>49.66</v>
      </c>
      <c r="E142">
        <v>45.936999999999998</v>
      </c>
      <c r="F142">
        <v>19</v>
      </c>
      <c r="G142">
        <v>88.6</v>
      </c>
    </row>
    <row r="143" spans="1:7" x14ac:dyDescent="0.25">
      <c r="A143" t="s">
        <v>299</v>
      </c>
      <c r="B143" t="s">
        <v>4281</v>
      </c>
      <c r="C143">
        <v>48.6</v>
      </c>
      <c r="D143">
        <v>50.481000000000002</v>
      </c>
      <c r="E143">
        <v>45.881</v>
      </c>
      <c r="F143">
        <v>20</v>
      </c>
      <c r="G143">
        <v>88.5</v>
      </c>
    </row>
    <row r="144" spans="1:7" x14ac:dyDescent="0.25">
      <c r="A144" t="s">
        <v>299</v>
      </c>
      <c r="B144" t="s">
        <v>4282</v>
      </c>
      <c r="C144">
        <v>49</v>
      </c>
      <c r="D144">
        <v>49.65</v>
      </c>
      <c r="E144">
        <v>46.924999999999997</v>
      </c>
      <c r="F144">
        <v>19</v>
      </c>
      <c r="G144">
        <v>88.7</v>
      </c>
    </row>
    <row r="145" spans="1:7" x14ac:dyDescent="0.25">
      <c r="A145" t="s">
        <v>299</v>
      </c>
      <c r="B145" t="s">
        <v>4283</v>
      </c>
      <c r="C145">
        <v>48.8</v>
      </c>
      <c r="D145">
        <v>50.375</v>
      </c>
      <c r="E145">
        <v>44.756</v>
      </c>
      <c r="F145">
        <v>19</v>
      </c>
      <c r="G145">
        <v>89.1</v>
      </c>
    </row>
    <row r="146" spans="1:7" x14ac:dyDescent="0.25">
      <c r="A146" t="s">
        <v>299</v>
      </c>
      <c r="B146" t="s">
        <v>4284</v>
      </c>
      <c r="C146">
        <v>48.3</v>
      </c>
      <c r="D146">
        <v>48.887</v>
      </c>
      <c r="E146">
        <v>45.838000000000001</v>
      </c>
      <c r="F146">
        <v>19</v>
      </c>
      <c r="G146">
        <v>89.1</v>
      </c>
    </row>
    <row r="147" spans="1:7" x14ac:dyDescent="0.25">
      <c r="A147" t="s">
        <v>299</v>
      </c>
      <c r="B147" t="s">
        <v>4285</v>
      </c>
      <c r="C147">
        <v>48.6</v>
      </c>
      <c r="D147">
        <v>49.607999999999997</v>
      </c>
      <c r="E147">
        <v>46.05</v>
      </c>
      <c r="F147">
        <v>18</v>
      </c>
      <c r="G147">
        <v>88.9</v>
      </c>
    </row>
    <row r="148" spans="1:7" x14ac:dyDescent="0.25">
      <c r="A148" t="s">
        <v>299</v>
      </c>
      <c r="B148" t="s">
        <v>4286</v>
      </c>
      <c r="C148">
        <v>48.6</v>
      </c>
      <c r="D148">
        <v>49.91</v>
      </c>
      <c r="E148">
        <v>44.978000000000002</v>
      </c>
      <c r="F148">
        <v>18</v>
      </c>
      <c r="G148">
        <v>89.2</v>
      </c>
    </row>
    <row r="149" spans="1:7" x14ac:dyDescent="0.25">
      <c r="A149" t="s">
        <v>299</v>
      </c>
      <c r="B149" t="s">
        <v>4287</v>
      </c>
      <c r="C149">
        <v>48.6</v>
      </c>
      <c r="D149">
        <v>50.131</v>
      </c>
      <c r="E149">
        <v>45.582999999999998</v>
      </c>
      <c r="F149">
        <v>19</v>
      </c>
      <c r="G149">
        <v>89</v>
      </c>
    </row>
    <row r="150" spans="1:7" x14ac:dyDescent="0.25">
      <c r="A150" t="s">
        <v>299</v>
      </c>
      <c r="B150" t="s">
        <v>4288</v>
      </c>
      <c r="C150">
        <v>48.6</v>
      </c>
      <c r="D150">
        <v>48.052999999999997</v>
      </c>
      <c r="E150">
        <v>45.859000000000002</v>
      </c>
      <c r="F150">
        <v>19</v>
      </c>
      <c r="G150">
        <v>88.4</v>
      </c>
    </row>
    <row r="151" spans="1:7" x14ac:dyDescent="0.25">
      <c r="A151" t="s">
        <v>299</v>
      </c>
      <c r="B151" t="s">
        <v>4289</v>
      </c>
      <c r="C151">
        <v>48.7</v>
      </c>
      <c r="D151">
        <v>48.929000000000002</v>
      </c>
      <c r="E151">
        <v>46.256</v>
      </c>
      <c r="F151">
        <v>19</v>
      </c>
      <c r="G151">
        <v>88.7</v>
      </c>
    </row>
    <row r="152" spans="1:7" x14ac:dyDescent="0.25">
      <c r="A152" t="s">
        <v>299</v>
      </c>
      <c r="B152" t="s">
        <v>4290</v>
      </c>
      <c r="C152">
        <v>48.9</v>
      </c>
      <c r="D152">
        <v>50.264000000000003</v>
      </c>
      <c r="E152">
        <v>45.963999999999999</v>
      </c>
      <c r="F152">
        <v>18</v>
      </c>
      <c r="G152">
        <v>89.1</v>
      </c>
    </row>
    <row r="153" spans="1:7" x14ac:dyDescent="0.25">
      <c r="A153" t="s">
        <v>299</v>
      </c>
      <c r="B153" t="s">
        <v>4291</v>
      </c>
      <c r="C153">
        <v>48.5</v>
      </c>
      <c r="D153">
        <v>48.243000000000002</v>
      </c>
      <c r="E153">
        <v>45.335999999999999</v>
      </c>
      <c r="F153">
        <v>19</v>
      </c>
      <c r="G153">
        <v>88.9</v>
      </c>
    </row>
    <row r="154" spans="1:7" x14ac:dyDescent="0.25">
      <c r="A154" t="s">
        <v>299</v>
      </c>
      <c r="B154" t="s">
        <v>4292</v>
      </c>
      <c r="C154">
        <v>48.8</v>
      </c>
      <c r="D154">
        <v>48.387999999999998</v>
      </c>
      <c r="E154">
        <v>45.503</v>
      </c>
      <c r="F154">
        <v>19</v>
      </c>
      <c r="G154">
        <v>89.2</v>
      </c>
    </row>
    <row r="155" spans="1:7" x14ac:dyDescent="0.25">
      <c r="A155" t="s">
        <v>299</v>
      </c>
      <c r="B155" t="s">
        <v>4293</v>
      </c>
      <c r="C155">
        <v>48.3</v>
      </c>
      <c r="D155">
        <v>49.61</v>
      </c>
      <c r="E155">
        <v>44.658000000000001</v>
      </c>
      <c r="F155">
        <v>19</v>
      </c>
      <c r="G155">
        <v>89.1</v>
      </c>
    </row>
    <row r="156" spans="1:7" x14ac:dyDescent="0.25">
      <c r="A156" t="s">
        <v>299</v>
      </c>
      <c r="B156" t="s">
        <v>4294</v>
      </c>
      <c r="C156">
        <v>48.5</v>
      </c>
      <c r="D156">
        <v>48.987000000000002</v>
      </c>
      <c r="E156">
        <v>46.73</v>
      </c>
      <c r="F156">
        <v>18</v>
      </c>
      <c r="G156">
        <v>89</v>
      </c>
    </row>
    <row r="157" spans="1:7" x14ac:dyDescent="0.25">
      <c r="A157" t="s">
        <v>299</v>
      </c>
      <c r="B157" t="s">
        <v>4295</v>
      </c>
      <c r="C157">
        <v>47.9</v>
      </c>
      <c r="D157">
        <v>47.551000000000002</v>
      </c>
      <c r="E157">
        <v>45</v>
      </c>
      <c r="F157">
        <v>19</v>
      </c>
      <c r="G157">
        <v>88.8</v>
      </c>
    </row>
    <row r="158" spans="1:7" x14ac:dyDescent="0.25">
      <c r="A158" t="s">
        <v>299</v>
      </c>
      <c r="B158" t="s">
        <v>4296</v>
      </c>
      <c r="C158">
        <v>48.7</v>
      </c>
      <c r="D158">
        <v>48.988999999999997</v>
      </c>
      <c r="E158">
        <v>44.843000000000004</v>
      </c>
      <c r="F158">
        <v>19</v>
      </c>
      <c r="G158">
        <v>88.8</v>
      </c>
    </row>
    <row r="159" spans="1:7" x14ac:dyDescent="0.25">
      <c r="A159" t="s">
        <v>299</v>
      </c>
      <c r="B159" t="s">
        <v>4297</v>
      </c>
      <c r="C159">
        <v>49</v>
      </c>
      <c r="D159">
        <v>49.701000000000001</v>
      </c>
      <c r="E159">
        <v>45.344000000000001</v>
      </c>
      <c r="F159">
        <v>19</v>
      </c>
      <c r="G159">
        <v>89</v>
      </c>
    </row>
    <row r="160" spans="1:7" x14ac:dyDescent="0.25">
      <c r="A160" t="s">
        <v>299</v>
      </c>
      <c r="B160" t="s">
        <v>4298</v>
      </c>
      <c r="C160">
        <v>49</v>
      </c>
      <c r="D160">
        <v>49.701000000000001</v>
      </c>
      <c r="E160">
        <v>46.223999999999997</v>
      </c>
      <c r="F160">
        <v>19</v>
      </c>
      <c r="G160">
        <v>89</v>
      </c>
    </row>
    <row r="161" spans="1:7" x14ac:dyDescent="0.25">
      <c r="A161" t="s">
        <v>299</v>
      </c>
      <c r="B161" t="s">
        <v>4299</v>
      </c>
      <c r="C161">
        <v>48.9</v>
      </c>
      <c r="D161">
        <v>48.281999999999996</v>
      </c>
      <c r="E161">
        <v>45.002000000000002</v>
      </c>
      <c r="F161">
        <v>19</v>
      </c>
      <c r="G161">
        <v>89.2</v>
      </c>
    </row>
    <row r="162" spans="1:7" x14ac:dyDescent="0.25">
      <c r="A162" t="s">
        <v>299</v>
      </c>
      <c r="B162" t="s">
        <v>4300</v>
      </c>
      <c r="C162">
        <v>48</v>
      </c>
      <c r="D162">
        <v>48.896999999999998</v>
      </c>
      <c r="E162">
        <v>46.421999999999997</v>
      </c>
      <c r="F162">
        <v>3</v>
      </c>
      <c r="G162">
        <v>88.8</v>
      </c>
    </row>
    <row r="163" spans="1:7" x14ac:dyDescent="0.25">
      <c r="A163" t="s">
        <v>299</v>
      </c>
      <c r="B163" t="s">
        <v>4301</v>
      </c>
      <c r="C163">
        <v>48.7</v>
      </c>
      <c r="D163">
        <v>49.533999999999999</v>
      </c>
      <c r="E163">
        <v>45.046999999999997</v>
      </c>
      <c r="F163">
        <v>19</v>
      </c>
      <c r="G163">
        <v>88.8</v>
      </c>
    </row>
    <row r="164" spans="1:7" x14ac:dyDescent="0.25">
      <c r="A164" t="s">
        <v>299</v>
      </c>
      <c r="B164" t="s">
        <v>4302</v>
      </c>
      <c r="C164">
        <v>48.6</v>
      </c>
      <c r="D164">
        <v>49.985999999999997</v>
      </c>
      <c r="E164">
        <v>45.747999999999998</v>
      </c>
      <c r="F164">
        <v>15</v>
      </c>
      <c r="G164">
        <v>88.8</v>
      </c>
    </row>
    <row r="165" spans="1:7" x14ac:dyDescent="0.25">
      <c r="A165" t="s">
        <v>299</v>
      </c>
      <c r="B165" t="s">
        <v>4303</v>
      </c>
      <c r="C165">
        <v>48.9</v>
      </c>
      <c r="D165">
        <v>49.445</v>
      </c>
      <c r="E165">
        <v>46.179000000000002</v>
      </c>
      <c r="F165">
        <v>19</v>
      </c>
      <c r="G165">
        <v>89</v>
      </c>
    </row>
    <row r="166" spans="1:7" x14ac:dyDescent="0.25">
      <c r="A166" t="s">
        <v>299</v>
      </c>
      <c r="B166" t="s">
        <v>4304</v>
      </c>
      <c r="C166">
        <v>48.5</v>
      </c>
      <c r="D166">
        <v>49.759</v>
      </c>
      <c r="E166">
        <v>45.429000000000002</v>
      </c>
      <c r="F166">
        <v>18</v>
      </c>
      <c r="G166">
        <v>89.2</v>
      </c>
    </row>
    <row r="167" spans="1:7" x14ac:dyDescent="0.25">
      <c r="A167" t="s">
        <v>299</v>
      </c>
      <c r="B167" t="s">
        <v>4305</v>
      </c>
      <c r="C167">
        <v>48.5</v>
      </c>
      <c r="D167">
        <v>48.600999999999999</v>
      </c>
      <c r="E167">
        <v>45.622999999999998</v>
      </c>
      <c r="F167">
        <v>19</v>
      </c>
      <c r="G167">
        <v>89</v>
      </c>
    </row>
    <row r="168" spans="1:7" x14ac:dyDescent="0.25">
      <c r="A168" t="s">
        <v>299</v>
      </c>
      <c r="B168" t="s">
        <v>4306</v>
      </c>
      <c r="C168">
        <v>48.6</v>
      </c>
      <c r="D168">
        <v>50.116999999999997</v>
      </c>
      <c r="E168">
        <v>45.622999999999998</v>
      </c>
      <c r="F168">
        <v>19</v>
      </c>
      <c r="G168">
        <v>89.1</v>
      </c>
    </row>
    <row r="169" spans="1:7" x14ac:dyDescent="0.25">
      <c r="A169" t="s">
        <v>299</v>
      </c>
      <c r="B169" t="s">
        <v>4307</v>
      </c>
      <c r="C169">
        <v>48.7</v>
      </c>
      <c r="D169">
        <v>48.765000000000001</v>
      </c>
      <c r="E169">
        <v>45.747999999999998</v>
      </c>
      <c r="F169">
        <v>20</v>
      </c>
      <c r="G169">
        <v>89.3</v>
      </c>
    </row>
    <row r="170" spans="1:7" x14ac:dyDescent="0.25">
      <c r="A170" t="s">
        <v>299</v>
      </c>
      <c r="B170" t="s">
        <v>4308</v>
      </c>
      <c r="C170">
        <v>48.7</v>
      </c>
      <c r="D170">
        <v>47.564</v>
      </c>
      <c r="E170">
        <v>45.314</v>
      </c>
      <c r="F170">
        <v>18</v>
      </c>
      <c r="G170">
        <v>89</v>
      </c>
    </row>
    <row r="171" spans="1:7" x14ac:dyDescent="0.25">
      <c r="A171" t="s">
        <v>299</v>
      </c>
      <c r="B171" t="s">
        <v>4309</v>
      </c>
      <c r="C171">
        <v>47.9</v>
      </c>
      <c r="D171">
        <v>48.451999999999998</v>
      </c>
      <c r="E171">
        <v>46.381</v>
      </c>
      <c r="F171">
        <v>21</v>
      </c>
      <c r="G171">
        <v>88.8</v>
      </c>
    </row>
    <row r="172" spans="1:7" x14ac:dyDescent="0.25">
      <c r="A172" t="s">
        <v>299</v>
      </c>
      <c r="B172" t="s">
        <v>4310</v>
      </c>
      <c r="C172">
        <v>48.6</v>
      </c>
      <c r="D172">
        <v>49.872999999999998</v>
      </c>
      <c r="E172">
        <v>46.247</v>
      </c>
      <c r="F172">
        <v>19</v>
      </c>
      <c r="G172">
        <v>89.2</v>
      </c>
    </row>
    <row r="173" spans="1:7" x14ac:dyDescent="0.25">
      <c r="A173" t="s">
        <v>299</v>
      </c>
      <c r="B173" t="s">
        <v>4311</v>
      </c>
      <c r="C173">
        <v>48.9</v>
      </c>
      <c r="D173">
        <v>49.271000000000001</v>
      </c>
      <c r="E173">
        <v>45.853000000000002</v>
      </c>
      <c r="F173">
        <v>21</v>
      </c>
      <c r="G173">
        <v>88.7</v>
      </c>
    </row>
    <row r="174" spans="1:7" x14ac:dyDescent="0.25">
      <c r="A174" t="s">
        <v>299</v>
      </c>
      <c r="B174" t="s">
        <v>4312</v>
      </c>
      <c r="C174">
        <v>48.7</v>
      </c>
      <c r="D174">
        <v>49.488999999999997</v>
      </c>
      <c r="E174">
        <v>45.2</v>
      </c>
      <c r="F174">
        <v>19</v>
      </c>
      <c r="G174">
        <v>89.2</v>
      </c>
    </row>
    <row r="175" spans="1:7" x14ac:dyDescent="0.25">
      <c r="A175" t="s">
        <v>299</v>
      </c>
      <c r="B175" t="s">
        <v>4313</v>
      </c>
      <c r="C175">
        <v>48.8</v>
      </c>
      <c r="D175">
        <v>49.999000000000002</v>
      </c>
      <c r="E175">
        <v>45.853000000000002</v>
      </c>
      <c r="F175">
        <v>20</v>
      </c>
      <c r="G175">
        <v>89.1</v>
      </c>
    </row>
    <row r="176" spans="1:7" x14ac:dyDescent="0.25">
      <c r="A176" t="s">
        <v>299</v>
      </c>
      <c r="B176" t="s">
        <v>4314</v>
      </c>
      <c r="C176">
        <v>48.4</v>
      </c>
      <c r="D176">
        <v>50.624000000000002</v>
      </c>
      <c r="E176">
        <v>44.901000000000003</v>
      </c>
      <c r="F176">
        <v>19</v>
      </c>
      <c r="G176">
        <v>89.1</v>
      </c>
    </row>
    <row r="177" spans="1:7" x14ac:dyDescent="0.25">
      <c r="A177" t="s">
        <v>299</v>
      </c>
      <c r="B177" t="s">
        <v>4315</v>
      </c>
      <c r="C177">
        <v>48.3</v>
      </c>
      <c r="D177">
        <v>48.558999999999997</v>
      </c>
      <c r="E177">
        <v>46.212000000000003</v>
      </c>
      <c r="F177">
        <v>21</v>
      </c>
      <c r="G177">
        <v>88.9</v>
      </c>
    </row>
    <row r="178" spans="1:7" x14ac:dyDescent="0.25">
      <c r="A178" t="s">
        <v>299</v>
      </c>
      <c r="B178" t="s">
        <v>4316</v>
      </c>
      <c r="C178">
        <v>48.4</v>
      </c>
      <c r="D178">
        <v>49.218000000000004</v>
      </c>
      <c r="E178">
        <v>45.378999999999998</v>
      </c>
      <c r="F178">
        <v>20</v>
      </c>
      <c r="G178">
        <v>88.6</v>
      </c>
    </row>
    <row r="179" spans="1:7" x14ac:dyDescent="0.25">
      <c r="A179" t="s">
        <v>299</v>
      </c>
      <c r="B179" t="s">
        <v>4317</v>
      </c>
      <c r="C179">
        <v>48.2</v>
      </c>
      <c r="D179">
        <v>49.695999999999998</v>
      </c>
      <c r="E179">
        <v>45.292000000000002</v>
      </c>
      <c r="F179">
        <v>20</v>
      </c>
      <c r="G179">
        <v>88.5</v>
      </c>
    </row>
    <row r="180" spans="1:7" x14ac:dyDescent="0.25">
      <c r="A180" t="s">
        <v>299</v>
      </c>
      <c r="B180" t="s">
        <v>4318</v>
      </c>
      <c r="C180">
        <v>48.7</v>
      </c>
      <c r="D180">
        <v>48.978000000000002</v>
      </c>
      <c r="E180">
        <v>45.555999999999997</v>
      </c>
      <c r="F180">
        <v>19</v>
      </c>
      <c r="G180">
        <v>88.7</v>
      </c>
    </row>
    <row r="181" spans="1:7" x14ac:dyDescent="0.25">
      <c r="A181" t="s">
        <v>299</v>
      </c>
      <c r="B181" t="s">
        <v>4319</v>
      </c>
      <c r="C181">
        <v>48.5</v>
      </c>
      <c r="D181">
        <v>49.604999999999997</v>
      </c>
      <c r="E181">
        <v>46.348999999999997</v>
      </c>
      <c r="F181">
        <v>20</v>
      </c>
      <c r="G181">
        <v>88.8</v>
      </c>
    </row>
    <row r="182" spans="1:7" x14ac:dyDescent="0.25">
      <c r="A182" t="s">
        <v>299</v>
      </c>
      <c r="B182" t="s">
        <v>4320</v>
      </c>
      <c r="C182">
        <v>48.7</v>
      </c>
      <c r="D182">
        <v>48.918999999999997</v>
      </c>
      <c r="E182">
        <v>45.744</v>
      </c>
      <c r="F182">
        <v>20</v>
      </c>
      <c r="G182">
        <v>88.8</v>
      </c>
    </row>
    <row r="183" spans="1:7" x14ac:dyDescent="0.25">
      <c r="A183" t="s">
        <v>299</v>
      </c>
      <c r="B183" t="s">
        <v>4321</v>
      </c>
      <c r="C183">
        <v>48.4</v>
      </c>
      <c r="D183">
        <v>49.02</v>
      </c>
      <c r="E183">
        <v>45.76</v>
      </c>
      <c r="F183">
        <v>20</v>
      </c>
      <c r="G183">
        <v>89.2</v>
      </c>
    </row>
    <row r="184" spans="1:7" x14ac:dyDescent="0.25">
      <c r="A184" t="s">
        <v>299</v>
      </c>
      <c r="B184" t="s">
        <v>4322</v>
      </c>
      <c r="C184">
        <v>48.5</v>
      </c>
      <c r="D184">
        <v>49.305999999999997</v>
      </c>
      <c r="E184">
        <v>46.68</v>
      </c>
      <c r="F184">
        <v>19</v>
      </c>
      <c r="G184">
        <v>88.9</v>
      </c>
    </row>
    <row r="185" spans="1:7" x14ac:dyDescent="0.25">
      <c r="A185" t="s">
        <v>299</v>
      </c>
      <c r="B185" t="s">
        <v>4323</v>
      </c>
      <c r="C185">
        <v>48.8</v>
      </c>
      <c r="D185">
        <v>49.332999999999998</v>
      </c>
      <c r="E185">
        <v>46.048000000000002</v>
      </c>
      <c r="F185">
        <v>19</v>
      </c>
      <c r="G185">
        <v>88.7</v>
      </c>
    </row>
    <row r="186" spans="1:7" x14ac:dyDescent="0.25">
      <c r="A186" t="s">
        <v>299</v>
      </c>
      <c r="B186" t="s">
        <v>4324</v>
      </c>
      <c r="C186">
        <v>48.7</v>
      </c>
      <c r="D186">
        <v>49.204999999999998</v>
      </c>
      <c r="E186">
        <v>45.88</v>
      </c>
      <c r="F186">
        <v>18</v>
      </c>
      <c r="G186">
        <v>89</v>
      </c>
    </row>
    <row r="187" spans="1:7" x14ac:dyDescent="0.25">
      <c r="A187" t="s">
        <v>299</v>
      </c>
      <c r="B187" t="s">
        <v>4325</v>
      </c>
      <c r="C187">
        <v>48.4</v>
      </c>
      <c r="D187">
        <v>49.435000000000002</v>
      </c>
      <c r="E187">
        <v>46.206000000000003</v>
      </c>
      <c r="F187">
        <v>20</v>
      </c>
      <c r="G187">
        <v>89.2</v>
      </c>
    </row>
    <row r="188" spans="1:7" x14ac:dyDescent="0.25">
      <c r="A188" t="s">
        <v>299</v>
      </c>
      <c r="B188" t="s">
        <v>4326</v>
      </c>
      <c r="C188">
        <v>49</v>
      </c>
      <c r="D188">
        <v>50.152999999999999</v>
      </c>
      <c r="E188">
        <v>44.886000000000003</v>
      </c>
      <c r="F188">
        <v>19</v>
      </c>
      <c r="G188">
        <v>89.2</v>
      </c>
    </row>
    <row r="189" spans="1:7" x14ac:dyDescent="0.25">
      <c r="A189" t="s">
        <v>299</v>
      </c>
      <c r="B189" t="s">
        <v>4327</v>
      </c>
      <c r="C189">
        <v>49.1</v>
      </c>
      <c r="D189">
        <v>50.472000000000001</v>
      </c>
      <c r="E189">
        <v>45.594999999999999</v>
      </c>
      <c r="F189">
        <v>20</v>
      </c>
      <c r="G189">
        <v>89.7</v>
      </c>
    </row>
    <row r="190" spans="1:7" x14ac:dyDescent="0.25">
      <c r="A190" t="s">
        <v>299</v>
      </c>
      <c r="B190" t="s">
        <v>4328</v>
      </c>
      <c r="C190">
        <v>48.4</v>
      </c>
      <c r="D190">
        <v>49.253999999999998</v>
      </c>
      <c r="E190">
        <v>46.231999999999999</v>
      </c>
      <c r="F190">
        <v>17</v>
      </c>
      <c r="G190">
        <v>89.3</v>
      </c>
    </row>
    <row r="191" spans="1:7" x14ac:dyDescent="0.25">
      <c r="A191" t="s">
        <v>299</v>
      </c>
      <c r="B191" t="s">
        <v>4329</v>
      </c>
      <c r="C191">
        <v>48.6</v>
      </c>
      <c r="D191">
        <v>49.097000000000001</v>
      </c>
      <c r="E191">
        <v>46.162999999999997</v>
      </c>
      <c r="F191">
        <v>19</v>
      </c>
      <c r="G191">
        <v>88.9</v>
      </c>
    </row>
    <row r="192" spans="1:7" x14ac:dyDescent="0.25">
      <c r="A192" t="s">
        <v>299</v>
      </c>
      <c r="B192" t="s">
        <v>4330</v>
      </c>
      <c r="C192">
        <v>47.9</v>
      </c>
      <c r="D192">
        <v>48.433999999999997</v>
      </c>
      <c r="E192">
        <v>46.228999999999999</v>
      </c>
      <c r="F192">
        <v>19</v>
      </c>
      <c r="G192">
        <v>88.7</v>
      </c>
    </row>
    <row r="193" spans="1:7" x14ac:dyDescent="0.25">
      <c r="A193" t="s">
        <v>299</v>
      </c>
      <c r="B193" t="s">
        <v>4331</v>
      </c>
      <c r="C193">
        <v>48.5</v>
      </c>
      <c r="D193">
        <v>49.69</v>
      </c>
      <c r="E193">
        <v>45.48</v>
      </c>
      <c r="F193">
        <v>20</v>
      </c>
      <c r="G193">
        <v>88.6</v>
      </c>
    </row>
    <row r="194" spans="1:7" x14ac:dyDescent="0.25">
      <c r="A194" t="s">
        <v>299</v>
      </c>
      <c r="B194" t="s">
        <v>4332</v>
      </c>
      <c r="C194">
        <v>47.9</v>
      </c>
      <c r="D194">
        <v>48.676000000000002</v>
      </c>
      <c r="E194">
        <v>45.631999999999998</v>
      </c>
      <c r="F194">
        <v>19</v>
      </c>
      <c r="G194">
        <v>88.5</v>
      </c>
    </row>
    <row r="195" spans="1:7" x14ac:dyDescent="0.25">
      <c r="A195" t="s">
        <v>299</v>
      </c>
      <c r="B195" t="s">
        <v>4333</v>
      </c>
      <c r="C195">
        <v>48.8</v>
      </c>
      <c r="D195">
        <v>50.069000000000003</v>
      </c>
      <c r="E195">
        <v>45.826999999999998</v>
      </c>
      <c r="F195">
        <v>19</v>
      </c>
      <c r="G195">
        <v>88.4</v>
      </c>
    </row>
    <row r="196" spans="1:7" x14ac:dyDescent="0.25">
      <c r="A196" t="s">
        <v>299</v>
      </c>
      <c r="B196" t="s">
        <v>4334</v>
      </c>
      <c r="C196">
        <v>48.4</v>
      </c>
      <c r="D196">
        <v>48.362000000000002</v>
      </c>
      <c r="E196">
        <v>45.183</v>
      </c>
      <c r="F196">
        <v>19</v>
      </c>
      <c r="G196">
        <v>88.8</v>
      </c>
    </row>
    <row r="197" spans="1:7" x14ac:dyDescent="0.25">
      <c r="A197" t="s">
        <v>299</v>
      </c>
      <c r="B197" t="s">
        <v>4335</v>
      </c>
      <c r="C197">
        <v>48.8</v>
      </c>
      <c r="D197">
        <v>50.713999999999999</v>
      </c>
      <c r="E197">
        <v>45.734000000000002</v>
      </c>
      <c r="F197">
        <v>19</v>
      </c>
      <c r="G197">
        <v>89.2</v>
      </c>
    </row>
    <row r="198" spans="1:7" x14ac:dyDescent="0.25">
      <c r="A198" t="s">
        <v>299</v>
      </c>
      <c r="B198" t="s">
        <v>4336</v>
      </c>
      <c r="C198">
        <v>48.6</v>
      </c>
      <c r="D198">
        <v>50.99</v>
      </c>
      <c r="E198">
        <v>45.899000000000001</v>
      </c>
      <c r="F198">
        <v>20</v>
      </c>
      <c r="G198">
        <v>89.2</v>
      </c>
    </row>
    <row r="199" spans="1:7" x14ac:dyDescent="0.25">
      <c r="A199" t="s">
        <v>299</v>
      </c>
      <c r="B199" t="s">
        <v>4337</v>
      </c>
      <c r="C199">
        <v>49.2</v>
      </c>
      <c r="D199">
        <v>49.584000000000003</v>
      </c>
      <c r="E199">
        <v>46.198999999999998</v>
      </c>
      <c r="F199">
        <v>19</v>
      </c>
      <c r="G199">
        <v>89.3</v>
      </c>
    </row>
    <row r="200" spans="1:7" x14ac:dyDescent="0.25">
      <c r="A200" t="s">
        <v>299</v>
      </c>
      <c r="B200" t="s">
        <v>4338</v>
      </c>
      <c r="C200">
        <v>48</v>
      </c>
      <c r="D200">
        <v>49.295000000000002</v>
      </c>
      <c r="E200">
        <v>45.341999999999999</v>
      </c>
      <c r="F200">
        <v>19</v>
      </c>
      <c r="G200">
        <v>89.2</v>
      </c>
    </row>
    <row r="201" spans="1:7" x14ac:dyDescent="0.25">
      <c r="A201" t="s">
        <v>299</v>
      </c>
      <c r="B201" t="s">
        <v>4339</v>
      </c>
      <c r="C201">
        <v>48.6</v>
      </c>
      <c r="D201">
        <v>48.003999999999998</v>
      </c>
      <c r="E201">
        <v>46.168999999999997</v>
      </c>
      <c r="F201">
        <v>19</v>
      </c>
      <c r="G201">
        <v>88.8</v>
      </c>
    </row>
    <row r="202" spans="1:7" x14ac:dyDescent="0.25">
      <c r="A202" t="s">
        <v>299</v>
      </c>
      <c r="B202" t="s">
        <v>4340</v>
      </c>
      <c r="C202">
        <v>48.2</v>
      </c>
      <c r="D202">
        <v>48.338000000000001</v>
      </c>
      <c r="E202">
        <v>46.466999999999999</v>
      </c>
      <c r="F202">
        <v>19</v>
      </c>
      <c r="G202">
        <v>88.5</v>
      </c>
    </row>
    <row r="203" spans="1:7" x14ac:dyDescent="0.25">
      <c r="A203" t="s">
        <v>299</v>
      </c>
      <c r="B203" t="s">
        <v>4341</v>
      </c>
      <c r="C203">
        <v>48.5</v>
      </c>
      <c r="D203">
        <v>48.057000000000002</v>
      </c>
      <c r="E203">
        <v>45.24</v>
      </c>
      <c r="F203">
        <v>19</v>
      </c>
      <c r="G203">
        <v>89.2</v>
      </c>
    </row>
    <row r="204" spans="1:7" x14ac:dyDescent="0.25">
      <c r="A204" t="s">
        <v>299</v>
      </c>
      <c r="B204" t="s">
        <v>4342</v>
      </c>
      <c r="C204">
        <v>48.3</v>
      </c>
      <c r="D204">
        <v>48.158000000000001</v>
      </c>
      <c r="E204">
        <v>45.399000000000001</v>
      </c>
      <c r="F204">
        <v>19</v>
      </c>
      <c r="G204">
        <v>88.7</v>
      </c>
    </row>
    <row r="205" spans="1:7" x14ac:dyDescent="0.25">
      <c r="A205" t="s">
        <v>299</v>
      </c>
      <c r="B205" t="s">
        <v>4343</v>
      </c>
      <c r="C205">
        <v>48.6</v>
      </c>
      <c r="D205">
        <v>49.575000000000003</v>
      </c>
      <c r="E205">
        <v>46.094999999999999</v>
      </c>
      <c r="F205">
        <v>19</v>
      </c>
      <c r="G205">
        <v>88.9</v>
      </c>
    </row>
    <row r="206" spans="1:7" x14ac:dyDescent="0.25">
      <c r="A206" t="s">
        <v>299</v>
      </c>
      <c r="B206" t="s">
        <v>4344</v>
      </c>
      <c r="C206">
        <v>48.6</v>
      </c>
      <c r="D206">
        <v>49.387999999999998</v>
      </c>
      <c r="E206">
        <v>45.536999999999999</v>
      </c>
      <c r="F206">
        <v>18</v>
      </c>
      <c r="G206">
        <v>88.8</v>
      </c>
    </row>
    <row r="207" spans="1:7" x14ac:dyDescent="0.25">
      <c r="A207" t="s">
        <v>299</v>
      </c>
      <c r="B207" t="s">
        <v>4345</v>
      </c>
      <c r="C207">
        <v>48.3</v>
      </c>
      <c r="D207">
        <v>48.655999999999999</v>
      </c>
      <c r="E207">
        <v>45.002000000000002</v>
      </c>
      <c r="F207">
        <v>18</v>
      </c>
      <c r="G207">
        <v>88.8</v>
      </c>
    </row>
    <row r="208" spans="1:7" x14ac:dyDescent="0.25">
      <c r="A208" t="s">
        <v>299</v>
      </c>
      <c r="B208" t="s">
        <v>4346</v>
      </c>
      <c r="C208">
        <v>48.2</v>
      </c>
      <c r="D208">
        <v>49.835999999999999</v>
      </c>
      <c r="E208">
        <v>44.935000000000002</v>
      </c>
      <c r="F208">
        <v>19</v>
      </c>
      <c r="G208">
        <v>88.5</v>
      </c>
    </row>
    <row r="209" spans="1:7" x14ac:dyDescent="0.25">
      <c r="A209" t="s">
        <v>299</v>
      </c>
      <c r="B209" t="s">
        <v>4347</v>
      </c>
      <c r="C209">
        <v>48.8</v>
      </c>
      <c r="D209">
        <v>49.875</v>
      </c>
      <c r="E209">
        <v>45.05</v>
      </c>
      <c r="F209">
        <v>19</v>
      </c>
      <c r="G209">
        <v>88.8</v>
      </c>
    </row>
    <row r="210" spans="1:7" x14ac:dyDescent="0.25">
      <c r="A210" t="s">
        <v>299</v>
      </c>
      <c r="B210" t="s">
        <v>4348</v>
      </c>
      <c r="C210">
        <v>48.3</v>
      </c>
      <c r="D210">
        <v>49.572000000000003</v>
      </c>
      <c r="E210">
        <v>45.578000000000003</v>
      </c>
      <c r="F210">
        <v>19</v>
      </c>
      <c r="G210">
        <v>88.5</v>
      </c>
    </row>
    <row r="211" spans="1:7" x14ac:dyDescent="0.25">
      <c r="A211" t="s">
        <v>299</v>
      </c>
      <c r="B211" t="s">
        <v>4349</v>
      </c>
      <c r="C211">
        <v>48.4</v>
      </c>
      <c r="D211">
        <v>48.695999999999998</v>
      </c>
      <c r="E211">
        <v>45.609000000000002</v>
      </c>
      <c r="F211">
        <v>17</v>
      </c>
      <c r="G211">
        <v>88.8</v>
      </c>
    </row>
    <row r="212" spans="1:7" x14ac:dyDescent="0.25">
      <c r="A212" t="s">
        <v>299</v>
      </c>
      <c r="B212" t="s">
        <v>4350</v>
      </c>
      <c r="C212">
        <v>48.9</v>
      </c>
      <c r="D212">
        <v>49.284999999999997</v>
      </c>
      <c r="E212">
        <v>45.281999999999996</v>
      </c>
      <c r="F212">
        <v>19</v>
      </c>
      <c r="G212">
        <v>88.9</v>
      </c>
    </row>
    <row r="213" spans="1:7" x14ac:dyDescent="0.25">
      <c r="A213" t="s">
        <v>299</v>
      </c>
      <c r="B213" t="s">
        <v>4351</v>
      </c>
      <c r="C213">
        <v>48.6</v>
      </c>
      <c r="D213">
        <v>50.204000000000001</v>
      </c>
      <c r="E213">
        <v>45.908999999999999</v>
      </c>
      <c r="F213">
        <v>19</v>
      </c>
      <c r="G213">
        <v>88.9</v>
      </c>
    </row>
    <row r="214" spans="1:7" x14ac:dyDescent="0.25">
      <c r="A214" t="s">
        <v>299</v>
      </c>
      <c r="B214" t="s">
        <v>4352</v>
      </c>
      <c r="C214">
        <v>48.6</v>
      </c>
      <c r="D214">
        <v>48.511000000000003</v>
      </c>
      <c r="E214">
        <v>45.878</v>
      </c>
      <c r="F214">
        <v>19</v>
      </c>
      <c r="G214">
        <v>89.2</v>
      </c>
    </row>
    <row r="215" spans="1:7" x14ac:dyDescent="0.25">
      <c r="A215" t="s">
        <v>299</v>
      </c>
      <c r="B215" t="s">
        <v>4353</v>
      </c>
      <c r="C215">
        <v>48.1</v>
      </c>
      <c r="D215">
        <v>48.253999999999998</v>
      </c>
      <c r="E215">
        <v>45.850999999999999</v>
      </c>
      <c r="F215">
        <v>18</v>
      </c>
      <c r="G215">
        <v>89</v>
      </c>
    </row>
    <row r="216" spans="1:7" x14ac:dyDescent="0.25">
      <c r="A216" t="s">
        <v>299</v>
      </c>
      <c r="B216" t="s">
        <v>4354</v>
      </c>
      <c r="C216">
        <v>48.4</v>
      </c>
      <c r="D216">
        <v>49.847999999999999</v>
      </c>
      <c r="E216">
        <v>45.469000000000001</v>
      </c>
      <c r="F216">
        <v>19</v>
      </c>
      <c r="G216">
        <v>88.6</v>
      </c>
    </row>
    <row r="217" spans="1:7" x14ac:dyDescent="0.25">
      <c r="A217" t="s">
        <v>299</v>
      </c>
      <c r="B217" t="s">
        <v>4355</v>
      </c>
      <c r="C217">
        <v>48.8</v>
      </c>
      <c r="D217">
        <v>49.262999999999998</v>
      </c>
      <c r="E217">
        <v>45.128</v>
      </c>
      <c r="F217">
        <v>19</v>
      </c>
      <c r="G217">
        <v>89.1</v>
      </c>
    </row>
    <row r="218" spans="1:7" x14ac:dyDescent="0.25">
      <c r="A218" t="s">
        <v>299</v>
      </c>
      <c r="B218" t="s">
        <v>4356</v>
      </c>
      <c r="C218">
        <v>48.2</v>
      </c>
      <c r="D218">
        <v>48.594000000000001</v>
      </c>
      <c r="E218">
        <v>46.048999999999999</v>
      </c>
      <c r="F218">
        <v>19</v>
      </c>
      <c r="G218">
        <v>89.2</v>
      </c>
    </row>
    <row r="219" spans="1:7" x14ac:dyDescent="0.25">
      <c r="A219" t="s">
        <v>299</v>
      </c>
      <c r="B219" t="s">
        <v>4357</v>
      </c>
      <c r="C219">
        <v>48.9</v>
      </c>
      <c r="D219">
        <v>48.762999999999998</v>
      </c>
      <c r="E219">
        <v>45.963000000000001</v>
      </c>
      <c r="F219">
        <v>17</v>
      </c>
      <c r="G219">
        <v>89</v>
      </c>
    </row>
    <row r="220" spans="1:7" x14ac:dyDescent="0.25">
      <c r="A220" t="s">
        <v>299</v>
      </c>
      <c r="B220" t="s">
        <v>4358</v>
      </c>
      <c r="C220">
        <v>48.2</v>
      </c>
      <c r="D220">
        <v>48.963999999999999</v>
      </c>
      <c r="E220">
        <v>44.637</v>
      </c>
      <c r="F220">
        <v>2</v>
      </c>
      <c r="G220">
        <v>89.2</v>
      </c>
    </row>
    <row r="221" spans="1:7" x14ac:dyDescent="0.25">
      <c r="A221" t="s">
        <v>299</v>
      </c>
      <c r="B221" t="s">
        <v>4359</v>
      </c>
      <c r="C221">
        <v>48.6</v>
      </c>
      <c r="D221">
        <v>49.104999999999997</v>
      </c>
      <c r="E221">
        <v>45.55</v>
      </c>
      <c r="F221">
        <v>19</v>
      </c>
      <c r="G221">
        <v>89</v>
      </c>
    </row>
    <row r="222" spans="1:7" x14ac:dyDescent="0.25">
      <c r="A222" t="s">
        <v>299</v>
      </c>
      <c r="B222" t="s">
        <v>4360</v>
      </c>
      <c r="C222">
        <v>47.9</v>
      </c>
      <c r="D222">
        <v>49.746000000000002</v>
      </c>
      <c r="E222">
        <v>46.128</v>
      </c>
      <c r="F222">
        <v>15</v>
      </c>
      <c r="G222">
        <v>89</v>
      </c>
    </row>
    <row r="223" spans="1:7" x14ac:dyDescent="0.25">
      <c r="A223" t="s">
        <v>299</v>
      </c>
      <c r="B223" t="s">
        <v>4361</v>
      </c>
      <c r="C223">
        <v>48.5</v>
      </c>
      <c r="D223">
        <v>49.746000000000002</v>
      </c>
      <c r="E223">
        <v>45.887999999999998</v>
      </c>
      <c r="F223">
        <v>18</v>
      </c>
      <c r="G223">
        <v>89</v>
      </c>
    </row>
    <row r="224" spans="1:7" x14ac:dyDescent="0.25">
      <c r="A224" t="s">
        <v>299</v>
      </c>
      <c r="B224" t="s">
        <v>4362</v>
      </c>
      <c r="C224">
        <v>48.5</v>
      </c>
      <c r="D224">
        <v>49.933</v>
      </c>
      <c r="E224">
        <v>45.234000000000002</v>
      </c>
      <c r="F224">
        <v>16</v>
      </c>
      <c r="G224">
        <v>88.9</v>
      </c>
    </row>
    <row r="225" spans="1:7" x14ac:dyDescent="0.25">
      <c r="A225" t="s">
        <v>299</v>
      </c>
      <c r="B225" t="s">
        <v>4363</v>
      </c>
      <c r="C225">
        <v>48.3</v>
      </c>
      <c r="D225">
        <v>49.442999999999998</v>
      </c>
      <c r="E225">
        <v>45.982999999999997</v>
      </c>
      <c r="F225">
        <v>19</v>
      </c>
      <c r="G225">
        <v>88.6</v>
      </c>
    </row>
    <row r="226" spans="1:7" x14ac:dyDescent="0.25">
      <c r="A226" t="s">
        <v>299</v>
      </c>
      <c r="B226" t="s">
        <v>4364</v>
      </c>
      <c r="C226">
        <v>48.6</v>
      </c>
      <c r="D226">
        <v>48.921999999999997</v>
      </c>
      <c r="E226">
        <v>45.982999999999997</v>
      </c>
      <c r="F226">
        <v>19</v>
      </c>
      <c r="G226">
        <v>88.4</v>
      </c>
    </row>
    <row r="227" spans="1:7" x14ac:dyDescent="0.25">
      <c r="A227" t="s">
        <v>299</v>
      </c>
      <c r="B227" t="s">
        <v>4365</v>
      </c>
      <c r="C227">
        <v>48.4</v>
      </c>
      <c r="D227">
        <v>48.941000000000003</v>
      </c>
      <c r="E227">
        <v>44.680999999999997</v>
      </c>
      <c r="F227">
        <v>18</v>
      </c>
      <c r="G227">
        <v>89</v>
      </c>
    </row>
    <row r="228" spans="1:7" x14ac:dyDescent="0.25">
      <c r="A228" t="s">
        <v>299</v>
      </c>
      <c r="B228" t="s">
        <v>4366</v>
      </c>
      <c r="C228">
        <v>48.5</v>
      </c>
      <c r="D228">
        <v>50.048999999999999</v>
      </c>
      <c r="E228">
        <v>45.222999999999999</v>
      </c>
      <c r="F228">
        <v>19</v>
      </c>
      <c r="G228">
        <v>88.8</v>
      </c>
    </row>
    <row r="229" spans="1:7" x14ac:dyDescent="0.25">
      <c r="A229" t="s">
        <v>299</v>
      </c>
      <c r="B229" t="s">
        <v>4367</v>
      </c>
      <c r="C229">
        <v>48.9</v>
      </c>
      <c r="D229">
        <v>50.834000000000003</v>
      </c>
      <c r="E229">
        <v>44.843000000000004</v>
      </c>
      <c r="F229">
        <v>19</v>
      </c>
      <c r="G229">
        <v>89.2</v>
      </c>
    </row>
    <row r="230" spans="1:7" x14ac:dyDescent="0.25">
      <c r="A230" t="s">
        <v>299</v>
      </c>
      <c r="B230" t="s">
        <v>4368</v>
      </c>
      <c r="C230">
        <v>49.2</v>
      </c>
      <c r="D230">
        <v>48.853000000000002</v>
      </c>
      <c r="E230">
        <v>45.420999999999999</v>
      </c>
      <c r="F230">
        <v>19</v>
      </c>
      <c r="G230">
        <v>89.5</v>
      </c>
    </row>
    <row r="231" spans="1:7" x14ac:dyDescent="0.25">
      <c r="A231" t="s">
        <v>299</v>
      </c>
      <c r="B231" t="s">
        <v>4369</v>
      </c>
      <c r="C231">
        <v>48.2</v>
      </c>
      <c r="D231">
        <v>49.631999999999998</v>
      </c>
      <c r="E231">
        <v>46.177</v>
      </c>
      <c r="F231">
        <v>22</v>
      </c>
      <c r="G231">
        <v>89.5</v>
      </c>
    </row>
    <row r="232" spans="1:7" x14ac:dyDescent="0.25">
      <c r="A232" t="s">
        <v>299</v>
      </c>
      <c r="B232" t="s">
        <v>4370</v>
      </c>
      <c r="C232">
        <v>48.5</v>
      </c>
      <c r="D232">
        <v>48.975999999999999</v>
      </c>
      <c r="E232">
        <v>45.225000000000001</v>
      </c>
      <c r="F232">
        <v>19</v>
      </c>
      <c r="G232">
        <v>89.1</v>
      </c>
    </row>
    <row r="233" spans="1:7" x14ac:dyDescent="0.25">
      <c r="A233" t="s">
        <v>299</v>
      </c>
      <c r="B233" t="s">
        <v>4371</v>
      </c>
      <c r="C233">
        <v>48.7</v>
      </c>
      <c r="D233">
        <v>49.401000000000003</v>
      </c>
      <c r="E233">
        <v>45.128</v>
      </c>
      <c r="F233">
        <v>22</v>
      </c>
      <c r="G233">
        <v>89.2</v>
      </c>
    </row>
    <row r="234" spans="1:7" x14ac:dyDescent="0.25">
      <c r="A234" t="s">
        <v>299</v>
      </c>
      <c r="B234" t="s">
        <v>4372</v>
      </c>
      <c r="C234">
        <v>48.5</v>
      </c>
      <c r="D234">
        <v>50.024000000000001</v>
      </c>
      <c r="E234">
        <v>46.034999999999997</v>
      </c>
      <c r="F234">
        <v>19</v>
      </c>
      <c r="G234">
        <v>89</v>
      </c>
    </row>
    <row r="235" spans="1:7" x14ac:dyDescent="0.25">
      <c r="A235" t="s">
        <v>299</v>
      </c>
      <c r="B235" t="s">
        <v>4373</v>
      </c>
      <c r="C235">
        <v>48.3</v>
      </c>
      <c r="D235">
        <v>47.962000000000003</v>
      </c>
      <c r="E235">
        <v>46.524000000000001</v>
      </c>
      <c r="F235">
        <v>21</v>
      </c>
      <c r="G235">
        <v>88.8</v>
      </c>
    </row>
    <row r="236" spans="1:7" x14ac:dyDescent="0.25">
      <c r="A236" t="s">
        <v>299</v>
      </c>
      <c r="B236" t="s">
        <v>4374</v>
      </c>
      <c r="C236">
        <v>49.1</v>
      </c>
      <c r="D236">
        <v>49.89</v>
      </c>
      <c r="E236">
        <v>45.844000000000001</v>
      </c>
      <c r="F236">
        <v>20</v>
      </c>
      <c r="G236">
        <v>88.4</v>
      </c>
    </row>
    <row r="237" spans="1:7" x14ac:dyDescent="0.25">
      <c r="A237" t="s">
        <v>299</v>
      </c>
      <c r="B237" t="s">
        <v>4375</v>
      </c>
      <c r="C237">
        <v>80.7</v>
      </c>
      <c r="D237">
        <v>66.903000000000006</v>
      </c>
      <c r="E237">
        <v>44.844000000000001</v>
      </c>
      <c r="F237">
        <v>21</v>
      </c>
      <c r="G237">
        <v>82.8</v>
      </c>
    </row>
    <row r="238" spans="1:7" x14ac:dyDescent="0.25">
      <c r="A238" t="s">
        <v>299</v>
      </c>
      <c r="B238" t="s">
        <v>4376</v>
      </c>
      <c r="C238">
        <v>56.8</v>
      </c>
      <c r="D238">
        <v>53.503999999999998</v>
      </c>
      <c r="E238">
        <v>46.326000000000001</v>
      </c>
      <c r="F238">
        <v>19</v>
      </c>
      <c r="G238">
        <v>85.3</v>
      </c>
    </row>
    <row r="239" spans="1:7" x14ac:dyDescent="0.25">
      <c r="A239" t="s">
        <v>299</v>
      </c>
      <c r="B239" t="s">
        <v>4377</v>
      </c>
      <c r="C239">
        <v>70.8</v>
      </c>
      <c r="D239">
        <v>63.131999999999998</v>
      </c>
      <c r="E239">
        <v>45.851999999999997</v>
      </c>
      <c r="F239">
        <v>20</v>
      </c>
      <c r="G239">
        <v>83.6</v>
      </c>
    </row>
    <row r="240" spans="1:7" x14ac:dyDescent="0.25">
      <c r="A240" t="s">
        <v>299</v>
      </c>
      <c r="B240" t="s">
        <v>4378</v>
      </c>
      <c r="C240">
        <v>50</v>
      </c>
      <c r="D240">
        <v>50.860999999999997</v>
      </c>
      <c r="E240">
        <v>45.822000000000003</v>
      </c>
      <c r="F240">
        <v>22</v>
      </c>
      <c r="G240">
        <v>86.1</v>
      </c>
    </row>
    <row r="241" spans="1:7" x14ac:dyDescent="0.25">
      <c r="A241" t="s">
        <v>299</v>
      </c>
      <c r="B241" t="s">
        <v>4379</v>
      </c>
      <c r="C241">
        <v>49.2</v>
      </c>
      <c r="D241">
        <v>49.366</v>
      </c>
      <c r="E241">
        <v>45.457999999999998</v>
      </c>
      <c r="F241">
        <v>21</v>
      </c>
      <c r="G241">
        <v>87.1</v>
      </c>
    </row>
    <row r="242" spans="1:7" x14ac:dyDescent="0.25">
      <c r="A242" t="s">
        <v>299</v>
      </c>
      <c r="B242" t="s">
        <v>4380</v>
      </c>
      <c r="C242">
        <v>48.3</v>
      </c>
      <c r="D242">
        <v>48.463999999999999</v>
      </c>
      <c r="E242">
        <v>45.732999999999997</v>
      </c>
      <c r="F242">
        <v>19</v>
      </c>
      <c r="G242">
        <v>88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1812-972A-42B4-B13F-16DAFC7D062D}">
  <dimension ref="A1:J242"/>
  <sheetViews>
    <sheetView workbookViewId="0">
      <selection activeCell="M27" sqref="M27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4381</v>
      </c>
      <c r="C2">
        <v>46.7</v>
      </c>
      <c r="D2">
        <v>49.44</v>
      </c>
      <c r="E2">
        <v>45.469000000000001</v>
      </c>
      <c r="F2">
        <v>19</v>
      </c>
      <c r="G2">
        <v>128.4</v>
      </c>
      <c r="I2" t="s">
        <v>249</v>
      </c>
      <c r="J2" s="1">
        <f>AVERAGE(Tbl_2_GameObjects_Array_20000[Celkové využití CPU '[%']])</f>
        <v>46.08091286307053</v>
      </c>
    </row>
    <row r="3" spans="1:10" x14ac:dyDescent="0.25">
      <c r="A3" t="s">
        <v>299</v>
      </c>
      <c r="B3" t="s">
        <v>4382</v>
      </c>
      <c r="C3">
        <v>54.4</v>
      </c>
      <c r="D3">
        <v>54.813000000000002</v>
      </c>
      <c r="E3">
        <v>45.219000000000001</v>
      </c>
      <c r="F3">
        <v>18</v>
      </c>
      <c r="G3">
        <v>126.3</v>
      </c>
      <c r="I3" t="s">
        <v>250</v>
      </c>
      <c r="J3" s="1">
        <f>AVERAGE(Tbl_2_GameObjects_Array_20000[CPU Spotřeba energie jádra (SVI3 TFN) '[W']])</f>
        <v>48.947609958506234</v>
      </c>
    </row>
    <row r="4" spans="1:10" x14ac:dyDescent="0.25">
      <c r="A4" t="s">
        <v>299</v>
      </c>
      <c r="B4" t="s">
        <v>4383</v>
      </c>
      <c r="C4">
        <v>48.4</v>
      </c>
      <c r="D4">
        <v>50.469000000000001</v>
      </c>
      <c r="E4">
        <v>45.475999999999999</v>
      </c>
      <c r="F4">
        <v>19</v>
      </c>
      <c r="G4">
        <v>127.6</v>
      </c>
      <c r="I4" t="s">
        <v>251</v>
      </c>
      <c r="J4" s="1">
        <f>AVERAGE(Tbl_2_GameObjects_Array_20000[Využití GPU '[%']])</f>
        <v>20.107883817427386</v>
      </c>
    </row>
    <row r="5" spans="1:10" x14ac:dyDescent="0.25">
      <c r="A5" t="s">
        <v>299</v>
      </c>
      <c r="B5" t="s">
        <v>4384</v>
      </c>
      <c r="C5">
        <v>46.3</v>
      </c>
      <c r="D5">
        <v>49.146000000000001</v>
      </c>
      <c r="E5">
        <v>45.470999999999997</v>
      </c>
      <c r="F5">
        <v>20</v>
      </c>
      <c r="G5">
        <v>129.80000000000001</v>
      </c>
      <c r="I5" t="s">
        <v>252</v>
      </c>
      <c r="J5" s="1">
        <f>AVERAGE(Tbl_2_GameObjects_Array_20000[Total Board Power (TBP) '[W']])</f>
        <v>45.421556016597549</v>
      </c>
    </row>
    <row r="6" spans="1:10" x14ac:dyDescent="0.25">
      <c r="A6" t="s">
        <v>299</v>
      </c>
      <c r="B6" t="s">
        <v>4385</v>
      </c>
      <c r="C6">
        <v>46.2</v>
      </c>
      <c r="D6">
        <v>48.896000000000001</v>
      </c>
      <c r="E6">
        <v>45.091000000000001</v>
      </c>
      <c r="F6">
        <v>19</v>
      </c>
      <c r="G6">
        <v>129.6</v>
      </c>
      <c r="I6" t="s">
        <v>254</v>
      </c>
      <c r="J6" s="1">
        <f>AVERAGE(Tbl_2_GameObjects_Array_20000[Snímková frekvence (Presented) '[FPS']])</f>
        <v>129.69626556016598</v>
      </c>
    </row>
    <row r="7" spans="1:10" x14ac:dyDescent="0.25">
      <c r="A7" t="s">
        <v>299</v>
      </c>
      <c r="B7" t="s">
        <v>4386</v>
      </c>
      <c r="C7">
        <v>45.8</v>
      </c>
      <c r="D7">
        <v>48.121000000000002</v>
      </c>
      <c r="E7">
        <v>44.908000000000001</v>
      </c>
      <c r="F7">
        <v>19</v>
      </c>
      <c r="G7">
        <v>130.5</v>
      </c>
    </row>
    <row r="8" spans="1:10" x14ac:dyDescent="0.25">
      <c r="A8" t="s">
        <v>299</v>
      </c>
      <c r="B8" t="s">
        <v>4387</v>
      </c>
      <c r="C8">
        <v>46.1</v>
      </c>
      <c r="D8">
        <v>49.255000000000003</v>
      </c>
      <c r="E8">
        <v>44.84</v>
      </c>
      <c r="F8">
        <v>20</v>
      </c>
      <c r="G8">
        <v>131.30000000000001</v>
      </c>
    </row>
    <row r="9" spans="1:10" x14ac:dyDescent="0.25">
      <c r="A9" t="s">
        <v>299</v>
      </c>
      <c r="B9" t="s">
        <v>4388</v>
      </c>
      <c r="C9">
        <v>45.4</v>
      </c>
      <c r="D9">
        <v>49.125999999999998</v>
      </c>
      <c r="E9">
        <v>46.058999999999997</v>
      </c>
      <c r="F9">
        <v>19</v>
      </c>
      <c r="G9">
        <v>130.9</v>
      </c>
    </row>
    <row r="10" spans="1:10" x14ac:dyDescent="0.25">
      <c r="A10" t="s">
        <v>299</v>
      </c>
      <c r="B10" t="s">
        <v>4389</v>
      </c>
      <c r="C10">
        <v>45.5</v>
      </c>
      <c r="D10">
        <v>48.633000000000003</v>
      </c>
      <c r="E10">
        <v>45.237000000000002</v>
      </c>
      <c r="F10">
        <v>18</v>
      </c>
      <c r="G10">
        <v>130.6</v>
      </c>
    </row>
    <row r="11" spans="1:10" x14ac:dyDescent="0.25">
      <c r="A11" t="s">
        <v>299</v>
      </c>
      <c r="B11" t="s">
        <v>4390</v>
      </c>
      <c r="C11">
        <v>46.4</v>
      </c>
      <c r="D11">
        <v>49.722000000000001</v>
      </c>
      <c r="E11">
        <v>45.04</v>
      </c>
      <c r="F11">
        <v>19</v>
      </c>
      <c r="G11">
        <v>130.1</v>
      </c>
    </row>
    <row r="12" spans="1:10" x14ac:dyDescent="0.25">
      <c r="A12" t="s">
        <v>299</v>
      </c>
      <c r="B12" t="s">
        <v>4391</v>
      </c>
      <c r="C12">
        <v>45.6</v>
      </c>
      <c r="D12">
        <v>49.164999999999999</v>
      </c>
      <c r="E12">
        <v>45.152999999999999</v>
      </c>
      <c r="F12">
        <v>19</v>
      </c>
      <c r="G12">
        <v>130.30000000000001</v>
      </c>
    </row>
    <row r="13" spans="1:10" x14ac:dyDescent="0.25">
      <c r="A13" t="s">
        <v>299</v>
      </c>
      <c r="B13" t="s">
        <v>4392</v>
      </c>
      <c r="C13">
        <v>45.9</v>
      </c>
      <c r="D13">
        <v>48.424999999999997</v>
      </c>
      <c r="E13">
        <v>45.345999999999997</v>
      </c>
      <c r="F13">
        <v>20</v>
      </c>
      <c r="G13">
        <v>130.4</v>
      </c>
    </row>
    <row r="14" spans="1:10" x14ac:dyDescent="0.25">
      <c r="A14" t="s">
        <v>299</v>
      </c>
      <c r="B14" t="s">
        <v>4393</v>
      </c>
      <c r="C14">
        <v>45.4</v>
      </c>
      <c r="D14">
        <v>48.552</v>
      </c>
      <c r="E14">
        <v>45.533000000000001</v>
      </c>
      <c r="F14">
        <v>19</v>
      </c>
      <c r="G14">
        <v>130.80000000000001</v>
      </c>
    </row>
    <row r="15" spans="1:10" x14ac:dyDescent="0.25">
      <c r="A15" t="s">
        <v>299</v>
      </c>
      <c r="B15" t="s">
        <v>4394</v>
      </c>
      <c r="C15">
        <v>45.4</v>
      </c>
      <c r="D15">
        <v>47.671999999999997</v>
      </c>
      <c r="E15">
        <v>45.523000000000003</v>
      </c>
      <c r="F15">
        <v>18</v>
      </c>
      <c r="G15">
        <v>130.19999999999999</v>
      </c>
    </row>
    <row r="16" spans="1:10" x14ac:dyDescent="0.25">
      <c r="A16" t="s">
        <v>299</v>
      </c>
      <c r="B16" t="s">
        <v>4395</v>
      </c>
      <c r="C16">
        <v>45.8</v>
      </c>
      <c r="D16">
        <v>49.000999999999998</v>
      </c>
      <c r="E16">
        <v>45.481999999999999</v>
      </c>
      <c r="F16">
        <v>19</v>
      </c>
      <c r="G16">
        <v>130.80000000000001</v>
      </c>
    </row>
    <row r="17" spans="1:7" x14ac:dyDescent="0.25">
      <c r="A17" t="s">
        <v>299</v>
      </c>
      <c r="B17" t="s">
        <v>4396</v>
      </c>
      <c r="C17">
        <v>45.2</v>
      </c>
      <c r="D17">
        <v>49.012</v>
      </c>
      <c r="E17">
        <v>45.432000000000002</v>
      </c>
      <c r="F17">
        <v>19</v>
      </c>
      <c r="G17">
        <v>130.30000000000001</v>
      </c>
    </row>
    <row r="18" spans="1:7" x14ac:dyDescent="0.25">
      <c r="A18" t="s">
        <v>299</v>
      </c>
      <c r="B18" t="s">
        <v>4397</v>
      </c>
      <c r="C18">
        <v>45.4</v>
      </c>
      <c r="D18">
        <v>48.960999999999999</v>
      </c>
      <c r="E18">
        <v>45.432000000000002</v>
      </c>
      <c r="F18">
        <v>19</v>
      </c>
      <c r="G18">
        <v>130.5</v>
      </c>
    </row>
    <row r="19" spans="1:7" x14ac:dyDescent="0.25">
      <c r="A19" t="s">
        <v>299</v>
      </c>
      <c r="B19" t="s">
        <v>4398</v>
      </c>
      <c r="C19">
        <v>45.3</v>
      </c>
      <c r="D19">
        <v>48.249000000000002</v>
      </c>
      <c r="E19">
        <v>45.707999999999998</v>
      </c>
      <c r="F19">
        <v>25</v>
      </c>
      <c r="G19">
        <v>130.4</v>
      </c>
    </row>
    <row r="20" spans="1:7" x14ac:dyDescent="0.25">
      <c r="A20" t="s">
        <v>299</v>
      </c>
      <c r="B20" t="s">
        <v>4399</v>
      </c>
      <c r="C20">
        <v>45.4</v>
      </c>
      <c r="D20">
        <v>48.603000000000002</v>
      </c>
      <c r="E20">
        <v>45.34</v>
      </c>
      <c r="F20">
        <v>35</v>
      </c>
      <c r="G20">
        <v>130.69999999999999</v>
      </c>
    </row>
    <row r="21" spans="1:7" x14ac:dyDescent="0.25">
      <c r="A21" t="s">
        <v>299</v>
      </c>
      <c r="B21" t="s">
        <v>4400</v>
      </c>
      <c r="C21">
        <v>44.8</v>
      </c>
      <c r="D21">
        <v>47.786000000000001</v>
      </c>
      <c r="E21">
        <v>45.515000000000001</v>
      </c>
      <c r="F21">
        <v>27</v>
      </c>
      <c r="G21">
        <v>129.6</v>
      </c>
    </row>
    <row r="22" spans="1:7" x14ac:dyDescent="0.25">
      <c r="A22" t="s">
        <v>299</v>
      </c>
      <c r="B22" t="s">
        <v>4401</v>
      </c>
      <c r="C22">
        <v>45.5</v>
      </c>
      <c r="D22">
        <v>48.988999999999997</v>
      </c>
      <c r="E22">
        <v>45.728999999999999</v>
      </c>
      <c r="F22">
        <v>19</v>
      </c>
      <c r="G22">
        <v>130.4</v>
      </c>
    </row>
    <row r="23" spans="1:7" x14ac:dyDescent="0.25">
      <c r="A23" t="s">
        <v>299</v>
      </c>
      <c r="B23" t="s">
        <v>4402</v>
      </c>
      <c r="C23">
        <v>45.4</v>
      </c>
      <c r="D23">
        <v>47.988999999999997</v>
      </c>
      <c r="E23">
        <v>45.488999999999997</v>
      </c>
      <c r="F23">
        <v>23</v>
      </c>
      <c r="G23">
        <v>130.30000000000001</v>
      </c>
    </row>
    <row r="24" spans="1:7" x14ac:dyDescent="0.25">
      <c r="A24" t="s">
        <v>299</v>
      </c>
      <c r="B24" t="s">
        <v>4403</v>
      </c>
      <c r="C24">
        <v>45.3</v>
      </c>
      <c r="D24">
        <v>49.058</v>
      </c>
      <c r="E24">
        <v>45.726999999999997</v>
      </c>
      <c r="F24">
        <v>19</v>
      </c>
      <c r="G24">
        <v>130.1</v>
      </c>
    </row>
    <row r="25" spans="1:7" x14ac:dyDescent="0.25">
      <c r="A25" t="s">
        <v>299</v>
      </c>
      <c r="B25" t="s">
        <v>4404</v>
      </c>
      <c r="C25">
        <v>45.4</v>
      </c>
      <c r="D25">
        <v>48.561</v>
      </c>
      <c r="E25">
        <v>45.073</v>
      </c>
      <c r="F25">
        <v>23</v>
      </c>
      <c r="G25">
        <v>130.1</v>
      </c>
    </row>
    <row r="26" spans="1:7" x14ac:dyDescent="0.25">
      <c r="A26" t="s">
        <v>299</v>
      </c>
      <c r="B26" t="s">
        <v>4405</v>
      </c>
      <c r="C26">
        <v>45.8</v>
      </c>
      <c r="D26">
        <v>49.209000000000003</v>
      </c>
      <c r="E26">
        <v>45.53</v>
      </c>
      <c r="F26">
        <v>19</v>
      </c>
      <c r="G26">
        <v>130.1</v>
      </c>
    </row>
    <row r="27" spans="1:7" x14ac:dyDescent="0.25">
      <c r="A27" t="s">
        <v>299</v>
      </c>
      <c r="B27" t="s">
        <v>4406</v>
      </c>
      <c r="C27">
        <v>45.7</v>
      </c>
      <c r="D27">
        <v>48.427999999999997</v>
      </c>
      <c r="E27">
        <v>45.594999999999999</v>
      </c>
      <c r="F27">
        <v>23</v>
      </c>
      <c r="G27">
        <v>129.9</v>
      </c>
    </row>
    <row r="28" spans="1:7" x14ac:dyDescent="0.25">
      <c r="A28" t="s">
        <v>299</v>
      </c>
      <c r="B28" t="s">
        <v>4407</v>
      </c>
      <c r="C28">
        <v>45.6</v>
      </c>
      <c r="D28">
        <v>48.829000000000001</v>
      </c>
      <c r="E28">
        <v>45.698</v>
      </c>
      <c r="F28">
        <v>19</v>
      </c>
      <c r="G28">
        <v>130.5</v>
      </c>
    </row>
    <row r="29" spans="1:7" x14ac:dyDescent="0.25">
      <c r="A29" t="s">
        <v>299</v>
      </c>
      <c r="B29" t="s">
        <v>4408</v>
      </c>
      <c r="C29">
        <v>46.3</v>
      </c>
      <c r="D29">
        <v>49.264000000000003</v>
      </c>
      <c r="E29">
        <v>45.65</v>
      </c>
      <c r="F29">
        <v>23</v>
      </c>
      <c r="G29">
        <v>130.6</v>
      </c>
    </row>
    <row r="30" spans="1:7" x14ac:dyDescent="0.25">
      <c r="A30" t="s">
        <v>299</v>
      </c>
      <c r="B30" t="s">
        <v>4409</v>
      </c>
      <c r="C30">
        <v>45.6</v>
      </c>
      <c r="D30">
        <v>47.878999999999998</v>
      </c>
      <c r="E30">
        <v>45.011000000000003</v>
      </c>
      <c r="F30">
        <v>19</v>
      </c>
      <c r="G30">
        <v>129.6</v>
      </c>
    </row>
    <row r="31" spans="1:7" x14ac:dyDescent="0.25">
      <c r="A31" t="s">
        <v>299</v>
      </c>
      <c r="B31" t="s">
        <v>4410</v>
      </c>
      <c r="C31">
        <v>55.4</v>
      </c>
      <c r="D31">
        <v>53.51</v>
      </c>
      <c r="E31">
        <v>45.47</v>
      </c>
      <c r="F31">
        <v>21</v>
      </c>
      <c r="G31">
        <v>130</v>
      </c>
    </row>
    <row r="32" spans="1:7" x14ac:dyDescent="0.25">
      <c r="A32" t="s">
        <v>299</v>
      </c>
      <c r="B32" t="s">
        <v>4411</v>
      </c>
      <c r="C32">
        <v>70.099999999999994</v>
      </c>
      <c r="D32">
        <v>63.280999999999999</v>
      </c>
      <c r="E32">
        <v>44.866999999999997</v>
      </c>
      <c r="F32">
        <v>19</v>
      </c>
      <c r="G32">
        <v>119.6</v>
      </c>
    </row>
    <row r="33" spans="1:7" x14ac:dyDescent="0.25">
      <c r="A33" t="s">
        <v>299</v>
      </c>
      <c r="B33" t="s">
        <v>4412</v>
      </c>
      <c r="C33">
        <v>63.1</v>
      </c>
      <c r="D33">
        <v>59.253</v>
      </c>
      <c r="E33">
        <v>44.765999999999998</v>
      </c>
      <c r="F33">
        <v>20</v>
      </c>
      <c r="G33">
        <v>123.5</v>
      </c>
    </row>
    <row r="34" spans="1:7" x14ac:dyDescent="0.25">
      <c r="A34" t="s">
        <v>299</v>
      </c>
      <c r="B34" t="s">
        <v>4413</v>
      </c>
      <c r="C34">
        <v>58</v>
      </c>
      <c r="D34">
        <v>56.722999999999999</v>
      </c>
      <c r="E34">
        <v>45.158000000000001</v>
      </c>
      <c r="F34">
        <v>19</v>
      </c>
      <c r="G34">
        <v>118.5</v>
      </c>
    </row>
    <row r="35" spans="1:7" x14ac:dyDescent="0.25">
      <c r="A35" t="s">
        <v>299</v>
      </c>
      <c r="B35" t="s">
        <v>4414</v>
      </c>
      <c r="C35">
        <v>46.6</v>
      </c>
      <c r="D35">
        <v>49.780999999999999</v>
      </c>
      <c r="E35">
        <v>45.628999999999998</v>
      </c>
      <c r="F35">
        <v>21</v>
      </c>
      <c r="G35">
        <v>124.6</v>
      </c>
    </row>
    <row r="36" spans="1:7" x14ac:dyDescent="0.25">
      <c r="A36" t="s">
        <v>299</v>
      </c>
      <c r="B36" t="s">
        <v>4415</v>
      </c>
      <c r="C36">
        <v>45.4</v>
      </c>
      <c r="D36">
        <v>48.847999999999999</v>
      </c>
      <c r="E36">
        <v>45.332000000000001</v>
      </c>
      <c r="F36">
        <v>20</v>
      </c>
      <c r="G36">
        <v>127.3</v>
      </c>
    </row>
    <row r="37" spans="1:7" x14ac:dyDescent="0.25">
      <c r="A37" t="s">
        <v>299</v>
      </c>
      <c r="B37" t="s">
        <v>4416</v>
      </c>
      <c r="C37">
        <v>45.7</v>
      </c>
      <c r="D37">
        <v>49.417999999999999</v>
      </c>
      <c r="E37">
        <v>45.262999999999998</v>
      </c>
      <c r="F37">
        <v>20</v>
      </c>
      <c r="G37">
        <v>128.9</v>
      </c>
    </row>
    <row r="38" spans="1:7" x14ac:dyDescent="0.25">
      <c r="A38" t="s">
        <v>299</v>
      </c>
      <c r="B38" t="s">
        <v>4417</v>
      </c>
      <c r="C38">
        <v>45.7</v>
      </c>
      <c r="D38">
        <v>49.417999999999999</v>
      </c>
      <c r="E38">
        <v>46.015000000000001</v>
      </c>
      <c r="F38">
        <v>19</v>
      </c>
      <c r="G38">
        <v>128.9</v>
      </c>
    </row>
    <row r="39" spans="1:7" x14ac:dyDescent="0.25">
      <c r="A39" t="s">
        <v>299</v>
      </c>
      <c r="B39" t="s">
        <v>4418</v>
      </c>
      <c r="C39">
        <v>45</v>
      </c>
      <c r="D39">
        <v>48.625999999999998</v>
      </c>
      <c r="E39">
        <v>45.529000000000003</v>
      </c>
      <c r="F39">
        <v>20</v>
      </c>
      <c r="G39">
        <v>128.6</v>
      </c>
    </row>
    <row r="40" spans="1:7" x14ac:dyDescent="0.25">
      <c r="A40" t="s">
        <v>299</v>
      </c>
      <c r="B40" t="s">
        <v>4419</v>
      </c>
      <c r="C40">
        <v>45.6</v>
      </c>
      <c r="D40">
        <v>49.107999999999997</v>
      </c>
      <c r="E40">
        <v>45.334000000000003</v>
      </c>
      <c r="F40">
        <v>20</v>
      </c>
      <c r="G40">
        <v>129.5</v>
      </c>
    </row>
    <row r="41" spans="1:7" x14ac:dyDescent="0.25">
      <c r="A41" t="s">
        <v>299</v>
      </c>
      <c r="B41" t="s">
        <v>4420</v>
      </c>
      <c r="C41">
        <v>46</v>
      </c>
      <c r="D41">
        <v>49.017000000000003</v>
      </c>
      <c r="E41">
        <v>45.433</v>
      </c>
      <c r="F41">
        <v>19</v>
      </c>
      <c r="G41">
        <v>130</v>
      </c>
    </row>
    <row r="42" spans="1:7" x14ac:dyDescent="0.25">
      <c r="A42" t="s">
        <v>299</v>
      </c>
      <c r="B42" t="s">
        <v>4421</v>
      </c>
      <c r="C42">
        <v>46.1</v>
      </c>
      <c r="D42">
        <v>49.911999999999999</v>
      </c>
      <c r="E42">
        <v>45.683999999999997</v>
      </c>
      <c r="F42">
        <v>19</v>
      </c>
      <c r="G42">
        <v>130.19999999999999</v>
      </c>
    </row>
    <row r="43" spans="1:7" x14ac:dyDescent="0.25">
      <c r="A43" t="s">
        <v>299</v>
      </c>
      <c r="B43" t="s">
        <v>4422</v>
      </c>
      <c r="C43">
        <v>45.7</v>
      </c>
      <c r="D43">
        <v>48.645000000000003</v>
      </c>
      <c r="E43">
        <v>45.365000000000002</v>
      </c>
      <c r="F43">
        <v>20</v>
      </c>
      <c r="G43">
        <v>130.69999999999999</v>
      </c>
    </row>
    <row r="44" spans="1:7" x14ac:dyDescent="0.25">
      <c r="A44" t="s">
        <v>299</v>
      </c>
      <c r="B44" t="s">
        <v>4423</v>
      </c>
      <c r="C44">
        <v>45.6</v>
      </c>
      <c r="D44">
        <v>49.16</v>
      </c>
      <c r="E44">
        <v>45.347000000000001</v>
      </c>
      <c r="F44">
        <v>19</v>
      </c>
      <c r="G44">
        <v>130.19999999999999</v>
      </c>
    </row>
    <row r="45" spans="1:7" x14ac:dyDescent="0.25">
      <c r="A45" t="s">
        <v>299</v>
      </c>
      <c r="B45" t="s">
        <v>4424</v>
      </c>
      <c r="C45">
        <v>45.2</v>
      </c>
      <c r="D45">
        <v>48.125</v>
      </c>
      <c r="E45">
        <v>45.39</v>
      </c>
      <c r="F45">
        <v>19</v>
      </c>
      <c r="G45">
        <v>129.69999999999999</v>
      </c>
    </row>
    <row r="46" spans="1:7" x14ac:dyDescent="0.25">
      <c r="A46" t="s">
        <v>299</v>
      </c>
      <c r="B46" t="s">
        <v>4425</v>
      </c>
      <c r="C46">
        <v>45.5</v>
      </c>
      <c r="D46">
        <v>48.497999999999998</v>
      </c>
      <c r="E46">
        <v>45.393999999999998</v>
      </c>
      <c r="F46">
        <v>19</v>
      </c>
      <c r="G46">
        <v>130.30000000000001</v>
      </c>
    </row>
    <row r="47" spans="1:7" x14ac:dyDescent="0.25">
      <c r="A47" t="s">
        <v>299</v>
      </c>
      <c r="B47" t="s">
        <v>4426</v>
      </c>
      <c r="C47">
        <v>47.1</v>
      </c>
      <c r="D47">
        <v>49.247</v>
      </c>
      <c r="E47">
        <v>45.375</v>
      </c>
      <c r="F47">
        <v>20</v>
      </c>
      <c r="G47">
        <v>129.5</v>
      </c>
    </row>
    <row r="48" spans="1:7" x14ac:dyDescent="0.25">
      <c r="A48" t="s">
        <v>299</v>
      </c>
      <c r="B48" t="s">
        <v>4427</v>
      </c>
      <c r="C48">
        <v>45.5</v>
      </c>
      <c r="D48">
        <v>49.878999999999998</v>
      </c>
      <c r="E48">
        <v>45.284999999999997</v>
      </c>
      <c r="F48">
        <v>19</v>
      </c>
      <c r="G48">
        <v>130.1</v>
      </c>
    </row>
    <row r="49" spans="1:7" x14ac:dyDescent="0.25">
      <c r="A49" t="s">
        <v>299</v>
      </c>
      <c r="B49" t="s">
        <v>4428</v>
      </c>
      <c r="C49">
        <v>45.5</v>
      </c>
      <c r="D49">
        <v>49.051000000000002</v>
      </c>
      <c r="E49">
        <v>45.244999999999997</v>
      </c>
      <c r="F49">
        <v>20</v>
      </c>
      <c r="G49">
        <v>130.5</v>
      </c>
    </row>
    <row r="50" spans="1:7" x14ac:dyDescent="0.25">
      <c r="A50" t="s">
        <v>299</v>
      </c>
      <c r="B50" t="s">
        <v>4429</v>
      </c>
      <c r="C50">
        <v>45.5</v>
      </c>
      <c r="D50">
        <v>47.777000000000001</v>
      </c>
      <c r="E50">
        <v>44.9</v>
      </c>
      <c r="F50">
        <v>19</v>
      </c>
      <c r="G50">
        <v>130.4</v>
      </c>
    </row>
    <row r="51" spans="1:7" x14ac:dyDescent="0.25">
      <c r="A51" t="s">
        <v>299</v>
      </c>
      <c r="B51" t="s">
        <v>4430</v>
      </c>
      <c r="C51">
        <v>46.6</v>
      </c>
      <c r="D51">
        <v>49.862000000000002</v>
      </c>
      <c r="E51">
        <v>45.280999999999999</v>
      </c>
      <c r="F51">
        <v>20</v>
      </c>
      <c r="G51">
        <v>129.6</v>
      </c>
    </row>
    <row r="52" spans="1:7" x14ac:dyDescent="0.25">
      <c r="A52" t="s">
        <v>299</v>
      </c>
      <c r="B52" t="s">
        <v>4431</v>
      </c>
      <c r="C52">
        <v>45.7</v>
      </c>
      <c r="D52">
        <v>49.341999999999999</v>
      </c>
      <c r="E52">
        <v>45.539000000000001</v>
      </c>
      <c r="F52">
        <v>19</v>
      </c>
      <c r="G52">
        <v>129.69999999999999</v>
      </c>
    </row>
    <row r="53" spans="1:7" x14ac:dyDescent="0.25">
      <c r="A53" t="s">
        <v>299</v>
      </c>
      <c r="B53" t="s">
        <v>4432</v>
      </c>
      <c r="C53">
        <v>46.2</v>
      </c>
      <c r="D53">
        <v>48.796999999999997</v>
      </c>
      <c r="E53">
        <v>45.503999999999998</v>
      </c>
      <c r="F53">
        <v>19</v>
      </c>
      <c r="G53">
        <v>129.19999999999999</v>
      </c>
    </row>
    <row r="54" spans="1:7" x14ac:dyDescent="0.25">
      <c r="A54" t="s">
        <v>299</v>
      </c>
      <c r="B54" t="s">
        <v>4433</v>
      </c>
      <c r="C54">
        <v>45.3</v>
      </c>
      <c r="D54">
        <v>48.384999999999998</v>
      </c>
      <c r="E54">
        <v>45.381999999999998</v>
      </c>
      <c r="F54">
        <v>19</v>
      </c>
      <c r="G54">
        <v>128.69999999999999</v>
      </c>
    </row>
    <row r="55" spans="1:7" x14ac:dyDescent="0.25">
      <c r="A55" t="s">
        <v>299</v>
      </c>
      <c r="B55" t="s">
        <v>4434</v>
      </c>
      <c r="C55">
        <v>45.8</v>
      </c>
      <c r="D55">
        <v>47.804000000000002</v>
      </c>
      <c r="E55">
        <v>45.865000000000002</v>
      </c>
      <c r="F55">
        <v>20</v>
      </c>
      <c r="G55">
        <v>129.30000000000001</v>
      </c>
    </row>
    <row r="56" spans="1:7" x14ac:dyDescent="0.25">
      <c r="A56" t="s">
        <v>299</v>
      </c>
      <c r="B56" t="s">
        <v>4435</v>
      </c>
      <c r="C56">
        <v>45.7</v>
      </c>
      <c r="D56">
        <v>48.384</v>
      </c>
      <c r="E56">
        <v>45.512</v>
      </c>
      <c r="F56">
        <v>19</v>
      </c>
      <c r="G56">
        <v>130</v>
      </c>
    </row>
    <row r="57" spans="1:7" x14ac:dyDescent="0.25">
      <c r="A57" t="s">
        <v>299</v>
      </c>
      <c r="B57" t="s">
        <v>4436</v>
      </c>
      <c r="C57">
        <v>45.2</v>
      </c>
      <c r="D57">
        <v>48.350999999999999</v>
      </c>
      <c r="E57">
        <v>45.308</v>
      </c>
      <c r="F57">
        <v>19</v>
      </c>
      <c r="G57">
        <v>129.19999999999999</v>
      </c>
    </row>
    <row r="58" spans="1:7" x14ac:dyDescent="0.25">
      <c r="A58" t="s">
        <v>299</v>
      </c>
      <c r="B58" t="s">
        <v>4437</v>
      </c>
      <c r="C58">
        <v>45.8</v>
      </c>
      <c r="D58">
        <v>48.448999999999998</v>
      </c>
      <c r="E58">
        <v>45.741</v>
      </c>
      <c r="F58">
        <v>19</v>
      </c>
      <c r="G58">
        <v>130.19999999999999</v>
      </c>
    </row>
    <row r="59" spans="1:7" x14ac:dyDescent="0.25">
      <c r="A59" t="s">
        <v>299</v>
      </c>
      <c r="B59" t="s">
        <v>4438</v>
      </c>
      <c r="C59">
        <v>45.5</v>
      </c>
      <c r="D59">
        <v>48.360999999999997</v>
      </c>
      <c r="E59">
        <v>45.363</v>
      </c>
      <c r="F59">
        <v>19</v>
      </c>
      <c r="G59">
        <v>130.1</v>
      </c>
    </row>
    <row r="60" spans="1:7" x14ac:dyDescent="0.25">
      <c r="A60" t="s">
        <v>299</v>
      </c>
      <c r="B60" t="s">
        <v>4439</v>
      </c>
      <c r="C60">
        <v>45.9</v>
      </c>
      <c r="D60">
        <v>49.23</v>
      </c>
      <c r="E60">
        <v>45.279000000000003</v>
      </c>
      <c r="F60">
        <v>19</v>
      </c>
      <c r="G60">
        <v>130.5</v>
      </c>
    </row>
    <row r="61" spans="1:7" x14ac:dyDescent="0.25">
      <c r="A61" t="s">
        <v>299</v>
      </c>
      <c r="B61" t="s">
        <v>4440</v>
      </c>
      <c r="C61">
        <v>45.8</v>
      </c>
      <c r="D61">
        <v>48.412999999999997</v>
      </c>
      <c r="E61">
        <v>45.756</v>
      </c>
      <c r="F61">
        <v>19</v>
      </c>
      <c r="G61">
        <v>129.9</v>
      </c>
    </row>
    <row r="62" spans="1:7" x14ac:dyDescent="0.25">
      <c r="A62" t="s">
        <v>299</v>
      </c>
      <c r="B62" t="s">
        <v>4441</v>
      </c>
      <c r="C62">
        <v>45.8</v>
      </c>
      <c r="D62">
        <v>48.61</v>
      </c>
      <c r="E62">
        <v>45.396000000000001</v>
      </c>
      <c r="F62">
        <v>19</v>
      </c>
      <c r="G62">
        <v>130.6</v>
      </c>
    </row>
    <row r="63" spans="1:7" x14ac:dyDescent="0.25">
      <c r="A63" t="s">
        <v>299</v>
      </c>
      <c r="B63" t="s">
        <v>4442</v>
      </c>
      <c r="C63">
        <v>46</v>
      </c>
      <c r="D63">
        <v>49.006</v>
      </c>
      <c r="E63">
        <v>45.531999999999996</v>
      </c>
      <c r="F63">
        <v>19</v>
      </c>
      <c r="G63">
        <v>130.9</v>
      </c>
    </row>
    <row r="64" spans="1:7" x14ac:dyDescent="0.25">
      <c r="A64" t="s">
        <v>299</v>
      </c>
      <c r="B64" t="s">
        <v>4443</v>
      </c>
      <c r="C64">
        <v>45.3</v>
      </c>
      <c r="D64">
        <v>48.960999999999999</v>
      </c>
      <c r="E64">
        <v>45.645000000000003</v>
      </c>
      <c r="F64">
        <v>20</v>
      </c>
      <c r="G64">
        <v>130.5</v>
      </c>
    </row>
    <row r="65" spans="1:7" x14ac:dyDescent="0.25">
      <c r="A65" t="s">
        <v>299</v>
      </c>
      <c r="B65" t="s">
        <v>4444</v>
      </c>
      <c r="C65">
        <v>45.6</v>
      </c>
      <c r="D65">
        <v>48.524000000000001</v>
      </c>
      <c r="E65">
        <v>45.098999999999997</v>
      </c>
      <c r="F65">
        <v>18</v>
      </c>
      <c r="G65">
        <v>130.80000000000001</v>
      </c>
    </row>
    <row r="66" spans="1:7" x14ac:dyDescent="0.25">
      <c r="A66" t="s">
        <v>299</v>
      </c>
      <c r="B66" t="s">
        <v>4445</v>
      </c>
      <c r="C66">
        <v>45.6</v>
      </c>
      <c r="D66">
        <v>48.127000000000002</v>
      </c>
      <c r="E66">
        <v>45.610999999999997</v>
      </c>
      <c r="F66">
        <v>19</v>
      </c>
      <c r="G66">
        <v>129.9</v>
      </c>
    </row>
    <row r="67" spans="1:7" x14ac:dyDescent="0.25">
      <c r="A67" t="s">
        <v>299</v>
      </c>
      <c r="B67" t="s">
        <v>4446</v>
      </c>
      <c r="C67">
        <v>45.2</v>
      </c>
      <c r="D67">
        <v>47.957000000000001</v>
      </c>
      <c r="E67">
        <v>45.426000000000002</v>
      </c>
      <c r="F67">
        <v>19</v>
      </c>
      <c r="G67">
        <v>130.6</v>
      </c>
    </row>
    <row r="68" spans="1:7" x14ac:dyDescent="0.25">
      <c r="A68" t="s">
        <v>299</v>
      </c>
      <c r="B68" t="s">
        <v>4447</v>
      </c>
      <c r="C68">
        <v>45.6</v>
      </c>
      <c r="D68">
        <v>48.643999999999998</v>
      </c>
      <c r="E68">
        <v>45.426000000000002</v>
      </c>
      <c r="F68">
        <v>19</v>
      </c>
      <c r="G68">
        <v>130.5</v>
      </c>
    </row>
    <row r="69" spans="1:7" x14ac:dyDescent="0.25">
      <c r="A69" t="s">
        <v>299</v>
      </c>
      <c r="B69" t="s">
        <v>4448</v>
      </c>
      <c r="C69">
        <v>45.5</v>
      </c>
      <c r="D69">
        <v>48.018000000000001</v>
      </c>
      <c r="E69">
        <v>45.515999999999998</v>
      </c>
      <c r="F69">
        <v>19</v>
      </c>
      <c r="G69">
        <v>130.6</v>
      </c>
    </row>
    <row r="70" spans="1:7" x14ac:dyDescent="0.25">
      <c r="A70" t="s">
        <v>299</v>
      </c>
      <c r="B70" t="s">
        <v>4449</v>
      </c>
      <c r="C70">
        <v>45.7</v>
      </c>
      <c r="D70">
        <v>48.643999999999998</v>
      </c>
      <c r="E70">
        <v>45.438000000000002</v>
      </c>
      <c r="F70">
        <v>19</v>
      </c>
      <c r="G70">
        <v>130.19999999999999</v>
      </c>
    </row>
    <row r="71" spans="1:7" x14ac:dyDescent="0.25">
      <c r="A71" t="s">
        <v>299</v>
      </c>
      <c r="B71" t="s">
        <v>4450</v>
      </c>
      <c r="C71">
        <v>45.6</v>
      </c>
      <c r="D71">
        <v>49.110999999999997</v>
      </c>
      <c r="E71">
        <v>45.427999999999997</v>
      </c>
      <c r="F71">
        <v>19</v>
      </c>
      <c r="G71">
        <v>130.5</v>
      </c>
    </row>
    <row r="72" spans="1:7" x14ac:dyDescent="0.25">
      <c r="A72" t="s">
        <v>299</v>
      </c>
      <c r="B72" t="s">
        <v>4451</v>
      </c>
      <c r="C72">
        <v>45.5</v>
      </c>
      <c r="D72">
        <v>48.412999999999997</v>
      </c>
      <c r="E72">
        <v>45.411999999999999</v>
      </c>
      <c r="F72">
        <v>19</v>
      </c>
      <c r="G72">
        <v>130.69999999999999</v>
      </c>
    </row>
    <row r="73" spans="1:7" x14ac:dyDescent="0.25">
      <c r="A73" t="s">
        <v>299</v>
      </c>
      <c r="B73" t="s">
        <v>4452</v>
      </c>
      <c r="C73">
        <v>45.7</v>
      </c>
      <c r="D73">
        <v>48.883000000000003</v>
      </c>
      <c r="E73">
        <v>45.276000000000003</v>
      </c>
      <c r="F73">
        <v>10</v>
      </c>
      <c r="G73">
        <v>130.1</v>
      </c>
    </row>
    <row r="74" spans="1:7" x14ac:dyDescent="0.25">
      <c r="A74" t="s">
        <v>299</v>
      </c>
      <c r="B74" t="s">
        <v>4453</v>
      </c>
      <c r="C74">
        <v>45.8</v>
      </c>
      <c r="D74">
        <v>48.359000000000002</v>
      </c>
      <c r="E74">
        <v>45.134999999999998</v>
      </c>
      <c r="F74">
        <v>20</v>
      </c>
      <c r="G74">
        <v>130</v>
      </c>
    </row>
    <row r="75" spans="1:7" x14ac:dyDescent="0.25">
      <c r="A75" t="s">
        <v>299</v>
      </c>
      <c r="B75" t="s">
        <v>4454</v>
      </c>
      <c r="C75">
        <v>45.6</v>
      </c>
      <c r="D75">
        <v>49.072000000000003</v>
      </c>
      <c r="E75">
        <v>46.171999999999997</v>
      </c>
      <c r="F75">
        <v>30</v>
      </c>
      <c r="G75">
        <v>130.69999999999999</v>
      </c>
    </row>
    <row r="76" spans="1:7" x14ac:dyDescent="0.25">
      <c r="A76" t="s">
        <v>299</v>
      </c>
      <c r="B76" t="s">
        <v>4455</v>
      </c>
      <c r="C76">
        <v>45.3</v>
      </c>
      <c r="D76">
        <v>48.637</v>
      </c>
      <c r="E76">
        <v>45.228999999999999</v>
      </c>
      <c r="F76">
        <v>19</v>
      </c>
      <c r="G76">
        <v>130.80000000000001</v>
      </c>
    </row>
    <row r="77" spans="1:7" x14ac:dyDescent="0.25">
      <c r="A77" t="s">
        <v>299</v>
      </c>
      <c r="B77" t="s">
        <v>4456</v>
      </c>
      <c r="C77">
        <v>45.7</v>
      </c>
      <c r="D77">
        <v>48.54</v>
      </c>
      <c r="E77">
        <v>45.283999999999999</v>
      </c>
      <c r="F77">
        <v>22</v>
      </c>
      <c r="G77">
        <v>130.1</v>
      </c>
    </row>
    <row r="78" spans="1:7" x14ac:dyDescent="0.25">
      <c r="A78" t="s">
        <v>299</v>
      </c>
      <c r="B78" t="s">
        <v>4457</v>
      </c>
      <c r="C78">
        <v>45.9</v>
      </c>
      <c r="D78">
        <v>48.642000000000003</v>
      </c>
      <c r="E78">
        <v>45.722000000000001</v>
      </c>
      <c r="F78">
        <v>22</v>
      </c>
      <c r="G78">
        <v>129.9</v>
      </c>
    </row>
    <row r="79" spans="1:7" x14ac:dyDescent="0.25">
      <c r="A79" t="s">
        <v>299</v>
      </c>
      <c r="B79" t="s">
        <v>4458</v>
      </c>
      <c r="C79">
        <v>45.3</v>
      </c>
      <c r="D79">
        <v>48.268000000000001</v>
      </c>
      <c r="E79">
        <v>45.098999999999997</v>
      </c>
      <c r="F79">
        <v>26</v>
      </c>
      <c r="G79">
        <v>130.19999999999999</v>
      </c>
    </row>
    <row r="80" spans="1:7" x14ac:dyDescent="0.25">
      <c r="A80" t="s">
        <v>299</v>
      </c>
      <c r="B80" t="s">
        <v>4459</v>
      </c>
      <c r="C80">
        <v>45.1</v>
      </c>
      <c r="D80">
        <v>48.207000000000001</v>
      </c>
      <c r="E80">
        <v>45.031999999999996</v>
      </c>
      <c r="F80">
        <v>19</v>
      </c>
      <c r="G80">
        <v>130.30000000000001</v>
      </c>
    </row>
    <row r="81" spans="1:7" x14ac:dyDescent="0.25">
      <c r="A81" t="s">
        <v>299</v>
      </c>
      <c r="B81" t="s">
        <v>4460</v>
      </c>
      <c r="C81">
        <v>45.1</v>
      </c>
      <c r="D81">
        <v>48.948999999999998</v>
      </c>
      <c r="E81">
        <v>45.052999999999997</v>
      </c>
      <c r="F81">
        <v>27</v>
      </c>
      <c r="G81">
        <v>129.80000000000001</v>
      </c>
    </row>
    <row r="82" spans="1:7" x14ac:dyDescent="0.25">
      <c r="A82" t="s">
        <v>299</v>
      </c>
      <c r="B82" t="s">
        <v>4461</v>
      </c>
      <c r="C82">
        <v>45.7</v>
      </c>
      <c r="D82">
        <v>48.073999999999998</v>
      </c>
      <c r="E82">
        <v>45.317</v>
      </c>
      <c r="F82">
        <v>19</v>
      </c>
      <c r="G82">
        <v>130.6</v>
      </c>
    </row>
    <row r="83" spans="1:7" x14ac:dyDescent="0.25">
      <c r="A83" t="s">
        <v>299</v>
      </c>
      <c r="B83" t="s">
        <v>4462</v>
      </c>
      <c r="C83">
        <v>45.4</v>
      </c>
      <c r="D83">
        <v>48.499000000000002</v>
      </c>
      <c r="E83">
        <v>44.926000000000002</v>
      </c>
      <c r="F83">
        <v>21</v>
      </c>
      <c r="G83">
        <v>130</v>
      </c>
    </row>
    <row r="84" spans="1:7" x14ac:dyDescent="0.25">
      <c r="A84" t="s">
        <v>299</v>
      </c>
      <c r="B84" t="s">
        <v>4463</v>
      </c>
      <c r="C84">
        <v>45.7</v>
      </c>
      <c r="D84">
        <v>48.003</v>
      </c>
      <c r="E84">
        <v>45.213999999999999</v>
      </c>
      <c r="F84">
        <v>19</v>
      </c>
      <c r="G84">
        <v>130</v>
      </c>
    </row>
    <row r="85" spans="1:7" x14ac:dyDescent="0.25">
      <c r="A85" t="s">
        <v>299</v>
      </c>
      <c r="B85" t="s">
        <v>4464</v>
      </c>
      <c r="C85">
        <v>45.4</v>
      </c>
      <c r="D85">
        <v>47.676000000000002</v>
      </c>
      <c r="E85">
        <v>45.712000000000003</v>
      </c>
      <c r="F85">
        <v>22</v>
      </c>
      <c r="G85">
        <v>130.30000000000001</v>
      </c>
    </row>
    <row r="86" spans="1:7" x14ac:dyDescent="0.25">
      <c r="A86" t="s">
        <v>299</v>
      </c>
      <c r="B86" t="s">
        <v>4465</v>
      </c>
      <c r="C86">
        <v>46</v>
      </c>
      <c r="D86">
        <v>48.790999999999997</v>
      </c>
      <c r="E86">
        <v>45.335000000000001</v>
      </c>
      <c r="F86">
        <v>19</v>
      </c>
      <c r="G86">
        <v>130.6</v>
      </c>
    </row>
    <row r="87" spans="1:7" x14ac:dyDescent="0.25">
      <c r="A87" t="s">
        <v>299</v>
      </c>
      <c r="B87" t="s">
        <v>4466</v>
      </c>
      <c r="C87">
        <v>45.7</v>
      </c>
      <c r="D87">
        <v>48.512</v>
      </c>
      <c r="E87">
        <v>45.530999999999999</v>
      </c>
      <c r="F87">
        <v>23</v>
      </c>
      <c r="G87">
        <v>130.5</v>
      </c>
    </row>
    <row r="88" spans="1:7" x14ac:dyDescent="0.25">
      <c r="A88" t="s">
        <v>299</v>
      </c>
      <c r="B88" t="s">
        <v>4467</v>
      </c>
      <c r="C88">
        <v>45.4</v>
      </c>
      <c r="D88">
        <v>49.165999999999997</v>
      </c>
      <c r="E88">
        <v>45.506999999999998</v>
      </c>
      <c r="F88">
        <v>19</v>
      </c>
      <c r="G88">
        <v>130.30000000000001</v>
      </c>
    </row>
    <row r="89" spans="1:7" x14ac:dyDescent="0.25">
      <c r="A89" t="s">
        <v>299</v>
      </c>
      <c r="B89" t="s">
        <v>4468</v>
      </c>
      <c r="C89">
        <v>45.6</v>
      </c>
      <c r="D89">
        <v>47.954000000000001</v>
      </c>
      <c r="E89">
        <v>45.658999999999999</v>
      </c>
      <c r="F89">
        <v>23</v>
      </c>
      <c r="G89">
        <v>130.4</v>
      </c>
    </row>
    <row r="90" spans="1:7" x14ac:dyDescent="0.25">
      <c r="A90" t="s">
        <v>299</v>
      </c>
      <c r="B90" t="s">
        <v>4469</v>
      </c>
      <c r="C90">
        <v>45.8</v>
      </c>
      <c r="D90">
        <v>48.652000000000001</v>
      </c>
      <c r="E90">
        <v>45.207000000000001</v>
      </c>
      <c r="F90">
        <v>19</v>
      </c>
      <c r="G90">
        <v>130.5</v>
      </c>
    </row>
    <row r="91" spans="1:7" x14ac:dyDescent="0.25">
      <c r="A91" t="s">
        <v>299</v>
      </c>
      <c r="B91" t="s">
        <v>4470</v>
      </c>
      <c r="C91">
        <v>45.7</v>
      </c>
      <c r="D91">
        <v>48.545000000000002</v>
      </c>
      <c r="E91">
        <v>45.435000000000002</v>
      </c>
      <c r="F91">
        <v>21</v>
      </c>
      <c r="G91">
        <v>130.5</v>
      </c>
    </row>
    <row r="92" spans="1:7" x14ac:dyDescent="0.25">
      <c r="A92" t="s">
        <v>299</v>
      </c>
      <c r="B92" t="s">
        <v>4471</v>
      </c>
      <c r="C92">
        <v>45.8</v>
      </c>
      <c r="D92">
        <v>48.396000000000001</v>
      </c>
      <c r="E92">
        <v>44.896000000000001</v>
      </c>
      <c r="F92">
        <v>20</v>
      </c>
      <c r="G92">
        <v>130.5</v>
      </c>
    </row>
    <row r="93" spans="1:7" x14ac:dyDescent="0.25">
      <c r="A93" t="s">
        <v>299</v>
      </c>
      <c r="B93" t="s">
        <v>4472</v>
      </c>
      <c r="C93">
        <v>45.9</v>
      </c>
      <c r="D93">
        <v>48.787999999999997</v>
      </c>
      <c r="E93">
        <v>44.966999999999999</v>
      </c>
      <c r="F93">
        <v>20</v>
      </c>
      <c r="G93">
        <v>129.6</v>
      </c>
    </row>
    <row r="94" spans="1:7" x14ac:dyDescent="0.25">
      <c r="A94" t="s">
        <v>299</v>
      </c>
      <c r="B94" t="s">
        <v>4473</v>
      </c>
      <c r="C94">
        <v>45.6</v>
      </c>
      <c r="D94">
        <v>47.628</v>
      </c>
      <c r="E94">
        <v>45.566000000000003</v>
      </c>
      <c r="F94">
        <v>20</v>
      </c>
      <c r="G94">
        <v>130.5</v>
      </c>
    </row>
    <row r="95" spans="1:7" x14ac:dyDescent="0.25">
      <c r="A95" t="s">
        <v>299</v>
      </c>
      <c r="B95" t="s">
        <v>4474</v>
      </c>
      <c r="C95">
        <v>45.8</v>
      </c>
      <c r="D95">
        <v>48.222999999999999</v>
      </c>
      <c r="E95">
        <v>45.676000000000002</v>
      </c>
      <c r="F95">
        <v>21</v>
      </c>
      <c r="G95">
        <v>130.30000000000001</v>
      </c>
    </row>
    <row r="96" spans="1:7" x14ac:dyDescent="0.25">
      <c r="A96" t="s">
        <v>299</v>
      </c>
      <c r="B96" t="s">
        <v>4475</v>
      </c>
      <c r="C96">
        <v>45.4</v>
      </c>
      <c r="D96">
        <v>48.088000000000001</v>
      </c>
      <c r="E96">
        <v>45.723999999999997</v>
      </c>
      <c r="F96">
        <v>20</v>
      </c>
      <c r="G96">
        <v>130.80000000000001</v>
      </c>
    </row>
    <row r="97" spans="1:7" x14ac:dyDescent="0.25">
      <c r="A97" t="s">
        <v>299</v>
      </c>
      <c r="B97" t="s">
        <v>4476</v>
      </c>
      <c r="C97">
        <v>44.9</v>
      </c>
      <c r="D97">
        <v>48.225000000000001</v>
      </c>
      <c r="E97">
        <v>45.521999999999998</v>
      </c>
      <c r="F97">
        <v>21</v>
      </c>
      <c r="G97">
        <v>130.6</v>
      </c>
    </row>
    <row r="98" spans="1:7" x14ac:dyDescent="0.25">
      <c r="A98" t="s">
        <v>299</v>
      </c>
      <c r="B98" t="s">
        <v>4477</v>
      </c>
      <c r="C98">
        <v>44.8</v>
      </c>
      <c r="D98">
        <v>48.02</v>
      </c>
      <c r="E98">
        <v>45.844999999999999</v>
      </c>
      <c r="F98">
        <v>19</v>
      </c>
      <c r="G98">
        <v>129.80000000000001</v>
      </c>
    </row>
    <row r="99" spans="1:7" x14ac:dyDescent="0.25">
      <c r="A99" t="s">
        <v>299</v>
      </c>
      <c r="B99" t="s">
        <v>4478</v>
      </c>
      <c r="C99">
        <v>44.9</v>
      </c>
      <c r="D99">
        <v>49.293999999999997</v>
      </c>
      <c r="E99">
        <v>45.466999999999999</v>
      </c>
      <c r="F99">
        <v>18</v>
      </c>
      <c r="G99">
        <v>129.5</v>
      </c>
    </row>
    <row r="100" spans="1:7" x14ac:dyDescent="0.25">
      <c r="A100" t="s">
        <v>299</v>
      </c>
      <c r="B100" t="s">
        <v>4479</v>
      </c>
      <c r="C100">
        <v>45</v>
      </c>
      <c r="D100">
        <v>47.588000000000001</v>
      </c>
      <c r="E100">
        <v>45.771000000000001</v>
      </c>
      <c r="F100">
        <v>19</v>
      </c>
      <c r="G100">
        <v>129.1</v>
      </c>
    </row>
    <row r="101" spans="1:7" x14ac:dyDescent="0.25">
      <c r="A101" t="s">
        <v>299</v>
      </c>
      <c r="B101" t="s">
        <v>4480</v>
      </c>
      <c r="C101">
        <v>45.3</v>
      </c>
      <c r="D101">
        <v>47.570999999999998</v>
      </c>
      <c r="E101">
        <v>45.100999999999999</v>
      </c>
      <c r="F101">
        <v>20</v>
      </c>
      <c r="G101">
        <v>129.4</v>
      </c>
    </row>
    <row r="102" spans="1:7" x14ac:dyDescent="0.25">
      <c r="A102" t="s">
        <v>299</v>
      </c>
      <c r="B102" t="s">
        <v>4481</v>
      </c>
      <c r="C102">
        <v>45.3</v>
      </c>
      <c r="D102">
        <v>49.2</v>
      </c>
      <c r="E102">
        <v>45.256999999999998</v>
      </c>
      <c r="F102">
        <v>19</v>
      </c>
      <c r="G102">
        <v>130.5</v>
      </c>
    </row>
    <row r="103" spans="1:7" x14ac:dyDescent="0.25">
      <c r="A103" t="s">
        <v>299</v>
      </c>
      <c r="B103" t="s">
        <v>4482</v>
      </c>
      <c r="C103">
        <v>44.9</v>
      </c>
      <c r="D103">
        <v>48.335000000000001</v>
      </c>
      <c r="E103">
        <v>45.100999999999999</v>
      </c>
      <c r="F103">
        <v>19</v>
      </c>
      <c r="G103">
        <v>130</v>
      </c>
    </row>
    <row r="104" spans="1:7" x14ac:dyDescent="0.25">
      <c r="A104" t="s">
        <v>299</v>
      </c>
      <c r="B104" t="s">
        <v>4483</v>
      </c>
      <c r="C104">
        <v>45.1</v>
      </c>
      <c r="D104">
        <v>48.14</v>
      </c>
      <c r="E104">
        <v>45.62</v>
      </c>
      <c r="F104">
        <v>21</v>
      </c>
      <c r="G104">
        <v>129.1</v>
      </c>
    </row>
    <row r="105" spans="1:7" x14ac:dyDescent="0.25">
      <c r="A105" t="s">
        <v>299</v>
      </c>
      <c r="B105" t="s">
        <v>4484</v>
      </c>
      <c r="C105">
        <v>45.1</v>
      </c>
      <c r="D105">
        <v>48.14</v>
      </c>
      <c r="E105">
        <v>45.252000000000002</v>
      </c>
      <c r="F105">
        <v>20</v>
      </c>
      <c r="G105">
        <v>129.1</v>
      </c>
    </row>
    <row r="106" spans="1:7" x14ac:dyDescent="0.25">
      <c r="A106" t="s">
        <v>299</v>
      </c>
      <c r="B106" t="s">
        <v>4485</v>
      </c>
      <c r="C106">
        <v>46</v>
      </c>
      <c r="D106">
        <v>48.280999999999999</v>
      </c>
      <c r="E106">
        <v>45.262999999999998</v>
      </c>
      <c r="F106">
        <v>20</v>
      </c>
      <c r="G106">
        <v>130.30000000000001</v>
      </c>
    </row>
    <row r="107" spans="1:7" x14ac:dyDescent="0.25">
      <c r="A107" t="s">
        <v>299</v>
      </c>
      <c r="B107" t="s">
        <v>4486</v>
      </c>
      <c r="C107">
        <v>46</v>
      </c>
      <c r="D107">
        <v>48.280999999999999</v>
      </c>
      <c r="E107">
        <v>44.988</v>
      </c>
      <c r="F107">
        <v>20</v>
      </c>
      <c r="G107">
        <v>130.69999999999999</v>
      </c>
    </row>
    <row r="108" spans="1:7" x14ac:dyDescent="0.25">
      <c r="A108" t="s">
        <v>299</v>
      </c>
      <c r="B108" t="s">
        <v>4487</v>
      </c>
      <c r="C108">
        <v>45.2</v>
      </c>
      <c r="D108">
        <v>47.999000000000002</v>
      </c>
      <c r="E108">
        <v>45.671999999999997</v>
      </c>
      <c r="F108">
        <v>19</v>
      </c>
      <c r="G108">
        <v>130.19999999999999</v>
      </c>
    </row>
    <row r="109" spans="1:7" x14ac:dyDescent="0.25">
      <c r="A109" t="s">
        <v>299</v>
      </c>
      <c r="B109" t="s">
        <v>4488</v>
      </c>
      <c r="C109">
        <v>45.6</v>
      </c>
      <c r="D109">
        <v>48.54</v>
      </c>
      <c r="E109">
        <v>45.640999999999998</v>
      </c>
      <c r="F109">
        <v>19</v>
      </c>
      <c r="G109">
        <v>130.4</v>
      </c>
    </row>
    <row r="110" spans="1:7" x14ac:dyDescent="0.25">
      <c r="A110" t="s">
        <v>299</v>
      </c>
      <c r="B110" t="s">
        <v>4489</v>
      </c>
      <c r="C110">
        <v>45.4</v>
      </c>
      <c r="D110">
        <v>49.036000000000001</v>
      </c>
      <c r="E110">
        <v>45.93</v>
      </c>
      <c r="F110">
        <v>19</v>
      </c>
      <c r="G110">
        <v>130.80000000000001</v>
      </c>
    </row>
    <row r="111" spans="1:7" x14ac:dyDescent="0.25">
      <c r="A111" t="s">
        <v>299</v>
      </c>
      <c r="B111" t="s">
        <v>4490</v>
      </c>
      <c r="C111">
        <v>45.1</v>
      </c>
      <c r="D111">
        <v>47.713000000000001</v>
      </c>
      <c r="E111">
        <v>45.817</v>
      </c>
      <c r="F111">
        <v>20</v>
      </c>
      <c r="G111">
        <v>130.1</v>
      </c>
    </row>
    <row r="112" spans="1:7" x14ac:dyDescent="0.25">
      <c r="A112" t="s">
        <v>299</v>
      </c>
      <c r="B112" t="s">
        <v>4491</v>
      </c>
      <c r="C112">
        <v>45.5</v>
      </c>
      <c r="D112">
        <v>47.182000000000002</v>
      </c>
      <c r="E112">
        <v>45.38</v>
      </c>
      <c r="F112">
        <v>19</v>
      </c>
      <c r="G112">
        <v>129.69999999999999</v>
      </c>
    </row>
    <row r="113" spans="1:7" x14ac:dyDescent="0.25">
      <c r="A113" t="s">
        <v>299</v>
      </c>
      <c r="B113" t="s">
        <v>4492</v>
      </c>
      <c r="C113">
        <v>45.3</v>
      </c>
      <c r="D113">
        <v>48.137999999999998</v>
      </c>
      <c r="E113">
        <v>45.539000000000001</v>
      </c>
      <c r="F113">
        <v>19</v>
      </c>
      <c r="G113">
        <v>129.69999999999999</v>
      </c>
    </row>
    <row r="114" spans="1:7" x14ac:dyDescent="0.25">
      <c r="A114" t="s">
        <v>299</v>
      </c>
      <c r="B114" t="s">
        <v>4493</v>
      </c>
      <c r="C114">
        <v>45.3</v>
      </c>
      <c r="D114">
        <v>48.451999999999998</v>
      </c>
      <c r="E114">
        <v>45.18</v>
      </c>
      <c r="F114">
        <v>19</v>
      </c>
      <c r="G114">
        <v>130.1</v>
      </c>
    </row>
    <row r="115" spans="1:7" x14ac:dyDescent="0.25">
      <c r="A115" t="s">
        <v>299</v>
      </c>
      <c r="B115" t="s">
        <v>4494</v>
      </c>
      <c r="C115">
        <v>45.1</v>
      </c>
      <c r="D115">
        <v>48.944000000000003</v>
      </c>
      <c r="E115">
        <v>45.430999999999997</v>
      </c>
      <c r="F115">
        <v>19</v>
      </c>
      <c r="G115">
        <v>129.80000000000001</v>
      </c>
    </row>
    <row r="116" spans="1:7" x14ac:dyDescent="0.25">
      <c r="A116" t="s">
        <v>299</v>
      </c>
      <c r="B116" t="s">
        <v>4495</v>
      </c>
      <c r="C116">
        <v>45.1</v>
      </c>
      <c r="D116">
        <v>48.805999999999997</v>
      </c>
      <c r="E116">
        <v>45.646999999999998</v>
      </c>
      <c r="F116">
        <v>19</v>
      </c>
      <c r="G116">
        <v>129.80000000000001</v>
      </c>
    </row>
    <row r="117" spans="1:7" x14ac:dyDescent="0.25">
      <c r="A117" t="s">
        <v>299</v>
      </c>
      <c r="B117" t="s">
        <v>4496</v>
      </c>
      <c r="C117">
        <v>45</v>
      </c>
      <c r="D117">
        <v>47.932000000000002</v>
      </c>
      <c r="E117">
        <v>45.317999999999998</v>
      </c>
      <c r="F117">
        <v>19</v>
      </c>
      <c r="G117">
        <v>130</v>
      </c>
    </row>
    <row r="118" spans="1:7" x14ac:dyDescent="0.25">
      <c r="A118" t="s">
        <v>299</v>
      </c>
      <c r="B118" t="s">
        <v>4497</v>
      </c>
      <c r="C118">
        <v>45.4</v>
      </c>
      <c r="D118">
        <v>48.636000000000003</v>
      </c>
      <c r="E118">
        <v>45.707000000000001</v>
      </c>
      <c r="F118">
        <v>19</v>
      </c>
      <c r="G118">
        <v>129.6</v>
      </c>
    </row>
    <row r="119" spans="1:7" x14ac:dyDescent="0.25">
      <c r="A119" t="s">
        <v>299</v>
      </c>
      <c r="B119" t="s">
        <v>4498</v>
      </c>
      <c r="C119">
        <v>44.8</v>
      </c>
      <c r="D119">
        <v>47.970999999999997</v>
      </c>
      <c r="E119">
        <v>45.058999999999997</v>
      </c>
      <c r="F119">
        <v>19</v>
      </c>
      <c r="G119">
        <v>129.19999999999999</v>
      </c>
    </row>
    <row r="120" spans="1:7" x14ac:dyDescent="0.25">
      <c r="A120" t="s">
        <v>299</v>
      </c>
      <c r="B120" t="s">
        <v>4499</v>
      </c>
      <c r="C120">
        <v>45.3</v>
      </c>
      <c r="D120">
        <v>48.719000000000001</v>
      </c>
      <c r="E120">
        <v>45.408000000000001</v>
      </c>
      <c r="F120">
        <v>18</v>
      </c>
      <c r="G120">
        <v>129.80000000000001</v>
      </c>
    </row>
    <row r="121" spans="1:7" x14ac:dyDescent="0.25">
      <c r="A121" t="s">
        <v>299</v>
      </c>
      <c r="B121" t="s">
        <v>4500</v>
      </c>
      <c r="C121">
        <v>45.4</v>
      </c>
      <c r="D121">
        <v>48.863999999999997</v>
      </c>
      <c r="E121">
        <v>45.72</v>
      </c>
      <c r="F121">
        <v>19</v>
      </c>
      <c r="G121">
        <v>130.4</v>
      </c>
    </row>
    <row r="122" spans="1:7" x14ac:dyDescent="0.25">
      <c r="A122" t="s">
        <v>299</v>
      </c>
      <c r="B122" t="s">
        <v>4501</v>
      </c>
      <c r="C122">
        <v>45.4</v>
      </c>
      <c r="D122">
        <v>48.274999999999999</v>
      </c>
      <c r="E122">
        <v>45.335000000000001</v>
      </c>
      <c r="F122">
        <v>19</v>
      </c>
      <c r="G122">
        <v>130.5</v>
      </c>
    </row>
    <row r="123" spans="1:7" x14ac:dyDescent="0.25">
      <c r="A123" t="s">
        <v>299</v>
      </c>
      <c r="B123" t="s">
        <v>4502</v>
      </c>
      <c r="C123">
        <v>46.2</v>
      </c>
      <c r="D123">
        <v>48.857999999999997</v>
      </c>
      <c r="E123">
        <v>44.823999999999998</v>
      </c>
      <c r="F123">
        <v>19</v>
      </c>
      <c r="G123">
        <v>128.80000000000001</v>
      </c>
    </row>
    <row r="124" spans="1:7" x14ac:dyDescent="0.25">
      <c r="A124" t="s">
        <v>299</v>
      </c>
      <c r="B124" t="s">
        <v>4503</v>
      </c>
      <c r="C124">
        <v>45.7</v>
      </c>
      <c r="D124">
        <v>48.57</v>
      </c>
      <c r="E124">
        <v>45.31</v>
      </c>
      <c r="F124">
        <v>18</v>
      </c>
      <c r="G124">
        <v>129.69999999999999</v>
      </c>
    </row>
    <row r="125" spans="1:7" x14ac:dyDescent="0.25">
      <c r="A125" t="s">
        <v>299</v>
      </c>
      <c r="B125" t="s">
        <v>4504</v>
      </c>
      <c r="C125">
        <v>45.7</v>
      </c>
      <c r="D125">
        <v>48.798999999999999</v>
      </c>
      <c r="E125">
        <v>45.201000000000001</v>
      </c>
      <c r="F125">
        <v>18</v>
      </c>
      <c r="G125">
        <v>130.80000000000001</v>
      </c>
    </row>
    <row r="126" spans="1:7" x14ac:dyDescent="0.25">
      <c r="A126" t="s">
        <v>299</v>
      </c>
      <c r="B126" t="s">
        <v>4505</v>
      </c>
      <c r="C126">
        <v>45.3</v>
      </c>
      <c r="D126">
        <v>49.006999999999998</v>
      </c>
      <c r="E126">
        <v>45.445</v>
      </c>
      <c r="F126">
        <v>19</v>
      </c>
      <c r="G126">
        <v>130.1</v>
      </c>
    </row>
    <row r="127" spans="1:7" x14ac:dyDescent="0.25">
      <c r="A127" t="s">
        <v>299</v>
      </c>
      <c r="B127" t="s">
        <v>4506</v>
      </c>
      <c r="C127">
        <v>45.6</v>
      </c>
      <c r="D127">
        <v>48.585000000000001</v>
      </c>
      <c r="E127">
        <v>45.517000000000003</v>
      </c>
      <c r="F127">
        <v>20</v>
      </c>
      <c r="G127">
        <v>130.5</v>
      </c>
    </row>
    <row r="128" spans="1:7" x14ac:dyDescent="0.25">
      <c r="A128" t="s">
        <v>299</v>
      </c>
      <c r="B128" t="s">
        <v>4507</v>
      </c>
      <c r="C128">
        <v>45.4</v>
      </c>
      <c r="D128">
        <v>49.53</v>
      </c>
      <c r="E128">
        <v>45.491999999999997</v>
      </c>
      <c r="F128">
        <v>20</v>
      </c>
      <c r="G128">
        <v>130.19999999999999</v>
      </c>
    </row>
    <row r="129" spans="1:7" x14ac:dyDescent="0.25">
      <c r="A129" t="s">
        <v>299</v>
      </c>
      <c r="B129" t="s">
        <v>4508</v>
      </c>
      <c r="C129">
        <v>45.4</v>
      </c>
      <c r="D129">
        <v>48.587000000000003</v>
      </c>
      <c r="E129">
        <v>45.805999999999997</v>
      </c>
      <c r="F129">
        <v>19</v>
      </c>
      <c r="G129">
        <v>130.4</v>
      </c>
    </row>
    <row r="130" spans="1:7" x14ac:dyDescent="0.25">
      <c r="A130" t="s">
        <v>299</v>
      </c>
      <c r="B130" t="s">
        <v>4509</v>
      </c>
      <c r="C130">
        <v>45.3</v>
      </c>
      <c r="D130">
        <v>48.470999999999997</v>
      </c>
      <c r="E130">
        <v>45.331000000000003</v>
      </c>
      <c r="F130">
        <v>19</v>
      </c>
      <c r="G130">
        <v>130.6</v>
      </c>
    </row>
    <row r="131" spans="1:7" x14ac:dyDescent="0.25">
      <c r="A131" t="s">
        <v>299</v>
      </c>
      <c r="B131" t="s">
        <v>4510</v>
      </c>
      <c r="C131">
        <v>45.1</v>
      </c>
      <c r="D131">
        <v>48.473999999999997</v>
      </c>
      <c r="E131">
        <v>45.662999999999997</v>
      </c>
      <c r="F131">
        <v>19</v>
      </c>
      <c r="G131">
        <v>130.80000000000001</v>
      </c>
    </row>
    <row r="132" spans="1:7" x14ac:dyDescent="0.25">
      <c r="A132" t="s">
        <v>299</v>
      </c>
      <c r="B132" t="s">
        <v>4511</v>
      </c>
      <c r="C132">
        <v>44.8</v>
      </c>
      <c r="D132">
        <v>48.503999999999998</v>
      </c>
      <c r="E132">
        <v>45.432000000000002</v>
      </c>
      <c r="F132">
        <v>20</v>
      </c>
      <c r="G132">
        <v>129.69999999999999</v>
      </c>
    </row>
    <row r="133" spans="1:7" x14ac:dyDescent="0.25">
      <c r="A133" t="s">
        <v>299</v>
      </c>
      <c r="B133" t="s">
        <v>4512</v>
      </c>
      <c r="C133">
        <v>45.6</v>
      </c>
      <c r="D133">
        <v>48.365000000000002</v>
      </c>
      <c r="E133">
        <v>45.33</v>
      </c>
      <c r="F133">
        <v>16</v>
      </c>
      <c r="G133">
        <v>130</v>
      </c>
    </row>
    <row r="134" spans="1:7" x14ac:dyDescent="0.25">
      <c r="A134" t="s">
        <v>299</v>
      </c>
      <c r="B134" t="s">
        <v>4513</v>
      </c>
      <c r="C134">
        <v>45.5</v>
      </c>
      <c r="D134">
        <v>47.524999999999999</v>
      </c>
      <c r="E134">
        <v>45.33</v>
      </c>
      <c r="F134">
        <v>16</v>
      </c>
      <c r="G134">
        <v>129.9</v>
      </c>
    </row>
    <row r="135" spans="1:7" x14ac:dyDescent="0.25">
      <c r="A135" t="s">
        <v>299</v>
      </c>
      <c r="B135" t="s">
        <v>4514</v>
      </c>
      <c r="C135">
        <v>45.5</v>
      </c>
      <c r="D135">
        <v>48.881</v>
      </c>
      <c r="E135">
        <v>45.252000000000002</v>
      </c>
      <c r="F135">
        <v>19</v>
      </c>
      <c r="G135">
        <v>129.30000000000001</v>
      </c>
    </row>
    <row r="136" spans="1:7" x14ac:dyDescent="0.25">
      <c r="A136" t="s">
        <v>299</v>
      </c>
      <c r="B136" t="s">
        <v>4515</v>
      </c>
      <c r="C136">
        <v>45.2</v>
      </c>
      <c r="D136">
        <v>48.470999999999997</v>
      </c>
      <c r="E136">
        <v>45.283999999999999</v>
      </c>
      <c r="F136">
        <v>19</v>
      </c>
      <c r="G136">
        <v>129.9</v>
      </c>
    </row>
    <row r="137" spans="1:7" x14ac:dyDescent="0.25">
      <c r="A137" t="s">
        <v>299</v>
      </c>
      <c r="B137" t="s">
        <v>4516</v>
      </c>
      <c r="C137">
        <v>45.3</v>
      </c>
      <c r="D137">
        <v>48.875999999999998</v>
      </c>
      <c r="E137">
        <v>45.597999999999999</v>
      </c>
      <c r="F137">
        <v>36</v>
      </c>
      <c r="G137">
        <v>130.5</v>
      </c>
    </row>
    <row r="138" spans="1:7" x14ac:dyDescent="0.25">
      <c r="A138" t="s">
        <v>299</v>
      </c>
      <c r="B138" t="s">
        <v>4517</v>
      </c>
      <c r="C138">
        <v>45.3</v>
      </c>
      <c r="D138">
        <v>49.220999999999997</v>
      </c>
      <c r="E138">
        <v>45.591000000000001</v>
      </c>
      <c r="F138">
        <v>19</v>
      </c>
      <c r="G138">
        <v>130.19999999999999</v>
      </c>
    </row>
    <row r="139" spans="1:7" x14ac:dyDescent="0.25">
      <c r="A139" t="s">
        <v>299</v>
      </c>
      <c r="B139" t="s">
        <v>4518</v>
      </c>
      <c r="C139">
        <v>45.4</v>
      </c>
      <c r="D139">
        <v>49.13</v>
      </c>
      <c r="E139">
        <v>45.484000000000002</v>
      </c>
      <c r="F139">
        <v>60</v>
      </c>
      <c r="G139">
        <v>129.9</v>
      </c>
    </row>
    <row r="140" spans="1:7" x14ac:dyDescent="0.25">
      <c r="A140" t="s">
        <v>299</v>
      </c>
      <c r="B140" t="s">
        <v>4519</v>
      </c>
      <c r="C140">
        <v>44.8</v>
      </c>
      <c r="D140">
        <v>48.061</v>
      </c>
      <c r="E140">
        <v>45.408000000000001</v>
      </c>
      <c r="F140">
        <v>19</v>
      </c>
      <c r="G140">
        <v>129.30000000000001</v>
      </c>
    </row>
    <row r="141" spans="1:7" x14ac:dyDescent="0.25">
      <c r="A141" t="s">
        <v>299</v>
      </c>
      <c r="B141" t="s">
        <v>4520</v>
      </c>
      <c r="C141">
        <v>44.7</v>
      </c>
      <c r="D141">
        <v>48.604999999999997</v>
      </c>
      <c r="E141">
        <v>45.569000000000003</v>
      </c>
      <c r="F141">
        <v>19</v>
      </c>
      <c r="G141">
        <v>129</v>
      </c>
    </row>
    <row r="142" spans="1:7" x14ac:dyDescent="0.25">
      <c r="A142" t="s">
        <v>299</v>
      </c>
      <c r="B142" t="s">
        <v>4521</v>
      </c>
      <c r="C142">
        <v>45.1</v>
      </c>
      <c r="D142">
        <v>48.783000000000001</v>
      </c>
      <c r="E142">
        <v>45.667000000000002</v>
      </c>
      <c r="F142">
        <v>19</v>
      </c>
      <c r="G142">
        <v>129</v>
      </c>
    </row>
    <row r="143" spans="1:7" x14ac:dyDescent="0.25">
      <c r="A143" t="s">
        <v>299</v>
      </c>
      <c r="B143" t="s">
        <v>4522</v>
      </c>
      <c r="C143">
        <v>45.1</v>
      </c>
      <c r="D143">
        <v>47.859000000000002</v>
      </c>
      <c r="E143">
        <v>45.305999999999997</v>
      </c>
      <c r="F143">
        <v>26</v>
      </c>
      <c r="G143">
        <v>129.4</v>
      </c>
    </row>
    <row r="144" spans="1:7" x14ac:dyDescent="0.25">
      <c r="A144" t="s">
        <v>299</v>
      </c>
      <c r="B144" t="s">
        <v>4523</v>
      </c>
      <c r="C144">
        <v>45.1</v>
      </c>
      <c r="D144">
        <v>49.206000000000003</v>
      </c>
      <c r="E144">
        <v>45.273000000000003</v>
      </c>
      <c r="F144">
        <v>19</v>
      </c>
      <c r="G144">
        <v>129.30000000000001</v>
      </c>
    </row>
    <row r="145" spans="1:7" x14ac:dyDescent="0.25">
      <c r="A145" t="s">
        <v>299</v>
      </c>
      <c r="B145" t="s">
        <v>4524</v>
      </c>
      <c r="C145">
        <v>45.6</v>
      </c>
      <c r="D145">
        <v>48.384</v>
      </c>
      <c r="E145">
        <v>45.776000000000003</v>
      </c>
      <c r="F145">
        <v>23</v>
      </c>
      <c r="G145">
        <v>128.69999999999999</v>
      </c>
    </row>
    <row r="146" spans="1:7" x14ac:dyDescent="0.25">
      <c r="A146" t="s">
        <v>299</v>
      </c>
      <c r="B146" t="s">
        <v>4525</v>
      </c>
      <c r="C146">
        <v>75.2</v>
      </c>
      <c r="D146">
        <v>65.515000000000001</v>
      </c>
      <c r="E146">
        <v>45.072000000000003</v>
      </c>
      <c r="F146">
        <v>19</v>
      </c>
      <c r="G146">
        <v>120.2</v>
      </c>
    </row>
    <row r="147" spans="1:7" x14ac:dyDescent="0.25">
      <c r="A147" t="s">
        <v>299</v>
      </c>
      <c r="B147" t="s">
        <v>4526</v>
      </c>
      <c r="C147">
        <v>48</v>
      </c>
      <c r="D147">
        <v>50.978000000000002</v>
      </c>
      <c r="E147">
        <v>44.942</v>
      </c>
      <c r="F147">
        <v>22</v>
      </c>
      <c r="G147">
        <v>121.7</v>
      </c>
    </row>
    <row r="148" spans="1:7" x14ac:dyDescent="0.25">
      <c r="A148" t="s">
        <v>299</v>
      </c>
      <c r="B148" t="s">
        <v>4527</v>
      </c>
      <c r="C148">
        <v>46.5</v>
      </c>
      <c r="D148">
        <v>49.442</v>
      </c>
      <c r="E148">
        <v>45.091999999999999</v>
      </c>
      <c r="F148">
        <v>19</v>
      </c>
      <c r="G148">
        <v>125.5</v>
      </c>
    </row>
    <row r="149" spans="1:7" x14ac:dyDescent="0.25">
      <c r="A149" t="s">
        <v>299</v>
      </c>
      <c r="B149" t="s">
        <v>4528</v>
      </c>
      <c r="C149">
        <v>45.3</v>
      </c>
      <c r="D149">
        <v>49.095999999999997</v>
      </c>
      <c r="E149">
        <v>45.606000000000002</v>
      </c>
      <c r="F149">
        <v>20</v>
      </c>
      <c r="G149">
        <v>128.1</v>
      </c>
    </row>
    <row r="150" spans="1:7" x14ac:dyDescent="0.25">
      <c r="A150" t="s">
        <v>299</v>
      </c>
      <c r="B150" t="s">
        <v>4529</v>
      </c>
      <c r="C150">
        <v>46.4</v>
      </c>
      <c r="D150">
        <v>49.832999999999998</v>
      </c>
      <c r="E150">
        <v>45.244999999999997</v>
      </c>
      <c r="F150">
        <v>20</v>
      </c>
      <c r="G150">
        <v>128.80000000000001</v>
      </c>
    </row>
    <row r="151" spans="1:7" x14ac:dyDescent="0.25">
      <c r="A151" t="s">
        <v>299</v>
      </c>
      <c r="B151" t="s">
        <v>4530</v>
      </c>
      <c r="C151">
        <v>46.2</v>
      </c>
      <c r="D151">
        <v>48.822000000000003</v>
      </c>
      <c r="E151">
        <v>45.122</v>
      </c>
      <c r="F151">
        <v>21</v>
      </c>
      <c r="G151">
        <v>128.6</v>
      </c>
    </row>
    <row r="152" spans="1:7" x14ac:dyDescent="0.25">
      <c r="A152" t="s">
        <v>299</v>
      </c>
      <c r="B152" t="s">
        <v>4531</v>
      </c>
      <c r="C152">
        <v>69.3</v>
      </c>
      <c r="D152">
        <v>63.326000000000001</v>
      </c>
      <c r="E152">
        <v>45.103999999999999</v>
      </c>
      <c r="F152">
        <v>19</v>
      </c>
      <c r="G152">
        <v>129.80000000000001</v>
      </c>
    </row>
    <row r="153" spans="1:7" x14ac:dyDescent="0.25">
      <c r="A153" t="s">
        <v>299</v>
      </c>
      <c r="B153" t="s">
        <v>4532</v>
      </c>
      <c r="C153">
        <v>52.8</v>
      </c>
      <c r="D153">
        <v>53.515000000000001</v>
      </c>
      <c r="E153">
        <v>45.207000000000001</v>
      </c>
      <c r="F153">
        <v>21</v>
      </c>
      <c r="G153">
        <v>122</v>
      </c>
    </row>
    <row r="154" spans="1:7" x14ac:dyDescent="0.25">
      <c r="A154" t="s">
        <v>299</v>
      </c>
      <c r="B154" t="s">
        <v>4533</v>
      </c>
      <c r="C154">
        <v>45.2</v>
      </c>
      <c r="D154">
        <v>48.720999999999997</v>
      </c>
      <c r="E154">
        <v>44.923000000000002</v>
      </c>
      <c r="F154">
        <v>21</v>
      </c>
      <c r="G154">
        <v>125.7</v>
      </c>
    </row>
    <row r="155" spans="1:7" x14ac:dyDescent="0.25">
      <c r="A155" t="s">
        <v>299</v>
      </c>
      <c r="B155" t="s">
        <v>4534</v>
      </c>
      <c r="C155">
        <v>45.4</v>
      </c>
      <c r="D155">
        <v>48.768999999999998</v>
      </c>
      <c r="E155">
        <v>45.465000000000003</v>
      </c>
      <c r="F155">
        <v>19</v>
      </c>
      <c r="G155">
        <v>128.4</v>
      </c>
    </row>
    <row r="156" spans="1:7" x14ac:dyDescent="0.25">
      <c r="A156" t="s">
        <v>299</v>
      </c>
      <c r="B156" t="s">
        <v>4535</v>
      </c>
      <c r="C156">
        <v>45.1</v>
      </c>
      <c r="D156">
        <v>48.582999999999998</v>
      </c>
      <c r="E156">
        <v>45.676000000000002</v>
      </c>
      <c r="F156">
        <v>19</v>
      </c>
      <c r="G156">
        <v>128.5</v>
      </c>
    </row>
    <row r="157" spans="1:7" x14ac:dyDescent="0.25">
      <c r="A157" t="s">
        <v>299</v>
      </c>
      <c r="B157" t="s">
        <v>4536</v>
      </c>
      <c r="C157">
        <v>45.7</v>
      </c>
      <c r="D157">
        <v>49.136000000000003</v>
      </c>
      <c r="E157">
        <v>45.228999999999999</v>
      </c>
      <c r="F157">
        <v>19</v>
      </c>
      <c r="G157">
        <v>129.6</v>
      </c>
    </row>
    <row r="158" spans="1:7" x14ac:dyDescent="0.25">
      <c r="A158" t="s">
        <v>299</v>
      </c>
      <c r="B158" t="s">
        <v>4537</v>
      </c>
      <c r="C158">
        <v>45.2</v>
      </c>
      <c r="D158">
        <v>48.851999999999997</v>
      </c>
      <c r="E158">
        <v>45.6</v>
      </c>
      <c r="F158">
        <v>19</v>
      </c>
      <c r="G158">
        <v>129.9</v>
      </c>
    </row>
    <row r="159" spans="1:7" x14ac:dyDescent="0.25">
      <c r="A159" t="s">
        <v>299</v>
      </c>
      <c r="B159" t="s">
        <v>4538</v>
      </c>
      <c r="C159">
        <v>45.9</v>
      </c>
      <c r="D159">
        <v>48.665999999999997</v>
      </c>
      <c r="E159">
        <v>45.152000000000001</v>
      </c>
      <c r="F159">
        <v>19</v>
      </c>
      <c r="G159">
        <v>129.80000000000001</v>
      </c>
    </row>
    <row r="160" spans="1:7" x14ac:dyDescent="0.25">
      <c r="A160" t="s">
        <v>299</v>
      </c>
      <c r="B160" t="s">
        <v>4539</v>
      </c>
      <c r="C160">
        <v>45</v>
      </c>
      <c r="D160">
        <v>48.039000000000001</v>
      </c>
      <c r="E160">
        <v>45.500999999999998</v>
      </c>
      <c r="F160">
        <v>19</v>
      </c>
      <c r="G160">
        <v>130.4</v>
      </c>
    </row>
    <row r="161" spans="1:7" x14ac:dyDescent="0.25">
      <c r="A161" t="s">
        <v>299</v>
      </c>
      <c r="B161" t="s">
        <v>4540</v>
      </c>
      <c r="C161">
        <v>44.9</v>
      </c>
      <c r="D161">
        <v>47.353000000000002</v>
      </c>
      <c r="E161">
        <v>45.247</v>
      </c>
      <c r="F161">
        <v>20</v>
      </c>
      <c r="G161">
        <v>130.6</v>
      </c>
    </row>
    <row r="162" spans="1:7" x14ac:dyDescent="0.25">
      <c r="A162" t="s">
        <v>299</v>
      </c>
      <c r="B162" t="s">
        <v>4541</v>
      </c>
      <c r="C162">
        <v>45.7</v>
      </c>
      <c r="D162">
        <v>48.28</v>
      </c>
      <c r="E162">
        <v>45.112000000000002</v>
      </c>
      <c r="F162">
        <v>20</v>
      </c>
      <c r="G162">
        <v>129.80000000000001</v>
      </c>
    </row>
    <row r="163" spans="1:7" x14ac:dyDescent="0.25">
      <c r="A163" t="s">
        <v>299</v>
      </c>
      <c r="B163" t="s">
        <v>4542</v>
      </c>
      <c r="C163">
        <v>45.1</v>
      </c>
      <c r="D163">
        <v>48.436</v>
      </c>
      <c r="E163">
        <v>45.604999999999997</v>
      </c>
      <c r="F163">
        <v>21</v>
      </c>
      <c r="G163">
        <v>130.6</v>
      </c>
    </row>
    <row r="164" spans="1:7" x14ac:dyDescent="0.25">
      <c r="A164" t="s">
        <v>299</v>
      </c>
      <c r="B164" t="s">
        <v>4543</v>
      </c>
      <c r="C164">
        <v>45.1</v>
      </c>
      <c r="D164">
        <v>47.802999999999997</v>
      </c>
      <c r="E164">
        <v>44.942999999999998</v>
      </c>
      <c r="F164">
        <v>19</v>
      </c>
      <c r="G164">
        <v>129.69999999999999</v>
      </c>
    </row>
    <row r="165" spans="1:7" x14ac:dyDescent="0.25">
      <c r="A165" t="s">
        <v>299</v>
      </c>
      <c r="B165" t="s">
        <v>4544</v>
      </c>
      <c r="C165">
        <v>45.3</v>
      </c>
      <c r="D165">
        <v>48.598999999999997</v>
      </c>
      <c r="E165">
        <v>45.801000000000002</v>
      </c>
      <c r="F165">
        <v>20</v>
      </c>
      <c r="G165">
        <v>130.5</v>
      </c>
    </row>
    <row r="166" spans="1:7" x14ac:dyDescent="0.25">
      <c r="A166" t="s">
        <v>299</v>
      </c>
      <c r="B166" t="s">
        <v>4545</v>
      </c>
      <c r="C166">
        <v>45.3</v>
      </c>
      <c r="D166">
        <v>48.598999999999997</v>
      </c>
      <c r="E166">
        <v>44.953000000000003</v>
      </c>
      <c r="F166">
        <v>19</v>
      </c>
      <c r="G166">
        <v>130.5</v>
      </c>
    </row>
    <row r="167" spans="1:7" x14ac:dyDescent="0.25">
      <c r="A167" t="s">
        <v>299</v>
      </c>
      <c r="B167" t="s">
        <v>4546</v>
      </c>
      <c r="C167">
        <v>45.7</v>
      </c>
      <c r="D167">
        <v>47.601999999999997</v>
      </c>
      <c r="E167">
        <v>45.86</v>
      </c>
      <c r="F167">
        <v>20</v>
      </c>
      <c r="G167">
        <v>130.1</v>
      </c>
    </row>
    <row r="168" spans="1:7" x14ac:dyDescent="0.25">
      <c r="A168" t="s">
        <v>299</v>
      </c>
      <c r="B168" t="s">
        <v>4547</v>
      </c>
      <c r="C168">
        <v>46.8</v>
      </c>
      <c r="D168">
        <v>48.933999999999997</v>
      </c>
      <c r="E168">
        <v>45.877000000000002</v>
      </c>
      <c r="F168">
        <v>19</v>
      </c>
      <c r="G168">
        <v>130.19999999999999</v>
      </c>
    </row>
    <row r="169" spans="1:7" x14ac:dyDescent="0.25">
      <c r="A169" t="s">
        <v>299</v>
      </c>
      <c r="B169" t="s">
        <v>4548</v>
      </c>
      <c r="C169">
        <v>45.3</v>
      </c>
      <c r="D169">
        <v>48.436999999999998</v>
      </c>
      <c r="E169">
        <v>45.476999999999997</v>
      </c>
      <c r="F169">
        <v>20</v>
      </c>
      <c r="G169">
        <v>129.4</v>
      </c>
    </row>
    <row r="170" spans="1:7" x14ac:dyDescent="0.25">
      <c r="A170" t="s">
        <v>299</v>
      </c>
      <c r="B170" t="s">
        <v>4549</v>
      </c>
      <c r="C170">
        <v>46.1</v>
      </c>
      <c r="D170">
        <v>47.901000000000003</v>
      </c>
      <c r="E170">
        <v>45.591999999999999</v>
      </c>
      <c r="F170">
        <v>19</v>
      </c>
      <c r="G170">
        <v>131.19999999999999</v>
      </c>
    </row>
    <row r="171" spans="1:7" x14ac:dyDescent="0.25">
      <c r="A171" t="s">
        <v>299</v>
      </c>
      <c r="B171" t="s">
        <v>4550</v>
      </c>
      <c r="C171">
        <v>46.3</v>
      </c>
      <c r="D171">
        <v>49.564999999999998</v>
      </c>
      <c r="E171">
        <v>45.704999999999998</v>
      </c>
      <c r="F171">
        <v>19</v>
      </c>
      <c r="G171">
        <v>131</v>
      </c>
    </row>
    <row r="172" spans="1:7" x14ac:dyDescent="0.25">
      <c r="A172" t="s">
        <v>299</v>
      </c>
      <c r="B172" t="s">
        <v>4551</v>
      </c>
      <c r="C172">
        <v>45.8</v>
      </c>
      <c r="D172">
        <v>48.112000000000002</v>
      </c>
      <c r="E172">
        <v>45.915999999999997</v>
      </c>
      <c r="F172">
        <v>19</v>
      </c>
      <c r="G172">
        <v>130.69999999999999</v>
      </c>
    </row>
    <row r="173" spans="1:7" x14ac:dyDescent="0.25">
      <c r="A173" t="s">
        <v>299</v>
      </c>
      <c r="B173" t="s">
        <v>4552</v>
      </c>
      <c r="C173">
        <v>45.4</v>
      </c>
      <c r="D173">
        <v>48.094999999999999</v>
      </c>
      <c r="E173">
        <v>45.542999999999999</v>
      </c>
      <c r="F173">
        <v>19</v>
      </c>
      <c r="G173">
        <v>131.19999999999999</v>
      </c>
    </row>
    <row r="174" spans="1:7" x14ac:dyDescent="0.25">
      <c r="A174" t="s">
        <v>299</v>
      </c>
      <c r="B174" t="s">
        <v>4553</v>
      </c>
      <c r="C174">
        <v>45.4</v>
      </c>
      <c r="D174">
        <v>47.956000000000003</v>
      </c>
      <c r="E174">
        <v>45.314999999999998</v>
      </c>
      <c r="F174">
        <v>19</v>
      </c>
      <c r="G174">
        <v>130.5</v>
      </c>
    </row>
    <row r="175" spans="1:7" x14ac:dyDescent="0.25">
      <c r="A175" t="s">
        <v>299</v>
      </c>
      <c r="B175" t="s">
        <v>4554</v>
      </c>
      <c r="C175">
        <v>45.2</v>
      </c>
      <c r="D175">
        <v>48.494999999999997</v>
      </c>
      <c r="E175">
        <v>45.540999999999997</v>
      </c>
      <c r="F175">
        <v>19</v>
      </c>
      <c r="G175">
        <v>130.19999999999999</v>
      </c>
    </row>
    <row r="176" spans="1:7" x14ac:dyDescent="0.25">
      <c r="A176" t="s">
        <v>299</v>
      </c>
      <c r="B176" t="s">
        <v>4555</v>
      </c>
      <c r="C176">
        <v>45.3</v>
      </c>
      <c r="D176">
        <v>48.378999999999998</v>
      </c>
      <c r="E176">
        <v>45.581000000000003</v>
      </c>
      <c r="F176">
        <v>19</v>
      </c>
      <c r="G176">
        <v>130.4</v>
      </c>
    </row>
    <row r="177" spans="1:7" x14ac:dyDescent="0.25">
      <c r="A177" t="s">
        <v>299</v>
      </c>
      <c r="B177" t="s">
        <v>4556</v>
      </c>
      <c r="C177">
        <v>45.5</v>
      </c>
      <c r="D177">
        <v>47.933999999999997</v>
      </c>
      <c r="E177">
        <v>45.197000000000003</v>
      </c>
      <c r="F177">
        <v>20</v>
      </c>
      <c r="G177">
        <v>130.80000000000001</v>
      </c>
    </row>
    <row r="178" spans="1:7" x14ac:dyDescent="0.25">
      <c r="A178" t="s">
        <v>299</v>
      </c>
      <c r="B178" t="s">
        <v>4557</v>
      </c>
      <c r="C178">
        <v>45.4</v>
      </c>
      <c r="D178">
        <v>48.116</v>
      </c>
      <c r="E178">
        <v>45.32</v>
      </c>
      <c r="F178">
        <v>19</v>
      </c>
      <c r="G178">
        <v>130.5</v>
      </c>
    </row>
    <row r="179" spans="1:7" x14ac:dyDescent="0.25">
      <c r="A179" t="s">
        <v>299</v>
      </c>
      <c r="B179" t="s">
        <v>4558</v>
      </c>
      <c r="C179">
        <v>45.3</v>
      </c>
      <c r="D179">
        <v>48.183</v>
      </c>
      <c r="E179">
        <v>45.746000000000002</v>
      </c>
      <c r="F179">
        <v>19</v>
      </c>
      <c r="G179">
        <v>130.19999999999999</v>
      </c>
    </row>
    <row r="180" spans="1:7" x14ac:dyDescent="0.25">
      <c r="A180" t="s">
        <v>299</v>
      </c>
      <c r="B180" t="s">
        <v>4559</v>
      </c>
      <c r="C180">
        <v>45.6</v>
      </c>
      <c r="D180">
        <v>48.588000000000001</v>
      </c>
      <c r="E180">
        <v>45.627000000000002</v>
      </c>
      <c r="F180">
        <v>19</v>
      </c>
      <c r="G180">
        <v>130.9</v>
      </c>
    </row>
    <row r="181" spans="1:7" x14ac:dyDescent="0.25">
      <c r="A181" t="s">
        <v>299</v>
      </c>
      <c r="B181" t="s">
        <v>4560</v>
      </c>
      <c r="C181">
        <v>45.2</v>
      </c>
      <c r="D181">
        <v>48.664999999999999</v>
      </c>
      <c r="E181">
        <v>45.506</v>
      </c>
      <c r="F181">
        <v>19</v>
      </c>
      <c r="G181">
        <v>130.5</v>
      </c>
    </row>
    <row r="182" spans="1:7" x14ac:dyDescent="0.25">
      <c r="A182" t="s">
        <v>299</v>
      </c>
      <c r="B182" t="s">
        <v>4561</v>
      </c>
      <c r="C182">
        <v>45.3</v>
      </c>
      <c r="D182">
        <v>48.805</v>
      </c>
      <c r="E182">
        <v>45.558999999999997</v>
      </c>
      <c r="F182">
        <v>19</v>
      </c>
      <c r="G182">
        <v>130.69999999999999</v>
      </c>
    </row>
    <row r="183" spans="1:7" x14ac:dyDescent="0.25">
      <c r="A183" t="s">
        <v>299</v>
      </c>
      <c r="B183" t="s">
        <v>4562</v>
      </c>
      <c r="C183">
        <v>44.9</v>
      </c>
      <c r="D183">
        <v>48.024999999999999</v>
      </c>
      <c r="E183">
        <v>45.628</v>
      </c>
      <c r="F183">
        <v>18</v>
      </c>
      <c r="G183">
        <v>130.30000000000001</v>
      </c>
    </row>
    <row r="184" spans="1:7" x14ac:dyDescent="0.25">
      <c r="A184" t="s">
        <v>299</v>
      </c>
      <c r="B184" t="s">
        <v>4563</v>
      </c>
      <c r="C184">
        <v>45.2</v>
      </c>
      <c r="D184">
        <v>47.789000000000001</v>
      </c>
      <c r="E184">
        <v>44.96</v>
      </c>
      <c r="F184">
        <v>19</v>
      </c>
      <c r="G184">
        <v>130.80000000000001</v>
      </c>
    </row>
    <row r="185" spans="1:7" x14ac:dyDescent="0.25">
      <c r="A185" t="s">
        <v>299</v>
      </c>
      <c r="B185" t="s">
        <v>4564</v>
      </c>
      <c r="C185">
        <v>45.2</v>
      </c>
      <c r="D185">
        <v>47.893000000000001</v>
      </c>
      <c r="E185">
        <v>44.96</v>
      </c>
      <c r="F185">
        <v>19</v>
      </c>
      <c r="G185">
        <v>130.19999999999999</v>
      </c>
    </row>
    <row r="186" spans="1:7" x14ac:dyDescent="0.25">
      <c r="A186" t="s">
        <v>299</v>
      </c>
      <c r="B186" t="s">
        <v>4565</v>
      </c>
      <c r="C186">
        <v>44.8</v>
      </c>
      <c r="D186">
        <v>47.704000000000001</v>
      </c>
      <c r="E186">
        <v>45.615000000000002</v>
      </c>
      <c r="F186">
        <v>19</v>
      </c>
      <c r="G186">
        <v>130.1</v>
      </c>
    </row>
    <row r="187" spans="1:7" x14ac:dyDescent="0.25">
      <c r="A187" t="s">
        <v>299</v>
      </c>
      <c r="B187" t="s">
        <v>4566</v>
      </c>
      <c r="C187">
        <v>45.3</v>
      </c>
      <c r="D187">
        <v>48.552</v>
      </c>
      <c r="E187">
        <v>45.780999999999999</v>
      </c>
      <c r="F187">
        <v>77</v>
      </c>
      <c r="G187">
        <v>130.19999999999999</v>
      </c>
    </row>
    <row r="188" spans="1:7" x14ac:dyDescent="0.25">
      <c r="A188" t="s">
        <v>299</v>
      </c>
      <c r="B188" t="s">
        <v>4567</v>
      </c>
      <c r="C188">
        <v>45.4</v>
      </c>
      <c r="D188">
        <v>48.579000000000001</v>
      </c>
      <c r="E188">
        <v>45.546999999999997</v>
      </c>
      <c r="F188">
        <v>21</v>
      </c>
      <c r="G188">
        <v>130.6</v>
      </c>
    </row>
    <row r="189" spans="1:7" x14ac:dyDescent="0.25">
      <c r="A189" t="s">
        <v>299</v>
      </c>
      <c r="B189" t="s">
        <v>4568</v>
      </c>
      <c r="C189">
        <v>45.1</v>
      </c>
      <c r="D189">
        <v>48.341000000000001</v>
      </c>
      <c r="E189">
        <v>45.466000000000001</v>
      </c>
      <c r="F189">
        <v>18</v>
      </c>
      <c r="G189">
        <v>129.4</v>
      </c>
    </row>
    <row r="190" spans="1:7" x14ac:dyDescent="0.25">
      <c r="A190" t="s">
        <v>299</v>
      </c>
      <c r="B190" t="s">
        <v>4569</v>
      </c>
      <c r="C190">
        <v>44.9</v>
      </c>
      <c r="D190">
        <v>48.707999999999998</v>
      </c>
      <c r="E190">
        <v>45.441000000000003</v>
      </c>
      <c r="F190">
        <v>19</v>
      </c>
      <c r="G190">
        <v>129.80000000000001</v>
      </c>
    </row>
    <row r="191" spans="1:7" x14ac:dyDescent="0.25">
      <c r="A191" t="s">
        <v>299</v>
      </c>
      <c r="B191" t="s">
        <v>4570</v>
      </c>
      <c r="C191">
        <v>45.4</v>
      </c>
      <c r="D191">
        <v>47.929000000000002</v>
      </c>
      <c r="E191">
        <v>44.918999999999997</v>
      </c>
      <c r="F191">
        <v>20</v>
      </c>
      <c r="G191">
        <v>129.9</v>
      </c>
    </row>
    <row r="192" spans="1:7" x14ac:dyDescent="0.25">
      <c r="A192" t="s">
        <v>299</v>
      </c>
      <c r="B192" t="s">
        <v>4571</v>
      </c>
      <c r="C192">
        <v>45.3</v>
      </c>
      <c r="D192">
        <v>48.197000000000003</v>
      </c>
      <c r="E192">
        <v>45.08</v>
      </c>
      <c r="F192">
        <v>23</v>
      </c>
      <c r="G192">
        <v>129.30000000000001</v>
      </c>
    </row>
    <row r="193" spans="1:7" x14ac:dyDescent="0.25">
      <c r="A193" t="s">
        <v>299</v>
      </c>
      <c r="B193" t="s">
        <v>4572</v>
      </c>
      <c r="C193">
        <v>45</v>
      </c>
      <c r="D193">
        <v>48.805999999999997</v>
      </c>
      <c r="E193">
        <v>45.747</v>
      </c>
      <c r="F193">
        <v>20</v>
      </c>
      <c r="G193">
        <v>129.1</v>
      </c>
    </row>
    <row r="194" spans="1:7" x14ac:dyDescent="0.25">
      <c r="A194" t="s">
        <v>299</v>
      </c>
      <c r="B194" t="s">
        <v>4573</v>
      </c>
      <c r="C194">
        <v>45.4</v>
      </c>
      <c r="D194">
        <v>48.7</v>
      </c>
      <c r="E194">
        <v>45.304000000000002</v>
      </c>
      <c r="F194">
        <v>19</v>
      </c>
      <c r="G194">
        <v>128.6</v>
      </c>
    </row>
    <row r="195" spans="1:7" x14ac:dyDescent="0.25">
      <c r="A195" t="s">
        <v>299</v>
      </c>
      <c r="B195" t="s">
        <v>4574</v>
      </c>
      <c r="C195">
        <v>45.6</v>
      </c>
      <c r="D195">
        <v>49.155000000000001</v>
      </c>
      <c r="E195">
        <v>45.308999999999997</v>
      </c>
      <c r="F195">
        <v>20</v>
      </c>
      <c r="G195">
        <v>129.19999999999999</v>
      </c>
    </row>
    <row r="196" spans="1:7" x14ac:dyDescent="0.25">
      <c r="A196" t="s">
        <v>299</v>
      </c>
      <c r="B196" t="s">
        <v>4575</v>
      </c>
      <c r="C196">
        <v>44.9</v>
      </c>
      <c r="D196">
        <v>48.091000000000001</v>
      </c>
      <c r="E196">
        <v>45.476999999999997</v>
      </c>
      <c r="F196">
        <v>19</v>
      </c>
      <c r="G196">
        <v>128.6</v>
      </c>
    </row>
    <row r="197" spans="1:7" x14ac:dyDescent="0.25">
      <c r="A197" t="s">
        <v>299</v>
      </c>
      <c r="B197" t="s">
        <v>4576</v>
      </c>
      <c r="C197">
        <v>45.2</v>
      </c>
      <c r="D197">
        <v>49.152000000000001</v>
      </c>
      <c r="E197">
        <v>45.823</v>
      </c>
      <c r="F197">
        <v>19</v>
      </c>
      <c r="G197">
        <v>128.9</v>
      </c>
    </row>
    <row r="198" spans="1:7" x14ac:dyDescent="0.25">
      <c r="A198" t="s">
        <v>299</v>
      </c>
      <c r="B198" t="s">
        <v>4577</v>
      </c>
      <c r="C198">
        <v>45.3</v>
      </c>
      <c r="D198">
        <v>48.585000000000001</v>
      </c>
      <c r="E198">
        <v>45.68</v>
      </c>
      <c r="F198">
        <v>19</v>
      </c>
      <c r="G198">
        <v>129.69999999999999</v>
      </c>
    </row>
    <row r="199" spans="1:7" x14ac:dyDescent="0.25">
      <c r="A199" t="s">
        <v>299</v>
      </c>
      <c r="B199" t="s">
        <v>4578</v>
      </c>
      <c r="C199">
        <v>45.5</v>
      </c>
      <c r="D199">
        <v>48.261000000000003</v>
      </c>
      <c r="E199">
        <v>45.631</v>
      </c>
      <c r="F199">
        <v>19</v>
      </c>
      <c r="G199">
        <v>129.4</v>
      </c>
    </row>
    <row r="200" spans="1:7" x14ac:dyDescent="0.25">
      <c r="A200" t="s">
        <v>299</v>
      </c>
      <c r="B200" t="s">
        <v>4579</v>
      </c>
      <c r="C200">
        <v>45</v>
      </c>
      <c r="D200">
        <v>48.112000000000002</v>
      </c>
      <c r="E200">
        <v>45.384999999999998</v>
      </c>
      <c r="F200">
        <v>19</v>
      </c>
      <c r="G200">
        <v>128.80000000000001</v>
      </c>
    </row>
    <row r="201" spans="1:7" x14ac:dyDescent="0.25">
      <c r="A201" t="s">
        <v>299</v>
      </c>
      <c r="B201" t="s">
        <v>4580</v>
      </c>
      <c r="C201">
        <v>45.9</v>
      </c>
      <c r="D201">
        <v>48.497999999999998</v>
      </c>
      <c r="E201">
        <v>45.825000000000003</v>
      </c>
      <c r="F201">
        <v>19</v>
      </c>
      <c r="G201">
        <v>129.69999999999999</v>
      </c>
    </row>
    <row r="202" spans="1:7" x14ac:dyDescent="0.25">
      <c r="A202" t="s">
        <v>299</v>
      </c>
      <c r="B202" t="s">
        <v>4581</v>
      </c>
      <c r="C202">
        <v>45.5</v>
      </c>
      <c r="D202">
        <v>49.564999999999998</v>
      </c>
      <c r="E202">
        <v>45.195</v>
      </c>
      <c r="F202">
        <v>19</v>
      </c>
      <c r="G202">
        <v>130.30000000000001</v>
      </c>
    </row>
    <row r="203" spans="1:7" x14ac:dyDescent="0.25">
      <c r="A203" t="s">
        <v>299</v>
      </c>
      <c r="B203" t="s">
        <v>4582</v>
      </c>
      <c r="C203">
        <v>46.1</v>
      </c>
      <c r="D203">
        <v>48.747999999999998</v>
      </c>
      <c r="E203">
        <v>44.725000000000001</v>
      </c>
      <c r="F203">
        <v>19</v>
      </c>
      <c r="G203">
        <v>130.1</v>
      </c>
    </row>
    <row r="204" spans="1:7" x14ac:dyDescent="0.25">
      <c r="A204" t="s">
        <v>299</v>
      </c>
      <c r="B204" t="s">
        <v>4583</v>
      </c>
      <c r="C204">
        <v>45.5</v>
      </c>
      <c r="D204">
        <v>49.082999999999998</v>
      </c>
      <c r="E204">
        <v>45.753</v>
      </c>
      <c r="F204">
        <v>19</v>
      </c>
      <c r="G204">
        <v>129.80000000000001</v>
      </c>
    </row>
    <row r="205" spans="1:7" x14ac:dyDescent="0.25">
      <c r="A205" t="s">
        <v>299</v>
      </c>
      <c r="B205" t="s">
        <v>4584</v>
      </c>
      <c r="C205">
        <v>45.2</v>
      </c>
      <c r="D205">
        <v>48.305999999999997</v>
      </c>
      <c r="E205">
        <v>45.914999999999999</v>
      </c>
      <c r="F205">
        <v>19</v>
      </c>
      <c r="G205">
        <v>129.6</v>
      </c>
    </row>
    <row r="206" spans="1:7" x14ac:dyDescent="0.25">
      <c r="A206" t="s">
        <v>299</v>
      </c>
      <c r="B206" t="s">
        <v>4585</v>
      </c>
      <c r="C206">
        <v>45.3</v>
      </c>
      <c r="D206">
        <v>48.213999999999999</v>
      </c>
      <c r="E206">
        <v>45.759</v>
      </c>
      <c r="F206">
        <v>20</v>
      </c>
      <c r="G206">
        <v>129.30000000000001</v>
      </c>
    </row>
    <row r="207" spans="1:7" x14ac:dyDescent="0.25">
      <c r="A207" t="s">
        <v>299</v>
      </c>
      <c r="B207" t="s">
        <v>4586</v>
      </c>
      <c r="C207">
        <v>45.5</v>
      </c>
      <c r="D207">
        <v>49.527000000000001</v>
      </c>
      <c r="E207">
        <v>45.268999999999998</v>
      </c>
      <c r="F207">
        <v>20</v>
      </c>
      <c r="G207">
        <v>129.9</v>
      </c>
    </row>
    <row r="208" spans="1:7" x14ac:dyDescent="0.25">
      <c r="A208" t="s">
        <v>299</v>
      </c>
      <c r="B208" t="s">
        <v>4587</v>
      </c>
      <c r="C208">
        <v>45.3</v>
      </c>
      <c r="D208">
        <v>48.685000000000002</v>
      </c>
      <c r="E208">
        <v>45.44</v>
      </c>
      <c r="F208">
        <v>19</v>
      </c>
      <c r="G208">
        <v>129.80000000000001</v>
      </c>
    </row>
    <row r="209" spans="1:7" x14ac:dyDescent="0.25">
      <c r="A209" t="s">
        <v>299</v>
      </c>
      <c r="B209" t="s">
        <v>4588</v>
      </c>
      <c r="C209">
        <v>45.1</v>
      </c>
      <c r="D209">
        <v>48.814999999999998</v>
      </c>
      <c r="E209">
        <v>45.482999999999997</v>
      </c>
      <c r="F209">
        <v>20</v>
      </c>
      <c r="G209">
        <v>129.6</v>
      </c>
    </row>
    <row r="210" spans="1:7" x14ac:dyDescent="0.25">
      <c r="A210" t="s">
        <v>299</v>
      </c>
      <c r="B210" t="s">
        <v>4589</v>
      </c>
      <c r="C210">
        <v>45.3</v>
      </c>
      <c r="D210">
        <v>48.273000000000003</v>
      </c>
      <c r="E210">
        <v>45.533999999999999</v>
      </c>
      <c r="F210">
        <v>19</v>
      </c>
      <c r="G210">
        <v>129.30000000000001</v>
      </c>
    </row>
    <row r="211" spans="1:7" x14ac:dyDescent="0.25">
      <c r="A211" t="s">
        <v>299</v>
      </c>
      <c r="B211" t="s">
        <v>4590</v>
      </c>
      <c r="C211">
        <v>46</v>
      </c>
      <c r="D211">
        <v>48.351999999999997</v>
      </c>
      <c r="E211">
        <v>45.345999999999997</v>
      </c>
      <c r="F211">
        <v>21</v>
      </c>
      <c r="G211">
        <v>130.6</v>
      </c>
    </row>
    <row r="212" spans="1:7" x14ac:dyDescent="0.25">
      <c r="A212" t="s">
        <v>299</v>
      </c>
      <c r="B212" t="s">
        <v>4591</v>
      </c>
      <c r="C212">
        <v>45.4</v>
      </c>
      <c r="D212">
        <v>48.378</v>
      </c>
      <c r="E212">
        <v>45.494999999999997</v>
      </c>
      <c r="F212">
        <v>19</v>
      </c>
      <c r="G212">
        <v>130.80000000000001</v>
      </c>
    </row>
    <row r="213" spans="1:7" x14ac:dyDescent="0.25">
      <c r="A213" t="s">
        <v>299</v>
      </c>
      <c r="B213" t="s">
        <v>4592</v>
      </c>
      <c r="C213">
        <v>45.6</v>
      </c>
      <c r="D213">
        <v>49.008000000000003</v>
      </c>
      <c r="E213">
        <v>45.448</v>
      </c>
      <c r="F213">
        <v>19</v>
      </c>
      <c r="G213">
        <v>129.6</v>
      </c>
    </row>
    <row r="214" spans="1:7" x14ac:dyDescent="0.25">
      <c r="A214" t="s">
        <v>299</v>
      </c>
      <c r="B214" t="s">
        <v>4593</v>
      </c>
      <c r="C214">
        <v>44.9</v>
      </c>
      <c r="D214">
        <v>49.148000000000003</v>
      </c>
      <c r="E214">
        <v>45.481999999999999</v>
      </c>
      <c r="F214">
        <v>19</v>
      </c>
      <c r="G214">
        <v>129.30000000000001</v>
      </c>
    </row>
    <row r="215" spans="1:7" x14ac:dyDescent="0.25">
      <c r="A215" t="s">
        <v>299</v>
      </c>
      <c r="B215" t="s">
        <v>4594</v>
      </c>
      <c r="C215">
        <v>45.7</v>
      </c>
      <c r="D215">
        <v>48.363999999999997</v>
      </c>
      <c r="E215">
        <v>45.326000000000001</v>
      </c>
      <c r="F215">
        <v>20</v>
      </c>
      <c r="G215">
        <v>129.9</v>
      </c>
    </row>
    <row r="216" spans="1:7" x14ac:dyDescent="0.25">
      <c r="A216" t="s">
        <v>299</v>
      </c>
      <c r="B216" t="s">
        <v>4595</v>
      </c>
      <c r="C216">
        <v>44.9</v>
      </c>
      <c r="D216">
        <v>48.012999999999998</v>
      </c>
      <c r="E216">
        <v>45.143000000000001</v>
      </c>
      <c r="F216">
        <v>19</v>
      </c>
      <c r="G216">
        <v>130.19999999999999</v>
      </c>
    </row>
    <row r="217" spans="1:7" x14ac:dyDescent="0.25">
      <c r="A217" t="s">
        <v>299</v>
      </c>
      <c r="B217" t="s">
        <v>4596</v>
      </c>
      <c r="C217">
        <v>45.8</v>
      </c>
      <c r="D217">
        <v>49.189</v>
      </c>
      <c r="E217">
        <v>45.508000000000003</v>
      </c>
      <c r="F217">
        <v>19</v>
      </c>
      <c r="G217">
        <v>130.4</v>
      </c>
    </row>
    <row r="218" spans="1:7" x14ac:dyDescent="0.25">
      <c r="A218" t="s">
        <v>299</v>
      </c>
      <c r="B218" t="s">
        <v>4597</v>
      </c>
      <c r="C218">
        <v>45.5</v>
      </c>
      <c r="D218">
        <v>48.706000000000003</v>
      </c>
      <c r="E218">
        <v>45.530999999999999</v>
      </c>
      <c r="F218">
        <v>19</v>
      </c>
      <c r="G218">
        <v>131.1</v>
      </c>
    </row>
    <row r="219" spans="1:7" x14ac:dyDescent="0.25">
      <c r="A219" t="s">
        <v>299</v>
      </c>
      <c r="B219" t="s">
        <v>4598</v>
      </c>
      <c r="C219">
        <v>45.5</v>
      </c>
      <c r="D219">
        <v>48.923999999999999</v>
      </c>
      <c r="E219">
        <v>45.317</v>
      </c>
      <c r="F219">
        <v>20</v>
      </c>
      <c r="G219">
        <v>131</v>
      </c>
    </row>
    <row r="220" spans="1:7" x14ac:dyDescent="0.25">
      <c r="A220" t="s">
        <v>299</v>
      </c>
      <c r="B220" t="s">
        <v>4599</v>
      </c>
      <c r="C220">
        <v>45.3</v>
      </c>
      <c r="D220">
        <v>49.11</v>
      </c>
      <c r="E220">
        <v>45.308</v>
      </c>
      <c r="F220">
        <v>19</v>
      </c>
      <c r="G220">
        <v>130.6</v>
      </c>
    </row>
    <row r="221" spans="1:7" x14ac:dyDescent="0.25">
      <c r="A221" t="s">
        <v>299</v>
      </c>
      <c r="B221" t="s">
        <v>4600</v>
      </c>
      <c r="C221">
        <v>45.8</v>
      </c>
      <c r="D221">
        <v>49.241</v>
      </c>
      <c r="E221">
        <v>45.085999999999999</v>
      </c>
      <c r="F221">
        <v>19</v>
      </c>
      <c r="G221">
        <v>130.4</v>
      </c>
    </row>
    <row r="222" spans="1:7" x14ac:dyDescent="0.25">
      <c r="A222" t="s">
        <v>299</v>
      </c>
      <c r="B222" t="s">
        <v>4601</v>
      </c>
      <c r="C222">
        <v>45.4</v>
      </c>
      <c r="D222">
        <v>48.665999999999997</v>
      </c>
      <c r="E222">
        <v>45.505000000000003</v>
      </c>
      <c r="F222">
        <v>19</v>
      </c>
      <c r="G222">
        <v>130.80000000000001</v>
      </c>
    </row>
    <row r="223" spans="1:7" x14ac:dyDescent="0.25">
      <c r="A223" t="s">
        <v>299</v>
      </c>
      <c r="B223" t="s">
        <v>4602</v>
      </c>
      <c r="C223">
        <v>45.5</v>
      </c>
      <c r="D223">
        <v>48.783999999999999</v>
      </c>
      <c r="E223">
        <v>45.191000000000003</v>
      </c>
      <c r="F223">
        <v>19</v>
      </c>
      <c r="G223">
        <v>129.9</v>
      </c>
    </row>
    <row r="224" spans="1:7" x14ac:dyDescent="0.25">
      <c r="A224" t="s">
        <v>299</v>
      </c>
      <c r="B224" t="s">
        <v>4603</v>
      </c>
      <c r="C224">
        <v>45.5</v>
      </c>
      <c r="D224">
        <v>48.783999999999999</v>
      </c>
      <c r="E224">
        <v>45.811999999999998</v>
      </c>
      <c r="F224">
        <v>19</v>
      </c>
      <c r="G224">
        <v>129.9</v>
      </c>
    </row>
    <row r="225" spans="1:7" x14ac:dyDescent="0.25">
      <c r="A225" t="s">
        <v>299</v>
      </c>
      <c r="B225" t="s">
        <v>4604</v>
      </c>
      <c r="C225">
        <v>45.7</v>
      </c>
      <c r="D225">
        <v>48.923999999999999</v>
      </c>
      <c r="E225">
        <v>45.261000000000003</v>
      </c>
      <c r="F225">
        <v>19</v>
      </c>
      <c r="G225">
        <v>129.9</v>
      </c>
    </row>
    <row r="226" spans="1:7" x14ac:dyDescent="0.25">
      <c r="A226" t="s">
        <v>299</v>
      </c>
      <c r="B226" t="s">
        <v>4605</v>
      </c>
      <c r="C226">
        <v>45.4</v>
      </c>
      <c r="D226">
        <v>49.231999999999999</v>
      </c>
      <c r="E226">
        <v>45.78</v>
      </c>
      <c r="F226">
        <v>19</v>
      </c>
      <c r="G226">
        <v>129.80000000000001</v>
      </c>
    </row>
    <row r="227" spans="1:7" x14ac:dyDescent="0.25">
      <c r="A227" t="s">
        <v>299</v>
      </c>
      <c r="B227" t="s">
        <v>4606</v>
      </c>
      <c r="C227">
        <v>46.1</v>
      </c>
      <c r="D227">
        <v>48.774999999999999</v>
      </c>
      <c r="E227">
        <v>45.83</v>
      </c>
      <c r="F227">
        <v>20</v>
      </c>
      <c r="G227">
        <v>130</v>
      </c>
    </row>
    <row r="228" spans="1:7" x14ac:dyDescent="0.25">
      <c r="A228" t="s">
        <v>299</v>
      </c>
      <c r="B228" t="s">
        <v>4607</v>
      </c>
      <c r="C228">
        <v>45.5</v>
      </c>
      <c r="D228">
        <v>48.582999999999998</v>
      </c>
      <c r="E228">
        <v>45.62</v>
      </c>
      <c r="F228">
        <v>19</v>
      </c>
      <c r="G228">
        <v>130.19999999999999</v>
      </c>
    </row>
    <row r="229" spans="1:7" x14ac:dyDescent="0.25">
      <c r="A229" t="s">
        <v>299</v>
      </c>
      <c r="B229" t="s">
        <v>4608</v>
      </c>
      <c r="C229">
        <v>45.5</v>
      </c>
      <c r="D229">
        <v>48.716000000000001</v>
      </c>
      <c r="E229">
        <v>45.686999999999998</v>
      </c>
      <c r="F229">
        <v>19</v>
      </c>
      <c r="G229">
        <v>130.4</v>
      </c>
    </row>
    <row r="230" spans="1:7" x14ac:dyDescent="0.25">
      <c r="A230" t="s">
        <v>299</v>
      </c>
      <c r="B230" t="s">
        <v>4609</v>
      </c>
      <c r="C230">
        <v>45.4</v>
      </c>
      <c r="D230">
        <v>48.296999999999997</v>
      </c>
      <c r="E230">
        <v>45.381999999999998</v>
      </c>
      <c r="F230">
        <v>19</v>
      </c>
      <c r="G230">
        <v>130.19999999999999</v>
      </c>
    </row>
    <row r="231" spans="1:7" x14ac:dyDescent="0.25">
      <c r="A231" t="s">
        <v>299</v>
      </c>
      <c r="B231" t="s">
        <v>4610</v>
      </c>
      <c r="C231">
        <v>45.7</v>
      </c>
      <c r="D231">
        <v>48.747</v>
      </c>
      <c r="E231">
        <v>45.569000000000003</v>
      </c>
      <c r="F231">
        <v>19</v>
      </c>
      <c r="G231">
        <v>130.6</v>
      </c>
    </row>
    <row r="232" spans="1:7" x14ac:dyDescent="0.25">
      <c r="A232" t="s">
        <v>299</v>
      </c>
      <c r="B232" t="s">
        <v>4611</v>
      </c>
      <c r="C232">
        <v>45.6</v>
      </c>
      <c r="D232">
        <v>50.07</v>
      </c>
      <c r="E232">
        <v>45.024000000000001</v>
      </c>
      <c r="F232">
        <v>19</v>
      </c>
      <c r="G232">
        <v>130</v>
      </c>
    </row>
    <row r="233" spans="1:7" x14ac:dyDescent="0.25">
      <c r="A233" t="s">
        <v>299</v>
      </c>
      <c r="B233" t="s">
        <v>4612</v>
      </c>
      <c r="C233">
        <v>45.7</v>
      </c>
      <c r="D233">
        <v>48.470999999999997</v>
      </c>
      <c r="E233">
        <v>45.350999999999999</v>
      </c>
      <c r="F233">
        <v>19</v>
      </c>
      <c r="G233">
        <v>130.5</v>
      </c>
    </row>
    <row r="234" spans="1:7" x14ac:dyDescent="0.25">
      <c r="A234" t="s">
        <v>299</v>
      </c>
      <c r="B234" t="s">
        <v>4613</v>
      </c>
      <c r="C234">
        <v>45.2</v>
      </c>
      <c r="D234">
        <v>48.41</v>
      </c>
      <c r="E234">
        <v>45.423000000000002</v>
      </c>
      <c r="F234">
        <v>19</v>
      </c>
      <c r="G234">
        <v>129.80000000000001</v>
      </c>
    </row>
    <row r="235" spans="1:7" x14ac:dyDescent="0.25">
      <c r="A235" t="s">
        <v>299</v>
      </c>
      <c r="B235" t="s">
        <v>4614</v>
      </c>
      <c r="C235">
        <v>45.6</v>
      </c>
      <c r="D235">
        <v>48.859000000000002</v>
      </c>
      <c r="E235">
        <v>45.56</v>
      </c>
      <c r="F235">
        <v>19</v>
      </c>
      <c r="G235">
        <v>129.9</v>
      </c>
    </row>
    <row r="236" spans="1:7" x14ac:dyDescent="0.25">
      <c r="A236" t="s">
        <v>299</v>
      </c>
      <c r="B236" t="s">
        <v>4615</v>
      </c>
      <c r="C236">
        <v>45.5</v>
      </c>
      <c r="D236">
        <v>49.601999999999997</v>
      </c>
      <c r="E236">
        <v>45.417999999999999</v>
      </c>
      <c r="F236">
        <v>20</v>
      </c>
      <c r="G236">
        <v>130.19999999999999</v>
      </c>
    </row>
    <row r="237" spans="1:7" x14ac:dyDescent="0.25">
      <c r="A237" t="s">
        <v>299</v>
      </c>
      <c r="B237" t="s">
        <v>4616</v>
      </c>
      <c r="C237">
        <v>45.4</v>
      </c>
      <c r="D237">
        <v>48.125999999999998</v>
      </c>
      <c r="E237">
        <v>45.281999999999996</v>
      </c>
      <c r="F237">
        <v>19</v>
      </c>
      <c r="G237">
        <v>129.6</v>
      </c>
    </row>
    <row r="238" spans="1:7" x14ac:dyDescent="0.25">
      <c r="A238" t="s">
        <v>299</v>
      </c>
      <c r="B238" t="s">
        <v>4617</v>
      </c>
      <c r="C238">
        <v>45.7</v>
      </c>
      <c r="D238">
        <v>48.012</v>
      </c>
      <c r="E238">
        <v>45.423000000000002</v>
      </c>
      <c r="F238">
        <v>18</v>
      </c>
      <c r="G238">
        <v>129.69999999999999</v>
      </c>
    </row>
    <row r="239" spans="1:7" x14ac:dyDescent="0.25">
      <c r="A239" t="s">
        <v>299</v>
      </c>
      <c r="B239" t="s">
        <v>4618</v>
      </c>
      <c r="C239">
        <v>45.3</v>
      </c>
      <c r="D239">
        <v>47.576999999999998</v>
      </c>
      <c r="E239">
        <v>45.073</v>
      </c>
      <c r="F239">
        <v>19</v>
      </c>
      <c r="G239">
        <v>129.4</v>
      </c>
    </row>
    <row r="240" spans="1:7" x14ac:dyDescent="0.25">
      <c r="A240" t="s">
        <v>299</v>
      </c>
      <c r="B240" t="s">
        <v>4619</v>
      </c>
      <c r="C240">
        <v>45.4</v>
      </c>
      <c r="D240">
        <v>48.6</v>
      </c>
      <c r="E240">
        <v>45.673999999999999</v>
      </c>
      <c r="F240">
        <v>18</v>
      </c>
      <c r="G240">
        <v>129.4</v>
      </c>
    </row>
    <row r="241" spans="1:7" x14ac:dyDescent="0.25">
      <c r="A241" t="s">
        <v>299</v>
      </c>
      <c r="B241" t="s">
        <v>4620</v>
      </c>
      <c r="C241">
        <v>45.6</v>
      </c>
      <c r="D241">
        <v>48.503999999999998</v>
      </c>
      <c r="E241">
        <v>45.79</v>
      </c>
      <c r="F241">
        <v>19</v>
      </c>
      <c r="G241">
        <v>129.6</v>
      </c>
    </row>
    <row r="242" spans="1:7" x14ac:dyDescent="0.25">
      <c r="A242" t="s">
        <v>299</v>
      </c>
      <c r="B242" t="s">
        <v>4621</v>
      </c>
      <c r="C242">
        <v>45.6</v>
      </c>
      <c r="D242">
        <v>48.27</v>
      </c>
      <c r="E242">
        <v>45.79</v>
      </c>
      <c r="F242">
        <v>19</v>
      </c>
      <c r="G242">
        <v>130.19999999999999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66AAB-7530-4F7F-83EB-094567BA502D}">
  <dimension ref="A1:J242"/>
  <sheetViews>
    <sheetView workbookViewId="0">
      <selection activeCell="M28" sqref="M28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4622</v>
      </c>
      <c r="C2">
        <v>48.1</v>
      </c>
      <c r="D2">
        <v>53.021999999999998</v>
      </c>
      <c r="E2">
        <v>45.887999999999998</v>
      </c>
      <c r="F2">
        <v>26</v>
      </c>
      <c r="G2">
        <v>288.8</v>
      </c>
      <c r="I2" t="s">
        <v>249</v>
      </c>
      <c r="J2" s="1">
        <f>AVERAGE(Tbl_2_GameObjects_Array_10000[Celkové využití CPU '[%']])</f>
        <v>48.818257261410807</v>
      </c>
    </row>
    <row r="3" spans="1:10" x14ac:dyDescent="0.25">
      <c r="A3" t="s">
        <v>299</v>
      </c>
      <c r="B3" t="s">
        <v>4623</v>
      </c>
      <c r="C3">
        <v>48.7</v>
      </c>
      <c r="D3">
        <v>53.732999999999997</v>
      </c>
      <c r="E3">
        <v>46.106000000000002</v>
      </c>
      <c r="F3">
        <v>25</v>
      </c>
      <c r="G3">
        <v>284.89999999999998</v>
      </c>
      <c r="I3" t="s">
        <v>250</v>
      </c>
      <c r="J3" s="1">
        <f>AVERAGE(Tbl_2_GameObjects_Array_10000[CPU Spotřeba energie jádra (SVI3 TFN) '[W']])</f>
        <v>54.192016597510381</v>
      </c>
    </row>
    <row r="4" spans="1:10" x14ac:dyDescent="0.25">
      <c r="A4" t="s">
        <v>299</v>
      </c>
      <c r="B4" t="s">
        <v>4624</v>
      </c>
      <c r="C4">
        <v>48.4</v>
      </c>
      <c r="D4">
        <v>53.469000000000001</v>
      </c>
      <c r="E4">
        <v>46.228999999999999</v>
      </c>
      <c r="F4">
        <v>25</v>
      </c>
      <c r="G4">
        <v>287.3</v>
      </c>
      <c r="I4" t="s">
        <v>251</v>
      </c>
      <c r="J4" s="1">
        <f>AVERAGE(Tbl_2_GameObjects_Array_10000[Využití GPU '[%']])</f>
        <v>24.622406639004151</v>
      </c>
    </row>
    <row r="5" spans="1:10" x14ac:dyDescent="0.25">
      <c r="A5" t="s">
        <v>299</v>
      </c>
      <c r="B5" t="s">
        <v>4625</v>
      </c>
      <c r="C5">
        <v>48.2</v>
      </c>
      <c r="D5">
        <v>54.094999999999999</v>
      </c>
      <c r="E5">
        <v>45.732999999999997</v>
      </c>
      <c r="F5">
        <v>24</v>
      </c>
      <c r="G5">
        <v>285.39999999999998</v>
      </c>
      <c r="I5" t="s">
        <v>252</v>
      </c>
      <c r="J5" s="1">
        <f>AVERAGE(Tbl_2_GameObjects_Array_10000[Total Board Power (TBP) '[W']])</f>
        <v>46.046775933609986</v>
      </c>
    </row>
    <row r="6" spans="1:10" x14ac:dyDescent="0.25">
      <c r="A6" t="s">
        <v>299</v>
      </c>
      <c r="B6" t="s">
        <v>4626</v>
      </c>
      <c r="C6">
        <v>49</v>
      </c>
      <c r="D6">
        <v>54.47</v>
      </c>
      <c r="E6">
        <v>45.704000000000001</v>
      </c>
      <c r="F6">
        <v>25</v>
      </c>
      <c r="G6">
        <v>287.7</v>
      </c>
      <c r="I6" t="s">
        <v>254</v>
      </c>
      <c r="J6" s="1">
        <f>AVERAGE(Tbl_2_GameObjects_Array_10000[Snímková frekvence (Presented) '[FPS']])</f>
        <v>283.92987551867196</v>
      </c>
    </row>
    <row r="7" spans="1:10" x14ac:dyDescent="0.25">
      <c r="A7" t="s">
        <v>299</v>
      </c>
      <c r="B7" t="s">
        <v>4627</v>
      </c>
      <c r="C7">
        <v>48.4</v>
      </c>
      <c r="D7">
        <v>53.994</v>
      </c>
      <c r="E7">
        <v>45.963000000000001</v>
      </c>
      <c r="F7">
        <v>24</v>
      </c>
      <c r="G7">
        <v>289.60000000000002</v>
      </c>
    </row>
    <row r="8" spans="1:10" x14ac:dyDescent="0.25">
      <c r="A8" t="s">
        <v>299</v>
      </c>
      <c r="B8" t="s">
        <v>4628</v>
      </c>
      <c r="C8">
        <v>48.7</v>
      </c>
      <c r="D8">
        <v>53.56</v>
      </c>
      <c r="E8">
        <v>45.994999999999997</v>
      </c>
      <c r="F8">
        <v>25</v>
      </c>
      <c r="G8">
        <v>287.39999999999998</v>
      </c>
    </row>
    <row r="9" spans="1:10" x14ac:dyDescent="0.25">
      <c r="A9" t="s">
        <v>299</v>
      </c>
      <c r="B9" t="s">
        <v>4629</v>
      </c>
      <c r="C9">
        <v>48.7</v>
      </c>
      <c r="D9">
        <v>54.749000000000002</v>
      </c>
      <c r="E9">
        <v>46.027000000000001</v>
      </c>
      <c r="F9">
        <v>24</v>
      </c>
      <c r="G9">
        <v>287.89999999999998</v>
      </c>
    </row>
    <row r="10" spans="1:10" x14ac:dyDescent="0.25">
      <c r="A10" t="s">
        <v>299</v>
      </c>
      <c r="B10" t="s">
        <v>4630</v>
      </c>
      <c r="C10">
        <v>49.5</v>
      </c>
      <c r="D10">
        <v>54.744</v>
      </c>
      <c r="E10">
        <v>46.296999999999997</v>
      </c>
      <c r="F10">
        <v>24</v>
      </c>
      <c r="G10">
        <v>278.10000000000002</v>
      </c>
    </row>
    <row r="11" spans="1:10" x14ac:dyDescent="0.25">
      <c r="A11" t="s">
        <v>299</v>
      </c>
      <c r="B11" t="s">
        <v>4631</v>
      </c>
      <c r="C11">
        <v>56.7</v>
      </c>
      <c r="D11">
        <v>58.31</v>
      </c>
      <c r="E11">
        <v>45.186999999999998</v>
      </c>
      <c r="F11">
        <v>22</v>
      </c>
      <c r="G11">
        <v>272.89999999999998</v>
      </c>
    </row>
    <row r="12" spans="1:10" x14ac:dyDescent="0.25">
      <c r="A12" t="s">
        <v>299</v>
      </c>
      <c r="B12" t="s">
        <v>4632</v>
      </c>
      <c r="C12">
        <v>68.599999999999994</v>
      </c>
      <c r="D12">
        <v>65.94</v>
      </c>
      <c r="E12">
        <v>45.985999999999997</v>
      </c>
      <c r="F12">
        <v>24</v>
      </c>
      <c r="G12">
        <v>247.8</v>
      </c>
    </row>
    <row r="13" spans="1:10" x14ac:dyDescent="0.25">
      <c r="A13" t="s">
        <v>299</v>
      </c>
      <c r="B13" t="s">
        <v>4633</v>
      </c>
      <c r="C13">
        <v>63.9</v>
      </c>
      <c r="D13">
        <v>62.709000000000003</v>
      </c>
      <c r="E13">
        <v>44.936</v>
      </c>
      <c r="F13">
        <v>23</v>
      </c>
      <c r="G13">
        <v>254.9</v>
      </c>
    </row>
    <row r="14" spans="1:10" x14ac:dyDescent="0.25">
      <c r="A14" t="s">
        <v>299</v>
      </c>
      <c r="B14" t="s">
        <v>4634</v>
      </c>
      <c r="C14">
        <v>59.4</v>
      </c>
      <c r="D14">
        <v>61.137999999999998</v>
      </c>
      <c r="E14">
        <v>45.841000000000001</v>
      </c>
      <c r="F14">
        <v>24</v>
      </c>
      <c r="G14">
        <v>261</v>
      </c>
    </row>
    <row r="15" spans="1:10" x14ac:dyDescent="0.25">
      <c r="A15" t="s">
        <v>299</v>
      </c>
      <c r="B15" t="s">
        <v>4635</v>
      </c>
      <c r="C15">
        <v>49.4</v>
      </c>
      <c r="D15">
        <v>55.384999999999998</v>
      </c>
      <c r="E15">
        <v>46.116999999999997</v>
      </c>
      <c r="F15">
        <v>25</v>
      </c>
      <c r="G15">
        <v>276.7</v>
      </c>
    </row>
    <row r="16" spans="1:10" x14ac:dyDescent="0.25">
      <c r="A16" t="s">
        <v>299</v>
      </c>
      <c r="B16" t="s">
        <v>4636</v>
      </c>
      <c r="C16">
        <v>48.2</v>
      </c>
      <c r="D16">
        <v>54.741</v>
      </c>
      <c r="E16">
        <v>46.093000000000004</v>
      </c>
      <c r="F16">
        <v>25</v>
      </c>
      <c r="G16">
        <v>287</v>
      </c>
    </row>
    <row r="17" spans="1:7" x14ac:dyDescent="0.25">
      <c r="A17" t="s">
        <v>299</v>
      </c>
      <c r="B17" t="s">
        <v>4637</v>
      </c>
      <c r="C17">
        <v>48.5</v>
      </c>
      <c r="D17">
        <v>54.936999999999998</v>
      </c>
      <c r="E17">
        <v>46.095999999999997</v>
      </c>
      <c r="F17">
        <v>24</v>
      </c>
      <c r="G17">
        <v>283.3</v>
      </c>
    </row>
    <row r="18" spans="1:7" x14ac:dyDescent="0.25">
      <c r="A18" t="s">
        <v>299</v>
      </c>
      <c r="B18" t="s">
        <v>4638</v>
      </c>
      <c r="C18">
        <v>48.3</v>
      </c>
      <c r="D18">
        <v>54.69</v>
      </c>
      <c r="E18">
        <v>46.127000000000002</v>
      </c>
      <c r="F18">
        <v>23</v>
      </c>
      <c r="G18">
        <v>285.7</v>
      </c>
    </row>
    <row r="19" spans="1:7" x14ac:dyDescent="0.25">
      <c r="A19" t="s">
        <v>299</v>
      </c>
      <c r="B19" t="s">
        <v>4639</v>
      </c>
      <c r="C19">
        <v>48.5</v>
      </c>
      <c r="D19">
        <v>54.219000000000001</v>
      </c>
      <c r="E19">
        <v>46.19</v>
      </c>
      <c r="F19">
        <v>25</v>
      </c>
      <c r="G19">
        <v>285.8</v>
      </c>
    </row>
    <row r="20" spans="1:7" x14ac:dyDescent="0.25">
      <c r="A20" t="s">
        <v>299</v>
      </c>
      <c r="B20" t="s">
        <v>4640</v>
      </c>
      <c r="C20">
        <v>48</v>
      </c>
      <c r="D20">
        <v>53.570999999999998</v>
      </c>
      <c r="E20">
        <v>46.156999999999996</v>
      </c>
      <c r="F20">
        <v>25</v>
      </c>
      <c r="G20">
        <v>285.2</v>
      </c>
    </row>
    <row r="21" spans="1:7" x14ac:dyDescent="0.25">
      <c r="A21" t="s">
        <v>299</v>
      </c>
      <c r="B21" t="s">
        <v>4641</v>
      </c>
      <c r="C21">
        <v>48</v>
      </c>
      <c r="D21">
        <v>53.118000000000002</v>
      </c>
      <c r="E21">
        <v>46.110999999999997</v>
      </c>
      <c r="F21">
        <v>25</v>
      </c>
      <c r="G21">
        <v>285.7</v>
      </c>
    </row>
    <row r="22" spans="1:7" x14ac:dyDescent="0.25">
      <c r="A22" t="s">
        <v>299</v>
      </c>
      <c r="B22" t="s">
        <v>4642</v>
      </c>
      <c r="C22">
        <v>49.5</v>
      </c>
      <c r="D22">
        <v>54.875</v>
      </c>
      <c r="E22">
        <v>45.77</v>
      </c>
      <c r="F22">
        <v>25</v>
      </c>
      <c r="G22">
        <v>287.3</v>
      </c>
    </row>
    <row r="23" spans="1:7" x14ac:dyDescent="0.25">
      <c r="A23" t="s">
        <v>299</v>
      </c>
      <c r="B23" t="s">
        <v>4643</v>
      </c>
      <c r="C23">
        <v>48.5</v>
      </c>
      <c r="D23">
        <v>53.966999999999999</v>
      </c>
      <c r="E23">
        <v>45.991999999999997</v>
      </c>
      <c r="F23">
        <v>24</v>
      </c>
      <c r="G23">
        <v>286.5</v>
      </c>
    </row>
    <row r="24" spans="1:7" x14ac:dyDescent="0.25">
      <c r="A24" t="s">
        <v>299</v>
      </c>
      <c r="B24" t="s">
        <v>4644</v>
      </c>
      <c r="C24">
        <v>48.3</v>
      </c>
      <c r="D24">
        <v>53.249000000000002</v>
      </c>
      <c r="E24">
        <v>45.890999999999998</v>
      </c>
      <c r="F24">
        <v>25</v>
      </c>
      <c r="G24">
        <v>284.60000000000002</v>
      </c>
    </row>
    <row r="25" spans="1:7" x14ac:dyDescent="0.25">
      <c r="A25" t="s">
        <v>299</v>
      </c>
      <c r="B25" t="s">
        <v>4645</v>
      </c>
      <c r="C25">
        <v>48.1</v>
      </c>
      <c r="D25">
        <v>53.619</v>
      </c>
      <c r="E25">
        <v>46.08</v>
      </c>
      <c r="F25">
        <v>24</v>
      </c>
      <c r="G25">
        <v>285.60000000000002</v>
      </c>
    </row>
    <row r="26" spans="1:7" x14ac:dyDescent="0.25">
      <c r="A26" t="s">
        <v>299</v>
      </c>
      <c r="B26" t="s">
        <v>4646</v>
      </c>
      <c r="C26">
        <v>47.8</v>
      </c>
      <c r="D26">
        <v>53.546999999999997</v>
      </c>
      <c r="E26">
        <v>46.323999999999998</v>
      </c>
      <c r="F26">
        <v>25</v>
      </c>
      <c r="G26">
        <v>284.3</v>
      </c>
    </row>
    <row r="27" spans="1:7" x14ac:dyDescent="0.25">
      <c r="A27" t="s">
        <v>299</v>
      </c>
      <c r="B27" t="s">
        <v>4647</v>
      </c>
      <c r="C27">
        <v>48.6</v>
      </c>
      <c r="D27">
        <v>53.283000000000001</v>
      </c>
      <c r="E27">
        <v>46.231999999999999</v>
      </c>
      <c r="F27">
        <v>24</v>
      </c>
      <c r="G27">
        <v>284.10000000000002</v>
      </c>
    </row>
    <row r="28" spans="1:7" x14ac:dyDescent="0.25">
      <c r="A28" t="s">
        <v>299</v>
      </c>
      <c r="B28" t="s">
        <v>4648</v>
      </c>
      <c r="C28">
        <v>48.2</v>
      </c>
      <c r="D28">
        <v>52.853999999999999</v>
      </c>
      <c r="E28">
        <v>45.966000000000001</v>
      </c>
      <c r="F28">
        <v>25</v>
      </c>
      <c r="G28">
        <v>286.10000000000002</v>
      </c>
    </row>
    <row r="29" spans="1:7" x14ac:dyDescent="0.25">
      <c r="A29" t="s">
        <v>299</v>
      </c>
      <c r="B29" t="s">
        <v>4649</v>
      </c>
      <c r="C29">
        <v>48.3</v>
      </c>
      <c r="D29">
        <v>53.915999999999997</v>
      </c>
      <c r="E29">
        <v>45.72</v>
      </c>
      <c r="F29">
        <v>24</v>
      </c>
      <c r="G29">
        <v>285.5</v>
      </c>
    </row>
    <row r="30" spans="1:7" x14ac:dyDescent="0.25">
      <c r="A30" t="s">
        <v>299</v>
      </c>
      <c r="B30" t="s">
        <v>4650</v>
      </c>
      <c r="C30">
        <v>48.5</v>
      </c>
      <c r="D30">
        <v>53.076000000000001</v>
      </c>
      <c r="E30">
        <v>46.024000000000001</v>
      </c>
      <c r="F30">
        <v>25</v>
      </c>
      <c r="G30">
        <v>285.10000000000002</v>
      </c>
    </row>
    <row r="31" spans="1:7" x14ac:dyDescent="0.25">
      <c r="A31" t="s">
        <v>299</v>
      </c>
      <c r="B31" t="s">
        <v>4651</v>
      </c>
      <c r="C31">
        <v>48.3</v>
      </c>
      <c r="D31">
        <v>53.475999999999999</v>
      </c>
      <c r="E31">
        <v>46.128</v>
      </c>
      <c r="F31">
        <v>24</v>
      </c>
      <c r="G31">
        <v>284.7</v>
      </c>
    </row>
    <row r="32" spans="1:7" x14ac:dyDescent="0.25">
      <c r="A32" t="s">
        <v>299</v>
      </c>
      <c r="B32" t="s">
        <v>4652</v>
      </c>
      <c r="C32">
        <v>48.9</v>
      </c>
      <c r="D32">
        <v>52.808999999999997</v>
      </c>
      <c r="E32">
        <v>46.241</v>
      </c>
      <c r="F32">
        <v>25</v>
      </c>
      <c r="G32">
        <v>281</v>
      </c>
    </row>
    <row r="33" spans="1:7" x14ac:dyDescent="0.25">
      <c r="A33" t="s">
        <v>299</v>
      </c>
      <c r="B33" t="s">
        <v>4653</v>
      </c>
      <c r="C33">
        <v>48.3</v>
      </c>
      <c r="D33">
        <v>53.6</v>
      </c>
      <c r="E33">
        <v>45.884</v>
      </c>
      <c r="F33">
        <v>24</v>
      </c>
      <c r="G33">
        <v>282.2</v>
      </c>
    </row>
    <row r="34" spans="1:7" x14ac:dyDescent="0.25">
      <c r="A34" t="s">
        <v>299</v>
      </c>
      <c r="B34" t="s">
        <v>4654</v>
      </c>
      <c r="C34">
        <v>48.4</v>
      </c>
      <c r="D34">
        <v>52.927999999999997</v>
      </c>
      <c r="E34">
        <v>46.116999999999997</v>
      </c>
      <c r="F34">
        <v>24</v>
      </c>
      <c r="G34">
        <v>285.3</v>
      </c>
    </row>
    <row r="35" spans="1:7" x14ac:dyDescent="0.25">
      <c r="A35" t="s">
        <v>299</v>
      </c>
      <c r="B35" t="s">
        <v>4655</v>
      </c>
      <c r="C35">
        <v>48.8</v>
      </c>
      <c r="D35">
        <v>54.534999999999997</v>
      </c>
      <c r="E35">
        <v>46.116999999999997</v>
      </c>
      <c r="F35">
        <v>24</v>
      </c>
      <c r="G35">
        <v>282.7</v>
      </c>
    </row>
    <row r="36" spans="1:7" x14ac:dyDescent="0.25">
      <c r="A36" t="s">
        <v>299</v>
      </c>
      <c r="B36" t="s">
        <v>4656</v>
      </c>
      <c r="C36">
        <v>48.4</v>
      </c>
      <c r="D36">
        <v>53.113999999999997</v>
      </c>
      <c r="E36">
        <v>45.843000000000004</v>
      </c>
      <c r="F36">
        <v>24</v>
      </c>
      <c r="G36">
        <v>282.10000000000002</v>
      </c>
    </row>
    <row r="37" spans="1:7" x14ac:dyDescent="0.25">
      <c r="A37" t="s">
        <v>299</v>
      </c>
      <c r="B37" t="s">
        <v>4657</v>
      </c>
      <c r="C37">
        <v>48.2</v>
      </c>
      <c r="D37">
        <v>53.673999999999999</v>
      </c>
      <c r="E37">
        <v>45.603000000000002</v>
      </c>
      <c r="F37">
        <v>25</v>
      </c>
      <c r="G37">
        <v>281.5</v>
      </c>
    </row>
    <row r="38" spans="1:7" x14ac:dyDescent="0.25">
      <c r="A38" t="s">
        <v>299</v>
      </c>
      <c r="B38" t="s">
        <v>4658</v>
      </c>
      <c r="C38">
        <v>48.1</v>
      </c>
      <c r="D38">
        <v>53.243000000000002</v>
      </c>
      <c r="E38">
        <v>45.954000000000001</v>
      </c>
      <c r="F38">
        <v>25</v>
      </c>
      <c r="G38">
        <v>282.2</v>
      </c>
    </row>
    <row r="39" spans="1:7" x14ac:dyDescent="0.25">
      <c r="A39" t="s">
        <v>299</v>
      </c>
      <c r="B39" t="s">
        <v>4659</v>
      </c>
      <c r="C39">
        <v>48.1</v>
      </c>
      <c r="D39">
        <v>54.014000000000003</v>
      </c>
      <c r="E39">
        <v>46.194000000000003</v>
      </c>
      <c r="F39">
        <v>25</v>
      </c>
      <c r="G39">
        <v>280.89999999999998</v>
      </c>
    </row>
    <row r="40" spans="1:7" x14ac:dyDescent="0.25">
      <c r="A40" t="s">
        <v>299</v>
      </c>
      <c r="B40" t="s">
        <v>4660</v>
      </c>
      <c r="C40">
        <v>48.4</v>
      </c>
      <c r="D40">
        <v>53.442999999999998</v>
      </c>
      <c r="E40">
        <v>45.759</v>
      </c>
      <c r="F40">
        <v>26</v>
      </c>
      <c r="G40">
        <v>285.2</v>
      </c>
    </row>
    <row r="41" spans="1:7" x14ac:dyDescent="0.25">
      <c r="A41" t="s">
        <v>299</v>
      </c>
      <c r="B41" t="s">
        <v>4661</v>
      </c>
      <c r="C41">
        <v>47.7</v>
      </c>
      <c r="D41">
        <v>53.737000000000002</v>
      </c>
      <c r="E41">
        <v>45.996000000000002</v>
      </c>
      <c r="F41">
        <v>23</v>
      </c>
      <c r="G41">
        <v>280.89999999999998</v>
      </c>
    </row>
    <row r="42" spans="1:7" x14ac:dyDescent="0.25">
      <c r="A42" t="s">
        <v>299</v>
      </c>
      <c r="B42" t="s">
        <v>4662</v>
      </c>
      <c r="C42">
        <v>47.7</v>
      </c>
      <c r="D42">
        <v>53.737000000000002</v>
      </c>
      <c r="E42">
        <v>45.982999999999997</v>
      </c>
      <c r="F42">
        <v>25</v>
      </c>
      <c r="G42">
        <v>280.89999999999998</v>
      </c>
    </row>
    <row r="43" spans="1:7" x14ac:dyDescent="0.25">
      <c r="A43" t="s">
        <v>299</v>
      </c>
      <c r="B43" t="s">
        <v>4663</v>
      </c>
      <c r="C43">
        <v>49.6</v>
      </c>
      <c r="D43">
        <v>54.395000000000003</v>
      </c>
      <c r="E43">
        <v>45.719000000000001</v>
      </c>
      <c r="F43">
        <v>23</v>
      </c>
      <c r="G43">
        <v>284.5</v>
      </c>
    </row>
    <row r="44" spans="1:7" x14ac:dyDescent="0.25">
      <c r="A44" t="s">
        <v>299</v>
      </c>
      <c r="B44" t="s">
        <v>4664</v>
      </c>
      <c r="C44">
        <v>48.4</v>
      </c>
      <c r="D44">
        <v>53.728000000000002</v>
      </c>
      <c r="E44">
        <v>46.247999999999998</v>
      </c>
      <c r="F44">
        <v>27</v>
      </c>
      <c r="G44">
        <v>286</v>
      </c>
    </row>
    <row r="45" spans="1:7" x14ac:dyDescent="0.25">
      <c r="A45" t="s">
        <v>299</v>
      </c>
      <c r="B45" t="s">
        <v>4665</v>
      </c>
      <c r="C45">
        <v>48.2</v>
      </c>
      <c r="D45">
        <v>53.682000000000002</v>
      </c>
      <c r="E45">
        <v>45.69</v>
      </c>
      <c r="F45">
        <v>24</v>
      </c>
      <c r="G45">
        <v>287.2</v>
      </c>
    </row>
    <row r="46" spans="1:7" x14ac:dyDescent="0.25">
      <c r="A46" t="s">
        <v>299</v>
      </c>
      <c r="B46" t="s">
        <v>4666</v>
      </c>
      <c r="C46">
        <v>47.8</v>
      </c>
      <c r="D46">
        <v>53.524999999999999</v>
      </c>
      <c r="E46">
        <v>45.856000000000002</v>
      </c>
      <c r="F46">
        <v>25</v>
      </c>
      <c r="G46">
        <v>282.8</v>
      </c>
    </row>
    <row r="47" spans="1:7" x14ac:dyDescent="0.25">
      <c r="A47" t="s">
        <v>299</v>
      </c>
      <c r="B47" t="s">
        <v>4667</v>
      </c>
      <c r="C47">
        <v>48.2</v>
      </c>
      <c r="D47">
        <v>53.064999999999998</v>
      </c>
      <c r="E47">
        <v>45.957999999999998</v>
      </c>
      <c r="F47">
        <v>24</v>
      </c>
      <c r="G47">
        <v>282.7</v>
      </c>
    </row>
    <row r="48" spans="1:7" x14ac:dyDescent="0.25">
      <c r="A48" t="s">
        <v>299</v>
      </c>
      <c r="B48" t="s">
        <v>4668</v>
      </c>
      <c r="C48">
        <v>48.2</v>
      </c>
      <c r="D48">
        <v>53.064999999999998</v>
      </c>
      <c r="E48">
        <v>45.975000000000001</v>
      </c>
      <c r="F48">
        <v>24</v>
      </c>
      <c r="G48">
        <v>282.7</v>
      </c>
    </row>
    <row r="49" spans="1:7" x14ac:dyDescent="0.25">
      <c r="A49" t="s">
        <v>299</v>
      </c>
      <c r="B49" t="s">
        <v>4669</v>
      </c>
      <c r="C49">
        <v>51.6</v>
      </c>
      <c r="D49">
        <v>55.816000000000003</v>
      </c>
      <c r="E49">
        <v>46.091000000000001</v>
      </c>
      <c r="F49">
        <v>24</v>
      </c>
      <c r="G49">
        <v>285.5</v>
      </c>
    </row>
    <row r="50" spans="1:7" x14ac:dyDescent="0.25">
      <c r="A50" t="s">
        <v>299</v>
      </c>
      <c r="B50" t="s">
        <v>4670</v>
      </c>
      <c r="C50">
        <v>51.9</v>
      </c>
      <c r="D50">
        <v>55.883000000000003</v>
      </c>
      <c r="E50">
        <v>46.113999999999997</v>
      </c>
      <c r="F50">
        <v>24</v>
      </c>
      <c r="G50">
        <v>263.39999999999998</v>
      </c>
    </row>
    <row r="51" spans="1:7" x14ac:dyDescent="0.25">
      <c r="A51" t="s">
        <v>299</v>
      </c>
      <c r="B51" t="s">
        <v>4671</v>
      </c>
      <c r="C51">
        <v>49.4</v>
      </c>
      <c r="D51">
        <v>56.564999999999998</v>
      </c>
      <c r="E51">
        <v>46.01</v>
      </c>
      <c r="F51">
        <v>25</v>
      </c>
      <c r="G51">
        <v>269.8</v>
      </c>
    </row>
    <row r="52" spans="1:7" x14ac:dyDescent="0.25">
      <c r="A52" t="s">
        <v>299</v>
      </c>
      <c r="B52" t="s">
        <v>4672</v>
      </c>
      <c r="C52">
        <v>48.2</v>
      </c>
      <c r="D52">
        <v>53.66</v>
      </c>
      <c r="E52">
        <v>46.3</v>
      </c>
      <c r="F52">
        <v>25</v>
      </c>
      <c r="G52">
        <v>285.60000000000002</v>
      </c>
    </row>
    <row r="53" spans="1:7" x14ac:dyDescent="0.25">
      <c r="A53" t="s">
        <v>299</v>
      </c>
      <c r="B53" t="s">
        <v>4673</v>
      </c>
      <c r="C53">
        <v>48.3</v>
      </c>
      <c r="D53">
        <v>53.613</v>
      </c>
      <c r="E53">
        <v>46.145000000000003</v>
      </c>
      <c r="F53">
        <v>24</v>
      </c>
      <c r="G53">
        <v>286.10000000000002</v>
      </c>
    </row>
    <row r="54" spans="1:7" x14ac:dyDescent="0.25">
      <c r="A54" t="s">
        <v>299</v>
      </c>
      <c r="B54" t="s">
        <v>4674</v>
      </c>
      <c r="C54">
        <v>48.3</v>
      </c>
      <c r="D54">
        <v>53.777000000000001</v>
      </c>
      <c r="E54">
        <v>45.83</v>
      </c>
      <c r="F54">
        <v>25</v>
      </c>
      <c r="G54">
        <v>285.39999999999998</v>
      </c>
    </row>
    <row r="55" spans="1:7" x14ac:dyDescent="0.25">
      <c r="A55" t="s">
        <v>299</v>
      </c>
      <c r="B55" t="s">
        <v>4675</v>
      </c>
      <c r="C55">
        <v>48.5</v>
      </c>
      <c r="D55">
        <v>54.332999999999998</v>
      </c>
      <c r="E55">
        <v>45.811</v>
      </c>
      <c r="F55">
        <v>25</v>
      </c>
      <c r="G55">
        <v>285.8</v>
      </c>
    </row>
    <row r="56" spans="1:7" x14ac:dyDescent="0.25">
      <c r="A56" t="s">
        <v>299</v>
      </c>
      <c r="B56" t="s">
        <v>4676</v>
      </c>
      <c r="C56">
        <v>48.5</v>
      </c>
      <c r="D56">
        <v>54.332999999999998</v>
      </c>
      <c r="E56">
        <v>45.984000000000002</v>
      </c>
      <c r="F56">
        <v>25</v>
      </c>
      <c r="G56">
        <v>285.8</v>
      </c>
    </row>
    <row r="57" spans="1:7" x14ac:dyDescent="0.25">
      <c r="A57" t="s">
        <v>299</v>
      </c>
      <c r="B57" t="s">
        <v>4677</v>
      </c>
      <c r="C57">
        <v>48</v>
      </c>
      <c r="D57">
        <v>52.177</v>
      </c>
      <c r="E57">
        <v>45.811999999999998</v>
      </c>
      <c r="F57">
        <v>24</v>
      </c>
      <c r="G57">
        <v>286.60000000000002</v>
      </c>
    </row>
    <row r="58" spans="1:7" x14ac:dyDescent="0.25">
      <c r="A58" t="s">
        <v>299</v>
      </c>
      <c r="B58" t="s">
        <v>4678</v>
      </c>
      <c r="C58">
        <v>48.7</v>
      </c>
      <c r="D58">
        <v>55.302999999999997</v>
      </c>
      <c r="E58">
        <v>45.783999999999999</v>
      </c>
      <c r="F58">
        <v>25</v>
      </c>
      <c r="G58">
        <v>286.89999999999998</v>
      </c>
    </row>
    <row r="59" spans="1:7" x14ac:dyDescent="0.25">
      <c r="A59" t="s">
        <v>299</v>
      </c>
      <c r="B59" t="s">
        <v>4679</v>
      </c>
      <c r="C59">
        <v>49.3</v>
      </c>
      <c r="D59">
        <v>53.898000000000003</v>
      </c>
      <c r="E59">
        <v>46.188000000000002</v>
      </c>
      <c r="F59">
        <v>23</v>
      </c>
      <c r="G59">
        <v>283.60000000000002</v>
      </c>
    </row>
    <row r="60" spans="1:7" x14ac:dyDescent="0.25">
      <c r="A60" t="s">
        <v>299</v>
      </c>
      <c r="B60" t="s">
        <v>4680</v>
      </c>
      <c r="C60">
        <v>48.3</v>
      </c>
      <c r="D60">
        <v>53.261000000000003</v>
      </c>
      <c r="E60">
        <v>46.087000000000003</v>
      </c>
      <c r="F60">
        <v>25</v>
      </c>
      <c r="G60">
        <v>282.39999999999998</v>
      </c>
    </row>
    <row r="61" spans="1:7" x14ac:dyDescent="0.25">
      <c r="A61" t="s">
        <v>299</v>
      </c>
      <c r="B61" t="s">
        <v>4681</v>
      </c>
      <c r="C61">
        <v>48.2</v>
      </c>
      <c r="D61">
        <v>53.732999999999997</v>
      </c>
      <c r="E61">
        <v>45.978000000000002</v>
      </c>
      <c r="F61">
        <v>24</v>
      </c>
      <c r="G61">
        <v>285.89999999999998</v>
      </c>
    </row>
    <row r="62" spans="1:7" x14ac:dyDescent="0.25">
      <c r="A62" t="s">
        <v>299</v>
      </c>
      <c r="B62" t="s">
        <v>4682</v>
      </c>
      <c r="C62">
        <v>48.2</v>
      </c>
      <c r="D62">
        <v>53.423000000000002</v>
      </c>
      <c r="E62">
        <v>45.793999999999997</v>
      </c>
      <c r="F62">
        <v>25</v>
      </c>
      <c r="G62">
        <v>285.3</v>
      </c>
    </row>
    <row r="63" spans="1:7" x14ac:dyDescent="0.25">
      <c r="A63" t="s">
        <v>299</v>
      </c>
      <c r="B63" t="s">
        <v>4683</v>
      </c>
      <c r="C63">
        <v>48.5</v>
      </c>
      <c r="D63">
        <v>53.274000000000001</v>
      </c>
      <c r="E63">
        <v>46.08</v>
      </c>
      <c r="F63">
        <v>25</v>
      </c>
      <c r="G63">
        <v>283.39999999999998</v>
      </c>
    </row>
    <row r="64" spans="1:7" x14ac:dyDescent="0.25">
      <c r="A64" t="s">
        <v>299</v>
      </c>
      <c r="B64" t="s">
        <v>4684</v>
      </c>
      <c r="C64">
        <v>48.2</v>
      </c>
      <c r="D64">
        <v>53.807000000000002</v>
      </c>
      <c r="E64">
        <v>45.994</v>
      </c>
      <c r="F64">
        <v>25</v>
      </c>
      <c r="G64">
        <v>285.7</v>
      </c>
    </row>
    <row r="65" spans="1:7" x14ac:dyDescent="0.25">
      <c r="A65" t="s">
        <v>299</v>
      </c>
      <c r="B65" t="s">
        <v>4685</v>
      </c>
      <c r="C65">
        <v>48.1</v>
      </c>
      <c r="D65">
        <v>53.991999999999997</v>
      </c>
      <c r="E65">
        <v>46.311999999999998</v>
      </c>
      <c r="F65">
        <v>25</v>
      </c>
      <c r="G65">
        <v>284.89999999999998</v>
      </c>
    </row>
    <row r="66" spans="1:7" x14ac:dyDescent="0.25">
      <c r="A66" t="s">
        <v>299</v>
      </c>
      <c r="B66" t="s">
        <v>4686</v>
      </c>
      <c r="C66">
        <v>48.7</v>
      </c>
      <c r="D66">
        <v>56.235999999999997</v>
      </c>
      <c r="E66">
        <v>46.212000000000003</v>
      </c>
      <c r="F66">
        <v>25</v>
      </c>
      <c r="G66">
        <v>287.39999999999998</v>
      </c>
    </row>
    <row r="67" spans="1:7" x14ac:dyDescent="0.25">
      <c r="A67" t="s">
        <v>299</v>
      </c>
      <c r="B67" t="s">
        <v>4687</v>
      </c>
      <c r="C67">
        <v>48.5</v>
      </c>
      <c r="D67">
        <v>54.902000000000001</v>
      </c>
      <c r="E67">
        <v>46.19</v>
      </c>
      <c r="F67">
        <v>25</v>
      </c>
      <c r="G67">
        <v>283.8</v>
      </c>
    </row>
    <row r="68" spans="1:7" x14ac:dyDescent="0.25">
      <c r="A68" t="s">
        <v>299</v>
      </c>
      <c r="B68" t="s">
        <v>4688</v>
      </c>
      <c r="C68">
        <v>48.5</v>
      </c>
      <c r="D68">
        <v>53.951000000000001</v>
      </c>
      <c r="E68">
        <v>46.201000000000001</v>
      </c>
      <c r="F68">
        <v>25</v>
      </c>
      <c r="G68">
        <v>288.3</v>
      </c>
    </row>
    <row r="69" spans="1:7" x14ac:dyDescent="0.25">
      <c r="A69" t="s">
        <v>299</v>
      </c>
      <c r="B69" t="s">
        <v>4689</v>
      </c>
      <c r="C69">
        <v>48.3</v>
      </c>
      <c r="D69">
        <v>53.920999999999999</v>
      </c>
      <c r="E69">
        <v>45.962000000000003</v>
      </c>
      <c r="F69">
        <v>24</v>
      </c>
      <c r="G69">
        <v>286.10000000000002</v>
      </c>
    </row>
    <row r="70" spans="1:7" x14ac:dyDescent="0.25">
      <c r="A70" t="s">
        <v>299</v>
      </c>
      <c r="B70" t="s">
        <v>4690</v>
      </c>
      <c r="C70">
        <v>48.4</v>
      </c>
      <c r="D70">
        <v>54.32</v>
      </c>
      <c r="E70">
        <v>46.381</v>
      </c>
      <c r="F70">
        <v>25</v>
      </c>
      <c r="G70">
        <v>285.10000000000002</v>
      </c>
    </row>
    <row r="71" spans="1:7" x14ac:dyDescent="0.25">
      <c r="A71" t="s">
        <v>299</v>
      </c>
      <c r="B71" t="s">
        <v>4691</v>
      </c>
      <c r="C71">
        <v>48.5</v>
      </c>
      <c r="D71">
        <v>56.847999999999999</v>
      </c>
      <c r="E71">
        <v>46.027000000000001</v>
      </c>
      <c r="F71">
        <v>25</v>
      </c>
      <c r="G71">
        <v>286.2</v>
      </c>
    </row>
    <row r="72" spans="1:7" x14ac:dyDescent="0.25">
      <c r="A72" t="s">
        <v>299</v>
      </c>
      <c r="B72" t="s">
        <v>4692</v>
      </c>
      <c r="C72">
        <v>48.5</v>
      </c>
      <c r="D72">
        <v>54.061999999999998</v>
      </c>
      <c r="E72">
        <v>45.924999999999997</v>
      </c>
      <c r="F72">
        <v>25</v>
      </c>
      <c r="G72">
        <v>286.8</v>
      </c>
    </row>
    <row r="73" spans="1:7" x14ac:dyDescent="0.25">
      <c r="A73" t="s">
        <v>299</v>
      </c>
      <c r="B73" t="s">
        <v>4693</v>
      </c>
      <c r="C73">
        <v>48.5</v>
      </c>
      <c r="D73">
        <v>55.356999999999999</v>
      </c>
      <c r="E73">
        <v>46.16</v>
      </c>
      <c r="F73">
        <v>24</v>
      </c>
      <c r="G73">
        <v>286.3</v>
      </c>
    </row>
    <row r="74" spans="1:7" x14ac:dyDescent="0.25">
      <c r="A74" t="s">
        <v>299</v>
      </c>
      <c r="B74" t="s">
        <v>4694</v>
      </c>
      <c r="C74">
        <v>48.4</v>
      </c>
      <c r="D74">
        <v>53.905999999999999</v>
      </c>
      <c r="E74">
        <v>46.084000000000003</v>
      </c>
      <c r="F74">
        <v>25</v>
      </c>
      <c r="G74">
        <v>283.89999999999998</v>
      </c>
    </row>
    <row r="75" spans="1:7" x14ac:dyDescent="0.25">
      <c r="A75" t="s">
        <v>299</v>
      </c>
      <c r="B75" t="s">
        <v>4695</v>
      </c>
      <c r="C75">
        <v>48.7</v>
      </c>
      <c r="D75">
        <v>55.987000000000002</v>
      </c>
      <c r="E75">
        <v>46.368000000000002</v>
      </c>
      <c r="F75">
        <v>25</v>
      </c>
      <c r="G75">
        <v>287.8</v>
      </c>
    </row>
    <row r="76" spans="1:7" x14ac:dyDescent="0.25">
      <c r="A76" t="s">
        <v>299</v>
      </c>
      <c r="B76" t="s">
        <v>4696</v>
      </c>
      <c r="C76">
        <v>48.6</v>
      </c>
      <c r="D76">
        <v>53.773000000000003</v>
      </c>
      <c r="E76">
        <v>45.892000000000003</v>
      </c>
      <c r="F76">
        <v>25</v>
      </c>
      <c r="G76">
        <v>286.89999999999998</v>
      </c>
    </row>
    <row r="77" spans="1:7" x14ac:dyDescent="0.25">
      <c r="A77" t="s">
        <v>299</v>
      </c>
      <c r="B77" t="s">
        <v>4697</v>
      </c>
      <c r="C77">
        <v>48.6</v>
      </c>
      <c r="D77">
        <v>55.125999999999998</v>
      </c>
      <c r="E77">
        <v>46.145000000000003</v>
      </c>
      <c r="F77">
        <v>25</v>
      </c>
      <c r="G77">
        <v>288.39999999999998</v>
      </c>
    </row>
    <row r="78" spans="1:7" x14ac:dyDescent="0.25">
      <c r="A78" t="s">
        <v>299</v>
      </c>
      <c r="B78" t="s">
        <v>4698</v>
      </c>
      <c r="C78">
        <v>48.5</v>
      </c>
      <c r="D78">
        <v>53.627000000000002</v>
      </c>
      <c r="E78">
        <v>45.854999999999997</v>
      </c>
      <c r="F78">
        <v>25</v>
      </c>
      <c r="G78">
        <v>288.39999999999998</v>
      </c>
    </row>
    <row r="79" spans="1:7" x14ac:dyDescent="0.25">
      <c r="A79" t="s">
        <v>299</v>
      </c>
      <c r="B79" t="s">
        <v>4699</v>
      </c>
      <c r="C79">
        <v>49.1</v>
      </c>
      <c r="D79">
        <v>54.084000000000003</v>
      </c>
      <c r="E79">
        <v>46.012</v>
      </c>
      <c r="F79">
        <v>24</v>
      </c>
      <c r="G79">
        <v>281.5</v>
      </c>
    </row>
    <row r="80" spans="1:7" x14ac:dyDescent="0.25">
      <c r="A80" t="s">
        <v>299</v>
      </c>
      <c r="B80" t="s">
        <v>4700</v>
      </c>
      <c r="C80">
        <v>48.1</v>
      </c>
      <c r="D80">
        <v>53.195999999999998</v>
      </c>
      <c r="E80">
        <v>46.362000000000002</v>
      </c>
      <c r="F80">
        <v>24</v>
      </c>
      <c r="G80">
        <v>282.60000000000002</v>
      </c>
    </row>
    <row r="81" spans="1:7" x14ac:dyDescent="0.25">
      <c r="A81" t="s">
        <v>299</v>
      </c>
      <c r="B81" t="s">
        <v>4701</v>
      </c>
      <c r="C81">
        <v>48</v>
      </c>
      <c r="D81">
        <v>53.061</v>
      </c>
      <c r="E81">
        <v>46.362000000000002</v>
      </c>
      <c r="F81">
        <v>24</v>
      </c>
      <c r="G81">
        <v>283.60000000000002</v>
      </c>
    </row>
    <row r="82" spans="1:7" x14ac:dyDescent="0.25">
      <c r="A82" t="s">
        <v>299</v>
      </c>
      <c r="B82" t="s">
        <v>4702</v>
      </c>
      <c r="C82">
        <v>47.9</v>
      </c>
      <c r="D82">
        <v>52.753999999999998</v>
      </c>
      <c r="E82">
        <v>46.378999999999998</v>
      </c>
      <c r="F82">
        <v>24</v>
      </c>
      <c r="G82">
        <v>284.8</v>
      </c>
    </row>
    <row r="83" spans="1:7" x14ac:dyDescent="0.25">
      <c r="A83" t="s">
        <v>299</v>
      </c>
      <c r="B83" t="s">
        <v>4703</v>
      </c>
      <c r="C83">
        <v>48.6</v>
      </c>
      <c r="D83">
        <v>53.009</v>
      </c>
      <c r="E83">
        <v>45.828000000000003</v>
      </c>
      <c r="F83">
        <v>25</v>
      </c>
      <c r="G83">
        <v>283.8</v>
      </c>
    </row>
    <row r="84" spans="1:7" x14ac:dyDescent="0.25">
      <c r="A84" t="s">
        <v>299</v>
      </c>
      <c r="B84" t="s">
        <v>4704</v>
      </c>
      <c r="C84">
        <v>47.8</v>
      </c>
      <c r="D84">
        <v>52.451999999999998</v>
      </c>
      <c r="E84">
        <v>45.844000000000001</v>
      </c>
      <c r="F84">
        <v>24</v>
      </c>
      <c r="G84">
        <v>280.7</v>
      </c>
    </row>
    <row r="85" spans="1:7" x14ac:dyDescent="0.25">
      <c r="A85" t="s">
        <v>299</v>
      </c>
      <c r="B85" t="s">
        <v>4705</v>
      </c>
      <c r="C85">
        <v>47.7</v>
      </c>
      <c r="D85">
        <v>52.893999999999998</v>
      </c>
      <c r="E85">
        <v>46.164999999999999</v>
      </c>
      <c r="F85">
        <v>26</v>
      </c>
      <c r="G85">
        <v>280.8</v>
      </c>
    </row>
    <row r="86" spans="1:7" x14ac:dyDescent="0.25">
      <c r="A86" t="s">
        <v>299</v>
      </c>
      <c r="B86" t="s">
        <v>4706</v>
      </c>
      <c r="C86">
        <v>47.9</v>
      </c>
      <c r="D86">
        <v>52.79</v>
      </c>
      <c r="E86">
        <v>46.206000000000003</v>
      </c>
      <c r="F86">
        <v>24</v>
      </c>
      <c r="G86">
        <v>281.3</v>
      </c>
    </row>
    <row r="87" spans="1:7" x14ac:dyDescent="0.25">
      <c r="A87" t="s">
        <v>299</v>
      </c>
      <c r="B87" t="s">
        <v>4707</v>
      </c>
      <c r="C87">
        <v>48.5</v>
      </c>
      <c r="D87">
        <v>54.198</v>
      </c>
      <c r="E87">
        <v>46.125999999999998</v>
      </c>
      <c r="F87">
        <v>25</v>
      </c>
      <c r="G87">
        <v>282.10000000000002</v>
      </c>
    </row>
    <row r="88" spans="1:7" x14ac:dyDescent="0.25">
      <c r="A88" t="s">
        <v>299</v>
      </c>
      <c r="B88" t="s">
        <v>4708</v>
      </c>
      <c r="C88">
        <v>48.3</v>
      </c>
      <c r="D88">
        <v>53.438000000000002</v>
      </c>
      <c r="E88">
        <v>46.341000000000001</v>
      </c>
      <c r="F88">
        <v>25</v>
      </c>
      <c r="G88">
        <v>283.10000000000002</v>
      </c>
    </row>
    <row r="89" spans="1:7" x14ac:dyDescent="0.25">
      <c r="A89" t="s">
        <v>299</v>
      </c>
      <c r="B89" t="s">
        <v>4709</v>
      </c>
      <c r="C89">
        <v>47.9</v>
      </c>
      <c r="D89">
        <v>52.796999999999997</v>
      </c>
      <c r="E89">
        <v>46.12</v>
      </c>
      <c r="F89">
        <v>22</v>
      </c>
      <c r="G89">
        <v>283.10000000000002</v>
      </c>
    </row>
    <row r="90" spans="1:7" x14ac:dyDescent="0.25">
      <c r="A90" t="s">
        <v>299</v>
      </c>
      <c r="B90" t="s">
        <v>4710</v>
      </c>
      <c r="C90">
        <v>47.4</v>
      </c>
      <c r="D90">
        <v>53.206000000000003</v>
      </c>
      <c r="E90">
        <v>46.146999999999998</v>
      </c>
      <c r="F90">
        <v>25</v>
      </c>
      <c r="G90">
        <v>285.10000000000002</v>
      </c>
    </row>
    <row r="91" spans="1:7" x14ac:dyDescent="0.25">
      <c r="A91" t="s">
        <v>299</v>
      </c>
      <c r="B91" t="s">
        <v>4711</v>
      </c>
      <c r="C91">
        <v>47.7</v>
      </c>
      <c r="D91">
        <v>52.473999999999997</v>
      </c>
      <c r="E91">
        <v>46.158000000000001</v>
      </c>
      <c r="F91">
        <v>24</v>
      </c>
      <c r="G91">
        <v>280.2</v>
      </c>
    </row>
    <row r="92" spans="1:7" x14ac:dyDescent="0.25">
      <c r="A92" t="s">
        <v>299</v>
      </c>
      <c r="B92" t="s">
        <v>4712</v>
      </c>
      <c r="C92">
        <v>48</v>
      </c>
      <c r="D92">
        <v>54.116</v>
      </c>
      <c r="E92">
        <v>46.07</v>
      </c>
      <c r="F92">
        <v>25</v>
      </c>
      <c r="G92">
        <v>280.39999999999998</v>
      </c>
    </row>
    <row r="93" spans="1:7" x14ac:dyDescent="0.25">
      <c r="A93" t="s">
        <v>299</v>
      </c>
      <c r="B93" t="s">
        <v>4713</v>
      </c>
      <c r="C93">
        <v>48</v>
      </c>
      <c r="D93">
        <v>54.116</v>
      </c>
      <c r="E93">
        <v>45.966999999999999</v>
      </c>
      <c r="F93">
        <v>24</v>
      </c>
      <c r="G93">
        <v>280.39999999999998</v>
      </c>
    </row>
    <row r="94" spans="1:7" x14ac:dyDescent="0.25">
      <c r="A94" t="s">
        <v>299</v>
      </c>
      <c r="B94" t="s">
        <v>4714</v>
      </c>
      <c r="C94">
        <v>48.2</v>
      </c>
      <c r="D94">
        <v>54.195</v>
      </c>
      <c r="E94">
        <v>46.087000000000003</v>
      </c>
      <c r="F94">
        <v>25</v>
      </c>
      <c r="G94">
        <v>283.60000000000002</v>
      </c>
    </row>
    <row r="95" spans="1:7" x14ac:dyDescent="0.25">
      <c r="A95" t="s">
        <v>299</v>
      </c>
      <c r="B95" t="s">
        <v>4715</v>
      </c>
      <c r="C95">
        <v>48.4</v>
      </c>
      <c r="D95">
        <v>53.311999999999998</v>
      </c>
      <c r="E95">
        <v>46.103000000000002</v>
      </c>
      <c r="F95">
        <v>24</v>
      </c>
      <c r="G95">
        <v>286.10000000000002</v>
      </c>
    </row>
    <row r="96" spans="1:7" x14ac:dyDescent="0.25">
      <c r="A96" t="s">
        <v>299</v>
      </c>
      <c r="B96" t="s">
        <v>4716</v>
      </c>
      <c r="C96">
        <v>48.4</v>
      </c>
      <c r="D96">
        <v>53.317</v>
      </c>
      <c r="E96">
        <v>46.131</v>
      </c>
      <c r="F96">
        <v>25</v>
      </c>
      <c r="G96">
        <v>283.89999999999998</v>
      </c>
    </row>
    <row r="97" spans="1:7" x14ac:dyDescent="0.25">
      <c r="A97" t="s">
        <v>299</v>
      </c>
      <c r="B97" t="s">
        <v>4717</v>
      </c>
      <c r="C97">
        <v>48.7</v>
      </c>
      <c r="D97">
        <v>53.604999999999997</v>
      </c>
      <c r="E97">
        <v>45.99</v>
      </c>
      <c r="F97">
        <v>24</v>
      </c>
      <c r="G97">
        <v>283.3</v>
      </c>
    </row>
    <row r="98" spans="1:7" x14ac:dyDescent="0.25">
      <c r="A98" t="s">
        <v>299</v>
      </c>
      <c r="B98" t="s">
        <v>4718</v>
      </c>
      <c r="C98">
        <v>48.7</v>
      </c>
      <c r="D98">
        <v>53.604999999999997</v>
      </c>
      <c r="E98">
        <v>46.531999999999996</v>
      </c>
      <c r="F98">
        <v>25</v>
      </c>
      <c r="G98">
        <v>283.3</v>
      </c>
    </row>
    <row r="99" spans="1:7" x14ac:dyDescent="0.25">
      <c r="A99" t="s">
        <v>299</v>
      </c>
      <c r="B99" t="s">
        <v>4719</v>
      </c>
      <c r="C99">
        <v>48.1</v>
      </c>
      <c r="D99">
        <v>54.067999999999998</v>
      </c>
      <c r="E99">
        <v>46.052</v>
      </c>
      <c r="F99">
        <v>24</v>
      </c>
      <c r="G99">
        <v>282.39999999999998</v>
      </c>
    </row>
    <row r="100" spans="1:7" x14ac:dyDescent="0.25">
      <c r="A100" t="s">
        <v>299</v>
      </c>
      <c r="B100" t="s">
        <v>4720</v>
      </c>
      <c r="C100">
        <v>48.1</v>
      </c>
      <c r="D100">
        <v>54.067999999999998</v>
      </c>
      <c r="E100">
        <v>46.250999999999998</v>
      </c>
      <c r="F100">
        <v>25</v>
      </c>
      <c r="G100">
        <v>282.39999999999998</v>
      </c>
    </row>
    <row r="101" spans="1:7" x14ac:dyDescent="0.25">
      <c r="A101" t="s">
        <v>299</v>
      </c>
      <c r="B101" t="s">
        <v>4721</v>
      </c>
      <c r="C101">
        <v>47.8</v>
      </c>
      <c r="D101">
        <v>53.244999999999997</v>
      </c>
      <c r="E101">
        <v>45.933999999999997</v>
      </c>
      <c r="F101">
        <v>24</v>
      </c>
      <c r="G101">
        <v>285.39999999999998</v>
      </c>
    </row>
    <row r="102" spans="1:7" x14ac:dyDescent="0.25">
      <c r="A102" t="s">
        <v>299</v>
      </c>
      <c r="B102" t="s">
        <v>4722</v>
      </c>
      <c r="C102">
        <v>47.9</v>
      </c>
      <c r="D102">
        <v>54.088000000000001</v>
      </c>
      <c r="E102">
        <v>45.823</v>
      </c>
      <c r="F102">
        <v>25</v>
      </c>
      <c r="G102">
        <v>288.7</v>
      </c>
    </row>
    <row r="103" spans="1:7" x14ac:dyDescent="0.25">
      <c r="A103" t="s">
        <v>299</v>
      </c>
      <c r="B103" t="s">
        <v>4723</v>
      </c>
      <c r="C103">
        <v>48.3</v>
      </c>
      <c r="D103">
        <v>55.933999999999997</v>
      </c>
      <c r="E103">
        <v>45.991</v>
      </c>
      <c r="F103">
        <v>25</v>
      </c>
      <c r="G103">
        <v>284</v>
      </c>
    </row>
    <row r="104" spans="1:7" x14ac:dyDescent="0.25">
      <c r="A104" t="s">
        <v>299</v>
      </c>
      <c r="B104" t="s">
        <v>4724</v>
      </c>
      <c r="C104">
        <v>48.6</v>
      </c>
      <c r="D104">
        <v>54.798000000000002</v>
      </c>
      <c r="E104">
        <v>46.23</v>
      </c>
      <c r="F104">
        <v>25</v>
      </c>
      <c r="G104">
        <v>284.2</v>
      </c>
    </row>
    <row r="105" spans="1:7" x14ac:dyDescent="0.25">
      <c r="A105" t="s">
        <v>299</v>
      </c>
      <c r="B105" t="s">
        <v>4725</v>
      </c>
      <c r="C105">
        <v>48.1</v>
      </c>
      <c r="D105">
        <v>53.890999999999998</v>
      </c>
      <c r="E105">
        <v>45.902999999999999</v>
      </c>
      <c r="F105">
        <v>25</v>
      </c>
      <c r="G105">
        <v>285.89999999999998</v>
      </c>
    </row>
    <row r="106" spans="1:7" x14ac:dyDescent="0.25">
      <c r="A106" t="s">
        <v>299</v>
      </c>
      <c r="B106" t="s">
        <v>4726</v>
      </c>
      <c r="C106">
        <v>48.5</v>
      </c>
      <c r="D106">
        <v>54.703000000000003</v>
      </c>
      <c r="E106">
        <v>46.045999999999999</v>
      </c>
      <c r="F106">
        <v>26</v>
      </c>
      <c r="G106">
        <v>290.39999999999998</v>
      </c>
    </row>
    <row r="107" spans="1:7" x14ac:dyDescent="0.25">
      <c r="A107" t="s">
        <v>299</v>
      </c>
      <c r="B107" t="s">
        <v>4727</v>
      </c>
      <c r="C107">
        <v>48.2</v>
      </c>
      <c r="D107">
        <v>53.625999999999998</v>
      </c>
      <c r="E107">
        <v>45.87</v>
      </c>
      <c r="F107">
        <v>24</v>
      </c>
      <c r="G107">
        <v>287.89999999999998</v>
      </c>
    </row>
    <row r="108" spans="1:7" x14ac:dyDescent="0.25">
      <c r="A108" t="s">
        <v>299</v>
      </c>
      <c r="B108" t="s">
        <v>4728</v>
      </c>
      <c r="C108">
        <v>48.4</v>
      </c>
      <c r="D108">
        <v>56.298000000000002</v>
      </c>
      <c r="E108">
        <v>45.887</v>
      </c>
      <c r="F108">
        <v>25</v>
      </c>
      <c r="G108">
        <v>288.8</v>
      </c>
    </row>
    <row r="109" spans="1:7" x14ac:dyDescent="0.25">
      <c r="A109" t="s">
        <v>299</v>
      </c>
      <c r="B109" t="s">
        <v>4729</v>
      </c>
      <c r="C109">
        <v>48.3</v>
      </c>
      <c r="D109">
        <v>53.945</v>
      </c>
      <c r="E109">
        <v>46.491999999999997</v>
      </c>
      <c r="F109">
        <v>24</v>
      </c>
      <c r="G109">
        <v>287.3</v>
      </c>
    </row>
    <row r="110" spans="1:7" x14ac:dyDescent="0.25">
      <c r="A110" t="s">
        <v>299</v>
      </c>
      <c r="B110" t="s">
        <v>4730</v>
      </c>
      <c r="C110">
        <v>48</v>
      </c>
      <c r="D110">
        <v>54.911000000000001</v>
      </c>
      <c r="E110">
        <v>46.143000000000001</v>
      </c>
      <c r="F110">
        <v>24</v>
      </c>
      <c r="G110">
        <v>288.60000000000002</v>
      </c>
    </row>
    <row r="111" spans="1:7" x14ac:dyDescent="0.25">
      <c r="A111" t="s">
        <v>299</v>
      </c>
      <c r="B111" t="s">
        <v>4731</v>
      </c>
      <c r="C111">
        <v>48</v>
      </c>
      <c r="D111">
        <v>53.445999999999998</v>
      </c>
      <c r="E111">
        <v>46.387999999999998</v>
      </c>
      <c r="F111">
        <v>25</v>
      </c>
      <c r="G111">
        <v>287.10000000000002</v>
      </c>
    </row>
    <row r="112" spans="1:7" x14ac:dyDescent="0.25">
      <c r="A112" t="s">
        <v>299</v>
      </c>
      <c r="B112" t="s">
        <v>4732</v>
      </c>
      <c r="C112">
        <v>48.8</v>
      </c>
      <c r="D112">
        <v>54.338999999999999</v>
      </c>
      <c r="E112">
        <v>46.017000000000003</v>
      </c>
      <c r="F112">
        <v>25</v>
      </c>
      <c r="G112">
        <v>289.3</v>
      </c>
    </row>
    <row r="113" spans="1:7" x14ac:dyDescent="0.25">
      <c r="A113" t="s">
        <v>299</v>
      </c>
      <c r="B113" t="s">
        <v>4733</v>
      </c>
      <c r="C113">
        <v>48.4</v>
      </c>
      <c r="D113">
        <v>54.2</v>
      </c>
      <c r="E113">
        <v>46.139000000000003</v>
      </c>
      <c r="F113">
        <v>24</v>
      </c>
      <c r="G113">
        <v>286.10000000000002</v>
      </c>
    </row>
    <row r="114" spans="1:7" x14ac:dyDescent="0.25">
      <c r="A114" t="s">
        <v>299</v>
      </c>
      <c r="B114" t="s">
        <v>4734</v>
      </c>
      <c r="C114">
        <v>48.5</v>
      </c>
      <c r="D114">
        <v>53.448</v>
      </c>
      <c r="E114">
        <v>46.088000000000001</v>
      </c>
      <c r="F114">
        <v>24</v>
      </c>
      <c r="G114">
        <v>286.7</v>
      </c>
    </row>
    <row r="115" spans="1:7" x14ac:dyDescent="0.25">
      <c r="A115" t="s">
        <v>299</v>
      </c>
      <c r="B115" t="s">
        <v>4735</v>
      </c>
      <c r="C115">
        <v>48</v>
      </c>
      <c r="D115">
        <v>52.442</v>
      </c>
      <c r="E115">
        <v>46.283000000000001</v>
      </c>
      <c r="F115">
        <v>24</v>
      </c>
      <c r="G115">
        <v>283.3</v>
      </c>
    </row>
    <row r="116" spans="1:7" x14ac:dyDescent="0.25">
      <c r="A116" t="s">
        <v>299</v>
      </c>
      <c r="B116" t="s">
        <v>4736</v>
      </c>
      <c r="C116">
        <v>47.8</v>
      </c>
      <c r="D116">
        <v>53.466000000000001</v>
      </c>
      <c r="E116">
        <v>46.026000000000003</v>
      </c>
      <c r="F116">
        <v>25</v>
      </c>
      <c r="G116">
        <v>285.7</v>
      </c>
    </row>
    <row r="117" spans="1:7" x14ac:dyDescent="0.25">
      <c r="A117" t="s">
        <v>299</v>
      </c>
      <c r="B117" t="s">
        <v>4737</v>
      </c>
      <c r="C117">
        <v>49</v>
      </c>
      <c r="D117">
        <v>53.911000000000001</v>
      </c>
      <c r="E117">
        <v>46.125999999999998</v>
      </c>
      <c r="F117">
        <v>25</v>
      </c>
      <c r="G117">
        <v>286.89999999999998</v>
      </c>
    </row>
    <row r="118" spans="1:7" x14ac:dyDescent="0.25">
      <c r="A118" t="s">
        <v>299</v>
      </c>
      <c r="B118" t="s">
        <v>4738</v>
      </c>
      <c r="C118">
        <v>48.6</v>
      </c>
      <c r="D118">
        <v>54.738</v>
      </c>
      <c r="E118">
        <v>46.337000000000003</v>
      </c>
      <c r="F118">
        <v>24</v>
      </c>
      <c r="G118">
        <v>287.7</v>
      </c>
    </row>
    <row r="119" spans="1:7" x14ac:dyDescent="0.25">
      <c r="A119" t="s">
        <v>299</v>
      </c>
      <c r="B119" t="s">
        <v>4739</v>
      </c>
      <c r="C119">
        <v>48.5</v>
      </c>
      <c r="D119">
        <v>54.052999999999997</v>
      </c>
      <c r="E119">
        <v>46.252000000000002</v>
      </c>
      <c r="F119">
        <v>24</v>
      </c>
      <c r="G119">
        <v>285.39999999999998</v>
      </c>
    </row>
    <row r="120" spans="1:7" x14ac:dyDescent="0.25">
      <c r="A120" t="s">
        <v>299</v>
      </c>
      <c r="B120" t="s">
        <v>4740</v>
      </c>
      <c r="C120">
        <v>48.5</v>
      </c>
      <c r="D120">
        <v>54.302</v>
      </c>
      <c r="E120">
        <v>45.734000000000002</v>
      </c>
      <c r="F120">
        <v>25</v>
      </c>
      <c r="G120">
        <v>287.39999999999998</v>
      </c>
    </row>
    <row r="121" spans="1:7" x14ac:dyDescent="0.25">
      <c r="A121" t="s">
        <v>299</v>
      </c>
      <c r="B121" t="s">
        <v>4741</v>
      </c>
      <c r="C121">
        <v>48.3</v>
      </c>
      <c r="D121">
        <v>53.881999999999998</v>
      </c>
      <c r="E121">
        <v>46.017000000000003</v>
      </c>
      <c r="F121">
        <v>25</v>
      </c>
      <c r="G121">
        <v>285.89999999999998</v>
      </c>
    </row>
    <row r="122" spans="1:7" x14ac:dyDescent="0.25">
      <c r="A122" t="s">
        <v>299</v>
      </c>
      <c r="B122" t="s">
        <v>4742</v>
      </c>
      <c r="C122">
        <v>48.3</v>
      </c>
      <c r="D122">
        <v>54.244999999999997</v>
      </c>
      <c r="E122">
        <v>45.99</v>
      </c>
      <c r="F122">
        <v>23</v>
      </c>
      <c r="G122">
        <v>286.2</v>
      </c>
    </row>
    <row r="123" spans="1:7" x14ac:dyDescent="0.25">
      <c r="A123" t="s">
        <v>299</v>
      </c>
      <c r="B123" t="s">
        <v>4743</v>
      </c>
      <c r="C123">
        <v>48.6</v>
      </c>
      <c r="D123">
        <v>53.465000000000003</v>
      </c>
      <c r="E123">
        <v>45.970999999999997</v>
      </c>
      <c r="F123">
        <v>25</v>
      </c>
      <c r="G123">
        <v>285.39999999999998</v>
      </c>
    </row>
    <row r="124" spans="1:7" x14ac:dyDescent="0.25">
      <c r="A124" t="s">
        <v>299</v>
      </c>
      <c r="B124" t="s">
        <v>4744</v>
      </c>
      <c r="C124">
        <v>48.4</v>
      </c>
      <c r="D124">
        <v>54.628</v>
      </c>
      <c r="E124">
        <v>45.970999999999997</v>
      </c>
      <c r="F124">
        <v>25</v>
      </c>
      <c r="G124">
        <v>285.60000000000002</v>
      </c>
    </row>
    <row r="125" spans="1:7" x14ac:dyDescent="0.25">
      <c r="A125" t="s">
        <v>299</v>
      </c>
      <c r="B125" t="s">
        <v>4745</v>
      </c>
      <c r="C125">
        <v>48</v>
      </c>
      <c r="D125">
        <v>52.981999999999999</v>
      </c>
      <c r="E125">
        <v>46.136000000000003</v>
      </c>
      <c r="F125">
        <v>25</v>
      </c>
      <c r="G125">
        <v>285.2</v>
      </c>
    </row>
    <row r="126" spans="1:7" x14ac:dyDescent="0.25">
      <c r="A126" t="s">
        <v>299</v>
      </c>
      <c r="B126" t="s">
        <v>4746</v>
      </c>
      <c r="C126">
        <v>48.2</v>
      </c>
      <c r="D126">
        <v>53.822000000000003</v>
      </c>
      <c r="E126">
        <v>45.777999999999999</v>
      </c>
      <c r="F126">
        <v>25</v>
      </c>
      <c r="G126">
        <v>286.10000000000002</v>
      </c>
    </row>
    <row r="127" spans="1:7" x14ac:dyDescent="0.25">
      <c r="A127" t="s">
        <v>299</v>
      </c>
      <c r="B127" t="s">
        <v>4747</v>
      </c>
      <c r="C127">
        <v>49.1</v>
      </c>
      <c r="D127">
        <v>54.761000000000003</v>
      </c>
      <c r="E127">
        <v>46.268999999999998</v>
      </c>
      <c r="F127">
        <v>25</v>
      </c>
      <c r="G127">
        <v>283.60000000000002</v>
      </c>
    </row>
    <row r="128" spans="1:7" x14ac:dyDescent="0.25">
      <c r="A128" t="s">
        <v>299</v>
      </c>
      <c r="B128" t="s">
        <v>4748</v>
      </c>
      <c r="C128">
        <v>48.3</v>
      </c>
      <c r="D128">
        <v>53.235999999999997</v>
      </c>
      <c r="E128">
        <v>46.286999999999999</v>
      </c>
      <c r="F128">
        <v>25</v>
      </c>
      <c r="G128">
        <v>284.10000000000002</v>
      </c>
    </row>
    <row r="129" spans="1:7" x14ac:dyDescent="0.25">
      <c r="A129" t="s">
        <v>299</v>
      </c>
      <c r="B129" t="s">
        <v>4749</v>
      </c>
      <c r="C129">
        <v>48.4</v>
      </c>
      <c r="D129">
        <v>54.244</v>
      </c>
      <c r="E129">
        <v>46.043999999999997</v>
      </c>
      <c r="F129">
        <v>25</v>
      </c>
      <c r="G129">
        <v>286.89999999999998</v>
      </c>
    </row>
    <row r="130" spans="1:7" x14ac:dyDescent="0.25">
      <c r="A130" t="s">
        <v>299</v>
      </c>
      <c r="B130" t="s">
        <v>4750</v>
      </c>
      <c r="C130">
        <v>48.2</v>
      </c>
      <c r="D130">
        <v>53.658999999999999</v>
      </c>
      <c r="E130">
        <v>46.174999999999997</v>
      </c>
      <c r="F130">
        <v>25</v>
      </c>
      <c r="G130">
        <v>285.5</v>
      </c>
    </row>
    <row r="131" spans="1:7" x14ac:dyDescent="0.25">
      <c r="A131" t="s">
        <v>299</v>
      </c>
      <c r="B131" t="s">
        <v>4751</v>
      </c>
      <c r="C131">
        <v>48.4</v>
      </c>
      <c r="D131">
        <v>54.148000000000003</v>
      </c>
      <c r="E131">
        <v>46.070999999999998</v>
      </c>
      <c r="F131">
        <v>21</v>
      </c>
      <c r="G131">
        <v>284.89999999999998</v>
      </c>
    </row>
    <row r="132" spans="1:7" x14ac:dyDescent="0.25">
      <c r="A132" t="s">
        <v>299</v>
      </c>
      <c r="B132" t="s">
        <v>4752</v>
      </c>
      <c r="C132">
        <v>48.3</v>
      </c>
      <c r="D132">
        <v>54.206000000000003</v>
      </c>
      <c r="E132">
        <v>46.055999999999997</v>
      </c>
      <c r="F132">
        <v>25</v>
      </c>
      <c r="G132">
        <v>286.7</v>
      </c>
    </row>
    <row r="133" spans="1:7" x14ac:dyDescent="0.25">
      <c r="A133" t="s">
        <v>299</v>
      </c>
      <c r="B133" t="s">
        <v>4753</v>
      </c>
      <c r="C133">
        <v>49</v>
      </c>
      <c r="D133">
        <v>56.08</v>
      </c>
      <c r="E133">
        <v>46.201000000000001</v>
      </c>
      <c r="F133">
        <v>26</v>
      </c>
      <c r="G133">
        <v>285.89999999999998</v>
      </c>
    </row>
    <row r="134" spans="1:7" x14ac:dyDescent="0.25">
      <c r="A134" t="s">
        <v>299</v>
      </c>
      <c r="B134" t="s">
        <v>4754</v>
      </c>
      <c r="C134">
        <v>48.1</v>
      </c>
      <c r="D134">
        <v>54.018000000000001</v>
      </c>
      <c r="E134">
        <v>45.923999999999999</v>
      </c>
      <c r="F134">
        <v>25</v>
      </c>
      <c r="G134">
        <v>287.7</v>
      </c>
    </row>
    <row r="135" spans="1:7" x14ac:dyDescent="0.25">
      <c r="A135" t="s">
        <v>299</v>
      </c>
      <c r="B135" t="s">
        <v>4755</v>
      </c>
      <c r="C135">
        <v>47.8</v>
      </c>
      <c r="D135">
        <v>53.447000000000003</v>
      </c>
      <c r="E135">
        <v>46.180999999999997</v>
      </c>
      <c r="F135">
        <v>24</v>
      </c>
      <c r="G135">
        <v>284</v>
      </c>
    </row>
    <row r="136" spans="1:7" x14ac:dyDescent="0.25">
      <c r="A136" t="s">
        <v>299</v>
      </c>
      <c r="B136" t="s">
        <v>4756</v>
      </c>
      <c r="C136">
        <v>48</v>
      </c>
      <c r="D136">
        <v>53.716000000000001</v>
      </c>
      <c r="E136">
        <v>45.793999999999997</v>
      </c>
      <c r="F136">
        <v>25</v>
      </c>
      <c r="G136">
        <v>286.2</v>
      </c>
    </row>
    <row r="137" spans="1:7" x14ac:dyDescent="0.25">
      <c r="A137" t="s">
        <v>299</v>
      </c>
      <c r="B137" t="s">
        <v>4757</v>
      </c>
      <c r="C137">
        <v>47.7</v>
      </c>
      <c r="D137">
        <v>52.494999999999997</v>
      </c>
      <c r="E137">
        <v>45.92</v>
      </c>
      <c r="F137">
        <v>25</v>
      </c>
      <c r="G137">
        <v>284.10000000000002</v>
      </c>
    </row>
    <row r="138" spans="1:7" x14ac:dyDescent="0.25">
      <c r="A138" t="s">
        <v>299</v>
      </c>
      <c r="B138" t="s">
        <v>4758</v>
      </c>
      <c r="C138">
        <v>48</v>
      </c>
      <c r="D138">
        <v>55.847000000000001</v>
      </c>
      <c r="E138">
        <v>46.158999999999999</v>
      </c>
      <c r="F138">
        <v>25</v>
      </c>
      <c r="G138">
        <v>284.39999999999998</v>
      </c>
    </row>
    <row r="139" spans="1:7" x14ac:dyDescent="0.25">
      <c r="A139" t="s">
        <v>299</v>
      </c>
      <c r="B139" t="s">
        <v>4759</v>
      </c>
      <c r="C139">
        <v>48.4</v>
      </c>
      <c r="D139">
        <v>53.264000000000003</v>
      </c>
      <c r="E139">
        <v>46.302999999999997</v>
      </c>
      <c r="F139">
        <v>25</v>
      </c>
      <c r="G139">
        <v>283.2</v>
      </c>
    </row>
    <row r="140" spans="1:7" x14ac:dyDescent="0.25">
      <c r="A140" t="s">
        <v>299</v>
      </c>
      <c r="B140" t="s">
        <v>4760</v>
      </c>
      <c r="C140">
        <v>47.6</v>
      </c>
      <c r="D140">
        <v>53.276000000000003</v>
      </c>
      <c r="E140">
        <v>46.439</v>
      </c>
      <c r="F140">
        <v>25</v>
      </c>
      <c r="G140">
        <v>283.2</v>
      </c>
    </row>
    <row r="141" spans="1:7" x14ac:dyDescent="0.25">
      <c r="A141" t="s">
        <v>299</v>
      </c>
      <c r="B141" t="s">
        <v>4761</v>
      </c>
      <c r="C141">
        <v>47.6</v>
      </c>
      <c r="D141">
        <v>52.747999999999998</v>
      </c>
      <c r="E141">
        <v>46.012</v>
      </c>
      <c r="F141">
        <v>24</v>
      </c>
      <c r="G141">
        <v>282.5</v>
      </c>
    </row>
    <row r="142" spans="1:7" x14ac:dyDescent="0.25">
      <c r="A142" t="s">
        <v>299</v>
      </c>
      <c r="B142" t="s">
        <v>4762</v>
      </c>
      <c r="C142">
        <v>47.8</v>
      </c>
      <c r="D142">
        <v>53.073999999999998</v>
      </c>
      <c r="E142">
        <v>46.161999999999999</v>
      </c>
      <c r="F142">
        <v>25</v>
      </c>
      <c r="G142">
        <v>284.2</v>
      </c>
    </row>
    <row r="143" spans="1:7" x14ac:dyDescent="0.25">
      <c r="A143" t="s">
        <v>299</v>
      </c>
      <c r="B143" t="s">
        <v>4763</v>
      </c>
      <c r="C143">
        <v>47.8</v>
      </c>
      <c r="D143">
        <v>53.073999999999998</v>
      </c>
      <c r="E143">
        <v>45.993000000000002</v>
      </c>
      <c r="F143">
        <v>24</v>
      </c>
      <c r="G143">
        <v>284.2</v>
      </c>
    </row>
    <row r="144" spans="1:7" x14ac:dyDescent="0.25">
      <c r="A144" t="s">
        <v>299</v>
      </c>
      <c r="B144" t="s">
        <v>4764</v>
      </c>
      <c r="C144">
        <v>47.4</v>
      </c>
      <c r="D144">
        <v>52.747</v>
      </c>
      <c r="E144">
        <v>45.999000000000002</v>
      </c>
      <c r="F144">
        <v>25</v>
      </c>
      <c r="G144">
        <v>282.7</v>
      </c>
    </row>
    <row r="145" spans="1:7" x14ac:dyDescent="0.25">
      <c r="A145" t="s">
        <v>299</v>
      </c>
      <c r="B145" t="s">
        <v>4765</v>
      </c>
      <c r="C145">
        <v>47.6</v>
      </c>
      <c r="D145">
        <v>51.600999999999999</v>
      </c>
      <c r="E145">
        <v>46.061</v>
      </c>
      <c r="F145">
        <v>24</v>
      </c>
      <c r="G145">
        <v>282.60000000000002</v>
      </c>
    </row>
    <row r="146" spans="1:7" x14ac:dyDescent="0.25">
      <c r="A146" t="s">
        <v>299</v>
      </c>
      <c r="B146" t="s">
        <v>4766</v>
      </c>
      <c r="C146">
        <v>48.1</v>
      </c>
      <c r="D146">
        <v>52.375</v>
      </c>
      <c r="E146">
        <v>45.976999999999997</v>
      </c>
      <c r="F146">
        <v>25</v>
      </c>
      <c r="G146">
        <v>283.7</v>
      </c>
    </row>
    <row r="147" spans="1:7" x14ac:dyDescent="0.25">
      <c r="A147" t="s">
        <v>299</v>
      </c>
      <c r="B147" t="s">
        <v>4767</v>
      </c>
      <c r="C147">
        <v>47.9</v>
      </c>
      <c r="D147">
        <v>53.344000000000001</v>
      </c>
      <c r="E147">
        <v>46.145000000000003</v>
      </c>
      <c r="F147">
        <v>25</v>
      </c>
      <c r="G147">
        <v>284.39999999999998</v>
      </c>
    </row>
    <row r="148" spans="1:7" x14ac:dyDescent="0.25">
      <c r="A148" t="s">
        <v>299</v>
      </c>
      <c r="B148" t="s">
        <v>4768</v>
      </c>
      <c r="C148">
        <v>49.3</v>
      </c>
      <c r="D148">
        <v>54.286000000000001</v>
      </c>
      <c r="E148">
        <v>46.22</v>
      </c>
      <c r="F148">
        <v>24</v>
      </c>
      <c r="G148">
        <v>283.10000000000002</v>
      </c>
    </row>
    <row r="149" spans="1:7" x14ac:dyDescent="0.25">
      <c r="A149" t="s">
        <v>299</v>
      </c>
      <c r="B149" t="s">
        <v>4769</v>
      </c>
      <c r="C149">
        <v>48.2</v>
      </c>
      <c r="D149">
        <v>53.798000000000002</v>
      </c>
      <c r="E149">
        <v>46.136000000000003</v>
      </c>
      <c r="F149">
        <v>25</v>
      </c>
      <c r="G149">
        <v>287</v>
      </c>
    </row>
    <row r="150" spans="1:7" x14ac:dyDescent="0.25">
      <c r="A150" t="s">
        <v>299</v>
      </c>
      <c r="B150" t="s">
        <v>4770</v>
      </c>
      <c r="C150">
        <v>48.4</v>
      </c>
      <c r="D150">
        <v>54.335999999999999</v>
      </c>
      <c r="E150">
        <v>46.034999999999997</v>
      </c>
      <c r="F150">
        <v>25</v>
      </c>
      <c r="G150">
        <v>279.8</v>
      </c>
    </row>
    <row r="151" spans="1:7" x14ac:dyDescent="0.25">
      <c r="A151" t="s">
        <v>299</v>
      </c>
      <c r="B151" t="s">
        <v>4771</v>
      </c>
      <c r="C151">
        <v>48.5</v>
      </c>
      <c r="D151">
        <v>53.332999999999998</v>
      </c>
      <c r="E151">
        <v>45.863999999999997</v>
      </c>
      <c r="F151">
        <v>25</v>
      </c>
      <c r="G151">
        <v>284.5</v>
      </c>
    </row>
    <row r="152" spans="1:7" x14ac:dyDescent="0.25">
      <c r="A152" t="s">
        <v>299</v>
      </c>
      <c r="B152" t="s">
        <v>4772</v>
      </c>
      <c r="C152">
        <v>67.400000000000006</v>
      </c>
      <c r="D152">
        <v>63.566000000000003</v>
      </c>
      <c r="E152">
        <v>45.018999999999998</v>
      </c>
      <c r="F152">
        <v>24</v>
      </c>
      <c r="G152">
        <v>242.6</v>
      </c>
    </row>
    <row r="153" spans="1:7" x14ac:dyDescent="0.25">
      <c r="A153" t="s">
        <v>299</v>
      </c>
      <c r="B153" t="s">
        <v>4773</v>
      </c>
      <c r="C153">
        <v>59.9</v>
      </c>
      <c r="D153">
        <v>60.661000000000001</v>
      </c>
      <c r="E153">
        <v>45.963000000000001</v>
      </c>
      <c r="F153">
        <v>24</v>
      </c>
      <c r="G153">
        <v>263.5</v>
      </c>
    </row>
    <row r="154" spans="1:7" x14ac:dyDescent="0.25">
      <c r="A154" t="s">
        <v>299</v>
      </c>
      <c r="B154" t="s">
        <v>4774</v>
      </c>
      <c r="C154">
        <v>49.1</v>
      </c>
      <c r="D154">
        <v>54.695</v>
      </c>
      <c r="E154">
        <v>46.021000000000001</v>
      </c>
      <c r="F154">
        <v>25</v>
      </c>
      <c r="G154">
        <v>282.3</v>
      </c>
    </row>
    <row r="155" spans="1:7" x14ac:dyDescent="0.25">
      <c r="A155" t="s">
        <v>299</v>
      </c>
      <c r="B155" t="s">
        <v>4775</v>
      </c>
      <c r="C155">
        <v>49.1</v>
      </c>
      <c r="D155">
        <v>54.122999999999998</v>
      </c>
      <c r="E155">
        <v>45.892000000000003</v>
      </c>
      <c r="F155">
        <v>25</v>
      </c>
      <c r="G155">
        <v>281.5</v>
      </c>
    </row>
    <row r="156" spans="1:7" x14ac:dyDescent="0.25">
      <c r="A156" t="s">
        <v>299</v>
      </c>
      <c r="B156" t="s">
        <v>4776</v>
      </c>
      <c r="C156">
        <v>71.900000000000006</v>
      </c>
      <c r="D156">
        <v>66.789000000000001</v>
      </c>
      <c r="E156">
        <v>45.43</v>
      </c>
      <c r="F156">
        <v>24</v>
      </c>
      <c r="G156">
        <v>240.1</v>
      </c>
    </row>
    <row r="157" spans="1:7" x14ac:dyDescent="0.25">
      <c r="A157" t="s">
        <v>299</v>
      </c>
      <c r="B157" t="s">
        <v>4777</v>
      </c>
      <c r="C157">
        <v>53.7</v>
      </c>
      <c r="D157">
        <v>56.86</v>
      </c>
      <c r="E157">
        <v>46.095999999999997</v>
      </c>
      <c r="F157">
        <v>24</v>
      </c>
      <c r="G157">
        <v>273.7</v>
      </c>
    </row>
    <row r="158" spans="1:7" x14ac:dyDescent="0.25">
      <c r="A158" t="s">
        <v>299</v>
      </c>
      <c r="B158" t="s">
        <v>4778</v>
      </c>
      <c r="C158">
        <v>49</v>
      </c>
      <c r="D158">
        <v>55.168999999999997</v>
      </c>
      <c r="E158">
        <v>46.039000000000001</v>
      </c>
      <c r="F158">
        <v>25</v>
      </c>
      <c r="G158">
        <v>279</v>
      </c>
    </row>
    <row r="159" spans="1:7" x14ac:dyDescent="0.25">
      <c r="A159" t="s">
        <v>299</v>
      </c>
      <c r="B159" t="s">
        <v>4779</v>
      </c>
      <c r="C159">
        <v>48.1</v>
      </c>
      <c r="D159">
        <v>53.183</v>
      </c>
      <c r="E159">
        <v>46.152999999999999</v>
      </c>
      <c r="F159">
        <v>24</v>
      </c>
      <c r="G159">
        <v>285</v>
      </c>
    </row>
    <row r="160" spans="1:7" x14ac:dyDescent="0.25">
      <c r="A160" t="s">
        <v>299</v>
      </c>
      <c r="B160" t="s">
        <v>4780</v>
      </c>
      <c r="C160">
        <v>48.4</v>
      </c>
      <c r="D160">
        <v>53.993000000000002</v>
      </c>
      <c r="E160">
        <v>45.968000000000004</v>
      </c>
      <c r="F160">
        <v>25</v>
      </c>
      <c r="G160">
        <v>287.3</v>
      </c>
    </row>
    <row r="161" spans="1:7" x14ac:dyDescent="0.25">
      <c r="A161" t="s">
        <v>299</v>
      </c>
      <c r="B161" t="s">
        <v>4781</v>
      </c>
      <c r="C161">
        <v>48.8</v>
      </c>
      <c r="D161">
        <v>53.813000000000002</v>
      </c>
      <c r="E161">
        <v>46.331000000000003</v>
      </c>
      <c r="F161">
        <v>25</v>
      </c>
      <c r="G161">
        <v>284.89999999999998</v>
      </c>
    </row>
    <row r="162" spans="1:7" x14ac:dyDescent="0.25">
      <c r="A162" t="s">
        <v>299</v>
      </c>
      <c r="B162" t="s">
        <v>4782</v>
      </c>
      <c r="C162">
        <v>48.5</v>
      </c>
      <c r="D162">
        <v>54.576000000000001</v>
      </c>
      <c r="E162">
        <v>45.850999999999999</v>
      </c>
      <c r="F162">
        <v>25</v>
      </c>
      <c r="G162">
        <v>285.7</v>
      </c>
    </row>
    <row r="163" spans="1:7" x14ac:dyDescent="0.25">
      <c r="A163" t="s">
        <v>299</v>
      </c>
      <c r="B163" t="s">
        <v>4783</v>
      </c>
      <c r="C163">
        <v>48.5</v>
      </c>
      <c r="D163">
        <v>53.813000000000002</v>
      </c>
      <c r="E163">
        <v>46.210999999999999</v>
      </c>
      <c r="F163">
        <v>25</v>
      </c>
      <c r="G163">
        <v>285.60000000000002</v>
      </c>
    </row>
    <row r="164" spans="1:7" x14ac:dyDescent="0.25">
      <c r="A164" t="s">
        <v>299</v>
      </c>
      <c r="B164" t="s">
        <v>4784</v>
      </c>
      <c r="C164">
        <v>48.7</v>
      </c>
      <c r="D164">
        <v>54.350999999999999</v>
      </c>
      <c r="E164">
        <v>46.176000000000002</v>
      </c>
      <c r="F164">
        <v>25</v>
      </c>
      <c r="G164">
        <v>287.39999999999998</v>
      </c>
    </row>
    <row r="165" spans="1:7" x14ac:dyDescent="0.25">
      <c r="A165" t="s">
        <v>299</v>
      </c>
      <c r="B165" t="s">
        <v>4785</v>
      </c>
      <c r="C165">
        <v>48.1</v>
      </c>
      <c r="D165">
        <v>53.707000000000001</v>
      </c>
      <c r="E165">
        <v>46.134999999999998</v>
      </c>
      <c r="F165">
        <v>25</v>
      </c>
      <c r="G165">
        <v>284.7</v>
      </c>
    </row>
    <row r="166" spans="1:7" x14ac:dyDescent="0.25">
      <c r="A166" t="s">
        <v>299</v>
      </c>
      <c r="B166" t="s">
        <v>4786</v>
      </c>
      <c r="C166">
        <v>48.1</v>
      </c>
      <c r="D166">
        <v>52.872</v>
      </c>
      <c r="E166">
        <v>45.576999999999998</v>
      </c>
      <c r="F166">
        <v>24</v>
      </c>
      <c r="G166">
        <v>286.39999999999998</v>
      </c>
    </row>
    <row r="167" spans="1:7" x14ac:dyDescent="0.25">
      <c r="A167" t="s">
        <v>299</v>
      </c>
      <c r="B167" t="s">
        <v>4787</v>
      </c>
      <c r="C167">
        <v>48.4</v>
      </c>
      <c r="D167">
        <v>53.433</v>
      </c>
      <c r="E167">
        <v>46.017000000000003</v>
      </c>
      <c r="F167">
        <v>24</v>
      </c>
      <c r="G167">
        <v>284.60000000000002</v>
      </c>
    </row>
    <row r="168" spans="1:7" x14ac:dyDescent="0.25">
      <c r="A168" t="s">
        <v>299</v>
      </c>
      <c r="B168" t="s">
        <v>4788</v>
      </c>
      <c r="C168">
        <v>48.7</v>
      </c>
      <c r="D168">
        <v>54.476999999999997</v>
      </c>
      <c r="E168">
        <v>46.017000000000003</v>
      </c>
      <c r="F168">
        <v>24</v>
      </c>
      <c r="G168">
        <v>283.2</v>
      </c>
    </row>
    <row r="169" spans="1:7" x14ac:dyDescent="0.25">
      <c r="A169" t="s">
        <v>299</v>
      </c>
      <c r="B169" t="s">
        <v>4789</v>
      </c>
      <c r="C169">
        <v>48.2</v>
      </c>
      <c r="D169">
        <v>53.523000000000003</v>
      </c>
      <c r="E169">
        <v>46.026000000000003</v>
      </c>
      <c r="F169">
        <v>25</v>
      </c>
      <c r="G169">
        <v>286.2</v>
      </c>
    </row>
    <row r="170" spans="1:7" x14ac:dyDescent="0.25">
      <c r="A170" t="s">
        <v>299</v>
      </c>
      <c r="B170" t="s">
        <v>4790</v>
      </c>
      <c r="C170">
        <v>48.6</v>
      </c>
      <c r="D170">
        <v>53.875999999999998</v>
      </c>
      <c r="E170">
        <v>46.314999999999998</v>
      </c>
      <c r="F170">
        <v>25</v>
      </c>
      <c r="G170">
        <v>286</v>
      </c>
    </row>
    <row r="171" spans="1:7" x14ac:dyDescent="0.25">
      <c r="A171" t="s">
        <v>299</v>
      </c>
      <c r="B171" t="s">
        <v>4791</v>
      </c>
      <c r="C171">
        <v>48.3</v>
      </c>
      <c r="D171">
        <v>53.808</v>
      </c>
      <c r="E171">
        <v>46.125</v>
      </c>
      <c r="F171">
        <v>25</v>
      </c>
      <c r="G171">
        <v>286</v>
      </c>
    </row>
    <row r="172" spans="1:7" x14ac:dyDescent="0.25">
      <c r="A172" t="s">
        <v>299</v>
      </c>
      <c r="B172" t="s">
        <v>4792</v>
      </c>
      <c r="C172">
        <v>48.1</v>
      </c>
      <c r="D172">
        <v>52.521999999999998</v>
      </c>
      <c r="E172">
        <v>45.828000000000003</v>
      </c>
      <c r="F172">
        <v>24</v>
      </c>
      <c r="G172">
        <v>281.39999999999998</v>
      </c>
    </row>
    <row r="173" spans="1:7" x14ac:dyDescent="0.25">
      <c r="A173" t="s">
        <v>299</v>
      </c>
      <c r="B173" t="s">
        <v>4793</v>
      </c>
      <c r="C173">
        <v>48.6</v>
      </c>
      <c r="D173">
        <v>55.112000000000002</v>
      </c>
      <c r="E173">
        <v>46.274999999999999</v>
      </c>
      <c r="F173">
        <v>25</v>
      </c>
      <c r="G173">
        <v>282.89999999999998</v>
      </c>
    </row>
    <row r="174" spans="1:7" x14ac:dyDescent="0.25">
      <c r="A174" t="s">
        <v>299</v>
      </c>
      <c r="B174" t="s">
        <v>4794</v>
      </c>
      <c r="C174">
        <v>48.3</v>
      </c>
      <c r="D174">
        <v>54.850999999999999</v>
      </c>
      <c r="E174">
        <v>46.350999999999999</v>
      </c>
      <c r="F174">
        <v>25</v>
      </c>
      <c r="G174">
        <v>283</v>
      </c>
    </row>
    <row r="175" spans="1:7" x14ac:dyDescent="0.25">
      <c r="A175" t="s">
        <v>299</v>
      </c>
      <c r="B175" t="s">
        <v>4795</v>
      </c>
      <c r="C175">
        <v>48.7</v>
      </c>
      <c r="D175">
        <v>53.856999999999999</v>
      </c>
      <c r="E175">
        <v>46.003</v>
      </c>
      <c r="F175">
        <v>26</v>
      </c>
      <c r="G175">
        <v>282.3</v>
      </c>
    </row>
    <row r="176" spans="1:7" x14ac:dyDescent="0.25">
      <c r="A176" t="s">
        <v>299</v>
      </c>
      <c r="B176" t="s">
        <v>4796</v>
      </c>
      <c r="C176">
        <v>47.7</v>
      </c>
      <c r="D176">
        <v>52.988999999999997</v>
      </c>
      <c r="E176">
        <v>45.805</v>
      </c>
      <c r="F176">
        <v>25</v>
      </c>
      <c r="G176">
        <v>281.2</v>
      </c>
    </row>
    <row r="177" spans="1:7" x14ac:dyDescent="0.25">
      <c r="A177" t="s">
        <v>299</v>
      </c>
      <c r="B177" t="s">
        <v>4797</v>
      </c>
      <c r="C177">
        <v>48.1</v>
      </c>
      <c r="D177">
        <v>53.203000000000003</v>
      </c>
      <c r="E177">
        <v>45.953000000000003</v>
      </c>
      <c r="F177">
        <v>24</v>
      </c>
      <c r="G177">
        <v>283</v>
      </c>
    </row>
    <row r="178" spans="1:7" x14ac:dyDescent="0.25">
      <c r="A178" t="s">
        <v>299</v>
      </c>
      <c r="B178" t="s">
        <v>4798</v>
      </c>
      <c r="C178">
        <v>48</v>
      </c>
      <c r="D178">
        <v>53.914999999999999</v>
      </c>
      <c r="E178">
        <v>45.902999999999999</v>
      </c>
      <c r="F178">
        <v>25</v>
      </c>
      <c r="G178">
        <v>283.10000000000002</v>
      </c>
    </row>
    <row r="179" spans="1:7" x14ac:dyDescent="0.25">
      <c r="A179" t="s">
        <v>299</v>
      </c>
      <c r="B179" t="s">
        <v>4799</v>
      </c>
      <c r="C179">
        <v>48.6</v>
      </c>
      <c r="D179">
        <v>56.308999999999997</v>
      </c>
      <c r="E179">
        <v>46.177999999999997</v>
      </c>
      <c r="F179">
        <v>25</v>
      </c>
      <c r="G179">
        <v>285.10000000000002</v>
      </c>
    </row>
    <row r="180" spans="1:7" x14ac:dyDescent="0.25">
      <c r="A180" t="s">
        <v>299</v>
      </c>
      <c r="B180" t="s">
        <v>4800</v>
      </c>
      <c r="C180">
        <v>48.3</v>
      </c>
      <c r="D180">
        <v>54.680999999999997</v>
      </c>
      <c r="E180">
        <v>46.183</v>
      </c>
      <c r="F180">
        <v>25</v>
      </c>
      <c r="G180">
        <v>289.10000000000002</v>
      </c>
    </row>
    <row r="181" spans="1:7" x14ac:dyDescent="0.25">
      <c r="A181" t="s">
        <v>299</v>
      </c>
      <c r="B181" t="s">
        <v>4801</v>
      </c>
      <c r="C181">
        <v>47.9</v>
      </c>
      <c r="D181">
        <v>54.481000000000002</v>
      </c>
      <c r="E181">
        <v>46.145000000000003</v>
      </c>
      <c r="F181">
        <v>24</v>
      </c>
      <c r="G181">
        <v>286.8</v>
      </c>
    </row>
    <row r="182" spans="1:7" x14ac:dyDescent="0.25">
      <c r="A182" t="s">
        <v>299</v>
      </c>
      <c r="B182" t="s">
        <v>4802</v>
      </c>
      <c r="C182">
        <v>48.3</v>
      </c>
      <c r="D182">
        <v>53.119</v>
      </c>
      <c r="E182">
        <v>46.061</v>
      </c>
      <c r="F182">
        <v>26</v>
      </c>
      <c r="G182">
        <v>286.5</v>
      </c>
    </row>
    <row r="183" spans="1:7" x14ac:dyDescent="0.25">
      <c r="A183" t="s">
        <v>299</v>
      </c>
      <c r="B183" t="s">
        <v>4803</v>
      </c>
      <c r="C183">
        <v>47.8</v>
      </c>
      <c r="D183">
        <v>53.228000000000002</v>
      </c>
      <c r="E183">
        <v>46.125</v>
      </c>
      <c r="F183">
        <v>25</v>
      </c>
      <c r="G183">
        <v>286.10000000000002</v>
      </c>
    </row>
    <row r="184" spans="1:7" x14ac:dyDescent="0.25">
      <c r="A184" t="s">
        <v>299</v>
      </c>
      <c r="B184" t="s">
        <v>4804</v>
      </c>
      <c r="C184">
        <v>48.1</v>
      </c>
      <c r="D184">
        <v>54.576999999999998</v>
      </c>
      <c r="E184">
        <v>45.915999999999997</v>
      </c>
      <c r="F184">
        <v>25</v>
      </c>
      <c r="G184">
        <v>287.2</v>
      </c>
    </row>
    <row r="185" spans="1:7" x14ac:dyDescent="0.25">
      <c r="A185" t="s">
        <v>299</v>
      </c>
      <c r="B185" t="s">
        <v>4805</v>
      </c>
      <c r="C185">
        <v>47.8</v>
      </c>
      <c r="D185">
        <v>54.27</v>
      </c>
      <c r="E185">
        <v>46.179000000000002</v>
      </c>
      <c r="F185">
        <v>25</v>
      </c>
      <c r="G185">
        <v>287.10000000000002</v>
      </c>
    </row>
    <row r="186" spans="1:7" x14ac:dyDescent="0.25">
      <c r="A186" t="s">
        <v>299</v>
      </c>
      <c r="B186" t="s">
        <v>4806</v>
      </c>
      <c r="C186">
        <v>48.2</v>
      </c>
      <c r="D186">
        <v>54.24</v>
      </c>
      <c r="E186">
        <v>46.08</v>
      </c>
      <c r="F186">
        <v>25</v>
      </c>
      <c r="G186">
        <v>285.60000000000002</v>
      </c>
    </row>
    <row r="187" spans="1:7" x14ac:dyDescent="0.25">
      <c r="A187" t="s">
        <v>299</v>
      </c>
      <c r="B187" t="s">
        <v>4807</v>
      </c>
      <c r="C187">
        <v>48.1</v>
      </c>
      <c r="D187">
        <v>54.250999999999998</v>
      </c>
      <c r="E187">
        <v>46.43</v>
      </c>
      <c r="F187">
        <v>25</v>
      </c>
      <c r="G187">
        <v>285.60000000000002</v>
      </c>
    </row>
    <row r="188" spans="1:7" x14ac:dyDescent="0.25">
      <c r="A188" t="s">
        <v>299</v>
      </c>
      <c r="B188" t="s">
        <v>4808</v>
      </c>
      <c r="C188">
        <v>48.3</v>
      </c>
      <c r="D188">
        <v>53.77</v>
      </c>
      <c r="E188">
        <v>46.331000000000003</v>
      </c>
      <c r="F188">
        <v>25</v>
      </c>
      <c r="G188">
        <v>284.10000000000002</v>
      </c>
    </row>
    <row r="189" spans="1:7" x14ac:dyDescent="0.25">
      <c r="A189" t="s">
        <v>299</v>
      </c>
      <c r="B189" t="s">
        <v>4809</v>
      </c>
      <c r="C189">
        <v>48.3</v>
      </c>
      <c r="D189">
        <v>53.77</v>
      </c>
      <c r="E189">
        <v>46.195</v>
      </c>
      <c r="F189">
        <v>24</v>
      </c>
      <c r="G189">
        <v>284.10000000000002</v>
      </c>
    </row>
    <row r="190" spans="1:7" x14ac:dyDescent="0.25">
      <c r="A190" t="s">
        <v>299</v>
      </c>
      <c r="B190" t="s">
        <v>4810</v>
      </c>
      <c r="C190">
        <v>47.8</v>
      </c>
      <c r="D190">
        <v>53.271999999999998</v>
      </c>
      <c r="E190">
        <v>45.875999999999998</v>
      </c>
      <c r="F190">
        <v>23</v>
      </c>
      <c r="G190">
        <v>288.39999999999998</v>
      </c>
    </row>
    <row r="191" spans="1:7" x14ac:dyDescent="0.25">
      <c r="A191" t="s">
        <v>299</v>
      </c>
      <c r="B191" t="s">
        <v>4811</v>
      </c>
      <c r="C191">
        <v>47.9</v>
      </c>
      <c r="D191">
        <v>53.826000000000001</v>
      </c>
      <c r="E191">
        <v>45.914000000000001</v>
      </c>
      <c r="F191">
        <v>24</v>
      </c>
      <c r="G191">
        <v>283.2</v>
      </c>
    </row>
    <row r="192" spans="1:7" x14ac:dyDescent="0.25">
      <c r="A192" t="s">
        <v>299</v>
      </c>
      <c r="B192" t="s">
        <v>4812</v>
      </c>
      <c r="C192">
        <v>48.6</v>
      </c>
      <c r="D192">
        <v>53.875</v>
      </c>
      <c r="E192">
        <v>45.886000000000003</v>
      </c>
      <c r="F192">
        <v>25</v>
      </c>
      <c r="G192">
        <v>288.10000000000002</v>
      </c>
    </row>
    <row r="193" spans="1:7" x14ac:dyDescent="0.25">
      <c r="A193" t="s">
        <v>299</v>
      </c>
      <c r="B193" t="s">
        <v>4813</v>
      </c>
      <c r="C193">
        <v>48</v>
      </c>
      <c r="D193">
        <v>53.280999999999999</v>
      </c>
      <c r="E193">
        <v>46.18</v>
      </c>
      <c r="F193">
        <v>24</v>
      </c>
      <c r="G193">
        <v>282.39999999999998</v>
      </c>
    </row>
    <row r="194" spans="1:7" x14ac:dyDescent="0.25">
      <c r="A194" t="s">
        <v>299</v>
      </c>
      <c r="B194" t="s">
        <v>4814</v>
      </c>
      <c r="C194">
        <v>48</v>
      </c>
      <c r="D194">
        <v>52.725999999999999</v>
      </c>
      <c r="E194">
        <v>46.079000000000001</v>
      </c>
      <c r="F194">
        <v>25</v>
      </c>
      <c r="G194">
        <v>286.39999999999998</v>
      </c>
    </row>
    <row r="195" spans="1:7" x14ac:dyDescent="0.25">
      <c r="A195" t="s">
        <v>299</v>
      </c>
      <c r="B195" t="s">
        <v>4815</v>
      </c>
      <c r="C195">
        <v>48.6</v>
      </c>
      <c r="D195">
        <v>54.469000000000001</v>
      </c>
      <c r="E195">
        <v>45.991</v>
      </c>
      <c r="F195">
        <v>24</v>
      </c>
      <c r="G195">
        <v>286.39999999999998</v>
      </c>
    </row>
    <row r="196" spans="1:7" x14ac:dyDescent="0.25">
      <c r="A196" t="s">
        <v>299</v>
      </c>
      <c r="B196" t="s">
        <v>4816</v>
      </c>
      <c r="C196">
        <v>48.2</v>
      </c>
      <c r="D196">
        <v>54.136000000000003</v>
      </c>
      <c r="E196">
        <v>46.262</v>
      </c>
      <c r="F196">
        <v>25</v>
      </c>
      <c r="G196">
        <v>289.5</v>
      </c>
    </row>
    <row r="197" spans="1:7" x14ac:dyDescent="0.25">
      <c r="A197" t="s">
        <v>299</v>
      </c>
      <c r="B197" t="s">
        <v>4817</v>
      </c>
      <c r="C197">
        <v>48</v>
      </c>
      <c r="D197">
        <v>53.908000000000001</v>
      </c>
      <c r="E197">
        <v>46.179000000000002</v>
      </c>
      <c r="F197">
        <v>25</v>
      </c>
      <c r="G197">
        <v>286.7</v>
      </c>
    </row>
    <row r="198" spans="1:7" x14ac:dyDescent="0.25">
      <c r="A198" t="s">
        <v>299</v>
      </c>
      <c r="B198" t="s">
        <v>4818</v>
      </c>
      <c r="C198">
        <v>48.2</v>
      </c>
      <c r="D198">
        <v>55.188000000000002</v>
      </c>
      <c r="E198">
        <v>45.982999999999997</v>
      </c>
      <c r="F198">
        <v>25</v>
      </c>
      <c r="G198">
        <v>287</v>
      </c>
    </row>
    <row r="199" spans="1:7" x14ac:dyDescent="0.25">
      <c r="A199" t="s">
        <v>299</v>
      </c>
      <c r="B199" t="s">
        <v>4819</v>
      </c>
      <c r="C199">
        <v>48.3</v>
      </c>
      <c r="D199">
        <v>53.555</v>
      </c>
      <c r="E199">
        <v>46.128</v>
      </c>
      <c r="F199">
        <v>24</v>
      </c>
      <c r="G199">
        <v>284.7</v>
      </c>
    </row>
    <row r="200" spans="1:7" x14ac:dyDescent="0.25">
      <c r="A200" t="s">
        <v>299</v>
      </c>
      <c r="B200" t="s">
        <v>4820</v>
      </c>
      <c r="C200">
        <v>47.9</v>
      </c>
      <c r="D200">
        <v>53.634</v>
      </c>
      <c r="E200">
        <v>45.831000000000003</v>
      </c>
      <c r="F200">
        <v>25</v>
      </c>
      <c r="G200">
        <v>283.39999999999998</v>
      </c>
    </row>
    <row r="201" spans="1:7" x14ac:dyDescent="0.25">
      <c r="A201" t="s">
        <v>299</v>
      </c>
      <c r="B201" t="s">
        <v>4821</v>
      </c>
      <c r="C201">
        <v>48.2</v>
      </c>
      <c r="D201">
        <v>53.4</v>
      </c>
      <c r="E201">
        <v>46.09</v>
      </c>
      <c r="F201">
        <v>25</v>
      </c>
      <c r="G201">
        <v>287.5</v>
      </c>
    </row>
    <row r="202" spans="1:7" x14ac:dyDescent="0.25">
      <c r="A202" t="s">
        <v>299</v>
      </c>
      <c r="B202" t="s">
        <v>4822</v>
      </c>
      <c r="C202">
        <v>48.7</v>
      </c>
      <c r="D202">
        <v>53.881999999999998</v>
      </c>
      <c r="E202">
        <v>46.475999999999999</v>
      </c>
      <c r="F202">
        <v>25</v>
      </c>
      <c r="G202">
        <v>287</v>
      </c>
    </row>
    <row r="203" spans="1:7" x14ac:dyDescent="0.25">
      <c r="A203" t="s">
        <v>299</v>
      </c>
      <c r="B203" t="s">
        <v>4823</v>
      </c>
      <c r="C203">
        <v>49.2</v>
      </c>
      <c r="D203">
        <v>55.968000000000004</v>
      </c>
      <c r="E203">
        <v>45.905000000000001</v>
      </c>
      <c r="F203">
        <v>24</v>
      </c>
      <c r="G203">
        <v>285.8</v>
      </c>
    </row>
    <row r="204" spans="1:7" x14ac:dyDescent="0.25">
      <c r="A204" t="s">
        <v>299</v>
      </c>
      <c r="B204" t="s">
        <v>4824</v>
      </c>
      <c r="C204">
        <v>48.1</v>
      </c>
      <c r="D204">
        <v>53.411999999999999</v>
      </c>
      <c r="E204">
        <v>45.999000000000002</v>
      </c>
      <c r="F204">
        <v>24</v>
      </c>
      <c r="G204">
        <v>285.8</v>
      </c>
    </row>
    <row r="205" spans="1:7" x14ac:dyDescent="0.25">
      <c r="A205" t="s">
        <v>299</v>
      </c>
      <c r="B205" t="s">
        <v>4825</v>
      </c>
      <c r="C205">
        <v>47.7</v>
      </c>
      <c r="D205">
        <v>53.332000000000001</v>
      </c>
      <c r="E205">
        <v>45.582999999999998</v>
      </c>
      <c r="F205">
        <v>24</v>
      </c>
      <c r="G205">
        <v>283.10000000000002</v>
      </c>
    </row>
    <row r="206" spans="1:7" x14ac:dyDescent="0.25">
      <c r="A206" t="s">
        <v>299</v>
      </c>
      <c r="B206" t="s">
        <v>4826</v>
      </c>
      <c r="C206">
        <v>48.1</v>
      </c>
      <c r="D206">
        <v>53.134999999999998</v>
      </c>
      <c r="E206">
        <v>45.863999999999997</v>
      </c>
      <c r="F206">
        <v>25</v>
      </c>
      <c r="G206">
        <v>285.60000000000002</v>
      </c>
    </row>
    <row r="207" spans="1:7" x14ac:dyDescent="0.25">
      <c r="A207" t="s">
        <v>299</v>
      </c>
      <c r="B207" t="s">
        <v>4827</v>
      </c>
      <c r="C207">
        <v>48.1</v>
      </c>
      <c r="D207">
        <v>54.783999999999999</v>
      </c>
      <c r="E207">
        <v>45.97</v>
      </c>
      <c r="F207">
        <v>25</v>
      </c>
      <c r="G207">
        <v>285.2</v>
      </c>
    </row>
    <row r="208" spans="1:7" x14ac:dyDescent="0.25">
      <c r="A208" t="s">
        <v>299</v>
      </c>
      <c r="B208" t="s">
        <v>4828</v>
      </c>
      <c r="C208">
        <v>48.4</v>
      </c>
      <c r="D208">
        <v>54.19</v>
      </c>
      <c r="E208">
        <v>45.905999999999999</v>
      </c>
      <c r="F208">
        <v>24</v>
      </c>
      <c r="G208">
        <v>288.7</v>
      </c>
    </row>
    <row r="209" spans="1:7" x14ac:dyDescent="0.25">
      <c r="A209" t="s">
        <v>299</v>
      </c>
      <c r="B209" t="s">
        <v>4829</v>
      </c>
      <c r="C209">
        <v>48.5</v>
      </c>
      <c r="D209">
        <v>54.307000000000002</v>
      </c>
      <c r="E209">
        <v>46.070999999999998</v>
      </c>
      <c r="F209">
        <v>24</v>
      </c>
      <c r="G209">
        <v>287.8</v>
      </c>
    </row>
    <row r="210" spans="1:7" x14ac:dyDescent="0.25">
      <c r="A210" t="s">
        <v>299</v>
      </c>
      <c r="B210" t="s">
        <v>4830</v>
      </c>
      <c r="C210">
        <v>48.2</v>
      </c>
      <c r="D210">
        <v>53.567</v>
      </c>
      <c r="E210">
        <v>45.936</v>
      </c>
      <c r="F210">
        <v>25</v>
      </c>
      <c r="G210">
        <v>288.7</v>
      </c>
    </row>
    <row r="211" spans="1:7" x14ac:dyDescent="0.25">
      <c r="A211" t="s">
        <v>299</v>
      </c>
      <c r="B211" t="s">
        <v>4831</v>
      </c>
      <c r="C211">
        <v>48.4</v>
      </c>
      <c r="D211">
        <v>53.624000000000002</v>
      </c>
      <c r="E211">
        <v>46.061999999999998</v>
      </c>
      <c r="F211">
        <v>25</v>
      </c>
      <c r="G211">
        <v>285.89999999999998</v>
      </c>
    </row>
    <row r="212" spans="1:7" x14ac:dyDescent="0.25">
      <c r="A212" t="s">
        <v>299</v>
      </c>
      <c r="B212" t="s">
        <v>4832</v>
      </c>
      <c r="C212">
        <v>48.3</v>
      </c>
      <c r="D212">
        <v>53.142000000000003</v>
      </c>
      <c r="E212">
        <v>46.503999999999998</v>
      </c>
      <c r="F212">
        <v>24</v>
      </c>
      <c r="G212">
        <v>287.5</v>
      </c>
    </row>
    <row r="213" spans="1:7" x14ac:dyDescent="0.25">
      <c r="A213" t="s">
        <v>299</v>
      </c>
      <c r="B213" t="s">
        <v>4833</v>
      </c>
      <c r="C213">
        <v>49</v>
      </c>
      <c r="D213">
        <v>54.9</v>
      </c>
      <c r="E213">
        <v>46.503999999999998</v>
      </c>
      <c r="F213">
        <v>24</v>
      </c>
      <c r="G213">
        <v>287</v>
      </c>
    </row>
    <row r="214" spans="1:7" x14ac:dyDescent="0.25">
      <c r="A214" t="s">
        <v>299</v>
      </c>
      <c r="B214" t="s">
        <v>4834</v>
      </c>
      <c r="C214">
        <v>48.4</v>
      </c>
      <c r="D214">
        <v>53.887999999999998</v>
      </c>
      <c r="E214">
        <v>45.832999999999998</v>
      </c>
      <c r="F214">
        <v>25</v>
      </c>
      <c r="G214">
        <v>288.10000000000002</v>
      </c>
    </row>
    <row r="215" spans="1:7" x14ac:dyDescent="0.25">
      <c r="A215" t="s">
        <v>299</v>
      </c>
      <c r="B215" t="s">
        <v>4835</v>
      </c>
      <c r="C215">
        <v>48.4</v>
      </c>
      <c r="D215">
        <v>54.067999999999998</v>
      </c>
      <c r="E215">
        <v>46.261000000000003</v>
      </c>
      <c r="F215">
        <v>25</v>
      </c>
      <c r="G215">
        <v>288.2</v>
      </c>
    </row>
    <row r="216" spans="1:7" x14ac:dyDescent="0.25">
      <c r="A216" t="s">
        <v>299</v>
      </c>
      <c r="B216" t="s">
        <v>4836</v>
      </c>
      <c r="C216">
        <v>48.3</v>
      </c>
      <c r="D216">
        <v>53.603000000000002</v>
      </c>
      <c r="E216">
        <v>46.412999999999997</v>
      </c>
      <c r="F216">
        <v>26</v>
      </c>
      <c r="G216">
        <v>287.10000000000002</v>
      </c>
    </row>
    <row r="217" spans="1:7" x14ac:dyDescent="0.25">
      <c r="A217" t="s">
        <v>299</v>
      </c>
      <c r="B217" t="s">
        <v>4837</v>
      </c>
      <c r="C217">
        <v>48.2</v>
      </c>
      <c r="D217">
        <v>54.091000000000001</v>
      </c>
      <c r="E217">
        <v>46.213999999999999</v>
      </c>
      <c r="F217">
        <v>26</v>
      </c>
      <c r="G217">
        <v>282.8</v>
      </c>
    </row>
    <row r="218" spans="1:7" x14ac:dyDescent="0.25">
      <c r="A218" t="s">
        <v>299</v>
      </c>
      <c r="B218" t="s">
        <v>4838</v>
      </c>
      <c r="C218">
        <v>48.1</v>
      </c>
      <c r="D218">
        <v>54.418999999999997</v>
      </c>
      <c r="E218">
        <v>46.267000000000003</v>
      </c>
      <c r="F218">
        <v>25</v>
      </c>
      <c r="G218">
        <v>281.3</v>
      </c>
    </row>
    <row r="219" spans="1:7" x14ac:dyDescent="0.25">
      <c r="A219" t="s">
        <v>299</v>
      </c>
      <c r="B219" t="s">
        <v>4839</v>
      </c>
      <c r="C219">
        <v>48.2</v>
      </c>
      <c r="D219">
        <v>53.73</v>
      </c>
      <c r="E219">
        <v>45.942</v>
      </c>
      <c r="F219">
        <v>25</v>
      </c>
      <c r="G219">
        <v>283.2</v>
      </c>
    </row>
    <row r="220" spans="1:7" x14ac:dyDescent="0.25">
      <c r="A220" t="s">
        <v>299</v>
      </c>
      <c r="B220" t="s">
        <v>4840</v>
      </c>
      <c r="C220">
        <v>47.6</v>
      </c>
      <c r="D220">
        <v>53.634999999999998</v>
      </c>
      <c r="E220">
        <v>46.42</v>
      </c>
      <c r="F220">
        <v>27</v>
      </c>
      <c r="G220">
        <v>282.60000000000002</v>
      </c>
    </row>
    <row r="221" spans="1:7" x14ac:dyDescent="0.25">
      <c r="A221" t="s">
        <v>299</v>
      </c>
      <c r="B221" t="s">
        <v>4841</v>
      </c>
      <c r="C221">
        <v>47.4</v>
      </c>
      <c r="D221">
        <v>52.954999999999998</v>
      </c>
      <c r="E221">
        <v>46.063000000000002</v>
      </c>
      <c r="F221">
        <v>24</v>
      </c>
      <c r="G221">
        <v>277.5</v>
      </c>
    </row>
    <row r="222" spans="1:7" x14ac:dyDescent="0.25">
      <c r="A222" t="s">
        <v>299</v>
      </c>
      <c r="B222" t="s">
        <v>4842</v>
      </c>
      <c r="C222">
        <v>48.6</v>
      </c>
      <c r="D222">
        <v>54.805</v>
      </c>
      <c r="E222">
        <v>45.881</v>
      </c>
      <c r="F222">
        <v>25</v>
      </c>
      <c r="G222">
        <v>285.5</v>
      </c>
    </row>
    <row r="223" spans="1:7" x14ac:dyDescent="0.25">
      <c r="A223" t="s">
        <v>299</v>
      </c>
      <c r="B223" t="s">
        <v>4843</v>
      </c>
      <c r="C223">
        <v>48.6</v>
      </c>
      <c r="D223">
        <v>54.805</v>
      </c>
      <c r="E223">
        <v>46.192</v>
      </c>
      <c r="F223">
        <v>23</v>
      </c>
      <c r="G223">
        <v>285.5</v>
      </c>
    </row>
    <row r="224" spans="1:7" x14ac:dyDescent="0.25">
      <c r="A224" t="s">
        <v>299</v>
      </c>
      <c r="B224" t="s">
        <v>4844</v>
      </c>
      <c r="C224">
        <v>49.1</v>
      </c>
      <c r="D224">
        <v>54.825000000000003</v>
      </c>
      <c r="E224">
        <v>45.807000000000002</v>
      </c>
      <c r="F224">
        <v>25</v>
      </c>
      <c r="G224">
        <v>281.89999999999998</v>
      </c>
    </row>
    <row r="225" spans="1:7" x14ac:dyDescent="0.25">
      <c r="A225" t="s">
        <v>299</v>
      </c>
      <c r="B225" t="s">
        <v>4845</v>
      </c>
      <c r="C225">
        <v>48.2</v>
      </c>
      <c r="D225">
        <v>54.796999999999997</v>
      </c>
      <c r="E225">
        <v>46.47</v>
      </c>
      <c r="F225">
        <v>25</v>
      </c>
      <c r="G225">
        <v>283.3</v>
      </c>
    </row>
    <row r="226" spans="1:7" x14ac:dyDescent="0.25">
      <c r="A226" t="s">
        <v>299</v>
      </c>
      <c r="B226" t="s">
        <v>4846</v>
      </c>
      <c r="C226">
        <v>48</v>
      </c>
      <c r="D226">
        <v>53.223999999999997</v>
      </c>
      <c r="E226">
        <v>46.171999999999997</v>
      </c>
      <c r="F226">
        <v>25</v>
      </c>
      <c r="G226">
        <v>283.8</v>
      </c>
    </row>
    <row r="227" spans="1:7" x14ac:dyDescent="0.25">
      <c r="A227" t="s">
        <v>299</v>
      </c>
      <c r="B227" t="s">
        <v>4847</v>
      </c>
      <c r="C227">
        <v>48</v>
      </c>
      <c r="D227">
        <v>53.223999999999997</v>
      </c>
      <c r="E227">
        <v>45.945999999999998</v>
      </c>
      <c r="F227">
        <v>24</v>
      </c>
      <c r="G227">
        <v>283.8</v>
      </c>
    </row>
    <row r="228" spans="1:7" x14ac:dyDescent="0.25">
      <c r="A228" t="s">
        <v>299</v>
      </c>
      <c r="B228" t="s">
        <v>4848</v>
      </c>
      <c r="C228">
        <v>48.4</v>
      </c>
      <c r="D228">
        <v>54.192999999999998</v>
      </c>
      <c r="E228">
        <v>45.68</v>
      </c>
      <c r="F228">
        <v>25</v>
      </c>
      <c r="G228">
        <v>283.89999999999998</v>
      </c>
    </row>
    <row r="229" spans="1:7" x14ac:dyDescent="0.25">
      <c r="A229" t="s">
        <v>299</v>
      </c>
      <c r="B229" t="s">
        <v>4849</v>
      </c>
      <c r="C229">
        <v>47.9</v>
      </c>
      <c r="D229">
        <v>52.75</v>
      </c>
      <c r="E229">
        <v>46.045000000000002</v>
      </c>
      <c r="F229">
        <v>25</v>
      </c>
      <c r="G229">
        <v>283.2</v>
      </c>
    </row>
    <row r="230" spans="1:7" x14ac:dyDescent="0.25">
      <c r="A230" t="s">
        <v>299</v>
      </c>
      <c r="B230" t="s">
        <v>4850</v>
      </c>
      <c r="C230">
        <v>48.3</v>
      </c>
      <c r="D230">
        <v>54.058999999999997</v>
      </c>
      <c r="E230">
        <v>46.343000000000004</v>
      </c>
      <c r="F230">
        <v>25</v>
      </c>
      <c r="G230">
        <v>285.2</v>
      </c>
    </row>
    <row r="231" spans="1:7" x14ac:dyDescent="0.25">
      <c r="A231" t="s">
        <v>299</v>
      </c>
      <c r="B231" t="s">
        <v>4851</v>
      </c>
      <c r="C231">
        <v>48.3</v>
      </c>
      <c r="D231">
        <v>54.058999999999997</v>
      </c>
      <c r="E231">
        <v>45.844000000000001</v>
      </c>
      <c r="F231">
        <v>25</v>
      </c>
      <c r="G231">
        <v>285.2</v>
      </c>
    </row>
    <row r="232" spans="1:7" x14ac:dyDescent="0.25">
      <c r="A232" t="s">
        <v>299</v>
      </c>
      <c r="B232" t="s">
        <v>4852</v>
      </c>
      <c r="C232">
        <v>48.6</v>
      </c>
      <c r="D232">
        <v>54.463999999999999</v>
      </c>
      <c r="E232">
        <v>46.058</v>
      </c>
      <c r="F232">
        <v>25</v>
      </c>
      <c r="G232">
        <v>288.2</v>
      </c>
    </row>
    <row r="233" spans="1:7" x14ac:dyDescent="0.25">
      <c r="A233" t="s">
        <v>299</v>
      </c>
      <c r="B233" t="s">
        <v>4853</v>
      </c>
      <c r="C233">
        <v>48.4</v>
      </c>
      <c r="D233">
        <v>54.180999999999997</v>
      </c>
      <c r="E233">
        <v>46.039000000000001</v>
      </c>
      <c r="F233">
        <v>24</v>
      </c>
      <c r="G233">
        <v>284.7</v>
      </c>
    </row>
    <row r="234" spans="1:7" x14ac:dyDescent="0.25">
      <c r="A234" t="s">
        <v>299</v>
      </c>
      <c r="B234" t="s">
        <v>4854</v>
      </c>
      <c r="C234">
        <v>48</v>
      </c>
      <c r="D234">
        <v>54.795000000000002</v>
      </c>
      <c r="E234">
        <v>46.112000000000002</v>
      </c>
      <c r="F234">
        <v>26</v>
      </c>
      <c r="G234">
        <v>283.39999999999998</v>
      </c>
    </row>
    <row r="235" spans="1:7" x14ac:dyDescent="0.25">
      <c r="A235" t="s">
        <v>299</v>
      </c>
      <c r="B235" t="s">
        <v>4855</v>
      </c>
      <c r="C235">
        <v>48.2</v>
      </c>
      <c r="D235">
        <v>53.613999999999997</v>
      </c>
      <c r="E235">
        <v>46.225999999999999</v>
      </c>
      <c r="F235">
        <v>25</v>
      </c>
      <c r="G235">
        <v>288.8</v>
      </c>
    </row>
    <row r="236" spans="1:7" x14ac:dyDescent="0.25">
      <c r="A236" t="s">
        <v>299</v>
      </c>
      <c r="B236" t="s">
        <v>4856</v>
      </c>
      <c r="C236">
        <v>48.2</v>
      </c>
      <c r="D236">
        <v>53.613999999999997</v>
      </c>
      <c r="E236">
        <v>45.884</v>
      </c>
      <c r="F236">
        <v>25</v>
      </c>
      <c r="G236">
        <v>288.8</v>
      </c>
    </row>
    <row r="237" spans="1:7" x14ac:dyDescent="0.25">
      <c r="A237" t="s">
        <v>299</v>
      </c>
      <c r="B237" t="s">
        <v>4857</v>
      </c>
      <c r="C237">
        <v>47.5</v>
      </c>
      <c r="D237">
        <v>53.395000000000003</v>
      </c>
      <c r="E237">
        <v>45.771999999999998</v>
      </c>
      <c r="F237">
        <v>24</v>
      </c>
      <c r="G237">
        <v>286.5</v>
      </c>
    </row>
    <row r="238" spans="1:7" x14ac:dyDescent="0.25">
      <c r="A238" t="s">
        <v>299</v>
      </c>
      <c r="B238" t="s">
        <v>4858</v>
      </c>
      <c r="C238">
        <v>47.7</v>
      </c>
      <c r="D238">
        <v>52.612000000000002</v>
      </c>
      <c r="E238">
        <v>45.792999999999999</v>
      </c>
      <c r="F238">
        <v>26</v>
      </c>
      <c r="G238">
        <v>284.2</v>
      </c>
    </row>
    <row r="239" spans="1:7" x14ac:dyDescent="0.25">
      <c r="A239" t="s">
        <v>299</v>
      </c>
      <c r="B239" t="s">
        <v>4859</v>
      </c>
      <c r="C239">
        <v>48.4</v>
      </c>
      <c r="D239">
        <v>55.331000000000003</v>
      </c>
      <c r="E239">
        <v>46.296999999999997</v>
      </c>
      <c r="F239">
        <v>24</v>
      </c>
      <c r="G239">
        <v>287.89999999999998</v>
      </c>
    </row>
    <row r="240" spans="1:7" x14ac:dyDescent="0.25">
      <c r="A240" t="s">
        <v>299</v>
      </c>
      <c r="B240" t="s">
        <v>4860</v>
      </c>
      <c r="C240">
        <v>48.7</v>
      </c>
      <c r="D240">
        <v>53.860999999999997</v>
      </c>
      <c r="E240">
        <v>45.719000000000001</v>
      </c>
      <c r="F240">
        <v>25</v>
      </c>
      <c r="G240">
        <v>288.8</v>
      </c>
    </row>
    <row r="241" spans="1:7" x14ac:dyDescent="0.25">
      <c r="A241" t="s">
        <v>299</v>
      </c>
      <c r="B241" t="s">
        <v>4861</v>
      </c>
      <c r="C241">
        <v>48.8</v>
      </c>
      <c r="D241">
        <v>54.825000000000003</v>
      </c>
      <c r="E241">
        <v>46.005000000000003</v>
      </c>
      <c r="F241">
        <v>24</v>
      </c>
      <c r="G241">
        <v>289</v>
      </c>
    </row>
    <row r="242" spans="1:7" x14ac:dyDescent="0.25">
      <c r="A242" t="s">
        <v>299</v>
      </c>
      <c r="B242" t="s">
        <v>4862</v>
      </c>
      <c r="C242">
        <v>48.6</v>
      </c>
      <c r="D242">
        <v>54.218000000000004</v>
      </c>
      <c r="E242">
        <v>46.097999999999999</v>
      </c>
      <c r="F242">
        <v>25</v>
      </c>
      <c r="G242">
        <v>289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88916-C3C9-4492-8313-B74D9CF70147}">
  <dimension ref="A1:J242"/>
  <sheetViews>
    <sheetView workbookViewId="0">
      <selection activeCell="I1" sqref="I1:J6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4863</v>
      </c>
      <c r="C2">
        <v>48.3</v>
      </c>
      <c r="D2">
        <v>52.381</v>
      </c>
      <c r="E2">
        <v>47.555</v>
      </c>
      <c r="F2">
        <v>42</v>
      </c>
      <c r="G2">
        <v>1502.4</v>
      </c>
      <c r="I2" t="s">
        <v>249</v>
      </c>
      <c r="J2" s="1">
        <f>AVERAGE(Tbl_2_GameObjects_Array_1000[Celkové využití CPU '[%']])</f>
        <v>48.567219917012437</v>
      </c>
    </row>
    <row r="3" spans="1:10" x14ac:dyDescent="0.25">
      <c r="A3" t="s">
        <v>299</v>
      </c>
      <c r="B3" t="s">
        <v>4864</v>
      </c>
      <c r="C3">
        <v>47.8</v>
      </c>
      <c r="D3">
        <v>52.277000000000001</v>
      </c>
      <c r="E3">
        <v>47.622999999999998</v>
      </c>
      <c r="F3">
        <v>43</v>
      </c>
      <c r="G3">
        <v>1492.1</v>
      </c>
      <c r="I3" t="s">
        <v>250</v>
      </c>
      <c r="J3" s="1">
        <f>AVERAGE(Tbl_2_GameObjects_Array_1000[CPU Spotřeba energie jádra (SVI3 TFN) '[W']])</f>
        <v>53.094493775933636</v>
      </c>
    </row>
    <row r="4" spans="1:10" x14ac:dyDescent="0.25">
      <c r="A4" t="s">
        <v>299</v>
      </c>
      <c r="B4" t="s">
        <v>4865</v>
      </c>
      <c r="C4">
        <v>48</v>
      </c>
      <c r="D4">
        <v>52.746000000000002</v>
      </c>
      <c r="E4">
        <v>47.615000000000002</v>
      </c>
      <c r="F4">
        <v>42</v>
      </c>
      <c r="G4">
        <v>1494.2</v>
      </c>
      <c r="I4" t="s">
        <v>251</v>
      </c>
      <c r="J4" s="1">
        <f>AVERAGE(Tbl_2_GameObjects_Array_1000[Využití GPU '[%']])</f>
        <v>41.771784232365142</v>
      </c>
    </row>
    <row r="5" spans="1:10" x14ac:dyDescent="0.25">
      <c r="A5" t="s">
        <v>299</v>
      </c>
      <c r="B5" t="s">
        <v>4866</v>
      </c>
      <c r="C5">
        <v>48.3</v>
      </c>
      <c r="D5">
        <v>53.027999999999999</v>
      </c>
      <c r="E5">
        <v>47.62</v>
      </c>
      <c r="F5">
        <v>45</v>
      </c>
      <c r="G5">
        <v>1489.1</v>
      </c>
      <c r="I5" t="s">
        <v>252</v>
      </c>
      <c r="J5" s="1">
        <f>AVERAGE(Tbl_2_GameObjects_Array_1000[Total Board Power (TBP) '[W']])</f>
        <v>47.457298755186734</v>
      </c>
    </row>
    <row r="6" spans="1:10" x14ac:dyDescent="0.25">
      <c r="A6" t="s">
        <v>299</v>
      </c>
      <c r="B6" t="s">
        <v>4867</v>
      </c>
      <c r="C6">
        <v>48.1</v>
      </c>
      <c r="D6">
        <v>52.441000000000003</v>
      </c>
      <c r="E6">
        <v>47.613</v>
      </c>
      <c r="F6">
        <v>42</v>
      </c>
      <c r="G6">
        <v>1502.2</v>
      </c>
      <c r="I6" t="s">
        <v>254</v>
      </c>
      <c r="J6" s="1">
        <f>AVERAGE(Tbl_2_GameObjects_Array_1000[Snímková frekvence (Presented) '[FPS']])</f>
        <v>1479.3937759336102</v>
      </c>
    </row>
    <row r="7" spans="1:10" x14ac:dyDescent="0.25">
      <c r="A7" t="s">
        <v>299</v>
      </c>
      <c r="B7" t="s">
        <v>4868</v>
      </c>
      <c r="C7">
        <v>47.8</v>
      </c>
      <c r="D7">
        <v>52.204999999999998</v>
      </c>
      <c r="E7">
        <v>47.634999999999998</v>
      </c>
      <c r="F7">
        <v>43</v>
      </c>
      <c r="G7">
        <v>1494.4</v>
      </c>
    </row>
    <row r="8" spans="1:10" x14ac:dyDescent="0.25">
      <c r="A8" t="s">
        <v>299</v>
      </c>
      <c r="B8" t="s">
        <v>4869</v>
      </c>
      <c r="C8">
        <v>47.8</v>
      </c>
      <c r="D8">
        <v>52.09</v>
      </c>
      <c r="E8">
        <v>47.604999999999997</v>
      </c>
      <c r="F8">
        <v>43</v>
      </c>
      <c r="G8">
        <v>1497.4</v>
      </c>
    </row>
    <row r="9" spans="1:10" x14ac:dyDescent="0.25">
      <c r="A9" t="s">
        <v>299</v>
      </c>
      <c r="B9" t="s">
        <v>4870</v>
      </c>
      <c r="C9">
        <v>47.9</v>
      </c>
      <c r="D9">
        <v>52.823999999999998</v>
      </c>
      <c r="E9">
        <v>47.633000000000003</v>
      </c>
      <c r="F9">
        <v>41</v>
      </c>
      <c r="G9">
        <v>1494.7</v>
      </c>
    </row>
    <row r="10" spans="1:10" x14ac:dyDescent="0.25">
      <c r="A10" t="s">
        <v>299</v>
      </c>
      <c r="B10" t="s">
        <v>4871</v>
      </c>
      <c r="C10">
        <v>47.8</v>
      </c>
      <c r="D10">
        <v>52.36</v>
      </c>
      <c r="E10">
        <v>47.600999999999999</v>
      </c>
      <c r="F10">
        <v>42</v>
      </c>
      <c r="G10">
        <v>1509.5</v>
      </c>
    </row>
    <row r="11" spans="1:10" x14ac:dyDescent="0.25">
      <c r="A11" t="s">
        <v>299</v>
      </c>
      <c r="B11" t="s">
        <v>4872</v>
      </c>
      <c r="C11">
        <v>47.8</v>
      </c>
      <c r="D11">
        <v>52.332999999999998</v>
      </c>
      <c r="E11">
        <v>47.569000000000003</v>
      </c>
      <c r="F11">
        <v>42</v>
      </c>
      <c r="G11">
        <v>1463.7</v>
      </c>
    </row>
    <row r="12" spans="1:10" x14ac:dyDescent="0.25">
      <c r="A12" t="s">
        <v>299</v>
      </c>
      <c r="B12" t="s">
        <v>4873</v>
      </c>
      <c r="C12">
        <v>47.7</v>
      </c>
      <c r="D12">
        <v>52.524000000000001</v>
      </c>
      <c r="E12">
        <v>47.567999999999998</v>
      </c>
      <c r="F12">
        <v>43</v>
      </c>
      <c r="G12">
        <v>1477.6</v>
      </c>
    </row>
    <row r="13" spans="1:10" x14ac:dyDescent="0.25">
      <c r="A13" t="s">
        <v>299</v>
      </c>
      <c r="B13" t="s">
        <v>4874</v>
      </c>
      <c r="C13">
        <v>47.7</v>
      </c>
      <c r="D13">
        <v>52.524000000000001</v>
      </c>
      <c r="E13">
        <v>47.594000000000001</v>
      </c>
      <c r="F13">
        <v>42</v>
      </c>
      <c r="G13">
        <v>1477.6</v>
      </c>
    </row>
    <row r="14" spans="1:10" x14ac:dyDescent="0.25">
      <c r="A14" t="s">
        <v>299</v>
      </c>
      <c r="B14" t="s">
        <v>4875</v>
      </c>
      <c r="C14">
        <v>47.9</v>
      </c>
      <c r="D14">
        <v>52.273000000000003</v>
      </c>
      <c r="E14">
        <v>47.524999999999999</v>
      </c>
      <c r="F14">
        <v>42</v>
      </c>
      <c r="G14">
        <v>1448.3</v>
      </c>
    </row>
    <row r="15" spans="1:10" x14ac:dyDescent="0.25">
      <c r="A15" t="s">
        <v>299</v>
      </c>
      <c r="B15" t="s">
        <v>4876</v>
      </c>
      <c r="C15">
        <v>47.9</v>
      </c>
      <c r="D15">
        <v>52.070999999999998</v>
      </c>
      <c r="E15">
        <v>47.529000000000003</v>
      </c>
      <c r="F15">
        <v>42</v>
      </c>
      <c r="G15">
        <v>1406</v>
      </c>
    </row>
    <row r="16" spans="1:10" x14ac:dyDescent="0.25">
      <c r="A16" t="s">
        <v>299</v>
      </c>
      <c r="B16" t="s">
        <v>4877</v>
      </c>
      <c r="C16">
        <v>48.2</v>
      </c>
      <c r="D16">
        <v>52.877000000000002</v>
      </c>
      <c r="E16">
        <v>47.527999999999999</v>
      </c>
      <c r="F16">
        <v>42</v>
      </c>
      <c r="G16">
        <v>1484.5</v>
      </c>
    </row>
    <row r="17" spans="1:7" x14ac:dyDescent="0.25">
      <c r="A17" t="s">
        <v>299</v>
      </c>
      <c r="B17" t="s">
        <v>4878</v>
      </c>
      <c r="C17">
        <v>48.7</v>
      </c>
      <c r="D17">
        <v>53.143000000000001</v>
      </c>
      <c r="E17">
        <v>47.517000000000003</v>
      </c>
      <c r="F17">
        <v>42</v>
      </c>
      <c r="G17">
        <v>1481</v>
      </c>
    </row>
    <row r="18" spans="1:7" x14ac:dyDescent="0.25">
      <c r="A18" t="s">
        <v>299</v>
      </c>
      <c r="B18" t="s">
        <v>4879</v>
      </c>
      <c r="C18">
        <v>48.3</v>
      </c>
      <c r="D18">
        <v>52.68</v>
      </c>
      <c r="E18">
        <v>47.518000000000001</v>
      </c>
      <c r="F18">
        <v>42</v>
      </c>
      <c r="G18">
        <v>1483</v>
      </c>
    </row>
    <row r="19" spans="1:7" x14ac:dyDescent="0.25">
      <c r="A19" t="s">
        <v>299</v>
      </c>
      <c r="B19" t="s">
        <v>4880</v>
      </c>
      <c r="C19">
        <v>47.9</v>
      </c>
      <c r="D19">
        <v>53.017000000000003</v>
      </c>
      <c r="E19">
        <v>47.511000000000003</v>
      </c>
      <c r="F19">
        <v>42</v>
      </c>
      <c r="G19">
        <v>1485.3</v>
      </c>
    </row>
    <row r="20" spans="1:7" x14ac:dyDescent="0.25">
      <c r="A20" t="s">
        <v>299</v>
      </c>
      <c r="B20" t="s">
        <v>4881</v>
      </c>
      <c r="C20">
        <v>48</v>
      </c>
      <c r="D20">
        <v>52.982999999999997</v>
      </c>
      <c r="E20">
        <v>47.527999999999999</v>
      </c>
      <c r="F20">
        <v>42</v>
      </c>
      <c r="G20">
        <v>1497.4</v>
      </c>
    </row>
    <row r="21" spans="1:7" x14ac:dyDescent="0.25">
      <c r="A21" t="s">
        <v>299</v>
      </c>
      <c r="B21" t="s">
        <v>4882</v>
      </c>
      <c r="C21">
        <v>48.1</v>
      </c>
      <c r="D21">
        <v>52.578000000000003</v>
      </c>
      <c r="E21">
        <v>47.61</v>
      </c>
      <c r="F21">
        <v>42</v>
      </c>
      <c r="G21">
        <v>1509.3</v>
      </c>
    </row>
    <row r="22" spans="1:7" x14ac:dyDescent="0.25">
      <c r="A22" t="s">
        <v>299</v>
      </c>
      <c r="B22" t="s">
        <v>4883</v>
      </c>
      <c r="C22">
        <v>48.1</v>
      </c>
      <c r="D22">
        <v>52.314</v>
      </c>
      <c r="E22">
        <v>47.524999999999999</v>
      </c>
      <c r="F22">
        <v>42</v>
      </c>
      <c r="G22">
        <v>1496.8</v>
      </c>
    </row>
    <row r="23" spans="1:7" x14ac:dyDescent="0.25">
      <c r="A23" t="s">
        <v>299</v>
      </c>
      <c r="B23" t="s">
        <v>4884</v>
      </c>
      <c r="C23">
        <v>47.9</v>
      </c>
      <c r="D23">
        <v>52.631</v>
      </c>
      <c r="E23">
        <v>47.503</v>
      </c>
      <c r="F23">
        <v>42</v>
      </c>
      <c r="G23">
        <v>1477.8</v>
      </c>
    </row>
    <row r="24" spans="1:7" x14ac:dyDescent="0.25">
      <c r="A24" t="s">
        <v>299</v>
      </c>
      <c r="B24" t="s">
        <v>4885</v>
      </c>
      <c r="C24">
        <v>48.3</v>
      </c>
      <c r="D24">
        <v>52.491999999999997</v>
      </c>
      <c r="E24">
        <v>47.536999999999999</v>
      </c>
      <c r="F24">
        <v>42</v>
      </c>
      <c r="G24">
        <v>1474.6</v>
      </c>
    </row>
    <row r="25" spans="1:7" x14ac:dyDescent="0.25">
      <c r="A25" t="s">
        <v>299</v>
      </c>
      <c r="B25" t="s">
        <v>4886</v>
      </c>
      <c r="C25">
        <v>48.1</v>
      </c>
      <c r="D25">
        <v>52.576000000000001</v>
      </c>
      <c r="E25">
        <v>47.561999999999998</v>
      </c>
      <c r="F25">
        <v>42</v>
      </c>
      <c r="G25">
        <v>1489.6</v>
      </c>
    </row>
    <row r="26" spans="1:7" x14ac:dyDescent="0.25">
      <c r="A26" t="s">
        <v>299</v>
      </c>
      <c r="B26" t="s">
        <v>4887</v>
      </c>
      <c r="C26">
        <v>48.3</v>
      </c>
      <c r="D26">
        <v>52.63</v>
      </c>
      <c r="E26">
        <v>47.600999999999999</v>
      </c>
      <c r="F26">
        <v>42</v>
      </c>
      <c r="G26">
        <v>1490.1</v>
      </c>
    </row>
    <row r="27" spans="1:7" x14ac:dyDescent="0.25">
      <c r="A27" t="s">
        <v>299</v>
      </c>
      <c r="B27" t="s">
        <v>4888</v>
      </c>
      <c r="C27">
        <v>48.2</v>
      </c>
      <c r="D27">
        <v>52.473999999999997</v>
      </c>
      <c r="E27">
        <v>47.603999999999999</v>
      </c>
      <c r="F27">
        <v>42</v>
      </c>
      <c r="G27">
        <v>1490.8</v>
      </c>
    </row>
    <row r="28" spans="1:7" x14ac:dyDescent="0.25">
      <c r="A28" t="s">
        <v>299</v>
      </c>
      <c r="B28" t="s">
        <v>4889</v>
      </c>
      <c r="C28">
        <v>48.4</v>
      </c>
      <c r="D28">
        <v>52.515999999999998</v>
      </c>
      <c r="E28">
        <v>47.591000000000001</v>
      </c>
      <c r="F28">
        <v>42</v>
      </c>
      <c r="G28">
        <v>1514</v>
      </c>
    </row>
    <row r="29" spans="1:7" x14ac:dyDescent="0.25">
      <c r="A29" t="s">
        <v>299</v>
      </c>
      <c r="B29" t="s">
        <v>4890</v>
      </c>
      <c r="C29">
        <v>47.9</v>
      </c>
      <c r="D29">
        <v>52.271999999999998</v>
      </c>
      <c r="E29">
        <v>47.531999999999996</v>
      </c>
      <c r="F29">
        <v>42</v>
      </c>
      <c r="G29">
        <v>1480.5</v>
      </c>
    </row>
    <row r="30" spans="1:7" x14ac:dyDescent="0.25">
      <c r="A30" t="s">
        <v>299</v>
      </c>
      <c r="B30" t="s">
        <v>4891</v>
      </c>
      <c r="C30">
        <v>47.8</v>
      </c>
      <c r="D30">
        <v>52.328000000000003</v>
      </c>
      <c r="E30">
        <v>47.530999999999999</v>
      </c>
      <c r="F30">
        <v>42</v>
      </c>
      <c r="G30">
        <v>1481.1</v>
      </c>
    </row>
    <row r="31" spans="1:7" x14ac:dyDescent="0.25">
      <c r="A31" t="s">
        <v>299</v>
      </c>
      <c r="B31" t="s">
        <v>4892</v>
      </c>
      <c r="C31">
        <v>47.6</v>
      </c>
      <c r="D31">
        <v>52.323</v>
      </c>
      <c r="E31">
        <v>47.533000000000001</v>
      </c>
      <c r="F31">
        <v>42</v>
      </c>
      <c r="G31">
        <v>1490.6</v>
      </c>
    </row>
    <row r="32" spans="1:7" x14ac:dyDescent="0.25">
      <c r="A32" t="s">
        <v>299</v>
      </c>
      <c r="B32" t="s">
        <v>4893</v>
      </c>
      <c r="C32">
        <v>47.5</v>
      </c>
      <c r="D32">
        <v>52.018999999999998</v>
      </c>
      <c r="E32">
        <v>47.5</v>
      </c>
      <c r="F32">
        <v>42</v>
      </c>
      <c r="G32">
        <v>1472.4</v>
      </c>
    </row>
    <row r="33" spans="1:7" x14ac:dyDescent="0.25">
      <c r="A33" t="s">
        <v>299</v>
      </c>
      <c r="B33" t="s">
        <v>4894</v>
      </c>
      <c r="C33">
        <v>47.6</v>
      </c>
      <c r="D33">
        <v>51.936</v>
      </c>
      <c r="E33">
        <v>47.503999999999998</v>
      </c>
      <c r="F33">
        <v>42</v>
      </c>
      <c r="G33">
        <v>1488.8</v>
      </c>
    </row>
    <row r="34" spans="1:7" x14ac:dyDescent="0.25">
      <c r="A34" t="s">
        <v>299</v>
      </c>
      <c r="B34" t="s">
        <v>4895</v>
      </c>
      <c r="C34">
        <v>47.6</v>
      </c>
      <c r="D34">
        <v>52.12</v>
      </c>
      <c r="E34">
        <v>47.527000000000001</v>
      </c>
      <c r="F34">
        <v>43</v>
      </c>
      <c r="G34">
        <v>1490.9</v>
      </c>
    </row>
    <row r="35" spans="1:7" x14ac:dyDescent="0.25">
      <c r="A35" t="s">
        <v>299</v>
      </c>
      <c r="B35" t="s">
        <v>4896</v>
      </c>
      <c r="C35">
        <v>47.8</v>
      </c>
      <c r="D35">
        <v>52.210999999999999</v>
      </c>
      <c r="E35">
        <v>47.476999999999997</v>
      </c>
      <c r="F35">
        <v>42</v>
      </c>
      <c r="G35">
        <v>1483</v>
      </c>
    </row>
    <row r="36" spans="1:7" x14ac:dyDescent="0.25">
      <c r="A36" t="s">
        <v>299</v>
      </c>
      <c r="B36" t="s">
        <v>4897</v>
      </c>
      <c r="C36">
        <v>47.2</v>
      </c>
      <c r="D36">
        <v>52.085999999999999</v>
      </c>
      <c r="E36">
        <v>47.402999999999999</v>
      </c>
      <c r="F36">
        <v>41</v>
      </c>
      <c r="G36">
        <v>1470</v>
      </c>
    </row>
    <row r="37" spans="1:7" x14ac:dyDescent="0.25">
      <c r="A37" t="s">
        <v>299</v>
      </c>
      <c r="B37" t="s">
        <v>4898</v>
      </c>
      <c r="C37">
        <v>47.4</v>
      </c>
      <c r="D37">
        <v>51.781999999999996</v>
      </c>
      <c r="E37">
        <v>47.468000000000004</v>
      </c>
      <c r="F37">
        <v>41</v>
      </c>
      <c r="G37">
        <v>1462.3</v>
      </c>
    </row>
    <row r="38" spans="1:7" x14ac:dyDescent="0.25">
      <c r="A38" t="s">
        <v>299</v>
      </c>
      <c r="B38" t="s">
        <v>4899</v>
      </c>
      <c r="C38">
        <v>47.4</v>
      </c>
      <c r="D38">
        <v>51.779000000000003</v>
      </c>
      <c r="E38">
        <v>47.564</v>
      </c>
      <c r="F38">
        <v>42</v>
      </c>
      <c r="G38">
        <v>1490.9</v>
      </c>
    </row>
    <row r="39" spans="1:7" x14ac:dyDescent="0.25">
      <c r="A39" t="s">
        <v>299</v>
      </c>
      <c r="B39" t="s">
        <v>4900</v>
      </c>
      <c r="C39">
        <v>47.8</v>
      </c>
      <c r="D39">
        <v>52.472999999999999</v>
      </c>
      <c r="E39">
        <v>47.628999999999998</v>
      </c>
      <c r="F39">
        <v>42</v>
      </c>
      <c r="G39">
        <v>1501.6</v>
      </c>
    </row>
    <row r="40" spans="1:7" x14ac:dyDescent="0.25">
      <c r="A40" t="s">
        <v>299</v>
      </c>
      <c r="B40" t="s">
        <v>4901</v>
      </c>
      <c r="C40">
        <v>47.8</v>
      </c>
      <c r="D40">
        <v>52.308999999999997</v>
      </c>
      <c r="E40">
        <v>47.594000000000001</v>
      </c>
      <c r="F40">
        <v>42</v>
      </c>
      <c r="G40">
        <v>1491.3</v>
      </c>
    </row>
    <row r="41" spans="1:7" x14ac:dyDescent="0.25">
      <c r="A41" t="s">
        <v>299</v>
      </c>
      <c r="B41" t="s">
        <v>4902</v>
      </c>
      <c r="C41">
        <v>47.6</v>
      </c>
      <c r="D41">
        <v>52.331000000000003</v>
      </c>
      <c r="E41">
        <v>47.567</v>
      </c>
      <c r="F41">
        <v>42</v>
      </c>
      <c r="G41">
        <v>1496</v>
      </c>
    </row>
    <row r="42" spans="1:7" x14ac:dyDescent="0.25">
      <c r="A42" t="s">
        <v>299</v>
      </c>
      <c r="B42" t="s">
        <v>4903</v>
      </c>
      <c r="C42">
        <v>47.7</v>
      </c>
      <c r="D42">
        <v>52.296999999999997</v>
      </c>
      <c r="E42">
        <v>47.564999999999998</v>
      </c>
      <c r="F42">
        <v>42</v>
      </c>
      <c r="G42">
        <v>1492.7</v>
      </c>
    </row>
    <row r="43" spans="1:7" x14ac:dyDescent="0.25">
      <c r="A43" t="s">
        <v>299</v>
      </c>
      <c r="B43" t="s">
        <v>4904</v>
      </c>
      <c r="C43">
        <v>48</v>
      </c>
      <c r="D43">
        <v>52.725000000000001</v>
      </c>
      <c r="E43">
        <v>47.508000000000003</v>
      </c>
      <c r="F43">
        <v>42</v>
      </c>
      <c r="G43">
        <v>1485.7</v>
      </c>
    </row>
    <row r="44" spans="1:7" x14ac:dyDescent="0.25">
      <c r="A44" t="s">
        <v>299</v>
      </c>
      <c r="B44" t="s">
        <v>4905</v>
      </c>
      <c r="C44">
        <v>47.8</v>
      </c>
      <c r="D44">
        <v>52.750999999999998</v>
      </c>
      <c r="E44">
        <v>47.497999999999998</v>
      </c>
      <c r="F44">
        <v>42</v>
      </c>
      <c r="G44">
        <v>1486.2</v>
      </c>
    </row>
    <row r="45" spans="1:7" x14ac:dyDescent="0.25">
      <c r="A45" t="s">
        <v>299</v>
      </c>
      <c r="B45" t="s">
        <v>4906</v>
      </c>
      <c r="C45">
        <v>48.3</v>
      </c>
      <c r="D45">
        <v>52.728000000000002</v>
      </c>
      <c r="E45">
        <v>47.530999999999999</v>
      </c>
      <c r="F45">
        <v>42</v>
      </c>
      <c r="G45">
        <v>1499.6</v>
      </c>
    </row>
    <row r="46" spans="1:7" x14ac:dyDescent="0.25">
      <c r="A46" t="s">
        <v>299</v>
      </c>
      <c r="B46" t="s">
        <v>4907</v>
      </c>
      <c r="C46">
        <v>47.8</v>
      </c>
      <c r="D46">
        <v>52.622999999999998</v>
      </c>
      <c r="E46">
        <v>47.505000000000003</v>
      </c>
      <c r="F46">
        <v>41</v>
      </c>
      <c r="G46">
        <v>1496.1</v>
      </c>
    </row>
    <row r="47" spans="1:7" x14ac:dyDescent="0.25">
      <c r="A47" t="s">
        <v>299</v>
      </c>
      <c r="B47" t="s">
        <v>4908</v>
      </c>
      <c r="C47">
        <v>48</v>
      </c>
      <c r="D47">
        <v>52.683999999999997</v>
      </c>
      <c r="E47">
        <v>47.298999999999999</v>
      </c>
      <c r="F47">
        <v>40</v>
      </c>
      <c r="G47">
        <v>1484.1</v>
      </c>
    </row>
    <row r="48" spans="1:7" x14ac:dyDescent="0.25">
      <c r="A48" t="s">
        <v>299</v>
      </c>
      <c r="B48" t="s">
        <v>4909</v>
      </c>
      <c r="C48">
        <v>52.4</v>
      </c>
      <c r="D48">
        <v>55.116</v>
      </c>
      <c r="E48">
        <v>46.793999999999997</v>
      </c>
      <c r="F48">
        <v>35</v>
      </c>
      <c r="G48">
        <v>1471.1</v>
      </c>
    </row>
    <row r="49" spans="1:7" x14ac:dyDescent="0.25">
      <c r="A49" t="s">
        <v>299</v>
      </c>
      <c r="B49" t="s">
        <v>4910</v>
      </c>
      <c r="C49">
        <v>72.5</v>
      </c>
      <c r="D49">
        <v>68.366</v>
      </c>
      <c r="E49">
        <v>47.189</v>
      </c>
      <c r="F49">
        <v>41</v>
      </c>
      <c r="G49">
        <v>1380.8</v>
      </c>
    </row>
    <row r="50" spans="1:7" x14ac:dyDescent="0.25">
      <c r="A50" t="s">
        <v>299</v>
      </c>
      <c r="B50" t="s">
        <v>4911</v>
      </c>
      <c r="C50">
        <v>49.2</v>
      </c>
      <c r="D50">
        <v>54.244</v>
      </c>
      <c r="E50">
        <v>47.454000000000001</v>
      </c>
      <c r="F50">
        <v>42</v>
      </c>
      <c r="G50">
        <v>1490.3</v>
      </c>
    </row>
    <row r="51" spans="1:7" x14ac:dyDescent="0.25">
      <c r="A51" t="s">
        <v>299</v>
      </c>
      <c r="B51" t="s">
        <v>4912</v>
      </c>
      <c r="C51">
        <v>48.2</v>
      </c>
      <c r="D51">
        <v>53.460999999999999</v>
      </c>
      <c r="E51">
        <v>47.454000000000001</v>
      </c>
      <c r="F51">
        <v>41</v>
      </c>
      <c r="G51">
        <v>1480.2</v>
      </c>
    </row>
    <row r="52" spans="1:7" x14ac:dyDescent="0.25">
      <c r="A52" t="s">
        <v>299</v>
      </c>
      <c r="B52" t="s">
        <v>4913</v>
      </c>
      <c r="C52">
        <v>47.9</v>
      </c>
      <c r="D52">
        <v>53.591000000000001</v>
      </c>
      <c r="E52">
        <v>47.243000000000002</v>
      </c>
      <c r="F52">
        <v>38</v>
      </c>
      <c r="G52">
        <v>1497.1</v>
      </c>
    </row>
    <row r="53" spans="1:7" x14ac:dyDescent="0.25">
      <c r="A53" t="s">
        <v>299</v>
      </c>
      <c r="B53" t="s">
        <v>4914</v>
      </c>
      <c r="C53">
        <v>48.6</v>
      </c>
      <c r="D53">
        <v>53.012</v>
      </c>
      <c r="E53">
        <v>47.210999999999999</v>
      </c>
      <c r="F53">
        <v>40</v>
      </c>
      <c r="G53">
        <v>1475</v>
      </c>
    </row>
    <row r="54" spans="1:7" x14ac:dyDescent="0.25">
      <c r="A54" t="s">
        <v>299</v>
      </c>
      <c r="B54" t="s">
        <v>4915</v>
      </c>
      <c r="C54">
        <v>75.400000000000006</v>
      </c>
      <c r="D54">
        <v>70.248000000000005</v>
      </c>
      <c r="E54">
        <v>46.924999999999997</v>
      </c>
      <c r="F54">
        <v>41</v>
      </c>
      <c r="G54">
        <v>1344.1</v>
      </c>
    </row>
    <row r="55" spans="1:7" x14ac:dyDescent="0.25">
      <c r="A55" t="s">
        <v>299</v>
      </c>
      <c r="B55" t="s">
        <v>4916</v>
      </c>
      <c r="C55">
        <v>48.1</v>
      </c>
      <c r="D55">
        <v>53.533000000000001</v>
      </c>
      <c r="E55">
        <v>47.496000000000002</v>
      </c>
      <c r="F55">
        <v>41</v>
      </c>
      <c r="G55">
        <v>1490.6</v>
      </c>
    </row>
    <row r="56" spans="1:7" x14ac:dyDescent="0.25">
      <c r="A56" t="s">
        <v>299</v>
      </c>
      <c r="B56" t="s">
        <v>4917</v>
      </c>
      <c r="C56">
        <v>49.1</v>
      </c>
      <c r="D56">
        <v>53.948</v>
      </c>
      <c r="E56">
        <v>47.521000000000001</v>
      </c>
      <c r="F56">
        <v>41</v>
      </c>
      <c r="G56">
        <v>1491</v>
      </c>
    </row>
    <row r="57" spans="1:7" x14ac:dyDescent="0.25">
      <c r="A57" t="s">
        <v>299</v>
      </c>
      <c r="B57" t="s">
        <v>4918</v>
      </c>
      <c r="C57">
        <v>48.1</v>
      </c>
      <c r="D57">
        <v>52.716000000000001</v>
      </c>
      <c r="E57">
        <v>47.529000000000003</v>
      </c>
      <c r="F57">
        <v>42</v>
      </c>
      <c r="G57">
        <v>1489.4</v>
      </c>
    </row>
    <row r="58" spans="1:7" x14ac:dyDescent="0.25">
      <c r="A58" t="s">
        <v>299</v>
      </c>
      <c r="B58" t="s">
        <v>4919</v>
      </c>
      <c r="C58">
        <v>47.8</v>
      </c>
      <c r="D58">
        <v>52.488</v>
      </c>
      <c r="E58">
        <v>47.494</v>
      </c>
      <c r="F58">
        <v>41</v>
      </c>
      <c r="G58">
        <v>1488.9</v>
      </c>
    </row>
    <row r="59" spans="1:7" x14ac:dyDescent="0.25">
      <c r="A59" t="s">
        <v>299</v>
      </c>
      <c r="B59" t="s">
        <v>4920</v>
      </c>
      <c r="C59">
        <v>48.6</v>
      </c>
      <c r="D59">
        <v>53.133000000000003</v>
      </c>
      <c r="E59">
        <v>47.463999999999999</v>
      </c>
      <c r="F59">
        <v>42</v>
      </c>
      <c r="G59">
        <v>1468.9</v>
      </c>
    </row>
    <row r="60" spans="1:7" x14ac:dyDescent="0.25">
      <c r="A60" t="s">
        <v>299</v>
      </c>
      <c r="B60" t="s">
        <v>4921</v>
      </c>
      <c r="C60">
        <v>48.3</v>
      </c>
      <c r="D60">
        <v>52.694000000000003</v>
      </c>
      <c r="E60">
        <v>47.457000000000001</v>
      </c>
      <c r="F60">
        <v>41</v>
      </c>
      <c r="G60">
        <v>1477.5</v>
      </c>
    </row>
    <row r="61" spans="1:7" x14ac:dyDescent="0.25">
      <c r="A61" t="s">
        <v>299</v>
      </c>
      <c r="B61" t="s">
        <v>4922</v>
      </c>
      <c r="C61">
        <v>48</v>
      </c>
      <c r="D61">
        <v>52.670999999999999</v>
      </c>
      <c r="E61">
        <v>47.558999999999997</v>
      </c>
      <c r="F61">
        <v>42</v>
      </c>
      <c r="G61">
        <v>1477.4</v>
      </c>
    </row>
    <row r="62" spans="1:7" x14ac:dyDescent="0.25">
      <c r="A62" t="s">
        <v>299</v>
      </c>
      <c r="B62" t="s">
        <v>4923</v>
      </c>
      <c r="C62">
        <v>48.1</v>
      </c>
      <c r="D62">
        <v>52.558</v>
      </c>
      <c r="E62">
        <v>47.514000000000003</v>
      </c>
      <c r="F62">
        <v>41</v>
      </c>
      <c r="G62">
        <v>1487.2</v>
      </c>
    </row>
    <row r="63" spans="1:7" x14ac:dyDescent="0.25">
      <c r="A63" t="s">
        <v>299</v>
      </c>
      <c r="B63" t="s">
        <v>4924</v>
      </c>
      <c r="C63">
        <v>48</v>
      </c>
      <c r="D63">
        <v>52.7</v>
      </c>
      <c r="E63">
        <v>47.551000000000002</v>
      </c>
      <c r="F63">
        <v>42</v>
      </c>
      <c r="G63">
        <v>1495.4</v>
      </c>
    </row>
    <row r="64" spans="1:7" x14ac:dyDescent="0.25">
      <c r="A64" t="s">
        <v>299</v>
      </c>
      <c r="B64" t="s">
        <v>4925</v>
      </c>
      <c r="C64">
        <v>48.2</v>
      </c>
      <c r="D64">
        <v>52.664000000000001</v>
      </c>
      <c r="E64">
        <v>47.405999999999999</v>
      </c>
      <c r="F64">
        <v>41</v>
      </c>
      <c r="G64">
        <v>1472.9</v>
      </c>
    </row>
    <row r="65" spans="1:7" x14ac:dyDescent="0.25">
      <c r="A65" t="s">
        <v>299</v>
      </c>
      <c r="B65" t="s">
        <v>4926</v>
      </c>
      <c r="C65">
        <v>47.9</v>
      </c>
      <c r="D65">
        <v>52.393999999999998</v>
      </c>
      <c r="E65">
        <v>47.393999999999998</v>
      </c>
      <c r="F65">
        <v>42</v>
      </c>
      <c r="G65">
        <v>1469.4</v>
      </c>
    </row>
    <row r="66" spans="1:7" x14ac:dyDescent="0.25">
      <c r="A66" t="s">
        <v>299</v>
      </c>
      <c r="B66" t="s">
        <v>4927</v>
      </c>
      <c r="C66">
        <v>48.1</v>
      </c>
      <c r="D66">
        <v>52.8</v>
      </c>
      <c r="E66">
        <v>47.508000000000003</v>
      </c>
      <c r="F66">
        <v>42</v>
      </c>
      <c r="G66">
        <v>1479</v>
      </c>
    </row>
    <row r="67" spans="1:7" x14ac:dyDescent="0.25">
      <c r="A67" t="s">
        <v>299</v>
      </c>
      <c r="B67" t="s">
        <v>4928</v>
      </c>
      <c r="C67">
        <v>48.1</v>
      </c>
      <c r="D67">
        <v>53.008000000000003</v>
      </c>
      <c r="E67">
        <v>47.508000000000003</v>
      </c>
      <c r="F67">
        <v>42</v>
      </c>
      <c r="G67">
        <v>1490.5</v>
      </c>
    </row>
    <row r="68" spans="1:7" x14ac:dyDescent="0.25">
      <c r="A68" t="s">
        <v>299</v>
      </c>
      <c r="B68" t="s">
        <v>4929</v>
      </c>
      <c r="C68">
        <v>48.2</v>
      </c>
      <c r="D68">
        <v>52.951000000000001</v>
      </c>
      <c r="E68">
        <v>47.521999999999998</v>
      </c>
      <c r="F68">
        <v>42</v>
      </c>
      <c r="G68">
        <v>1484.1</v>
      </c>
    </row>
    <row r="69" spans="1:7" x14ac:dyDescent="0.25">
      <c r="A69" t="s">
        <v>299</v>
      </c>
      <c r="B69" t="s">
        <v>4930</v>
      </c>
      <c r="C69">
        <v>48.4</v>
      </c>
      <c r="D69">
        <v>52.956000000000003</v>
      </c>
      <c r="E69">
        <v>47.491999999999997</v>
      </c>
      <c r="F69">
        <v>41</v>
      </c>
      <c r="G69">
        <v>1483.1</v>
      </c>
    </row>
    <row r="70" spans="1:7" x14ac:dyDescent="0.25">
      <c r="A70" t="s">
        <v>299</v>
      </c>
      <c r="B70" t="s">
        <v>4931</v>
      </c>
      <c r="C70">
        <v>48.1</v>
      </c>
      <c r="D70">
        <v>51.899000000000001</v>
      </c>
      <c r="E70">
        <v>47.442999999999998</v>
      </c>
      <c r="F70">
        <v>42</v>
      </c>
      <c r="G70">
        <v>1472.4</v>
      </c>
    </row>
    <row r="71" spans="1:7" x14ac:dyDescent="0.25">
      <c r="A71" t="s">
        <v>299</v>
      </c>
      <c r="B71" t="s">
        <v>4932</v>
      </c>
      <c r="C71">
        <v>48.2</v>
      </c>
      <c r="D71">
        <v>52.366</v>
      </c>
      <c r="E71">
        <v>47.39</v>
      </c>
      <c r="F71">
        <v>41</v>
      </c>
      <c r="G71">
        <v>1478.2</v>
      </c>
    </row>
    <row r="72" spans="1:7" x14ac:dyDescent="0.25">
      <c r="A72" t="s">
        <v>299</v>
      </c>
      <c r="B72" t="s">
        <v>4933</v>
      </c>
      <c r="C72">
        <v>48.9</v>
      </c>
      <c r="D72">
        <v>53.308999999999997</v>
      </c>
      <c r="E72">
        <v>47.427</v>
      </c>
      <c r="F72">
        <v>42</v>
      </c>
      <c r="G72">
        <v>1480.6</v>
      </c>
    </row>
    <row r="73" spans="1:7" x14ac:dyDescent="0.25">
      <c r="A73" t="s">
        <v>299</v>
      </c>
      <c r="B73" t="s">
        <v>4934</v>
      </c>
      <c r="C73">
        <v>48</v>
      </c>
      <c r="D73">
        <v>52.277000000000001</v>
      </c>
      <c r="E73">
        <v>47.436</v>
      </c>
      <c r="F73">
        <v>42</v>
      </c>
      <c r="G73">
        <v>1482</v>
      </c>
    </row>
    <row r="74" spans="1:7" x14ac:dyDescent="0.25">
      <c r="A74" t="s">
        <v>299</v>
      </c>
      <c r="B74" t="s">
        <v>4935</v>
      </c>
      <c r="C74">
        <v>47.9</v>
      </c>
      <c r="D74">
        <v>52.292999999999999</v>
      </c>
      <c r="E74">
        <v>47.481999999999999</v>
      </c>
      <c r="F74">
        <v>42</v>
      </c>
      <c r="G74">
        <v>1480.8</v>
      </c>
    </row>
    <row r="75" spans="1:7" x14ac:dyDescent="0.25">
      <c r="A75" t="s">
        <v>299</v>
      </c>
      <c r="B75" t="s">
        <v>4936</v>
      </c>
      <c r="C75">
        <v>48.1</v>
      </c>
      <c r="D75">
        <v>52.942</v>
      </c>
      <c r="E75">
        <v>47.491999999999997</v>
      </c>
      <c r="F75">
        <v>42</v>
      </c>
      <c r="G75">
        <v>1490.7</v>
      </c>
    </row>
    <row r="76" spans="1:7" x14ac:dyDescent="0.25">
      <c r="A76" t="s">
        <v>299</v>
      </c>
      <c r="B76" t="s">
        <v>4937</v>
      </c>
      <c r="C76">
        <v>48</v>
      </c>
      <c r="D76">
        <v>52.540999999999997</v>
      </c>
      <c r="E76">
        <v>47.505000000000003</v>
      </c>
      <c r="F76">
        <v>42</v>
      </c>
      <c r="G76">
        <v>1486.5</v>
      </c>
    </row>
    <row r="77" spans="1:7" x14ac:dyDescent="0.25">
      <c r="A77" t="s">
        <v>299</v>
      </c>
      <c r="B77" t="s">
        <v>4938</v>
      </c>
      <c r="C77">
        <v>48.1</v>
      </c>
      <c r="D77">
        <v>53.039000000000001</v>
      </c>
      <c r="E77">
        <v>47.463000000000001</v>
      </c>
      <c r="F77">
        <v>42</v>
      </c>
      <c r="G77">
        <v>1485</v>
      </c>
    </row>
    <row r="78" spans="1:7" x14ac:dyDescent="0.25">
      <c r="A78" t="s">
        <v>299</v>
      </c>
      <c r="B78" t="s">
        <v>4939</v>
      </c>
      <c r="C78">
        <v>48</v>
      </c>
      <c r="D78">
        <v>52.509</v>
      </c>
      <c r="E78">
        <v>47.555999999999997</v>
      </c>
      <c r="F78">
        <v>42</v>
      </c>
      <c r="G78">
        <v>1476.5</v>
      </c>
    </row>
    <row r="79" spans="1:7" x14ac:dyDescent="0.25">
      <c r="A79" t="s">
        <v>299</v>
      </c>
      <c r="B79" t="s">
        <v>4940</v>
      </c>
      <c r="C79">
        <v>48.3</v>
      </c>
      <c r="D79">
        <v>52.606000000000002</v>
      </c>
      <c r="E79">
        <v>47.52</v>
      </c>
      <c r="F79">
        <v>42</v>
      </c>
      <c r="G79">
        <v>1477.2</v>
      </c>
    </row>
    <row r="80" spans="1:7" x14ac:dyDescent="0.25">
      <c r="A80" t="s">
        <v>299</v>
      </c>
      <c r="B80" t="s">
        <v>4941</v>
      </c>
      <c r="C80">
        <v>48.1</v>
      </c>
      <c r="D80">
        <v>52.881</v>
      </c>
      <c r="E80">
        <v>47.48</v>
      </c>
      <c r="F80">
        <v>42</v>
      </c>
      <c r="G80">
        <v>1482.4</v>
      </c>
    </row>
    <row r="81" spans="1:7" x14ac:dyDescent="0.25">
      <c r="A81" t="s">
        <v>299</v>
      </c>
      <c r="B81" t="s">
        <v>4942</v>
      </c>
      <c r="C81">
        <v>47.7</v>
      </c>
      <c r="D81">
        <v>52.371000000000002</v>
      </c>
      <c r="E81">
        <v>47.515999999999998</v>
      </c>
      <c r="F81">
        <v>43</v>
      </c>
      <c r="G81">
        <v>1478.6</v>
      </c>
    </row>
    <row r="82" spans="1:7" x14ac:dyDescent="0.25">
      <c r="A82" t="s">
        <v>299</v>
      </c>
      <c r="B82" t="s">
        <v>4943</v>
      </c>
      <c r="C82">
        <v>47.9</v>
      </c>
      <c r="D82">
        <v>53.265000000000001</v>
      </c>
      <c r="E82">
        <v>47.457999999999998</v>
      </c>
      <c r="F82">
        <v>42</v>
      </c>
      <c r="G82">
        <v>1465.3</v>
      </c>
    </row>
    <row r="83" spans="1:7" x14ac:dyDescent="0.25">
      <c r="A83" t="s">
        <v>299</v>
      </c>
      <c r="B83" t="s">
        <v>4944</v>
      </c>
      <c r="C83">
        <v>48.3</v>
      </c>
      <c r="D83">
        <v>52.820999999999998</v>
      </c>
      <c r="E83">
        <v>47.555999999999997</v>
      </c>
      <c r="F83">
        <v>43</v>
      </c>
      <c r="G83">
        <v>1473.7</v>
      </c>
    </row>
    <row r="84" spans="1:7" x14ac:dyDescent="0.25">
      <c r="A84" t="s">
        <v>299</v>
      </c>
      <c r="B84" t="s">
        <v>4945</v>
      </c>
      <c r="C84">
        <v>48.6</v>
      </c>
      <c r="D84">
        <v>53.087000000000003</v>
      </c>
      <c r="E84">
        <v>47.52</v>
      </c>
      <c r="F84">
        <v>42</v>
      </c>
      <c r="G84">
        <v>1480.1</v>
      </c>
    </row>
    <row r="85" spans="1:7" x14ac:dyDescent="0.25">
      <c r="A85" t="s">
        <v>299</v>
      </c>
      <c r="B85" t="s">
        <v>4946</v>
      </c>
      <c r="C85">
        <v>48</v>
      </c>
      <c r="D85">
        <v>52.866</v>
      </c>
      <c r="E85">
        <v>47.521000000000001</v>
      </c>
      <c r="F85">
        <v>41</v>
      </c>
      <c r="G85">
        <v>1468.6</v>
      </c>
    </row>
    <row r="86" spans="1:7" x14ac:dyDescent="0.25">
      <c r="A86" t="s">
        <v>299</v>
      </c>
      <c r="B86" t="s">
        <v>4947</v>
      </c>
      <c r="C86">
        <v>48.2</v>
      </c>
      <c r="D86">
        <v>53.57</v>
      </c>
      <c r="E86">
        <v>47.511000000000003</v>
      </c>
      <c r="F86">
        <v>42</v>
      </c>
      <c r="G86">
        <v>1484.3</v>
      </c>
    </row>
    <row r="87" spans="1:7" x14ac:dyDescent="0.25">
      <c r="A87" t="s">
        <v>299</v>
      </c>
      <c r="B87" t="s">
        <v>4948</v>
      </c>
      <c r="C87">
        <v>48.4</v>
      </c>
      <c r="D87">
        <v>53.686</v>
      </c>
      <c r="E87">
        <v>47.438000000000002</v>
      </c>
      <c r="F87">
        <v>42</v>
      </c>
      <c r="G87">
        <v>1469.3</v>
      </c>
    </row>
    <row r="88" spans="1:7" x14ac:dyDescent="0.25">
      <c r="A88" t="s">
        <v>299</v>
      </c>
      <c r="B88" t="s">
        <v>4949</v>
      </c>
      <c r="C88">
        <v>48.4</v>
      </c>
      <c r="D88">
        <v>53.686</v>
      </c>
      <c r="E88">
        <v>47.527000000000001</v>
      </c>
      <c r="F88">
        <v>43</v>
      </c>
      <c r="G88">
        <v>1469.3</v>
      </c>
    </row>
    <row r="89" spans="1:7" x14ac:dyDescent="0.25">
      <c r="A89" t="s">
        <v>299</v>
      </c>
      <c r="B89" t="s">
        <v>4950</v>
      </c>
      <c r="C89">
        <v>54</v>
      </c>
      <c r="D89">
        <v>57.412999999999997</v>
      </c>
      <c r="E89">
        <v>47.167999999999999</v>
      </c>
      <c r="F89">
        <v>40</v>
      </c>
      <c r="G89">
        <v>1485.4</v>
      </c>
    </row>
    <row r="90" spans="1:7" x14ac:dyDescent="0.25">
      <c r="A90" t="s">
        <v>299</v>
      </c>
      <c r="B90" t="s">
        <v>4951</v>
      </c>
      <c r="C90">
        <v>62.4</v>
      </c>
      <c r="D90">
        <v>65.497</v>
      </c>
      <c r="E90">
        <v>47.204000000000001</v>
      </c>
      <c r="F90">
        <v>41</v>
      </c>
      <c r="G90">
        <v>1378.8</v>
      </c>
    </row>
    <row r="91" spans="1:7" x14ac:dyDescent="0.25">
      <c r="A91" t="s">
        <v>299</v>
      </c>
      <c r="B91" t="s">
        <v>4952</v>
      </c>
      <c r="C91">
        <v>49.7</v>
      </c>
      <c r="D91">
        <v>55.131</v>
      </c>
      <c r="E91">
        <v>47.48</v>
      </c>
      <c r="F91">
        <v>42</v>
      </c>
      <c r="G91">
        <v>1398</v>
      </c>
    </row>
    <row r="92" spans="1:7" x14ac:dyDescent="0.25">
      <c r="A92" t="s">
        <v>299</v>
      </c>
      <c r="B92" t="s">
        <v>4953</v>
      </c>
      <c r="C92">
        <v>48.2</v>
      </c>
      <c r="D92">
        <v>53.433</v>
      </c>
      <c r="E92">
        <v>47.484000000000002</v>
      </c>
      <c r="F92">
        <v>42</v>
      </c>
      <c r="G92">
        <v>1455.7</v>
      </c>
    </row>
    <row r="93" spans="1:7" x14ac:dyDescent="0.25">
      <c r="A93" t="s">
        <v>299</v>
      </c>
      <c r="B93" t="s">
        <v>4954</v>
      </c>
      <c r="C93">
        <v>56.7</v>
      </c>
      <c r="D93">
        <v>58.893000000000001</v>
      </c>
      <c r="E93">
        <v>47.247999999999998</v>
      </c>
      <c r="F93">
        <v>41</v>
      </c>
      <c r="G93">
        <v>1447.8</v>
      </c>
    </row>
    <row r="94" spans="1:7" x14ac:dyDescent="0.25">
      <c r="A94" t="s">
        <v>299</v>
      </c>
      <c r="B94" t="s">
        <v>4955</v>
      </c>
      <c r="C94">
        <v>49.1</v>
      </c>
      <c r="D94">
        <v>53.875</v>
      </c>
      <c r="E94">
        <v>47.540999999999997</v>
      </c>
      <c r="F94">
        <v>42</v>
      </c>
      <c r="G94">
        <v>1469.6</v>
      </c>
    </row>
    <row r="95" spans="1:7" x14ac:dyDescent="0.25">
      <c r="A95" t="s">
        <v>299</v>
      </c>
      <c r="B95" t="s">
        <v>4956</v>
      </c>
      <c r="C95">
        <v>47.7</v>
      </c>
      <c r="D95">
        <v>52.969000000000001</v>
      </c>
      <c r="E95">
        <v>47.475000000000001</v>
      </c>
      <c r="F95">
        <v>42</v>
      </c>
      <c r="G95">
        <v>1471</v>
      </c>
    </row>
    <row r="96" spans="1:7" x14ac:dyDescent="0.25">
      <c r="A96" t="s">
        <v>299</v>
      </c>
      <c r="B96" t="s">
        <v>4957</v>
      </c>
      <c r="C96">
        <v>47.8</v>
      </c>
      <c r="D96">
        <v>52.997999999999998</v>
      </c>
      <c r="E96">
        <v>47.485999999999997</v>
      </c>
      <c r="F96">
        <v>42</v>
      </c>
      <c r="G96">
        <v>1502.2</v>
      </c>
    </row>
    <row r="97" spans="1:7" x14ac:dyDescent="0.25">
      <c r="A97" t="s">
        <v>299</v>
      </c>
      <c r="B97" t="s">
        <v>4958</v>
      </c>
      <c r="C97">
        <v>48.6</v>
      </c>
      <c r="D97">
        <v>53.468000000000004</v>
      </c>
      <c r="E97">
        <v>47.503</v>
      </c>
      <c r="F97">
        <v>42</v>
      </c>
      <c r="G97">
        <v>1461.5</v>
      </c>
    </row>
    <row r="98" spans="1:7" x14ac:dyDescent="0.25">
      <c r="A98" t="s">
        <v>299</v>
      </c>
      <c r="B98" t="s">
        <v>4959</v>
      </c>
      <c r="C98">
        <v>47.9</v>
      </c>
      <c r="D98">
        <v>52.768000000000001</v>
      </c>
      <c r="E98">
        <v>47.485999999999997</v>
      </c>
      <c r="F98">
        <v>42</v>
      </c>
      <c r="G98">
        <v>1487.1</v>
      </c>
    </row>
    <row r="99" spans="1:7" x14ac:dyDescent="0.25">
      <c r="A99" t="s">
        <v>299</v>
      </c>
      <c r="B99" t="s">
        <v>4960</v>
      </c>
      <c r="C99">
        <v>47.4</v>
      </c>
      <c r="D99">
        <v>52.433999999999997</v>
      </c>
      <c r="E99">
        <v>47.447000000000003</v>
      </c>
      <c r="F99">
        <v>42</v>
      </c>
      <c r="G99">
        <v>1470.3</v>
      </c>
    </row>
    <row r="100" spans="1:7" x14ac:dyDescent="0.25">
      <c r="A100" t="s">
        <v>299</v>
      </c>
      <c r="B100" t="s">
        <v>4961</v>
      </c>
      <c r="C100">
        <v>48.2</v>
      </c>
      <c r="D100">
        <v>53.469000000000001</v>
      </c>
      <c r="E100">
        <v>47.44</v>
      </c>
      <c r="F100">
        <v>42</v>
      </c>
      <c r="G100">
        <v>1482.6</v>
      </c>
    </row>
    <row r="101" spans="1:7" x14ac:dyDescent="0.25">
      <c r="A101" t="s">
        <v>299</v>
      </c>
      <c r="B101" t="s">
        <v>4962</v>
      </c>
      <c r="C101">
        <v>47.4</v>
      </c>
      <c r="D101">
        <v>52.759</v>
      </c>
      <c r="E101">
        <v>47.445999999999998</v>
      </c>
      <c r="F101">
        <v>42</v>
      </c>
      <c r="G101">
        <v>1450</v>
      </c>
    </row>
    <row r="102" spans="1:7" x14ac:dyDescent="0.25">
      <c r="A102" t="s">
        <v>299</v>
      </c>
      <c r="B102" t="s">
        <v>4963</v>
      </c>
      <c r="C102">
        <v>48.1</v>
      </c>
      <c r="D102">
        <v>53.305999999999997</v>
      </c>
      <c r="E102">
        <v>47.43</v>
      </c>
      <c r="F102">
        <v>42</v>
      </c>
      <c r="G102">
        <v>1444.9</v>
      </c>
    </row>
    <row r="103" spans="1:7" x14ac:dyDescent="0.25">
      <c r="A103" t="s">
        <v>299</v>
      </c>
      <c r="B103" t="s">
        <v>4964</v>
      </c>
      <c r="C103">
        <v>47.5</v>
      </c>
      <c r="D103">
        <v>52.048000000000002</v>
      </c>
      <c r="E103">
        <v>47.363999999999997</v>
      </c>
      <c r="F103">
        <v>42</v>
      </c>
      <c r="G103">
        <v>1458.2</v>
      </c>
    </row>
    <row r="104" spans="1:7" x14ac:dyDescent="0.25">
      <c r="A104" t="s">
        <v>299</v>
      </c>
      <c r="B104" t="s">
        <v>4965</v>
      </c>
      <c r="C104">
        <v>48</v>
      </c>
      <c r="D104">
        <v>53.207999999999998</v>
      </c>
      <c r="E104">
        <v>47.451000000000001</v>
      </c>
      <c r="F104">
        <v>42</v>
      </c>
      <c r="G104">
        <v>1468.8</v>
      </c>
    </row>
    <row r="105" spans="1:7" x14ac:dyDescent="0.25">
      <c r="A105" t="s">
        <v>299</v>
      </c>
      <c r="B105" t="s">
        <v>4966</v>
      </c>
      <c r="C105">
        <v>48.8</v>
      </c>
      <c r="D105">
        <v>53.244</v>
      </c>
      <c r="E105">
        <v>47.372999999999998</v>
      </c>
      <c r="F105">
        <v>42</v>
      </c>
      <c r="G105">
        <v>1441.4</v>
      </c>
    </row>
    <row r="106" spans="1:7" x14ac:dyDescent="0.25">
      <c r="A106" t="s">
        <v>299</v>
      </c>
      <c r="B106" t="s">
        <v>4967</v>
      </c>
      <c r="C106">
        <v>49.1</v>
      </c>
      <c r="D106">
        <v>54.076000000000001</v>
      </c>
      <c r="E106">
        <v>47.402999999999999</v>
      </c>
      <c r="F106">
        <v>41</v>
      </c>
      <c r="G106">
        <v>1493.4</v>
      </c>
    </row>
    <row r="107" spans="1:7" x14ac:dyDescent="0.25">
      <c r="A107" t="s">
        <v>299</v>
      </c>
      <c r="B107" t="s">
        <v>4968</v>
      </c>
      <c r="C107">
        <v>48.8</v>
      </c>
      <c r="D107">
        <v>52.991</v>
      </c>
      <c r="E107">
        <v>47.444000000000003</v>
      </c>
      <c r="F107">
        <v>42</v>
      </c>
      <c r="G107">
        <v>1481</v>
      </c>
    </row>
    <row r="108" spans="1:7" x14ac:dyDescent="0.25">
      <c r="A108" t="s">
        <v>299</v>
      </c>
      <c r="B108" t="s">
        <v>4969</v>
      </c>
      <c r="C108">
        <v>47.9</v>
      </c>
      <c r="D108">
        <v>52.473999999999997</v>
      </c>
      <c r="E108">
        <v>47.447000000000003</v>
      </c>
      <c r="F108">
        <v>42</v>
      </c>
      <c r="G108">
        <v>1472.9</v>
      </c>
    </row>
    <row r="109" spans="1:7" x14ac:dyDescent="0.25">
      <c r="A109" t="s">
        <v>299</v>
      </c>
      <c r="B109" t="s">
        <v>4970</v>
      </c>
      <c r="C109">
        <v>48.3</v>
      </c>
      <c r="D109">
        <v>53.481000000000002</v>
      </c>
      <c r="E109">
        <v>47.475000000000001</v>
      </c>
      <c r="F109">
        <v>42</v>
      </c>
      <c r="G109">
        <v>1467.7</v>
      </c>
    </row>
    <row r="110" spans="1:7" x14ac:dyDescent="0.25">
      <c r="A110" t="s">
        <v>299</v>
      </c>
      <c r="B110" t="s">
        <v>4971</v>
      </c>
      <c r="C110">
        <v>48.6</v>
      </c>
      <c r="D110">
        <v>53.316000000000003</v>
      </c>
      <c r="E110">
        <v>47.536000000000001</v>
      </c>
      <c r="F110">
        <v>41</v>
      </c>
      <c r="G110">
        <v>1525.8</v>
      </c>
    </row>
    <row r="111" spans="1:7" x14ac:dyDescent="0.25">
      <c r="A111" t="s">
        <v>299</v>
      </c>
      <c r="B111" t="s">
        <v>4972</v>
      </c>
      <c r="C111">
        <v>48.7</v>
      </c>
      <c r="D111">
        <v>53.374000000000002</v>
      </c>
      <c r="E111">
        <v>47.515000000000001</v>
      </c>
      <c r="F111">
        <v>42</v>
      </c>
      <c r="G111">
        <v>1503.9</v>
      </c>
    </row>
    <row r="112" spans="1:7" x14ac:dyDescent="0.25">
      <c r="A112" t="s">
        <v>299</v>
      </c>
      <c r="B112" t="s">
        <v>4973</v>
      </c>
      <c r="C112">
        <v>48</v>
      </c>
      <c r="D112">
        <v>52.832000000000001</v>
      </c>
      <c r="E112">
        <v>47.527000000000001</v>
      </c>
      <c r="F112">
        <v>42</v>
      </c>
      <c r="G112">
        <v>1502.8</v>
      </c>
    </row>
    <row r="113" spans="1:7" x14ac:dyDescent="0.25">
      <c r="A113" t="s">
        <v>299</v>
      </c>
      <c r="B113" t="s">
        <v>4974</v>
      </c>
      <c r="C113">
        <v>48</v>
      </c>
      <c r="D113">
        <v>52.981999999999999</v>
      </c>
      <c r="E113">
        <v>47.518999999999998</v>
      </c>
      <c r="F113">
        <v>42</v>
      </c>
      <c r="G113">
        <v>1496.9</v>
      </c>
    </row>
    <row r="114" spans="1:7" x14ac:dyDescent="0.25">
      <c r="A114" t="s">
        <v>299</v>
      </c>
      <c r="B114" t="s">
        <v>4975</v>
      </c>
      <c r="C114">
        <v>48</v>
      </c>
      <c r="D114">
        <v>52.616</v>
      </c>
      <c r="E114">
        <v>47.529000000000003</v>
      </c>
      <c r="F114">
        <v>42</v>
      </c>
      <c r="G114">
        <v>1496</v>
      </c>
    </row>
    <row r="115" spans="1:7" x14ac:dyDescent="0.25">
      <c r="A115" t="s">
        <v>299</v>
      </c>
      <c r="B115" t="s">
        <v>4976</v>
      </c>
      <c r="C115">
        <v>48</v>
      </c>
      <c r="D115">
        <v>52.609000000000002</v>
      </c>
      <c r="E115">
        <v>47.500999999999998</v>
      </c>
      <c r="F115">
        <v>42</v>
      </c>
      <c r="G115">
        <v>1478.1</v>
      </c>
    </row>
    <row r="116" spans="1:7" x14ac:dyDescent="0.25">
      <c r="A116" t="s">
        <v>299</v>
      </c>
      <c r="B116" t="s">
        <v>4977</v>
      </c>
      <c r="C116">
        <v>47.9</v>
      </c>
      <c r="D116">
        <v>52.972000000000001</v>
      </c>
      <c r="E116">
        <v>47.548000000000002</v>
      </c>
      <c r="F116">
        <v>43</v>
      </c>
      <c r="G116">
        <v>1505.8</v>
      </c>
    </row>
    <row r="117" spans="1:7" x14ac:dyDescent="0.25">
      <c r="A117" t="s">
        <v>299</v>
      </c>
      <c r="B117" t="s">
        <v>4978</v>
      </c>
      <c r="C117">
        <v>48</v>
      </c>
      <c r="D117">
        <v>52.896999999999998</v>
      </c>
      <c r="E117">
        <v>47.470999999999997</v>
      </c>
      <c r="F117">
        <v>42</v>
      </c>
      <c r="G117">
        <v>1497.6</v>
      </c>
    </row>
    <row r="118" spans="1:7" x14ac:dyDescent="0.25">
      <c r="A118" t="s">
        <v>299</v>
      </c>
      <c r="B118" t="s">
        <v>4979</v>
      </c>
      <c r="C118">
        <v>48</v>
      </c>
      <c r="D118">
        <v>53.018999999999998</v>
      </c>
      <c r="E118">
        <v>47.555999999999997</v>
      </c>
      <c r="F118">
        <v>42</v>
      </c>
      <c r="G118">
        <v>1500.4</v>
      </c>
    </row>
    <row r="119" spans="1:7" x14ac:dyDescent="0.25">
      <c r="A119" t="s">
        <v>299</v>
      </c>
      <c r="B119" t="s">
        <v>4980</v>
      </c>
      <c r="C119">
        <v>47.6</v>
      </c>
      <c r="D119">
        <v>52.844999999999999</v>
      </c>
      <c r="E119">
        <v>47.482999999999997</v>
      </c>
      <c r="F119">
        <v>42</v>
      </c>
      <c r="G119">
        <v>1494.7</v>
      </c>
    </row>
    <row r="120" spans="1:7" x14ac:dyDescent="0.25">
      <c r="A120" t="s">
        <v>299</v>
      </c>
      <c r="B120" t="s">
        <v>4981</v>
      </c>
      <c r="C120">
        <v>47.9</v>
      </c>
      <c r="D120">
        <v>53.145000000000003</v>
      </c>
      <c r="E120">
        <v>47.530999999999999</v>
      </c>
      <c r="F120">
        <v>41</v>
      </c>
      <c r="G120">
        <v>1495</v>
      </c>
    </row>
    <row r="121" spans="1:7" x14ac:dyDescent="0.25">
      <c r="A121" t="s">
        <v>299</v>
      </c>
      <c r="B121" t="s">
        <v>4982</v>
      </c>
      <c r="C121">
        <v>47.4</v>
      </c>
      <c r="D121">
        <v>52.378</v>
      </c>
      <c r="E121">
        <v>47.515000000000001</v>
      </c>
      <c r="F121">
        <v>42</v>
      </c>
      <c r="G121">
        <v>1492.8</v>
      </c>
    </row>
    <row r="122" spans="1:7" x14ac:dyDescent="0.25">
      <c r="A122" t="s">
        <v>299</v>
      </c>
      <c r="B122" t="s">
        <v>4983</v>
      </c>
      <c r="C122">
        <v>47.6</v>
      </c>
      <c r="D122">
        <v>52.235999999999997</v>
      </c>
      <c r="E122">
        <v>47.545999999999999</v>
      </c>
      <c r="F122">
        <v>42</v>
      </c>
      <c r="G122">
        <v>1489.8</v>
      </c>
    </row>
    <row r="123" spans="1:7" x14ac:dyDescent="0.25">
      <c r="A123" t="s">
        <v>299</v>
      </c>
      <c r="B123" t="s">
        <v>4984</v>
      </c>
      <c r="C123">
        <v>48</v>
      </c>
      <c r="D123">
        <v>52.956000000000003</v>
      </c>
      <c r="E123">
        <v>47.473999999999997</v>
      </c>
      <c r="F123">
        <v>42</v>
      </c>
      <c r="G123">
        <v>1495</v>
      </c>
    </row>
    <row r="124" spans="1:7" x14ac:dyDescent="0.25">
      <c r="A124" t="s">
        <v>299</v>
      </c>
      <c r="B124" t="s">
        <v>4985</v>
      </c>
      <c r="C124">
        <v>48</v>
      </c>
      <c r="D124">
        <v>52.567</v>
      </c>
      <c r="E124">
        <v>47.545000000000002</v>
      </c>
      <c r="F124">
        <v>42</v>
      </c>
      <c r="G124">
        <v>1498.1</v>
      </c>
    </row>
    <row r="125" spans="1:7" x14ac:dyDescent="0.25">
      <c r="A125" t="s">
        <v>299</v>
      </c>
      <c r="B125" t="s">
        <v>4986</v>
      </c>
      <c r="C125">
        <v>47.9</v>
      </c>
      <c r="D125">
        <v>52.884</v>
      </c>
      <c r="E125">
        <v>47.496000000000002</v>
      </c>
      <c r="F125">
        <v>42</v>
      </c>
      <c r="G125">
        <v>1481.9</v>
      </c>
    </row>
    <row r="126" spans="1:7" x14ac:dyDescent="0.25">
      <c r="A126" t="s">
        <v>299</v>
      </c>
      <c r="B126" t="s">
        <v>4987</v>
      </c>
      <c r="C126">
        <v>47.7</v>
      </c>
      <c r="D126">
        <v>52.585999999999999</v>
      </c>
      <c r="E126">
        <v>47.531999999999996</v>
      </c>
      <c r="F126">
        <v>42</v>
      </c>
      <c r="G126">
        <v>1476.6</v>
      </c>
    </row>
    <row r="127" spans="1:7" x14ac:dyDescent="0.25">
      <c r="A127" t="s">
        <v>299</v>
      </c>
      <c r="B127" t="s">
        <v>4988</v>
      </c>
      <c r="C127">
        <v>47.8</v>
      </c>
      <c r="D127">
        <v>52.613</v>
      </c>
      <c r="E127">
        <v>47.468000000000004</v>
      </c>
      <c r="F127">
        <v>41</v>
      </c>
      <c r="G127">
        <v>1483.9</v>
      </c>
    </row>
    <row r="128" spans="1:7" x14ac:dyDescent="0.25">
      <c r="A128" t="s">
        <v>299</v>
      </c>
      <c r="B128" t="s">
        <v>4989</v>
      </c>
      <c r="C128">
        <v>47.4</v>
      </c>
      <c r="D128">
        <v>52.585000000000001</v>
      </c>
      <c r="E128">
        <v>47.429000000000002</v>
      </c>
      <c r="F128">
        <v>42</v>
      </c>
      <c r="G128">
        <v>1485.6</v>
      </c>
    </row>
    <row r="129" spans="1:7" x14ac:dyDescent="0.25">
      <c r="A129" t="s">
        <v>299</v>
      </c>
      <c r="B129" t="s">
        <v>4990</v>
      </c>
      <c r="C129">
        <v>47.5</v>
      </c>
      <c r="D129">
        <v>52.795000000000002</v>
      </c>
      <c r="E129">
        <v>47.415999999999997</v>
      </c>
      <c r="F129">
        <v>42</v>
      </c>
      <c r="G129">
        <v>1490.8</v>
      </c>
    </row>
    <row r="130" spans="1:7" x14ac:dyDescent="0.25">
      <c r="A130" t="s">
        <v>299</v>
      </c>
      <c r="B130" t="s">
        <v>4991</v>
      </c>
      <c r="C130">
        <v>47.9</v>
      </c>
      <c r="D130">
        <v>52.069000000000003</v>
      </c>
      <c r="E130">
        <v>47.539000000000001</v>
      </c>
      <c r="F130">
        <v>42</v>
      </c>
      <c r="G130">
        <v>1504.6</v>
      </c>
    </row>
    <row r="131" spans="1:7" x14ac:dyDescent="0.25">
      <c r="A131" t="s">
        <v>299</v>
      </c>
      <c r="B131" t="s">
        <v>4992</v>
      </c>
      <c r="C131">
        <v>48.1</v>
      </c>
      <c r="D131">
        <v>52.750999999999998</v>
      </c>
      <c r="E131">
        <v>47.460999999999999</v>
      </c>
      <c r="F131">
        <v>42</v>
      </c>
      <c r="G131">
        <v>1499.1</v>
      </c>
    </row>
    <row r="132" spans="1:7" x14ac:dyDescent="0.25">
      <c r="A132" t="s">
        <v>299</v>
      </c>
      <c r="B132" t="s">
        <v>4993</v>
      </c>
      <c r="C132">
        <v>47.9</v>
      </c>
      <c r="D132">
        <v>52.582999999999998</v>
      </c>
      <c r="E132">
        <v>47.515000000000001</v>
      </c>
      <c r="F132">
        <v>41</v>
      </c>
      <c r="G132">
        <v>1502.5</v>
      </c>
    </row>
    <row r="133" spans="1:7" x14ac:dyDescent="0.25">
      <c r="A133" t="s">
        <v>299</v>
      </c>
      <c r="B133" t="s">
        <v>4994</v>
      </c>
      <c r="C133">
        <v>47.9</v>
      </c>
      <c r="D133">
        <v>52.48</v>
      </c>
      <c r="E133">
        <v>47.383000000000003</v>
      </c>
      <c r="F133">
        <v>42</v>
      </c>
      <c r="G133">
        <v>1494.8</v>
      </c>
    </row>
    <row r="134" spans="1:7" x14ac:dyDescent="0.25">
      <c r="A134" t="s">
        <v>299</v>
      </c>
      <c r="B134" t="s">
        <v>4995</v>
      </c>
      <c r="C134">
        <v>47.9</v>
      </c>
      <c r="D134">
        <v>52.817999999999998</v>
      </c>
      <c r="E134">
        <v>47.482999999999997</v>
      </c>
      <c r="F134">
        <v>42</v>
      </c>
      <c r="G134">
        <v>1500.1</v>
      </c>
    </row>
    <row r="135" spans="1:7" x14ac:dyDescent="0.25">
      <c r="A135" t="s">
        <v>299</v>
      </c>
      <c r="B135" t="s">
        <v>4996</v>
      </c>
      <c r="C135">
        <v>47.7</v>
      </c>
      <c r="D135">
        <v>52.500999999999998</v>
      </c>
      <c r="E135">
        <v>47.421999999999997</v>
      </c>
      <c r="F135">
        <v>42</v>
      </c>
      <c r="G135">
        <v>1482.9</v>
      </c>
    </row>
    <row r="136" spans="1:7" x14ac:dyDescent="0.25">
      <c r="A136" t="s">
        <v>299</v>
      </c>
      <c r="B136" t="s">
        <v>4997</v>
      </c>
      <c r="C136">
        <v>47.7</v>
      </c>
      <c r="D136">
        <v>52.640999999999998</v>
      </c>
      <c r="E136">
        <v>47.424999999999997</v>
      </c>
      <c r="F136">
        <v>42</v>
      </c>
      <c r="G136">
        <v>1477.3</v>
      </c>
    </row>
    <row r="137" spans="1:7" x14ac:dyDescent="0.25">
      <c r="A137" t="s">
        <v>299</v>
      </c>
      <c r="B137" t="s">
        <v>4998</v>
      </c>
      <c r="C137">
        <v>47.8</v>
      </c>
      <c r="D137">
        <v>52.526000000000003</v>
      </c>
      <c r="E137">
        <v>47.393999999999998</v>
      </c>
      <c r="F137">
        <v>42</v>
      </c>
      <c r="G137">
        <v>1481.2</v>
      </c>
    </row>
    <row r="138" spans="1:7" x14ac:dyDescent="0.25">
      <c r="A138" t="s">
        <v>299</v>
      </c>
      <c r="B138" t="s">
        <v>4999</v>
      </c>
      <c r="C138">
        <v>47.9</v>
      </c>
      <c r="D138">
        <v>52.56</v>
      </c>
      <c r="E138">
        <v>47.414999999999999</v>
      </c>
      <c r="F138">
        <v>42</v>
      </c>
      <c r="G138">
        <v>1486.4</v>
      </c>
    </row>
    <row r="139" spans="1:7" x14ac:dyDescent="0.25">
      <c r="A139" t="s">
        <v>299</v>
      </c>
      <c r="B139" t="s">
        <v>5000</v>
      </c>
      <c r="C139">
        <v>48.5</v>
      </c>
      <c r="D139">
        <v>53.165999999999997</v>
      </c>
      <c r="E139">
        <v>47.496000000000002</v>
      </c>
      <c r="F139">
        <v>42</v>
      </c>
      <c r="G139">
        <v>1497.1</v>
      </c>
    </row>
    <row r="140" spans="1:7" x14ac:dyDescent="0.25">
      <c r="A140" t="s">
        <v>299</v>
      </c>
      <c r="B140" t="s">
        <v>5001</v>
      </c>
      <c r="C140">
        <v>48</v>
      </c>
      <c r="D140">
        <v>52.603999999999999</v>
      </c>
      <c r="E140">
        <v>47.47</v>
      </c>
      <c r="F140">
        <v>42</v>
      </c>
      <c r="G140">
        <v>1497.8</v>
      </c>
    </row>
    <row r="141" spans="1:7" x14ac:dyDescent="0.25">
      <c r="A141" t="s">
        <v>299</v>
      </c>
      <c r="B141" t="s">
        <v>5002</v>
      </c>
      <c r="C141">
        <v>47.8</v>
      </c>
      <c r="D141">
        <v>52.328000000000003</v>
      </c>
      <c r="E141">
        <v>47.517000000000003</v>
      </c>
      <c r="F141">
        <v>42</v>
      </c>
      <c r="G141">
        <v>1510.4</v>
      </c>
    </row>
    <row r="142" spans="1:7" x14ac:dyDescent="0.25">
      <c r="A142" t="s">
        <v>299</v>
      </c>
      <c r="B142" t="s">
        <v>5003</v>
      </c>
      <c r="C142">
        <v>47.9</v>
      </c>
      <c r="D142">
        <v>52.780999999999999</v>
      </c>
      <c r="E142">
        <v>47.459000000000003</v>
      </c>
      <c r="F142">
        <v>42</v>
      </c>
      <c r="G142">
        <v>1493.9</v>
      </c>
    </row>
    <row r="143" spans="1:7" x14ac:dyDescent="0.25">
      <c r="A143" t="s">
        <v>299</v>
      </c>
      <c r="B143" t="s">
        <v>5004</v>
      </c>
      <c r="C143">
        <v>48.1</v>
      </c>
      <c r="D143">
        <v>52.811</v>
      </c>
      <c r="E143">
        <v>47.485999999999997</v>
      </c>
      <c r="F143">
        <v>42</v>
      </c>
      <c r="G143">
        <v>1495.4</v>
      </c>
    </row>
    <row r="144" spans="1:7" x14ac:dyDescent="0.25">
      <c r="A144" t="s">
        <v>299</v>
      </c>
      <c r="B144" t="s">
        <v>5005</v>
      </c>
      <c r="C144">
        <v>47.9</v>
      </c>
      <c r="D144">
        <v>52.83</v>
      </c>
      <c r="E144">
        <v>47.426000000000002</v>
      </c>
      <c r="F144">
        <v>42</v>
      </c>
      <c r="G144">
        <v>1478.1</v>
      </c>
    </row>
    <row r="145" spans="1:7" x14ac:dyDescent="0.25">
      <c r="A145" t="s">
        <v>299</v>
      </c>
      <c r="B145" t="s">
        <v>5006</v>
      </c>
      <c r="C145">
        <v>47.9</v>
      </c>
      <c r="D145">
        <v>52.600999999999999</v>
      </c>
      <c r="E145">
        <v>47.521000000000001</v>
      </c>
      <c r="F145">
        <v>42</v>
      </c>
      <c r="G145">
        <v>1501.4</v>
      </c>
    </row>
    <row r="146" spans="1:7" x14ac:dyDescent="0.25">
      <c r="A146" t="s">
        <v>299</v>
      </c>
      <c r="B146" t="s">
        <v>5007</v>
      </c>
      <c r="C146">
        <v>47.9</v>
      </c>
      <c r="D146">
        <v>52.661000000000001</v>
      </c>
      <c r="E146">
        <v>47.421999999999997</v>
      </c>
      <c r="F146">
        <v>41</v>
      </c>
      <c r="G146">
        <v>1484.5</v>
      </c>
    </row>
    <row r="147" spans="1:7" x14ac:dyDescent="0.25">
      <c r="A147" t="s">
        <v>299</v>
      </c>
      <c r="B147" t="s">
        <v>5008</v>
      </c>
      <c r="C147">
        <v>48.2</v>
      </c>
      <c r="D147">
        <v>52.677</v>
      </c>
      <c r="E147">
        <v>47.472999999999999</v>
      </c>
      <c r="F147">
        <v>42</v>
      </c>
      <c r="G147">
        <v>1502.8</v>
      </c>
    </row>
    <row r="148" spans="1:7" x14ac:dyDescent="0.25">
      <c r="A148" t="s">
        <v>299</v>
      </c>
      <c r="B148" t="s">
        <v>5009</v>
      </c>
      <c r="C148">
        <v>48.1</v>
      </c>
      <c r="D148">
        <v>52.570999999999998</v>
      </c>
      <c r="E148">
        <v>47.466000000000001</v>
      </c>
      <c r="F148">
        <v>41</v>
      </c>
      <c r="G148">
        <v>1495.9</v>
      </c>
    </row>
    <row r="149" spans="1:7" x14ac:dyDescent="0.25">
      <c r="A149" t="s">
        <v>299</v>
      </c>
      <c r="B149" t="s">
        <v>5010</v>
      </c>
      <c r="C149">
        <v>48.5</v>
      </c>
      <c r="D149">
        <v>52.337000000000003</v>
      </c>
      <c r="E149">
        <v>47.475999999999999</v>
      </c>
      <c r="F149">
        <v>42</v>
      </c>
      <c r="G149">
        <v>1508.4</v>
      </c>
    </row>
    <row r="150" spans="1:7" x14ac:dyDescent="0.25">
      <c r="A150" t="s">
        <v>299</v>
      </c>
      <c r="B150" t="s">
        <v>5011</v>
      </c>
      <c r="C150">
        <v>47.9</v>
      </c>
      <c r="D150">
        <v>52.643000000000001</v>
      </c>
      <c r="E150">
        <v>47.497</v>
      </c>
      <c r="F150">
        <v>41</v>
      </c>
      <c r="G150">
        <v>1501.6</v>
      </c>
    </row>
    <row r="151" spans="1:7" x14ac:dyDescent="0.25">
      <c r="A151" t="s">
        <v>299</v>
      </c>
      <c r="B151" t="s">
        <v>5012</v>
      </c>
      <c r="C151">
        <v>48.2</v>
      </c>
      <c r="D151">
        <v>52.694000000000003</v>
      </c>
      <c r="E151">
        <v>47.436999999999998</v>
      </c>
      <c r="F151">
        <v>42</v>
      </c>
      <c r="G151">
        <v>1498.7</v>
      </c>
    </row>
    <row r="152" spans="1:7" x14ac:dyDescent="0.25">
      <c r="A152" t="s">
        <v>299</v>
      </c>
      <c r="B152" t="s">
        <v>5013</v>
      </c>
      <c r="C152">
        <v>47.8</v>
      </c>
      <c r="D152">
        <v>52.183999999999997</v>
      </c>
      <c r="E152">
        <v>47.433999999999997</v>
      </c>
      <c r="F152">
        <v>41</v>
      </c>
      <c r="G152">
        <v>1484.2</v>
      </c>
    </row>
    <row r="153" spans="1:7" x14ac:dyDescent="0.25">
      <c r="A153" t="s">
        <v>299</v>
      </c>
      <c r="B153" t="s">
        <v>5014</v>
      </c>
      <c r="C153">
        <v>47.5</v>
      </c>
      <c r="D153">
        <v>52.343000000000004</v>
      </c>
      <c r="E153">
        <v>47.414999999999999</v>
      </c>
      <c r="F153">
        <v>42</v>
      </c>
      <c r="G153">
        <v>1483.3</v>
      </c>
    </row>
    <row r="154" spans="1:7" x14ac:dyDescent="0.25">
      <c r="A154" t="s">
        <v>299</v>
      </c>
      <c r="B154" t="s">
        <v>5015</v>
      </c>
      <c r="C154">
        <v>47.6</v>
      </c>
      <c r="D154">
        <v>51.984999999999999</v>
      </c>
      <c r="E154">
        <v>47.377000000000002</v>
      </c>
      <c r="F154">
        <v>41</v>
      </c>
      <c r="G154">
        <v>1498.5</v>
      </c>
    </row>
    <row r="155" spans="1:7" x14ac:dyDescent="0.25">
      <c r="A155" t="s">
        <v>299</v>
      </c>
      <c r="B155" t="s">
        <v>5016</v>
      </c>
      <c r="C155">
        <v>48</v>
      </c>
      <c r="D155">
        <v>52.594000000000001</v>
      </c>
      <c r="E155">
        <v>47.427999999999997</v>
      </c>
      <c r="F155">
        <v>41</v>
      </c>
      <c r="G155">
        <v>1475.6</v>
      </c>
    </row>
    <row r="156" spans="1:7" x14ac:dyDescent="0.25">
      <c r="A156" t="s">
        <v>299</v>
      </c>
      <c r="B156" t="s">
        <v>5017</v>
      </c>
      <c r="C156">
        <v>47.6</v>
      </c>
      <c r="D156">
        <v>52.691000000000003</v>
      </c>
      <c r="E156">
        <v>47.453000000000003</v>
      </c>
      <c r="F156">
        <v>42</v>
      </c>
      <c r="G156">
        <v>1479.4</v>
      </c>
    </row>
    <row r="157" spans="1:7" x14ac:dyDescent="0.25">
      <c r="A157" t="s">
        <v>299</v>
      </c>
      <c r="B157" t="s">
        <v>5018</v>
      </c>
      <c r="C157">
        <v>47.6</v>
      </c>
      <c r="D157">
        <v>52.106999999999999</v>
      </c>
      <c r="E157">
        <v>47.482999999999997</v>
      </c>
      <c r="F157">
        <v>42</v>
      </c>
      <c r="G157">
        <v>1491.8</v>
      </c>
    </row>
    <row r="158" spans="1:7" x14ac:dyDescent="0.25">
      <c r="A158" t="s">
        <v>299</v>
      </c>
      <c r="B158" t="s">
        <v>5019</v>
      </c>
      <c r="C158">
        <v>47.8</v>
      </c>
      <c r="D158">
        <v>52.601999999999997</v>
      </c>
      <c r="E158">
        <v>47.485999999999997</v>
      </c>
      <c r="F158">
        <v>42</v>
      </c>
      <c r="G158">
        <v>1485.8</v>
      </c>
    </row>
    <row r="159" spans="1:7" x14ac:dyDescent="0.25">
      <c r="A159" t="s">
        <v>299</v>
      </c>
      <c r="B159" t="s">
        <v>5020</v>
      </c>
      <c r="C159">
        <v>47.8</v>
      </c>
      <c r="D159">
        <v>52.372999999999998</v>
      </c>
      <c r="E159">
        <v>47.448</v>
      </c>
      <c r="F159">
        <v>41</v>
      </c>
      <c r="G159">
        <v>1479</v>
      </c>
    </row>
    <row r="160" spans="1:7" x14ac:dyDescent="0.25">
      <c r="A160" t="s">
        <v>299</v>
      </c>
      <c r="B160" t="s">
        <v>5021</v>
      </c>
      <c r="C160">
        <v>47.7</v>
      </c>
      <c r="D160">
        <v>52.472000000000001</v>
      </c>
      <c r="E160">
        <v>47.445999999999998</v>
      </c>
      <c r="F160">
        <v>42</v>
      </c>
      <c r="G160">
        <v>1489.5</v>
      </c>
    </row>
    <row r="161" spans="1:7" x14ac:dyDescent="0.25">
      <c r="A161" t="s">
        <v>299</v>
      </c>
      <c r="B161" t="s">
        <v>5022</v>
      </c>
      <c r="C161">
        <v>47.8</v>
      </c>
      <c r="D161">
        <v>51.838000000000001</v>
      </c>
      <c r="E161">
        <v>47.558999999999997</v>
      </c>
      <c r="F161">
        <v>42</v>
      </c>
      <c r="G161">
        <v>1486.1</v>
      </c>
    </row>
    <row r="162" spans="1:7" x14ac:dyDescent="0.25">
      <c r="A162" t="s">
        <v>299</v>
      </c>
      <c r="B162" t="s">
        <v>5023</v>
      </c>
      <c r="C162">
        <v>47.9</v>
      </c>
      <c r="D162">
        <v>52.424999999999997</v>
      </c>
      <c r="E162">
        <v>47.569000000000003</v>
      </c>
      <c r="F162">
        <v>42</v>
      </c>
      <c r="G162">
        <v>1506.7</v>
      </c>
    </row>
    <row r="163" spans="1:7" x14ac:dyDescent="0.25">
      <c r="A163" t="s">
        <v>299</v>
      </c>
      <c r="B163" t="s">
        <v>5024</v>
      </c>
      <c r="C163">
        <v>47.8</v>
      </c>
      <c r="D163">
        <v>52.631999999999998</v>
      </c>
      <c r="E163">
        <v>47.561</v>
      </c>
      <c r="F163">
        <v>42</v>
      </c>
      <c r="G163">
        <v>1480.6</v>
      </c>
    </row>
    <row r="164" spans="1:7" x14ac:dyDescent="0.25">
      <c r="A164" t="s">
        <v>299</v>
      </c>
      <c r="B164" t="s">
        <v>5025</v>
      </c>
      <c r="C164">
        <v>48.3</v>
      </c>
      <c r="D164">
        <v>52.567999999999998</v>
      </c>
      <c r="E164">
        <v>47.506</v>
      </c>
      <c r="F164">
        <v>42</v>
      </c>
      <c r="G164">
        <v>1486.6</v>
      </c>
    </row>
    <row r="165" spans="1:7" x14ac:dyDescent="0.25">
      <c r="A165" t="s">
        <v>299</v>
      </c>
      <c r="B165" t="s">
        <v>5026</v>
      </c>
      <c r="C165">
        <v>47.9</v>
      </c>
      <c r="D165">
        <v>52.439</v>
      </c>
      <c r="E165">
        <v>47.529000000000003</v>
      </c>
      <c r="F165">
        <v>42</v>
      </c>
      <c r="G165">
        <v>1487</v>
      </c>
    </row>
    <row r="166" spans="1:7" x14ac:dyDescent="0.25">
      <c r="A166" t="s">
        <v>299</v>
      </c>
      <c r="B166" t="s">
        <v>5027</v>
      </c>
      <c r="C166">
        <v>48</v>
      </c>
      <c r="D166">
        <v>52.774000000000001</v>
      </c>
      <c r="E166">
        <v>47.506</v>
      </c>
      <c r="F166">
        <v>42</v>
      </c>
      <c r="G166">
        <v>1484.2</v>
      </c>
    </row>
    <row r="167" spans="1:7" x14ac:dyDescent="0.25">
      <c r="A167" t="s">
        <v>299</v>
      </c>
      <c r="B167" t="s">
        <v>5028</v>
      </c>
      <c r="C167">
        <v>48</v>
      </c>
      <c r="D167">
        <v>52.6</v>
      </c>
      <c r="E167">
        <v>47.506</v>
      </c>
      <c r="F167">
        <v>42</v>
      </c>
      <c r="G167">
        <v>1328.7</v>
      </c>
    </row>
    <row r="168" spans="1:7" x14ac:dyDescent="0.25">
      <c r="A168" t="s">
        <v>299</v>
      </c>
      <c r="B168" t="s">
        <v>5029</v>
      </c>
      <c r="C168">
        <v>69.5</v>
      </c>
      <c r="D168">
        <v>65.614999999999995</v>
      </c>
      <c r="E168">
        <v>47.337000000000003</v>
      </c>
      <c r="F168">
        <v>42</v>
      </c>
      <c r="G168">
        <v>1352.2</v>
      </c>
    </row>
    <row r="169" spans="1:7" x14ac:dyDescent="0.25">
      <c r="A169" t="s">
        <v>299</v>
      </c>
      <c r="B169" t="s">
        <v>5030</v>
      </c>
      <c r="C169">
        <v>54.9</v>
      </c>
      <c r="D169">
        <v>58.348999999999997</v>
      </c>
      <c r="E169">
        <v>46.542999999999999</v>
      </c>
      <c r="F169">
        <v>40</v>
      </c>
      <c r="G169">
        <v>1195.2</v>
      </c>
    </row>
    <row r="170" spans="1:7" x14ac:dyDescent="0.25">
      <c r="A170" t="s">
        <v>299</v>
      </c>
      <c r="B170" t="s">
        <v>5031</v>
      </c>
      <c r="C170">
        <v>68.2</v>
      </c>
      <c r="D170">
        <v>64.820999999999998</v>
      </c>
      <c r="E170">
        <v>47.311999999999998</v>
      </c>
      <c r="F170">
        <v>42</v>
      </c>
      <c r="G170">
        <v>1437</v>
      </c>
    </row>
    <row r="171" spans="1:7" x14ac:dyDescent="0.25">
      <c r="A171" t="s">
        <v>299</v>
      </c>
      <c r="B171" t="s">
        <v>5032</v>
      </c>
      <c r="C171">
        <v>55.1</v>
      </c>
      <c r="D171">
        <v>58.435000000000002</v>
      </c>
      <c r="E171">
        <v>46.576999999999998</v>
      </c>
      <c r="F171">
        <v>39</v>
      </c>
      <c r="G171">
        <v>1457.2</v>
      </c>
    </row>
    <row r="172" spans="1:7" x14ac:dyDescent="0.25">
      <c r="A172" t="s">
        <v>299</v>
      </c>
      <c r="B172" t="s">
        <v>5033</v>
      </c>
      <c r="C172">
        <v>49.4</v>
      </c>
      <c r="D172">
        <v>53.933999999999997</v>
      </c>
      <c r="E172">
        <v>47.408000000000001</v>
      </c>
      <c r="F172">
        <v>45</v>
      </c>
      <c r="G172">
        <v>1473.8</v>
      </c>
    </row>
    <row r="173" spans="1:7" x14ac:dyDescent="0.25">
      <c r="A173" t="s">
        <v>299</v>
      </c>
      <c r="B173" t="s">
        <v>5034</v>
      </c>
      <c r="C173">
        <v>48.2</v>
      </c>
      <c r="D173">
        <v>53.533000000000001</v>
      </c>
      <c r="E173">
        <v>47.505000000000003</v>
      </c>
      <c r="F173">
        <v>42</v>
      </c>
      <c r="G173">
        <v>1495.6</v>
      </c>
    </row>
    <row r="174" spans="1:7" x14ac:dyDescent="0.25">
      <c r="A174" t="s">
        <v>299</v>
      </c>
      <c r="B174" t="s">
        <v>5035</v>
      </c>
      <c r="C174">
        <v>47.8</v>
      </c>
      <c r="D174">
        <v>52.939</v>
      </c>
      <c r="E174">
        <v>47.576999999999998</v>
      </c>
      <c r="F174">
        <v>42</v>
      </c>
      <c r="G174">
        <v>1466.1</v>
      </c>
    </row>
    <row r="175" spans="1:7" x14ac:dyDescent="0.25">
      <c r="A175" t="s">
        <v>299</v>
      </c>
      <c r="B175" t="s">
        <v>5036</v>
      </c>
      <c r="C175">
        <v>48</v>
      </c>
      <c r="D175">
        <v>52.904000000000003</v>
      </c>
      <c r="E175">
        <v>47.530999999999999</v>
      </c>
      <c r="F175">
        <v>42</v>
      </c>
      <c r="G175">
        <v>1487.9</v>
      </c>
    </row>
    <row r="176" spans="1:7" x14ac:dyDescent="0.25">
      <c r="A176" t="s">
        <v>299</v>
      </c>
      <c r="B176" t="s">
        <v>5037</v>
      </c>
      <c r="C176">
        <v>47.9</v>
      </c>
      <c r="D176">
        <v>52.390999999999998</v>
      </c>
      <c r="E176">
        <v>47.454999999999998</v>
      </c>
      <c r="F176">
        <v>42</v>
      </c>
      <c r="G176">
        <v>1471.5</v>
      </c>
    </row>
    <row r="177" spans="1:7" x14ac:dyDescent="0.25">
      <c r="A177" t="s">
        <v>299</v>
      </c>
      <c r="B177" t="s">
        <v>5038</v>
      </c>
      <c r="C177">
        <v>48.5</v>
      </c>
      <c r="D177">
        <v>52.837000000000003</v>
      </c>
      <c r="E177">
        <v>47.408000000000001</v>
      </c>
      <c r="F177">
        <v>42</v>
      </c>
      <c r="G177">
        <v>1461.8</v>
      </c>
    </row>
    <row r="178" spans="1:7" x14ac:dyDescent="0.25">
      <c r="A178" t="s">
        <v>299</v>
      </c>
      <c r="B178" t="s">
        <v>5039</v>
      </c>
      <c r="C178">
        <v>47.8</v>
      </c>
      <c r="D178">
        <v>52.945999999999998</v>
      </c>
      <c r="E178">
        <v>47.462000000000003</v>
      </c>
      <c r="F178">
        <v>42</v>
      </c>
      <c r="G178">
        <v>1483.4</v>
      </c>
    </row>
    <row r="179" spans="1:7" x14ac:dyDescent="0.25">
      <c r="A179" t="s">
        <v>299</v>
      </c>
      <c r="B179" t="s">
        <v>5040</v>
      </c>
      <c r="C179">
        <v>48.7</v>
      </c>
      <c r="D179">
        <v>53.097000000000001</v>
      </c>
      <c r="E179">
        <v>47.53</v>
      </c>
      <c r="F179">
        <v>43</v>
      </c>
      <c r="G179">
        <v>1475.7</v>
      </c>
    </row>
    <row r="180" spans="1:7" x14ac:dyDescent="0.25">
      <c r="A180" t="s">
        <v>299</v>
      </c>
      <c r="B180" t="s">
        <v>5041</v>
      </c>
      <c r="C180">
        <v>47.8</v>
      </c>
      <c r="D180">
        <v>52.67</v>
      </c>
      <c r="E180">
        <v>47.529000000000003</v>
      </c>
      <c r="F180">
        <v>42</v>
      </c>
      <c r="G180">
        <v>1498</v>
      </c>
    </row>
    <row r="181" spans="1:7" x14ac:dyDescent="0.25">
      <c r="A181" t="s">
        <v>299</v>
      </c>
      <c r="B181" t="s">
        <v>5042</v>
      </c>
      <c r="C181">
        <v>48</v>
      </c>
      <c r="D181">
        <v>52.750999999999998</v>
      </c>
      <c r="E181">
        <v>47.466999999999999</v>
      </c>
      <c r="F181">
        <v>42</v>
      </c>
      <c r="G181">
        <v>1476.9</v>
      </c>
    </row>
    <row r="182" spans="1:7" x14ac:dyDescent="0.25">
      <c r="A182" t="s">
        <v>299</v>
      </c>
      <c r="B182" t="s">
        <v>5043</v>
      </c>
      <c r="C182">
        <v>47.8</v>
      </c>
      <c r="D182">
        <v>52.712000000000003</v>
      </c>
      <c r="E182">
        <v>47.484000000000002</v>
      </c>
      <c r="F182">
        <v>43</v>
      </c>
      <c r="G182">
        <v>1497.6</v>
      </c>
    </row>
    <row r="183" spans="1:7" x14ac:dyDescent="0.25">
      <c r="A183" t="s">
        <v>299</v>
      </c>
      <c r="B183" t="s">
        <v>5044</v>
      </c>
      <c r="C183">
        <v>47.7</v>
      </c>
      <c r="D183">
        <v>52.787999999999997</v>
      </c>
      <c r="E183">
        <v>47.54</v>
      </c>
      <c r="F183">
        <v>42</v>
      </c>
      <c r="G183">
        <v>1497.4</v>
      </c>
    </row>
    <row r="184" spans="1:7" x14ac:dyDescent="0.25">
      <c r="A184" t="s">
        <v>299</v>
      </c>
      <c r="B184" t="s">
        <v>5045</v>
      </c>
      <c r="C184">
        <v>47.8</v>
      </c>
      <c r="D184">
        <v>52.536000000000001</v>
      </c>
      <c r="E184">
        <v>47.529000000000003</v>
      </c>
      <c r="F184">
        <v>42</v>
      </c>
      <c r="G184">
        <v>1490.9</v>
      </c>
    </row>
    <row r="185" spans="1:7" x14ac:dyDescent="0.25">
      <c r="A185" t="s">
        <v>299</v>
      </c>
      <c r="B185" t="s">
        <v>5046</v>
      </c>
      <c r="C185">
        <v>47.9</v>
      </c>
      <c r="D185">
        <v>52.896999999999998</v>
      </c>
      <c r="E185">
        <v>47.503</v>
      </c>
      <c r="F185">
        <v>43</v>
      </c>
      <c r="G185">
        <v>1501.8</v>
      </c>
    </row>
    <row r="186" spans="1:7" x14ac:dyDescent="0.25">
      <c r="A186" t="s">
        <v>299</v>
      </c>
      <c r="B186" t="s">
        <v>5047</v>
      </c>
      <c r="C186">
        <v>48.2</v>
      </c>
      <c r="D186">
        <v>53.314999999999998</v>
      </c>
      <c r="E186">
        <v>47.591999999999999</v>
      </c>
      <c r="F186">
        <v>43</v>
      </c>
      <c r="G186">
        <v>1503.3</v>
      </c>
    </row>
    <row r="187" spans="1:7" x14ac:dyDescent="0.25">
      <c r="A187" t="s">
        <v>299</v>
      </c>
      <c r="B187" t="s">
        <v>5048</v>
      </c>
      <c r="C187">
        <v>48</v>
      </c>
      <c r="D187">
        <v>52.741</v>
      </c>
      <c r="E187">
        <v>47.515000000000001</v>
      </c>
      <c r="F187">
        <v>42</v>
      </c>
      <c r="G187">
        <v>1510</v>
      </c>
    </row>
    <row r="188" spans="1:7" x14ac:dyDescent="0.25">
      <c r="A188" t="s">
        <v>299</v>
      </c>
      <c r="B188" t="s">
        <v>5049</v>
      </c>
      <c r="C188">
        <v>47.9</v>
      </c>
      <c r="D188">
        <v>52.665999999999997</v>
      </c>
      <c r="E188">
        <v>47.518000000000001</v>
      </c>
      <c r="F188">
        <v>42</v>
      </c>
      <c r="G188">
        <v>1491.2</v>
      </c>
    </row>
    <row r="189" spans="1:7" x14ac:dyDescent="0.25">
      <c r="A189" t="s">
        <v>299</v>
      </c>
      <c r="B189" t="s">
        <v>5050</v>
      </c>
      <c r="C189">
        <v>48.8</v>
      </c>
      <c r="D189">
        <v>53.017000000000003</v>
      </c>
      <c r="E189">
        <v>47.439</v>
      </c>
      <c r="F189">
        <v>42</v>
      </c>
      <c r="G189">
        <v>1454</v>
      </c>
    </row>
    <row r="190" spans="1:7" x14ac:dyDescent="0.25">
      <c r="A190" t="s">
        <v>299</v>
      </c>
      <c r="B190" t="s">
        <v>5051</v>
      </c>
      <c r="C190">
        <v>47.8</v>
      </c>
      <c r="D190">
        <v>52.557000000000002</v>
      </c>
      <c r="E190">
        <v>47.442</v>
      </c>
      <c r="F190">
        <v>42</v>
      </c>
      <c r="G190">
        <v>1480.2</v>
      </c>
    </row>
    <row r="191" spans="1:7" x14ac:dyDescent="0.25">
      <c r="A191" t="s">
        <v>299</v>
      </c>
      <c r="B191" t="s">
        <v>5052</v>
      </c>
      <c r="C191">
        <v>48.6</v>
      </c>
      <c r="D191">
        <v>52.866999999999997</v>
      </c>
      <c r="E191">
        <v>47.408000000000001</v>
      </c>
      <c r="F191">
        <v>42</v>
      </c>
      <c r="G191">
        <v>1458.9</v>
      </c>
    </row>
    <row r="192" spans="1:7" x14ac:dyDescent="0.25">
      <c r="A192" t="s">
        <v>299</v>
      </c>
      <c r="B192" t="s">
        <v>5053</v>
      </c>
      <c r="C192">
        <v>47.4</v>
      </c>
      <c r="D192">
        <v>51.962000000000003</v>
      </c>
      <c r="E192">
        <v>47.478000000000002</v>
      </c>
      <c r="F192">
        <v>42</v>
      </c>
      <c r="G192">
        <v>1496.6</v>
      </c>
    </row>
    <row r="193" spans="1:7" x14ac:dyDescent="0.25">
      <c r="A193" t="s">
        <v>299</v>
      </c>
      <c r="B193" t="s">
        <v>5054</v>
      </c>
      <c r="C193">
        <v>47.7</v>
      </c>
      <c r="D193">
        <v>52.671999999999997</v>
      </c>
      <c r="E193">
        <v>47.368000000000002</v>
      </c>
      <c r="F193">
        <v>42</v>
      </c>
      <c r="G193">
        <v>1461.9</v>
      </c>
    </row>
    <row r="194" spans="1:7" x14ac:dyDescent="0.25">
      <c r="A194" t="s">
        <v>299</v>
      </c>
      <c r="B194" t="s">
        <v>5055</v>
      </c>
      <c r="C194">
        <v>47.8</v>
      </c>
      <c r="D194">
        <v>52.917000000000002</v>
      </c>
      <c r="E194">
        <v>47.386000000000003</v>
      </c>
      <c r="F194">
        <v>42</v>
      </c>
      <c r="G194">
        <v>1482.7</v>
      </c>
    </row>
    <row r="195" spans="1:7" x14ac:dyDescent="0.25">
      <c r="A195" t="s">
        <v>299</v>
      </c>
      <c r="B195" t="s">
        <v>5056</v>
      </c>
      <c r="C195">
        <v>47.7</v>
      </c>
      <c r="D195">
        <v>52.575000000000003</v>
      </c>
      <c r="E195">
        <v>47.415999999999997</v>
      </c>
      <c r="F195">
        <v>42</v>
      </c>
      <c r="G195">
        <v>1482.7</v>
      </c>
    </row>
    <row r="196" spans="1:7" x14ac:dyDescent="0.25">
      <c r="A196" t="s">
        <v>299</v>
      </c>
      <c r="B196" t="s">
        <v>5057</v>
      </c>
      <c r="C196">
        <v>47.8</v>
      </c>
      <c r="D196">
        <v>52.439</v>
      </c>
      <c r="E196">
        <v>47.414000000000001</v>
      </c>
      <c r="F196">
        <v>40</v>
      </c>
      <c r="G196">
        <v>1482.1</v>
      </c>
    </row>
    <row r="197" spans="1:7" x14ac:dyDescent="0.25">
      <c r="A197" t="s">
        <v>299</v>
      </c>
      <c r="B197" t="s">
        <v>5058</v>
      </c>
      <c r="C197">
        <v>48</v>
      </c>
      <c r="D197">
        <v>52.588000000000001</v>
      </c>
      <c r="E197">
        <v>47.5</v>
      </c>
      <c r="F197">
        <v>42</v>
      </c>
      <c r="G197">
        <v>1474.9</v>
      </c>
    </row>
    <row r="198" spans="1:7" x14ac:dyDescent="0.25">
      <c r="A198" t="s">
        <v>299</v>
      </c>
      <c r="B198" t="s">
        <v>5059</v>
      </c>
      <c r="C198">
        <v>47.6</v>
      </c>
      <c r="D198">
        <v>52.142000000000003</v>
      </c>
      <c r="E198">
        <v>47.432000000000002</v>
      </c>
      <c r="F198">
        <v>42</v>
      </c>
      <c r="G198">
        <v>1459</v>
      </c>
    </row>
    <row r="199" spans="1:7" x14ac:dyDescent="0.25">
      <c r="A199" t="s">
        <v>299</v>
      </c>
      <c r="B199" t="s">
        <v>5060</v>
      </c>
      <c r="C199">
        <v>48.1</v>
      </c>
      <c r="D199">
        <v>52.628</v>
      </c>
      <c r="E199">
        <v>47.454999999999998</v>
      </c>
      <c r="F199">
        <v>42</v>
      </c>
      <c r="G199">
        <v>1470.8</v>
      </c>
    </row>
    <row r="200" spans="1:7" x14ac:dyDescent="0.25">
      <c r="A200" t="s">
        <v>299</v>
      </c>
      <c r="B200" t="s">
        <v>5061</v>
      </c>
      <c r="C200">
        <v>47.8</v>
      </c>
      <c r="D200">
        <v>52.7</v>
      </c>
      <c r="E200">
        <v>47.447000000000003</v>
      </c>
      <c r="F200">
        <v>42</v>
      </c>
      <c r="G200">
        <v>1478.2</v>
      </c>
    </row>
    <row r="201" spans="1:7" x14ac:dyDescent="0.25">
      <c r="A201" t="s">
        <v>299</v>
      </c>
      <c r="B201" t="s">
        <v>5062</v>
      </c>
      <c r="C201">
        <v>47.9</v>
      </c>
      <c r="D201">
        <v>53.393000000000001</v>
      </c>
      <c r="E201">
        <v>47.433</v>
      </c>
      <c r="F201">
        <v>42</v>
      </c>
      <c r="G201">
        <v>1470.1</v>
      </c>
    </row>
    <row r="202" spans="1:7" x14ac:dyDescent="0.25">
      <c r="A202" t="s">
        <v>299</v>
      </c>
      <c r="B202" t="s">
        <v>5063</v>
      </c>
      <c r="C202">
        <v>47.9</v>
      </c>
      <c r="D202">
        <v>53.393000000000001</v>
      </c>
      <c r="E202">
        <v>47.433</v>
      </c>
      <c r="F202">
        <v>42</v>
      </c>
      <c r="G202">
        <v>1470.1</v>
      </c>
    </row>
    <row r="203" spans="1:7" x14ac:dyDescent="0.25">
      <c r="A203" t="s">
        <v>299</v>
      </c>
      <c r="B203" t="s">
        <v>5064</v>
      </c>
      <c r="C203">
        <v>47.8</v>
      </c>
      <c r="D203">
        <v>52.898000000000003</v>
      </c>
      <c r="E203">
        <v>47.472999999999999</v>
      </c>
      <c r="F203">
        <v>43</v>
      </c>
      <c r="G203">
        <v>1496.9</v>
      </c>
    </row>
    <row r="204" spans="1:7" x14ac:dyDescent="0.25">
      <c r="A204" t="s">
        <v>299</v>
      </c>
      <c r="B204" t="s">
        <v>5065</v>
      </c>
      <c r="C204">
        <v>47.8</v>
      </c>
      <c r="D204">
        <v>52.613</v>
      </c>
      <c r="E204">
        <v>47.470999999999997</v>
      </c>
      <c r="F204">
        <v>42</v>
      </c>
      <c r="G204">
        <v>1480.8</v>
      </c>
    </row>
    <row r="205" spans="1:7" x14ac:dyDescent="0.25">
      <c r="A205" t="s">
        <v>299</v>
      </c>
      <c r="B205" t="s">
        <v>5066</v>
      </c>
      <c r="C205">
        <v>48.1</v>
      </c>
      <c r="D205">
        <v>52.8</v>
      </c>
      <c r="E205">
        <v>47.427999999999997</v>
      </c>
      <c r="F205">
        <v>42</v>
      </c>
      <c r="G205">
        <v>1430.4</v>
      </c>
    </row>
    <row r="206" spans="1:7" x14ac:dyDescent="0.25">
      <c r="A206" t="s">
        <v>299</v>
      </c>
      <c r="B206" t="s">
        <v>5067</v>
      </c>
      <c r="C206">
        <v>47.8</v>
      </c>
      <c r="D206">
        <v>52.646999999999998</v>
      </c>
      <c r="E206">
        <v>47.38</v>
      </c>
      <c r="F206">
        <v>41</v>
      </c>
      <c r="G206">
        <v>1479.3</v>
      </c>
    </row>
    <row r="207" spans="1:7" x14ac:dyDescent="0.25">
      <c r="A207" t="s">
        <v>299</v>
      </c>
      <c r="B207" t="s">
        <v>5068</v>
      </c>
      <c r="C207">
        <v>47.5</v>
      </c>
      <c r="D207">
        <v>52.390999999999998</v>
      </c>
      <c r="E207">
        <v>47.411000000000001</v>
      </c>
      <c r="F207">
        <v>41</v>
      </c>
      <c r="G207">
        <v>1502.1</v>
      </c>
    </row>
    <row r="208" spans="1:7" x14ac:dyDescent="0.25">
      <c r="A208" t="s">
        <v>299</v>
      </c>
      <c r="B208" t="s">
        <v>5069</v>
      </c>
      <c r="C208">
        <v>47.9</v>
      </c>
      <c r="D208">
        <v>52.847999999999999</v>
      </c>
      <c r="E208">
        <v>47.417000000000002</v>
      </c>
      <c r="F208">
        <v>42</v>
      </c>
      <c r="G208">
        <v>1482.7</v>
      </c>
    </row>
    <row r="209" spans="1:7" x14ac:dyDescent="0.25">
      <c r="A209" t="s">
        <v>299</v>
      </c>
      <c r="B209" t="s">
        <v>5070</v>
      </c>
      <c r="C209">
        <v>47.7</v>
      </c>
      <c r="D209">
        <v>52.695</v>
      </c>
      <c r="E209">
        <v>47.4</v>
      </c>
      <c r="F209">
        <v>42</v>
      </c>
      <c r="G209">
        <v>1477.2</v>
      </c>
    </row>
    <row r="210" spans="1:7" x14ac:dyDescent="0.25">
      <c r="A210" t="s">
        <v>299</v>
      </c>
      <c r="B210" t="s">
        <v>5071</v>
      </c>
      <c r="C210">
        <v>48.1</v>
      </c>
      <c r="D210">
        <v>52.753</v>
      </c>
      <c r="E210">
        <v>47.375</v>
      </c>
      <c r="F210">
        <v>41</v>
      </c>
      <c r="G210">
        <v>1475.6</v>
      </c>
    </row>
    <row r="211" spans="1:7" x14ac:dyDescent="0.25">
      <c r="A211" t="s">
        <v>299</v>
      </c>
      <c r="B211" t="s">
        <v>5072</v>
      </c>
      <c r="C211">
        <v>47.8</v>
      </c>
      <c r="D211">
        <v>52.79</v>
      </c>
      <c r="E211">
        <v>47.375</v>
      </c>
      <c r="F211">
        <v>41</v>
      </c>
      <c r="G211">
        <v>1478.2</v>
      </c>
    </row>
    <row r="212" spans="1:7" x14ac:dyDescent="0.25">
      <c r="A212" t="s">
        <v>299</v>
      </c>
      <c r="B212" t="s">
        <v>5073</v>
      </c>
      <c r="C212">
        <v>47.6</v>
      </c>
      <c r="D212">
        <v>52.551000000000002</v>
      </c>
      <c r="E212">
        <v>47.372</v>
      </c>
      <c r="F212">
        <v>41</v>
      </c>
      <c r="G212">
        <v>1481.4</v>
      </c>
    </row>
    <row r="213" spans="1:7" x14ac:dyDescent="0.25">
      <c r="A213" t="s">
        <v>299</v>
      </c>
      <c r="B213" t="s">
        <v>5074</v>
      </c>
      <c r="C213">
        <v>48.1</v>
      </c>
      <c r="D213">
        <v>53.25</v>
      </c>
      <c r="E213">
        <v>47.357999999999997</v>
      </c>
      <c r="F213">
        <v>42</v>
      </c>
      <c r="G213">
        <v>1483.5</v>
      </c>
    </row>
    <row r="214" spans="1:7" x14ac:dyDescent="0.25">
      <c r="A214" t="s">
        <v>299</v>
      </c>
      <c r="B214" t="s">
        <v>5075</v>
      </c>
      <c r="C214">
        <v>48</v>
      </c>
      <c r="D214">
        <v>52.171999999999997</v>
      </c>
      <c r="E214">
        <v>47.408000000000001</v>
      </c>
      <c r="F214">
        <v>42</v>
      </c>
      <c r="G214">
        <v>1501.1</v>
      </c>
    </row>
    <row r="215" spans="1:7" x14ac:dyDescent="0.25">
      <c r="A215" t="s">
        <v>299</v>
      </c>
      <c r="B215" t="s">
        <v>5076</v>
      </c>
      <c r="C215">
        <v>48.1</v>
      </c>
      <c r="D215">
        <v>52.658999999999999</v>
      </c>
      <c r="E215">
        <v>47.424999999999997</v>
      </c>
      <c r="F215">
        <v>41</v>
      </c>
      <c r="G215">
        <v>1492.7</v>
      </c>
    </row>
    <row r="216" spans="1:7" x14ac:dyDescent="0.25">
      <c r="A216" t="s">
        <v>299</v>
      </c>
      <c r="B216" t="s">
        <v>5077</v>
      </c>
      <c r="C216">
        <v>48.4</v>
      </c>
      <c r="D216">
        <v>52.622</v>
      </c>
      <c r="E216">
        <v>47.344000000000001</v>
      </c>
      <c r="F216">
        <v>41</v>
      </c>
      <c r="G216">
        <v>1493.7</v>
      </c>
    </row>
    <row r="217" spans="1:7" x14ac:dyDescent="0.25">
      <c r="A217" t="s">
        <v>299</v>
      </c>
      <c r="B217" t="s">
        <v>5078</v>
      </c>
      <c r="C217">
        <v>49.6</v>
      </c>
      <c r="D217">
        <v>53.93</v>
      </c>
      <c r="E217">
        <v>47.384999999999998</v>
      </c>
      <c r="F217">
        <v>42</v>
      </c>
      <c r="G217">
        <v>1496.1</v>
      </c>
    </row>
    <row r="218" spans="1:7" x14ac:dyDescent="0.25">
      <c r="A218" t="s">
        <v>299</v>
      </c>
      <c r="B218" t="s">
        <v>5079</v>
      </c>
      <c r="C218">
        <v>48.1</v>
      </c>
      <c r="D218">
        <v>52.85</v>
      </c>
      <c r="E218">
        <v>47.442</v>
      </c>
      <c r="F218">
        <v>41</v>
      </c>
      <c r="G218">
        <v>1503.4</v>
      </c>
    </row>
    <row r="219" spans="1:7" x14ac:dyDescent="0.25">
      <c r="A219" t="s">
        <v>299</v>
      </c>
      <c r="B219" t="s">
        <v>5080</v>
      </c>
      <c r="C219">
        <v>47.7</v>
      </c>
      <c r="D219">
        <v>52.37</v>
      </c>
      <c r="E219">
        <v>47.497</v>
      </c>
      <c r="F219">
        <v>42</v>
      </c>
      <c r="G219">
        <v>1501.8</v>
      </c>
    </row>
    <row r="220" spans="1:7" x14ac:dyDescent="0.25">
      <c r="A220" t="s">
        <v>299</v>
      </c>
      <c r="B220" t="s">
        <v>5081</v>
      </c>
      <c r="C220">
        <v>48.1</v>
      </c>
      <c r="D220">
        <v>52.923000000000002</v>
      </c>
      <c r="E220">
        <v>47.488</v>
      </c>
      <c r="F220">
        <v>42</v>
      </c>
      <c r="G220">
        <v>1499.4</v>
      </c>
    </row>
    <row r="221" spans="1:7" x14ac:dyDescent="0.25">
      <c r="A221" t="s">
        <v>299</v>
      </c>
      <c r="B221" t="s">
        <v>5082</v>
      </c>
      <c r="C221">
        <v>48</v>
      </c>
      <c r="D221">
        <v>52.600999999999999</v>
      </c>
      <c r="E221">
        <v>47.4</v>
      </c>
      <c r="F221">
        <v>42</v>
      </c>
      <c r="G221">
        <v>1458.3</v>
      </c>
    </row>
    <row r="222" spans="1:7" x14ac:dyDescent="0.25">
      <c r="A222" t="s">
        <v>299</v>
      </c>
      <c r="B222" t="s">
        <v>5083</v>
      </c>
      <c r="C222">
        <v>47.6</v>
      </c>
      <c r="D222">
        <v>52.231999999999999</v>
      </c>
      <c r="E222">
        <v>47.462000000000003</v>
      </c>
      <c r="F222">
        <v>41</v>
      </c>
      <c r="G222">
        <v>1488.2</v>
      </c>
    </row>
    <row r="223" spans="1:7" x14ac:dyDescent="0.25">
      <c r="A223" t="s">
        <v>299</v>
      </c>
      <c r="B223" t="s">
        <v>5084</v>
      </c>
      <c r="C223">
        <v>47.1</v>
      </c>
      <c r="D223">
        <v>51.854999999999997</v>
      </c>
      <c r="E223">
        <v>47.241999999999997</v>
      </c>
      <c r="F223">
        <v>41</v>
      </c>
      <c r="G223">
        <v>1467.8</v>
      </c>
    </row>
    <row r="224" spans="1:7" x14ac:dyDescent="0.25">
      <c r="A224" t="s">
        <v>299</v>
      </c>
      <c r="B224" t="s">
        <v>5085</v>
      </c>
      <c r="C224">
        <v>47.6</v>
      </c>
      <c r="D224">
        <v>52.539000000000001</v>
      </c>
      <c r="E224">
        <v>47.320999999999998</v>
      </c>
      <c r="F224">
        <v>41</v>
      </c>
      <c r="G224">
        <v>1466.2</v>
      </c>
    </row>
    <row r="225" spans="1:7" x14ac:dyDescent="0.25">
      <c r="A225" t="s">
        <v>299</v>
      </c>
      <c r="B225" t="s">
        <v>5086</v>
      </c>
      <c r="C225">
        <v>47.1</v>
      </c>
      <c r="D225">
        <v>52.481999999999999</v>
      </c>
      <c r="E225">
        <v>47.320999999999998</v>
      </c>
      <c r="F225">
        <v>41</v>
      </c>
      <c r="G225">
        <v>1471.6</v>
      </c>
    </row>
    <row r="226" spans="1:7" x14ac:dyDescent="0.25">
      <c r="A226" t="s">
        <v>299</v>
      </c>
      <c r="B226" t="s">
        <v>5087</v>
      </c>
      <c r="C226">
        <v>47.2</v>
      </c>
      <c r="D226">
        <v>51.927999999999997</v>
      </c>
      <c r="E226">
        <v>47.290999999999997</v>
      </c>
      <c r="F226">
        <v>42</v>
      </c>
      <c r="G226">
        <v>1467.3</v>
      </c>
    </row>
    <row r="227" spans="1:7" x14ac:dyDescent="0.25">
      <c r="A227" t="s">
        <v>299</v>
      </c>
      <c r="B227" t="s">
        <v>5088</v>
      </c>
      <c r="C227">
        <v>47.5</v>
      </c>
      <c r="D227">
        <v>52.110999999999997</v>
      </c>
      <c r="E227">
        <v>47.298999999999999</v>
      </c>
      <c r="F227">
        <v>41</v>
      </c>
      <c r="G227">
        <v>1470.6</v>
      </c>
    </row>
    <row r="228" spans="1:7" x14ac:dyDescent="0.25">
      <c r="A228" t="s">
        <v>299</v>
      </c>
      <c r="B228" t="s">
        <v>5089</v>
      </c>
      <c r="C228">
        <v>47.4</v>
      </c>
      <c r="D228">
        <v>52.305999999999997</v>
      </c>
      <c r="E228">
        <v>47.362000000000002</v>
      </c>
      <c r="F228">
        <v>41</v>
      </c>
      <c r="G228">
        <v>1476.9</v>
      </c>
    </row>
    <row r="229" spans="1:7" x14ac:dyDescent="0.25">
      <c r="A229" t="s">
        <v>299</v>
      </c>
      <c r="B229" t="s">
        <v>5090</v>
      </c>
      <c r="C229">
        <v>47.6</v>
      </c>
      <c r="D229">
        <v>51.835000000000001</v>
      </c>
      <c r="E229">
        <v>47.375</v>
      </c>
      <c r="F229">
        <v>42</v>
      </c>
      <c r="G229">
        <v>1475.7</v>
      </c>
    </row>
    <row r="230" spans="1:7" x14ac:dyDescent="0.25">
      <c r="A230" t="s">
        <v>299</v>
      </c>
      <c r="B230" t="s">
        <v>5091</v>
      </c>
      <c r="C230">
        <v>47.6</v>
      </c>
      <c r="D230">
        <v>52.378999999999998</v>
      </c>
      <c r="E230">
        <v>47.374000000000002</v>
      </c>
      <c r="F230">
        <v>41</v>
      </c>
      <c r="G230">
        <v>1478.9</v>
      </c>
    </row>
    <row r="231" spans="1:7" x14ac:dyDescent="0.25">
      <c r="A231" t="s">
        <v>299</v>
      </c>
      <c r="B231" t="s">
        <v>5092</v>
      </c>
      <c r="C231">
        <v>47.8</v>
      </c>
      <c r="D231">
        <v>52.628</v>
      </c>
      <c r="E231">
        <v>47.414999999999999</v>
      </c>
      <c r="F231">
        <v>41</v>
      </c>
      <c r="G231">
        <v>1454.4</v>
      </c>
    </row>
    <row r="232" spans="1:7" x14ac:dyDescent="0.25">
      <c r="A232" t="s">
        <v>299</v>
      </c>
      <c r="B232" t="s">
        <v>5093</v>
      </c>
      <c r="C232">
        <v>47.5</v>
      </c>
      <c r="D232">
        <v>52.378</v>
      </c>
      <c r="E232">
        <v>47.436</v>
      </c>
      <c r="F232">
        <v>41</v>
      </c>
      <c r="G232">
        <v>1491.7</v>
      </c>
    </row>
    <row r="233" spans="1:7" x14ac:dyDescent="0.25">
      <c r="A233" t="s">
        <v>299</v>
      </c>
      <c r="B233" t="s">
        <v>5094</v>
      </c>
      <c r="C233">
        <v>47.5</v>
      </c>
      <c r="D233">
        <v>52.084000000000003</v>
      </c>
      <c r="E233">
        <v>47.408999999999999</v>
      </c>
      <c r="F233">
        <v>41</v>
      </c>
      <c r="G233">
        <v>1481.7</v>
      </c>
    </row>
    <row r="234" spans="1:7" x14ac:dyDescent="0.25">
      <c r="A234" t="s">
        <v>299</v>
      </c>
      <c r="B234" t="s">
        <v>5095</v>
      </c>
      <c r="C234">
        <v>47.7</v>
      </c>
      <c r="D234">
        <v>52.271999999999998</v>
      </c>
      <c r="E234">
        <v>47.405999999999999</v>
      </c>
      <c r="F234">
        <v>41</v>
      </c>
      <c r="G234">
        <v>1478.9</v>
      </c>
    </row>
    <row r="235" spans="1:7" x14ac:dyDescent="0.25">
      <c r="A235" t="s">
        <v>299</v>
      </c>
      <c r="B235" t="s">
        <v>5096</v>
      </c>
      <c r="C235">
        <v>48.3</v>
      </c>
      <c r="D235">
        <v>52.448</v>
      </c>
      <c r="E235">
        <v>47.457999999999998</v>
      </c>
      <c r="F235">
        <v>41</v>
      </c>
      <c r="G235">
        <v>1472.3</v>
      </c>
    </row>
    <row r="236" spans="1:7" x14ac:dyDescent="0.25">
      <c r="A236" t="s">
        <v>299</v>
      </c>
      <c r="B236" t="s">
        <v>5097</v>
      </c>
      <c r="C236">
        <v>47.7</v>
      </c>
      <c r="D236">
        <v>52.298999999999999</v>
      </c>
      <c r="E236">
        <v>47.393999999999998</v>
      </c>
      <c r="F236">
        <v>41</v>
      </c>
      <c r="G236">
        <v>1479.6</v>
      </c>
    </row>
    <row r="237" spans="1:7" x14ac:dyDescent="0.25">
      <c r="A237" t="s">
        <v>299</v>
      </c>
      <c r="B237" t="s">
        <v>5098</v>
      </c>
      <c r="C237">
        <v>47.6</v>
      </c>
      <c r="D237">
        <v>52.33</v>
      </c>
      <c r="E237">
        <v>47.436</v>
      </c>
      <c r="F237">
        <v>42</v>
      </c>
      <c r="G237">
        <v>1479.4</v>
      </c>
    </row>
    <row r="238" spans="1:7" x14ac:dyDescent="0.25">
      <c r="A238" t="s">
        <v>299</v>
      </c>
      <c r="B238" t="s">
        <v>5099</v>
      </c>
      <c r="C238">
        <v>47.6</v>
      </c>
      <c r="D238">
        <v>52.972000000000001</v>
      </c>
      <c r="E238">
        <v>47.436</v>
      </c>
      <c r="F238">
        <v>42</v>
      </c>
      <c r="G238">
        <v>1497.8</v>
      </c>
    </row>
    <row r="239" spans="1:7" x14ac:dyDescent="0.25">
      <c r="A239" t="s">
        <v>299</v>
      </c>
      <c r="B239" t="s">
        <v>5100</v>
      </c>
      <c r="C239">
        <v>47.7</v>
      </c>
      <c r="D239">
        <v>52.530999999999999</v>
      </c>
      <c r="E239">
        <v>47.439</v>
      </c>
      <c r="F239">
        <v>41</v>
      </c>
      <c r="G239">
        <v>1489.9</v>
      </c>
    </row>
    <row r="240" spans="1:7" x14ac:dyDescent="0.25">
      <c r="A240" t="s">
        <v>299</v>
      </c>
      <c r="B240" t="s">
        <v>5101</v>
      </c>
      <c r="C240">
        <v>48</v>
      </c>
      <c r="D240">
        <v>52.113</v>
      </c>
      <c r="E240">
        <v>47.462000000000003</v>
      </c>
      <c r="F240">
        <v>42</v>
      </c>
      <c r="G240">
        <v>1486.3</v>
      </c>
    </row>
    <row r="241" spans="1:7" x14ac:dyDescent="0.25">
      <c r="A241" t="s">
        <v>299</v>
      </c>
      <c r="B241" t="s">
        <v>5102</v>
      </c>
      <c r="C241">
        <v>48</v>
      </c>
      <c r="D241">
        <v>52.506999999999998</v>
      </c>
      <c r="E241">
        <v>47.406999999999996</v>
      </c>
      <c r="F241">
        <v>43</v>
      </c>
      <c r="G241">
        <v>1481</v>
      </c>
    </row>
    <row r="242" spans="1:7" x14ac:dyDescent="0.25">
      <c r="A242" t="s">
        <v>299</v>
      </c>
      <c r="B242" t="s">
        <v>5103</v>
      </c>
      <c r="C242">
        <v>47.7</v>
      </c>
      <c r="D242">
        <v>52.021000000000001</v>
      </c>
      <c r="E242">
        <v>47.34</v>
      </c>
      <c r="F242">
        <v>42</v>
      </c>
      <c r="G242">
        <v>1482.1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AF40-66E6-4914-8E9A-9919F10E32A8}">
  <dimension ref="A1:J241"/>
  <sheetViews>
    <sheetView workbookViewId="0">
      <selection activeCell="I1" sqref="I1:J6"/>
    </sheetView>
  </sheetViews>
  <sheetFormatPr defaultRowHeight="15" x14ac:dyDescent="0.25"/>
  <cols>
    <col min="2" max="2" width="10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2701</v>
      </c>
      <c r="C2">
        <v>42.3</v>
      </c>
      <c r="D2">
        <v>46.223999999999997</v>
      </c>
      <c r="E2">
        <v>44.796999999999997</v>
      </c>
      <c r="F2">
        <v>16</v>
      </c>
      <c r="G2">
        <v>48.6</v>
      </c>
      <c r="I2" t="s">
        <v>249</v>
      </c>
      <c r="J2" s="1">
        <f>AVERAGE(Tbl_1_GameObjects_40000[Celkové využití CPU '[%']])</f>
        <v>42.905833333333341</v>
      </c>
    </row>
    <row r="3" spans="1:10" x14ac:dyDescent="0.25">
      <c r="A3" t="s">
        <v>299</v>
      </c>
      <c r="B3" t="s">
        <v>2702</v>
      </c>
      <c r="C3">
        <v>42.4</v>
      </c>
      <c r="D3">
        <v>44.404000000000003</v>
      </c>
      <c r="E3">
        <v>45.042000000000002</v>
      </c>
      <c r="F3">
        <v>14</v>
      </c>
      <c r="G3">
        <v>50.3</v>
      </c>
      <c r="I3" t="s">
        <v>250</v>
      </c>
      <c r="J3" s="1">
        <f>AVERAGE(Tbl_1_GameObjects_40000[CPU Spotřeba energie jádra (SVI3 TFN) '[W']])</f>
        <v>45.471762499999976</v>
      </c>
    </row>
    <row r="4" spans="1:10" x14ac:dyDescent="0.25">
      <c r="A4" t="s">
        <v>299</v>
      </c>
      <c r="B4" t="s">
        <v>2703</v>
      </c>
      <c r="C4">
        <v>43.3</v>
      </c>
      <c r="D4">
        <v>45.945999999999998</v>
      </c>
      <c r="E4">
        <v>44.524000000000001</v>
      </c>
      <c r="F4">
        <v>15</v>
      </c>
      <c r="G4">
        <v>51.7</v>
      </c>
      <c r="I4" t="s">
        <v>251</v>
      </c>
      <c r="J4" s="1">
        <f>AVERAGE(Tbl_1_GameObjects_40000[Využití GPU '[%']])</f>
        <v>15.270833333333334</v>
      </c>
    </row>
    <row r="5" spans="1:10" x14ac:dyDescent="0.25">
      <c r="A5" t="s">
        <v>299</v>
      </c>
      <c r="B5" t="s">
        <v>2704</v>
      </c>
      <c r="C5">
        <v>42.5</v>
      </c>
      <c r="D5">
        <v>45.731000000000002</v>
      </c>
      <c r="E5">
        <v>44.991999999999997</v>
      </c>
      <c r="F5">
        <v>15</v>
      </c>
      <c r="G5">
        <v>52.6</v>
      </c>
      <c r="I5" t="s">
        <v>252</v>
      </c>
      <c r="J5" s="1">
        <f>AVERAGE(Tbl_1_GameObjects_40000[Total Board Power (TBP) '[W']])</f>
        <v>44.73342499999999</v>
      </c>
    </row>
    <row r="6" spans="1:10" x14ac:dyDescent="0.25">
      <c r="A6" t="s">
        <v>299</v>
      </c>
      <c r="B6" t="s">
        <v>2705</v>
      </c>
      <c r="C6">
        <v>42.9</v>
      </c>
      <c r="D6">
        <v>45.201999999999998</v>
      </c>
      <c r="E6">
        <v>44.801000000000002</v>
      </c>
      <c r="F6">
        <v>16</v>
      </c>
      <c r="G6">
        <v>53</v>
      </c>
      <c r="I6" t="s">
        <v>254</v>
      </c>
      <c r="J6" s="1">
        <f>AVERAGE(Tbl_1_GameObjects_40000[Snímková frekvence (Presented) '[FPS']])</f>
        <v>53.85499999999999</v>
      </c>
    </row>
    <row r="7" spans="1:10" x14ac:dyDescent="0.25">
      <c r="A7" t="s">
        <v>299</v>
      </c>
      <c r="B7" t="s">
        <v>2706</v>
      </c>
      <c r="C7">
        <v>42.1</v>
      </c>
      <c r="D7">
        <v>44.78</v>
      </c>
      <c r="E7">
        <v>43.987000000000002</v>
      </c>
      <c r="F7">
        <v>22</v>
      </c>
      <c r="G7">
        <v>53.3</v>
      </c>
    </row>
    <row r="8" spans="1:10" x14ac:dyDescent="0.25">
      <c r="A8" t="s">
        <v>299</v>
      </c>
      <c r="B8" t="s">
        <v>2707</v>
      </c>
      <c r="C8">
        <v>42</v>
      </c>
      <c r="D8">
        <v>45.508000000000003</v>
      </c>
      <c r="E8">
        <v>44.73</v>
      </c>
      <c r="F8">
        <v>16</v>
      </c>
      <c r="G8">
        <v>53.7</v>
      </c>
    </row>
    <row r="9" spans="1:10" x14ac:dyDescent="0.25">
      <c r="A9" t="s">
        <v>299</v>
      </c>
      <c r="B9" t="s">
        <v>2708</v>
      </c>
      <c r="C9">
        <v>42.2</v>
      </c>
      <c r="D9">
        <v>44.914000000000001</v>
      </c>
      <c r="E9">
        <v>44.612000000000002</v>
      </c>
      <c r="F9">
        <v>16</v>
      </c>
      <c r="G9">
        <v>53.8</v>
      </c>
    </row>
    <row r="10" spans="1:10" x14ac:dyDescent="0.25">
      <c r="A10" t="s">
        <v>299</v>
      </c>
      <c r="B10" t="s">
        <v>2709</v>
      </c>
      <c r="C10">
        <v>42</v>
      </c>
      <c r="D10">
        <v>45.741999999999997</v>
      </c>
      <c r="E10">
        <v>44.843000000000004</v>
      </c>
      <c r="F10">
        <v>15</v>
      </c>
      <c r="G10">
        <v>53.7</v>
      </c>
    </row>
    <row r="11" spans="1:10" x14ac:dyDescent="0.25">
      <c r="A11" t="s">
        <v>299</v>
      </c>
      <c r="B11" t="s">
        <v>2710</v>
      </c>
      <c r="C11">
        <v>42.6</v>
      </c>
      <c r="D11">
        <v>44.704000000000001</v>
      </c>
      <c r="E11">
        <v>44.369</v>
      </c>
      <c r="F11">
        <v>15</v>
      </c>
      <c r="G11">
        <v>53.8</v>
      </c>
    </row>
    <row r="12" spans="1:10" x14ac:dyDescent="0.25">
      <c r="A12" t="s">
        <v>299</v>
      </c>
      <c r="B12" t="s">
        <v>2711</v>
      </c>
      <c r="C12">
        <v>42.2</v>
      </c>
      <c r="D12">
        <v>45.39</v>
      </c>
      <c r="E12">
        <v>44.087000000000003</v>
      </c>
      <c r="F12">
        <v>16</v>
      </c>
      <c r="G12">
        <v>53.9</v>
      </c>
    </row>
    <row r="13" spans="1:10" x14ac:dyDescent="0.25">
      <c r="A13" t="s">
        <v>299</v>
      </c>
      <c r="B13" t="s">
        <v>2712</v>
      </c>
      <c r="C13">
        <v>42.6</v>
      </c>
      <c r="D13">
        <v>45.570999999999998</v>
      </c>
      <c r="E13">
        <v>43.875999999999998</v>
      </c>
      <c r="F13">
        <v>16</v>
      </c>
      <c r="G13">
        <v>54</v>
      </c>
    </row>
    <row r="14" spans="1:10" x14ac:dyDescent="0.25">
      <c r="A14" t="s">
        <v>299</v>
      </c>
      <c r="B14" t="s">
        <v>2713</v>
      </c>
      <c r="C14">
        <v>42.5</v>
      </c>
      <c r="D14">
        <v>44.378</v>
      </c>
      <c r="E14">
        <v>44.354999999999997</v>
      </c>
      <c r="F14">
        <v>16</v>
      </c>
      <c r="G14">
        <v>54</v>
      </c>
    </row>
    <row r="15" spans="1:10" x14ac:dyDescent="0.25">
      <c r="A15" t="s">
        <v>299</v>
      </c>
      <c r="B15" t="s">
        <v>2714</v>
      </c>
      <c r="C15">
        <v>42.7</v>
      </c>
      <c r="D15">
        <v>45.36</v>
      </c>
      <c r="E15">
        <v>45.554000000000002</v>
      </c>
      <c r="F15">
        <v>16</v>
      </c>
      <c r="G15">
        <v>54.1</v>
      </c>
    </row>
    <row r="16" spans="1:10" x14ac:dyDescent="0.25">
      <c r="A16" t="s">
        <v>299</v>
      </c>
      <c r="B16" t="s">
        <v>2715</v>
      </c>
      <c r="C16">
        <v>42.7</v>
      </c>
      <c r="D16">
        <v>46.112000000000002</v>
      </c>
      <c r="E16">
        <v>45.085000000000001</v>
      </c>
      <c r="F16">
        <v>15</v>
      </c>
      <c r="G16">
        <v>54.3</v>
      </c>
    </row>
    <row r="17" spans="1:7" x14ac:dyDescent="0.25">
      <c r="A17" t="s">
        <v>299</v>
      </c>
      <c r="B17" t="s">
        <v>2716</v>
      </c>
      <c r="C17">
        <v>42.3</v>
      </c>
      <c r="D17">
        <v>45.073999999999998</v>
      </c>
      <c r="E17">
        <v>44.823</v>
      </c>
      <c r="F17">
        <v>15</v>
      </c>
      <c r="G17">
        <v>54.3</v>
      </c>
    </row>
    <row r="18" spans="1:7" x14ac:dyDescent="0.25">
      <c r="A18" t="s">
        <v>299</v>
      </c>
      <c r="B18" t="s">
        <v>2717</v>
      </c>
      <c r="C18">
        <v>42.9</v>
      </c>
      <c r="D18">
        <v>45.238</v>
      </c>
      <c r="E18">
        <v>45.3</v>
      </c>
      <c r="F18">
        <v>13</v>
      </c>
      <c r="G18">
        <v>54.2</v>
      </c>
    </row>
    <row r="19" spans="1:7" x14ac:dyDescent="0.25">
      <c r="A19" t="s">
        <v>299</v>
      </c>
      <c r="B19" t="s">
        <v>2718</v>
      </c>
      <c r="C19">
        <v>42.1</v>
      </c>
      <c r="D19">
        <v>44.680999999999997</v>
      </c>
      <c r="E19">
        <v>45.895000000000003</v>
      </c>
      <c r="F19">
        <v>15</v>
      </c>
      <c r="G19">
        <v>54</v>
      </c>
    </row>
    <row r="20" spans="1:7" x14ac:dyDescent="0.25">
      <c r="A20" t="s">
        <v>299</v>
      </c>
      <c r="B20" t="s">
        <v>2719</v>
      </c>
      <c r="C20">
        <v>42.5</v>
      </c>
      <c r="D20">
        <v>44.844999999999999</v>
      </c>
      <c r="E20">
        <v>44.756999999999998</v>
      </c>
      <c r="F20">
        <v>15</v>
      </c>
      <c r="G20">
        <v>53.9</v>
      </c>
    </row>
    <row r="21" spans="1:7" x14ac:dyDescent="0.25">
      <c r="A21" t="s">
        <v>299</v>
      </c>
      <c r="B21" t="s">
        <v>2720</v>
      </c>
      <c r="C21">
        <v>42.3</v>
      </c>
      <c r="D21">
        <v>44.558</v>
      </c>
      <c r="E21">
        <v>44.975999999999999</v>
      </c>
      <c r="F21">
        <v>16</v>
      </c>
      <c r="G21">
        <v>54</v>
      </c>
    </row>
    <row r="22" spans="1:7" x14ac:dyDescent="0.25">
      <c r="A22" t="s">
        <v>299</v>
      </c>
      <c r="B22" t="s">
        <v>2721</v>
      </c>
      <c r="C22">
        <v>42.6</v>
      </c>
      <c r="D22">
        <v>45.011000000000003</v>
      </c>
      <c r="E22">
        <v>44.765999999999998</v>
      </c>
      <c r="F22">
        <v>15</v>
      </c>
      <c r="G22">
        <v>54.1</v>
      </c>
    </row>
    <row r="23" spans="1:7" x14ac:dyDescent="0.25">
      <c r="A23" t="s">
        <v>299</v>
      </c>
      <c r="B23" t="s">
        <v>2722</v>
      </c>
      <c r="C23">
        <v>42.3</v>
      </c>
      <c r="D23">
        <v>45.744999999999997</v>
      </c>
      <c r="E23">
        <v>45.027000000000001</v>
      </c>
      <c r="F23">
        <v>15</v>
      </c>
      <c r="G23">
        <v>54.1</v>
      </c>
    </row>
    <row r="24" spans="1:7" x14ac:dyDescent="0.25">
      <c r="A24" t="s">
        <v>299</v>
      </c>
      <c r="B24" t="s">
        <v>2723</v>
      </c>
      <c r="C24">
        <v>42.6</v>
      </c>
      <c r="D24">
        <v>45.582000000000001</v>
      </c>
      <c r="E24">
        <v>44.241999999999997</v>
      </c>
      <c r="F24">
        <v>15</v>
      </c>
      <c r="G24">
        <v>54.1</v>
      </c>
    </row>
    <row r="25" spans="1:7" x14ac:dyDescent="0.25">
      <c r="A25" t="s">
        <v>299</v>
      </c>
      <c r="B25" t="s">
        <v>2724</v>
      </c>
      <c r="C25">
        <v>42.7</v>
      </c>
      <c r="D25">
        <v>44.936</v>
      </c>
      <c r="E25">
        <v>45.116</v>
      </c>
      <c r="F25">
        <v>15</v>
      </c>
      <c r="G25">
        <v>54.1</v>
      </c>
    </row>
    <row r="26" spans="1:7" x14ac:dyDescent="0.25">
      <c r="A26" t="s">
        <v>299</v>
      </c>
      <c r="B26" t="s">
        <v>2725</v>
      </c>
      <c r="C26">
        <v>42.6</v>
      </c>
      <c r="D26">
        <v>45.16</v>
      </c>
      <c r="E26">
        <v>44.411000000000001</v>
      </c>
      <c r="F26">
        <v>16</v>
      </c>
      <c r="G26">
        <v>54.2</v>
      </c>
    </row>
    <row r="27" spans="1:7" x14ac:dyDescent="0.25">
      <c r="A27" t="s">
        <v>299</v>
      </c>
      <c r="B27" t="s">
        <v>2726</v>
      </c>
      <c r="C27">
        <v>42.1</v>
      </c>
      <c r="D27">
        <v>44.231000000000002</v>
      </c>
      <c r="E27">
        <v>44.838000000000001</v>
      </c>
      <c r="F27">
        <v>15</v>
      </c>
      <c r="G27">
        <v>54.3</v>
      </c>
    </row>
    <row r="28" spans="1:7" x14ac:dyDescent="0.25">
      <c r="A28" t="s">
        <v>299</v>
      </c>
      <c r="B28" t="s">
        <v>2727</v>
      </c>
      <c r="C28">
        <v>42.5</v>
      </c>
      <c r="D28">
        <v>45.345999999999997</v>
      </c>
      <c r="E28">
        <v>44.604999999999997</v>
      </c>
      <c r="F28">
        <v>14</v>
      </c>
      <c r="G28">
        <v>54.2</v>
      </c>
    </row>
    <row r="29" spans="1:7" x14ac:dyDescent="0.25">
      <c r="A29" t="s">
        <v>299</v>
      </c>
      <c r="B29" t="s">
        <v>2728</v>
      </c>
      <c r="C29">
        <v>42.6</v>
      </c>
      <c r="D29">
        <v>45.334000000000003</v>
      </c>
      <c r="E29">
        <v>44.756999999999998</v>
      </c>
      <c r="F29">
        <v>15</v>
      </c>
      <c r="G29">
        <v>54</v>
      </c>
    </row>
    <row r="30" spans="1:7" x14ac:dyDescent="0.25">
      <c r="A30" t="s">
        <v>299</v>
      </c>
      <c r="B30" t="s">
        <v>2729</v>
      </c>
      <c r="C30">
        <v>42.5</v>
      </c>
      <c r="D30">
        <v>45.948999999999998</v>
      </c>
      <c r="E30">
        <v>44.969000000000001</v>
      </c>
      <c r="F30">
        <v>15</v>
      </c>
      <c r="G30">
        <v>53.9</v>
      </c>
    </row>
    <row r="31" spans="1:7" x14ac:dyDescent="0.25">
      <c r="A31" t="s">
        <v>299</v>
      </c>
      <c r="B31" t="s">
        <v>2730</v>
      </c>
      <c r="C31">
        <v>42.4</v>
      </c>
      <c r="D31">
        <v>44.784999999999997</v>
      </c>
      <c r="E31">
        <v>44.146999999999998</v>
      </c>
      <c r="F31">
        <v>15</v>
      </c>
      <c r="G31">
        <v>53.9</v>
      </c>
    </row>
    <row r="32" spans="1:7" x14ac:dyDescent="0.25">
      <c r="A32" t="s">
        <v>299</v>
      </c>
      <c r="B32" t="s">
        <v>2731</v>
      </c>
      <c r="C32">
        <v>42.4</v>
      </c>
      <c r="D32">
        <v>45.002000000000002</v>
      </c>
      <c r="E32">
        <v>44.713000000000001</v>
      </c>
      <c r="F32">
        <v>20</v>
      </c>
      <c r="G32">
        <v>54</v>
      </c>
    </row>
    <row r="33" spans="1:7" x14ac:dyDescent="0.25">
      <c r="A33" t="s">
        <v>299</v>
      </c>
      <c r="B33" t="s">
        <v>2732</v>
      </c>
      <c r="C33">
        <v>42.6</v>
      </c>
      <c r="D33">
        <v>45.976999999999997</v>
      </c>
      <c r="E33">
        <v>44.709000000000003</v>
      </c>
      <c r="F33">
        <v>15</v>
      </c>
      <c r="G33">
        <v>54.1</v>
      </c>
    </row>
    <row r="34" spans="1:7" x14ac:dyDescent="0.25">
      <c r="A34" t="s">
        <v>299</v>
      </c>
      <c r="B34" t="s">
        <v>2733</v>
      </c>
      <c r="C34">
        <v>42.3</v>
      </c>
      <c r="D34">
        <v>45.386000000000003</v>
      </c>
      <c r="E34">
        <v>44.377000000000002</v>
      </c>
      <c r="F34">
        <v>15</v>
      </c>
      <c r="G34">
        <v>54.1</v>
      </c>
    </row>
    <row r="35" spans="1:7" x14ac:dyDescent="0.25">
      <c r="A35" t="s">
        <v>299</v>
      </c>
      <c r="B35" t="s">
        <v>2734</v>
      </c>
      <c r="C35">
        <v>41.8</v>
      </c>
      <c r="D35">
        <v>44.823</v>
      </c>
      <c r="E35">
        <v>44.384</v>
      </c>
      <c r="F35">
        <v>14</v>
      </c>
      <c r="G35">
        <v>54.2</v>
      </c>
    </row>
    <row r="36" spans="1:7" x14ac:dyDescent="0.25">
      <c r="A36" t="s">
        <v>299</v>
      </c>
      <c r="B36" t="s">
        <v>2735</v>
      </c>
      <c r="C36">
        <v>42.3</v>
      </c>
      <c r="D36">
        <v>45.643000000000001</v>
      </c>
      <c r="E36">
        <v>44.515000000000001</v>
      </c>
      <c r="F36">
        <v>16</v>
      </c>
      <c r="G36">
        <v>54.2</v>
      </c>
    </row>
    <row r="37" spans="1:7" x14ac:dyDescent="0.25">
      <c r="A37" t="s">
        <v>299</v>
      </c>
      <c r="B37" t="s">
        <v>2736</v>
      </c>
      <c r="C37">
        <v>42.2</v>
      </c>
      <c r="D37">
        <v>45.466000000000001</v>
      </c>
      <c r="E37">
        <v>44.387</v>
      </c>
      <c r="F37">
        <v>15</v>
      </c>
      <c r="G37">
        <v>54.3</v>
      </c>
    </row>
    <row r="38" spans="1:7" x14ac:dyDescent="0.25">
      <c r="A38" t="s">
        <v>299</v>
      </c>
      <c r="B38" t="s">
        <v>2737</v>
      </c>
      <c r="C38">
        <v>42.4</v>
      </c>
      <c r="D38">
        <v>45.655000000000001</v>
      </c>
      <c r="E38">
        <v>44.819000000000003</v>
      </c>
      <c r="F38">
        <v>16</v>
      </c>
      <c r="G38">
        <v>54.4</v>
      </c>
    </row>
    <row r="39" spans="1:7" x14ac:dyDescent="0.25">
      <c r="A39" t="s">
        <v>299</v>
      </c>
      <c r="B39" t="s">
        <v>2738</v>
      </c>
      <c r="C39">
        <v>42.4</v>
      </c>
      <c r="D39">
        <v>45.637999999999998</v>
      </c>
      <c r="E39">
        <v>44.625999999999998</v>
      </c>
      <c r="F39">
        <v>14</v>
      </c>
      <c r="G39">
        <v>54.1</v>
      </c>
    </row>
    <row r="40" spans="1:7" x14ac:dyDescent="0.25">
      <c r="A40" t="s">
        <v>299</v>
      </c>
      <c r="B40" t="s">
        <v>2739</v>
      </c>
      <c r="C40">
        <v>43.6</v>
      </c>
      <c r="D40">
        <v>46.777000000000001</v>
      </c>
      <c r="E40">
        <v>44.59</v>
      </c>
      <c r="F40">
        <v>15</v>
      </c>
      <c r="G40">
        <v>54</v>
      </c>
    </row>
    <row r="41" spans="1:7" x14ac:dyDescent="0.25">
      <c r="A41" t="s">
        <v>299</v>
      </c>
      <c r="B41" t="s">
        <v>2740</v>
      </c>
      <c r="C41">
        <v>42.4</v>
      </c>
      <c r="D41">
        <v>44.85</v>
      </c>
      <c r="E41">
        <v>44.786000000000001</v>
      </c>
      <c r="F41">
        <v>16</v>
      </c>
      <c r="G41">
        <v>54</v>
      </c>
    </row>
    <row r="42" spans="1:7" x14ac:dyDescent="0.25">
      <c r="A42" t="s">
        <v>299</v>
      </c>
      <c r="B42" t="s">
        <v>2741</v>
      </c>
      <c r="C42">
        <v>42.3</v>
      </c>
      <c r="D42">
        <v>44.744999999999997</v>
      </c>
      <c r="E42">
        <v>44.384</v>
      </c>
      <c r="F42">
        <v>15</v>
      </c>
      <c r="G42">
        <v>54</v>
      </c>
    </row>
    <row r="43" spans="1:7" x14ac:dyDescent="0.25">
      <c r="A43" t="s">
        <v>299</v>
      </c>
      <c r="B43" t="s">
        <v>2742</v>
      </c>
      <c r="C43">
        <v>42.5</v>
      </c>
      <c r="D43">
        <v>45.231000000000002</v>
      </c>
      <c r="E43">
        <v>45.051000000000002</v>
      </c>
      <c r="F43">
        <v>14</v>
      </c>
      <c r="G43">
        <v>54.2</v>
      </c>
    </row>
    <row r="44" spans="1:7" x14ac:dyDescent="0.25">
      <c r="A44" t="s">
        <v>299</v>
      </c>
      <c r="B44" t="s">
        <v>2743</v>
      </c>
      <c r="C44">
        <v>42.3</v>
      </c>
      <c r="D44">
        <v>44.713000000000001</v>
      </c>
      <c r="E44">
        <v>44.594999999999999</v>
      </c>
      <c r="F44">
        <v>16</v>
      </c>
      <c r="G44">
        <v>54.1</v>
      </c>
    </row>
    <row r="45" spans="1:7" x14ac:dyDescent="0.25">
      <c r="A45" t="s">
        <v>299</v>
      </c>
      <c r="B45" t="s">
        <v>2744</v>
      </c>
      <c r="C45">
        <v>42.6</v>
      </c>
      <c r="D45">
        <v>44.965000000000003</v>
      </c>
      <c r="E45">
        <v>45.633000000000003</v>
      </c>
      <c r="F45">
        <v>34</v>
      </c>
      <c r="G45">
        <v>54.2</v>
      </c>
    </row>
    <row r="46" spans="1:7" x14ac:dyDescent="0.25">
      <c r="A46" t="s">
        <v>299</v>
      </c>
      <c r="B46" t="s">
        <v>2745</v>
      </c>
      <c r="C46">
        <v>41.8</v>
      </c>
      <c r="D46">
        <v>43.713999999999999</v>
      </c>
      <c r="E46">
        <v>44.753999999999998</v>
      </c>
      <c r="F46">
        <v>15</v>
      </c>
      <c r="G46">
        <v>54.2</v>
      </c>
    </row>
    <row r="47" spans="1:7" x14ac:dyDescent="0.25">
      <c r="A47" t="s">
        <v>299</v>
      </c>
      <c r="B47" t="s">
        <v>2746</v>
      </c>
      <c r="C47">
        <v>42</v>
      </c>
      <c r="D47">
        <v>45.164999999999999</v>
      </c>
      <c r="E47">
        <v>44.573</v>
      </c>
      <c r="F47">
        <v>13</v>
      </c>
      <c r="G47">
        <v>54</v>
      </c>
    </row>
    <row r="48" spans="1:7" x14ac:dyDescent="0.25">
      <c r="A48" t="s">
        <v>299</v>
      </c>
      <c r="B48" t="s">
        <v>2747</v>
      </c>
      <c r="C48">
        <v>41.9</v>
      </c>
      <c r="D48">
        <v>44.587000000000003</v>
      </c>
      <c r="E48">
        <v>44.936</v>
      </c>
      <c r="F48">
        <v>15</v>
      </c>
      <c r="G48">
        <v>53.7</v>
      </c>
    </row>
    <row r="49" spans="1:7" x14ac:dyDescent="0.25">
      <c r="A49" t="s">
        <v>299</v>
      </c>
      <c r="B49" t="s">
        <v>2748</v>
      </c>
      <c r="C49">
        <v>42.3</v>
      </c>
      <c r="D49">
        <v>45.576000000000001</v>
      </c>
      <c r="E49">
        <v>44.680999999999997</v>
      </c>
      <c r="F49">
        <v>11</v>
      </c>
      <c r="G49">
        <v>53.8</v>
      </c>
    </row>
    <row r="50" spans="1:7" x14ac:dyDescent="0.25">
      <c r="A50" t="s">
        <v>299</v>
      </c>
      <c r="B50" t="s">
        <v>2749</v>
      </c>
      <c r="C50">
        <v>42.3</v>
      </c>
      <c r="D50">
        <v>45.622</v>
      </c>
      <c r="E50">
        <v>44.435000000000002</v>
      </c>
      <c r="F50">
        <v>15</v>
      </c>
      <c r="G50">
        <v>53.9</v>
      </c>
    </row>
    <row r="51" spans="1:7" x14ac:dyDescent="0.25">
      <c r="A51" t="s">
        <v>299</v>
      </c>
      <c r="B51" t="s">
        <v>2750</v>
      </c>
      <c r="C51">
        <v>42.5</v>
      </c>
      <c r="D51">
        <v>45.84</v>
      </c>
      <c r="E51">
        <v>44.209000000000003</v>
      </c>
      <c r="F51">
        <v>13</v>
      </c>
      <c r="G51">
        <v>54</v>
      </c>
    </row>
    <row r="52" spans="1:7" x14ac:dyDescent="0.25">
      <c r="A52" t="s">
        <v>299</v>
      </c>
      <c r="B52" t="s">
        <v>2751</v>
      </c>
      <c r="C52">
        <v>41.5</v>
      </c>
      <c r="D52">
        <v>44.179000000000002</v>
      </c>
      <c r="E52">
        <v>45.002000000000002</v>
      </c>
      <c r="F52">
        <v>16</v>
      </c>
      <c r="G52">
        <v>53.8</v>
      </c>
    </row>
    <row r="53" spans="1:7" x14ac:dyDescent="0.25">
      <c r="A53" t="s">
        <v>299</v>
      </c>
      <c r="B53" t="s">
        <v>2752</v>
      </c>
      <c r="C53">
        <v>42.9</v>
      </c>
      <c r="D53">
        <v>46.316000000000003</v>
      </c>
      <c r="E53">
        <v>44.652999999999999</v>
      </c>
      <c r="F53">
        <v>14</v>
      </c>
      <c r="G53">
        <v>53.6</v>
      </c>
    </row>
    <row r="54" spans="1:7" x14ac:dyDescent="0.25">
      <c r="A54" t="s">
        <v>299</v>
      </c>
      <c r="B54" t="s">
        <v>2753</v>
      </c>
      <c r="C54">
        <v>42.1</v>
      </c>
      <c r="D54">
        <v>44.692</v>
      </c>
      <c r="E54">
        <v>44.548000000000002</v>
      </c>
      <c r="F54">
        <v>16</v>
      </c>
      <c r="G54">
        <v>53.9</v>
      </c>
    </row>
    <row r="55" spans="1:7" x14ac:dyDescent="0.25">
      <c r="A55" t="s">
        <v>299</v>
      </c>
      <c r="B55" t="s">
        <v>2754</v>
      </c>
      <c r="C55">
        <v>42.3</v>
      </c>
      <c r="D55">
        <v>45.581000000000003</v>
      </c>
      <c r="E55">
        <v>45.264000000000003</v>
      </c>
      <c r="F55">
        <v>14</v>
      </c>
      <c r="G55">
        <v>54</v>
      </c>
    </row>
    <row r="56" spans="1:7" x14ac:dyDescent="0.25">
      <c r="A56" t="s">
        <v>299</v>
      </c>
      <c r="B56" t="s">
        <v>2755</v>
      </c>
      <c r="C56">
        <v>43.1</v>
      </c>
      <c r="D56">
        <v>45.926000000000002</v>
      </c>
      <c r="E56">
        <v>45.375999999999998</v>
      </c>
      <c r="F56">
        <v>15</v>
      </c>
      <c r="G56">
        <v>54.2</v>
      </c>
    </row>
    <row r="57" spans="1:7" x14ac:dyDescent="0.25">
      <c r="A57" t="s">
        <v>299</v>
      </c>
      <c r="B57" t="s">
        <v>2756</v>
      </c>
      <c r="C57">
        <v>42.2</v>
      </c>
      <c r="D57">
        <v>45.485999999999997</v>
      </c>
      <c r="E57">
        <v>45.377000000000002</v>
      </c>
      <c r="F57">
        <v>13</v>
      </c>
      <c r="G57">
        <v>54.3</v>
      </c>
    </row>
    <row r="58" spans="1:7" x14ac:dyDescent="0.25">
      <c r="A58" t="s">
        <v>299</v>
      </c>
      <c r="B58" t="s">
        <v>2757</v>
      </c>
      <c r="C58">
        <v>42.6</v>
      </c>
      <c r="D58">
        <v>45.338000000000001</v>
      </c>
      <c r="E58">
        <v>45.255000000000003</v>
      </c>
      <c r="F58">
        <v>15</v>
      </c>
      <c r="G58">
        <v>53.8</v>
      </c>
    </row>
    <row r="59" spans="1:7" x14ac:dyDescent="0.25">
      <c r="A59" t="s">
        <v>299</v>
      </c>
      <c r="B59" t="s">
        <v>2758</v>
      </c>
      <c r="C59">
        <v>42.3</v>
      </c>
      <c r="D59">
        <v>44.661000000000001</v>
      </c>
      <c r="E59">
        <v>44.18</v>
      </c>
      <c r="F59">
        <v>15</v>
      </c>
      <c r="G59">
        <v>54.1</v>
      </c>
    </row>
    <row r="60" spans="1:7" x14ac:dyDescent="0.25">
      <c r="A60" t="s">
        <v>299</v>
      </c>
      <c r="B60" t="s">
        <v>2759</v>
      </c>
      <c r="C60">
        <v>42.3</v>
      </c>
      <c r="D60">
        <v>45.037999999999997</v>
      </c>
      <c r="E60">
        <v>44.207999999999998</v>
      </c>
      <c r="F60">
        <v>15</v>
      </c>
      <c r="G60">
        <v>54.1</v>
      </c>
    </row>
    <row r="61" spans="1:7" x14ac:dyDescent="0.25">
      <c r="A61" t="s">
        <v>299</v>
      </c>
      <c r="B61" t="s">
        <v>2760</v>
      </c>
      <c r="C61">
        <v>43.1</v>
      </c>
      <c r="D61">
        <v>45.915999999999997</v>
      </c>
      <c r="E61">
        <v>43.97</v>
      </c>
      <c r="F61">
        <v>15</v>
      </c>
      <c r="G61">
        <v>54.1</v>
      </c>
    </row>
    <row r="62" spans="1:7" x14ac:dyDescent="0.25">
      <c r="A62" t="s">
        <v>299</v>
      </c>
      <c r="B62" t="s">
        <v>2761</v>
      </c>
      <c r="C62">
        <v>42.6</v>
      </c>
      <c r="D62">
        <v>45.463000000000001</v>
      </c>
      <c r="E62">
        <v>43.631</v>
      </c>
      <c r="F62">
        <v>15</v>
      </c>
      <c r="G62">
        <v>54.2</v>
      </c>
    </row>
    <row r="63" spans="1:7" x14ac:dyDescent="0.25">
      <c r="A63" t="s">
        <v>299</v>
      </c>
      <c r="B63" t="s">
        <v>2762</v>
      </c>
      <c r="C63">
        <v>42.5</v>
      </c>
      <c r="D63">
        <v>45.325000000000003</v>
      </c>
      <c r="E63">
        <v>45.185000000000002</v>
      </c>
      <c r="F63">
        <v>14</v>
      </c>
      <c r="G63">
        <v>54.2</v>
      </c>
    </row>
    <row r="64" spans="1:7" x14ac:dyDescent="0.25">
      <c r="A64" t="s">
        <v>299</v>
      </c>
      <c r="B64" t="s">
        <v>2763</v>
      </c>
      <c r="C64">
        <v>42.1</v>
      </c>
      <c r="D64">
        <v>44.878999999999998</v>
      </c>
      <c r="E64">
        <v>45.185000000000002</v>
      </c>
      <c r="F64">
        <v>14</v>
      </c>
      <c r="G64">
        <v>54.1</v>
      </c>
    </row>
    <row r="65" spans="1:7" x14ac:dyDescent="0.25">
      <c r="A65" t="s">
        <v>299</v>
      </c>
      <c r="B65" t="s">
        <v>2764</v>
      </c>
      <c r="C65">
        <v>42.7</v>
      </c>
      <c r="D65">
        <v>45.69</v>
      </c>
      <c r="E65">
        <v>45.372999999999998</v>
      </c>
      <c r="F65">
        <v>14</v>
      </c>
      <c r="G65">
        <v>54.1</v>
      </c>
    </row>
    <row r="66" spans="1:7" x14ac:dyDescent="0.25">
      <c r="A66" t="s">
        <v>299</v>
      </c>
      <c r="B66" t="s">
        <v>2765</v>
      </c>
      <c r="C66">
        <v>42.1</v>
      </c>
      <c r="D66">
        <v>44.085000000000001</v>
      </c>
      <c r="E66">
        <v>44.664000000000001</v>
      </c>
      <c r="F66">
        <v>15</v>
      </c>
      <c r="G66">
        <v>54</v>
      </c>
    </row>
    <row r="67" spans="1:7" x14ac:dyDescent="0.25">
      <c r="A67" t="s">
        <v>299</v>
      </c>
      <c r="B67" t="s">
        <v>2766</v>
      </c>
      <c r="C67">
        <v>42.7</v>
      </c>
      <c r="D67">
        <v>45.357999999999997</v>
      </c>
      <c r="E67">
        <v>44.737000000000002</v>
      </c>
      <c r="F67">
        <v>16</v>
      </c>
      <c r="G67">
        <v>54.1</v>
      </c>
    </row>
    <row r="68" spans="1:7" x14ac:dyDescent="0.25">
      <c r="A68" t="s">
        <v>299</v>
      </c>
      <c r="B68" t="s">
        <v>2767</v>
      </c>
      <c r="C68">
        <v>42.7</v>
      </c>
      <c r="D68">
        <v>45.357999999999997</v>
      </c>
      <c r="E68">
        <v>44.92</v>
      </c>
      <c r="F68">
        <v>16</v>
      </c>
      <c r="G68">
        <v>54.1</v>
      </c>
    </row>
    <row r="69" spans="1:7" x14ac:dyDescent="0.25">
      <c r="A69" t="s">
        <v>299</v>
      </c>
      <c r="B69" t="s">
        <v>2768</v>
      </c>
      <c r="C69">
        <v>42</v>
      </c>
      <c r="D69">
        <v>45.235999999999997</v>
      </c>
      <c r="E69">
        <v>44.454000000000001</v>
      </c>
      <c r="F69">
        <v>18</v>
      </c>
      <c r="G69">
        <v>54.2</v>
      </c>
    </row>
    <row r="70" spans="1:7" x14ac:dyDescent="0.25">
      <c r="A70" t="s">
        <v>299</v>
      </c>
      <c r="B70" t="s">
        <v>2769</v>
      </c>
      <c r="C70">
        <v>42.5</v>
      </c>
      <c r="D70">
        <v>45.917999999999999</v>
      </c>
      <c r="E70">
        <v>44.625999999999998</v>
      </c>
      <c r="F70">
        <v>16</v>
      </c>
      <c r="G70">
        <v>54.2</v>
      </c>
    </row>
    <row r="71" spans="1:7" x14ac:dyDescent="0.25">
      <c r="A71" t="s">
        <v>299</v>
      </c>
      <c r="B71" t="s">
        <v>2770</v>
      </c>
      <c r="C71">
        <v>42.7</v>
      </c>
      <c r="D71">
        <v>45.655000000000001</v>
      </c>
      <c r="E71">
        <v>44.978000000000002</v>
      </c>
      <c r="F71">
        <v>16</v>
      </c>
      <c r="G71">
        <v>54.3</v>
      </c>
    </row>
    <row r="72" spans="1:7" x14ac:dyDescent="0.25">
      <c r="A72" t="s">
        <v>299</v>
      </c>
      <c r="B72" t="s">
        <v>2771</v>
      </c>
      <c r="C72">
        <v>42.9</v>
      </c>
      <c r="D72">
        <v>44.231999999999999</v>
      </c>
      <c r="E72">
        <v>45.354999999999997</v>
      </c>
      <c r="F72">
        <v>16</v>
      </c>
      <c r="G72">
        <v>54.3</v>
      </c>
    </row>
    <row r="73" spans="1:7" x14ac:dyDescent="0.25">
      <c r="A73" t="s">
        <v>299</v>
      </c>
      <c r="B73" t="s">
        <v>2772</v>
      </c>
      <c r="C73">
        <v>41.9</v>
      </c>
      <c r="D73">
        <v>45.56</v>
      </c>
      <c r="E73">
        <v>44.317</v>
      </c>
      <c r="F73">
        <v>25</v>
      </c>
      <c r="G73">
        <v>54.1</v>
      </c>
    </row>
    <row r="74" spans="1:7" x14ac:dyDescent="0.25">
      <c r="A74" t="s">
        <v>299</v>
      </c>
      <c r="B74" t="s">
        <v>2773</v>
      </c>
      <c r="C74">
        <v>42.9</v>
      </c>
      <c r="D74">
        <v>45.896000000000001</v>
      </c>
      <c r="E74">
        <v>44.460999999999999</v>
      </c>
      <c r="F74">
        <v>16</v>
      </c>
      <c r="G74">
        <v>54.2</v>
      </c>
    </row>
    <row r="75" spans="1:7" x14ac:dyDescent="0.25">
      <c r="A75" t="s">
        <v>299</v>
      </c>
      <c r="B75" t="s">
        <v>2774</v>
      </c>
      <c r="C75">
        <v>41.8</v>
      </c>
      <c r="D75">
        <v>44.719000000000001</v>
      </c>
      <c r="E75">
        <v>44.984999999999999</v>
      </c>
      <c r="F75">
        <v>16</v>
      </c>
      <c r="G75">
        <v>54.2</v>
      </c>
    </row>
    <row r="76" spans="1:7" x14ac:dyDescent="0.25">
      <c r="A76" t="s">
        <v>299</v>
      </c>
      <c r="B76" t="s">
        <v>2775</v>
      </c>
      <c r="C76">
        <v>42.4</v>
      </c>
      <c r="D76">
        <v>45.497</v>
      </c>
      <c r="E76">
        <v>44.796999999999997</v>
      </c>
      <c r="F76">
        <v>16</v>
      </c>
      <c r="G76">
        <v>54.2</v>
      </c>
    </row>
    <row r="77" spans="1:7" x14ac:dyDescent="0.25">
      <c r="A77" t="s">
        <v>299</v>
      </c>
      <c r="B77" t="s">
        <v>2776</v>
      </c>
      <c r="C77">
        <v>41.6</v>
      </c>
      <c r="D77">
        <v>45.267000000000003</v>
      </c>
      <c r="E77">
        <v>44.264000000000003</v>
      </c>
      <c r="F77">
        <v>15</v>
      </c>
      <c r="G77">
        <v>54</v>
      </c>
    </row>
    <row r="78" spans="1:7" x14ac:dyDescent="0.25">
      <c r="A78" t="s">
        <v>299</v>
      </c>
      <c r="B78" t="s">
        <v>2777</v>
      </c>
      <c r="C78">
        <v>42.8</v>
      </c>
      <c r="D78">
        <v>44.747999999999998</v>
      </c>
      <c r="E78">
        <v>44.921999999999997</v>
      </c>
      <c r="F78">
        <v>16</v>
      </c>
      <c r="G78">
        <v>53.9</v>
      </c>
    </row>
    <row r="79" spans="1:7" x14ac:dyDescent="0.25">
      <c r="A79" t="s">
        <v>299</v>
      </c>
      <c r="B79" t="s">
        <v>2778</v>
      </c>
      <c r="C79">
        <v>42.5</v>
      </c>
      <c r="D79">
        <v>44.987000000000002</v>
      </c>
      <c r="E79">
        <v>43.703000000000003</v>
      </c>
      <c r="F79">
        <v>17</v>
      </c>
      <c r="G79">
        <v>54.1</v>
      </c>
    </row>
    <row r="80" spans="1:7" x14ac:dyDescent="0.25">
      <c r="A80" t="s">
        <v>299</v>
      </c>
      <c r="B80" t="s">
        <v>2779</v>
      </c>
      <c r="C80">
        <v>42.5</v>
      </c>
      <c r="D80">
        <v>44.750999999999998</v>
      </c>
      <c r="E80">
        <v>45.323</v>
      </c>
      <c r="F80">
        <v>16</v>
      </c>
      <c r="G80">
        <v>53.9</v>
      </c>
    </row>
    <row r="81" spans="1:7" x14ac:dyDescent="0.25">
      <c r="A81" t="s">
        <v>299</v>
      </c>
      <c r="B81" t="s">
        <v>2780</v>
      </c>
      <c r="C81">
        <v>42.6</v>
      </c>
      <c r="D81">
        <v>45.805</v>
      </c>
      <c r="E81">
        <v>44.093000000000004</v>
      </c>
      <c r="F81">
        <v>16</v>
      </c>
      <c r="G81">
        <v>53.9</v>
      </c>
    </row>
    <row r="82" spans="1:7" x14ac:dyDescent="0.25">
      <c r="A82" t="s">
        <v>299</v>
      </c>
      <c r="B82" t="s">
        <v>2781</v>
      </c>
      <c r="C82">
        <v>42.5</v>
      </c>
      <c r="D82">
        <v>45.161000000000001</v>
      </c>
      <c r="E82">
        <v>44.898000000000003</v>
      </c>
      <c r="F82">
        <v>16</v>
      </c>
      <c r="G82">
        <v>54</v>
      </c>
    </row>
    <row r="83" spans="1:7" x14ac:dyDescent="0.25">
      <c r="A83" t="s">
        <v>299</v>
      </c>
      <c r="B83" t="s">
        <v>2782</v>
      </c>
      <c r="C83">
        <v>42.5</v>
      </c>
      <c r="D83">
        <v>44.59</v>
      </c>
      <c r="E83">
        <v>45.926000000000002</v>
      </c>
      <c r="F83">
        <v>19</v>
      </c>
      <c r="G83">
        <v>54.1</v>
      </c>
    </row>
    <row r="84" spans="1:7" x14ac:dyDescent="0.25">
      <c r="A84" t="s">
        <v>299</v>
      </c>
      <c r="B84" t="s">
        <v>2783</v>
      </c>
      <c r="C84">
        <v>43.3</v>
      </c>
      <c r="D84">
        <v>45.16</v>
      </c>
      <c r="E84">
        <v>44.573999999999998</v>
      </c>
      <c r="F84">
        <v>16</v>
      </c>
      <c r="G84">
        <v>54.2</v>
      </c>
    </row>
    <row r="85" spans="1:7" x14ac:dyDescent="0.25">
      <c r="A85" t="s">
        <v>299</v>
      </c>
      <c r="B85" t="s">
        <v>2784</v>
      </c>
      <c r="C85">
        <v>43.3</v>
      </c>
      <c r="D85">
        <v>45.198999999999998</v>
      </c>
      <c r="E85">
        <v>44.432000000000002</v>
      </c>
      <c r="F85">
        <v>15</v>
      </c>
      <c r="G85">
        <v>54.2</v>
      </c>
    </row>
    <row r="86" spans="1:7" x14ac:dyDescent="0.25">
      <c r="A86" t="s">
        <v>299</v>
      </c>
      <c r="B86" t="s">
        <v>2785</v>
      </c>
      <c r="C86">
        <v>42.7</v>
      </c>
      <c r="D86">
        <v>45.683</v>
      </c>
      <c r="E86">
        <v>44.276000000000003</v>
      </c>
      <c r="F86">
        <v>16</v>
      </c>
      <c r="G86">
        <v>54.1</v>
      </c>
    </row>
    <row r="87" spans="1:7" x14ac:dyDescent="0.25">
      <c r="A87" t="s">
        <v>299</v>
      </c>
      <c r="B87" t="s">
        <v>2786</v>
      </c>
      <c r="C87">
        <v>42.8</v>
      </c>
      <c r="D87">
        <v>46.051000000000002</v>
      </c>
      <c r="E87">
        <v>44.529000000000003</v>
      </c>
      <c r="F87">
        <v>15</v>
      </c>
      <c r="G87">
        <v>54.3</v>
      </c>
    </row>
    <row r="88" spans="1:7" x14ac:dyDescent="0.25">
      <c r="A88" t="s">
        <v>299</v>
      </c>
      <c r="B88" t="s">
        <v>2787</v>
      </c>
      <c r="C88">
        <v>42.6</v>
      </c>
      <c r="D88">
        <v>44.661999999999999</v>
      </c>
      <c r="E88">
        <v>44.609000000000002</v>
      </c>
      <c r="F88">
        <v>15</v>
      </c>
      <c r="G88">
        <v>54.2</v>
      </c>
    </row>
    <row r="89" spans="1:7" x14ac:dyDescent="0.25">
      <c r="A89" t="s">
        <v>299</v>
      </c>
      <c r="B89" t="s">
        <v>2788</v>
      </c>
      <c r="C89">
        <v>42.6</v>
      </c>
      <c r="D89">
        <v>45.764000000000003</v>
      </c>
      <c r="E89">
        <v>43.948</v>
      </c>
      <c r="F89">
        <v>15</v>
      </c>
      <c r="G89">
        <v>54</v>
      </c>
    </row>
    <row r="90" spans="1:7" x14ac:dyDescent="0.25">
      <c r="A90" t="s">
        <v>299</v>
      </c>
      <c r="B90" t="s">
        <v>2789</v>
      </c>
      <c r="C90">
        <v>43.9</v>
      </c>
      <c r="D90">
        <v>46.628</v>
      </c>
      <c r="E90">
        <v>44.32</v>
      </c>
      <c r="F90">
        <v>17</v>
      </c>
      <c r="G90">
        <v>54.2</v>
      </c>
    </row>
    <row r="91" spans="1:7" x14ac:dyDescent="0.25">
      <c r="A91" t="s">
        <v>299</v>
      </c>
      <c r="B91" t="s">
        <v>2790</v>
      </c>
      <c r="C91">
        <v>42.5</v>
      </c>
      <c r="D91">
        <v>45.606999999999999</v>
      </c>
      <c r="E91">
        <v>45.572000000000003</v>
      </c>
      <c r="F91">
        <v>15</v>
      </c>
      <c r="G91">
        <v>54.4</v>
      </c>
    </row>
    <row r="92" spans="1:7" x14ac:dyDescent="0.25">
      <c r="A92" t="s">
        <v>299</v>
      </c>
      <c r="B92" t="s">
        <v>2791</v>
      </c>
      <c r="C92">
        <v>42.2</v>
      </c>
      <c r="D92">
        <v>45.095999999999997</v>
      </c>
      <c r="E92">
        <v>43.811999999999998</v>
      </c>
      <c r="F92">
        <v>16</v>
      </c>
      <c r="G92">
        <v>54.2</v>
      </c>
    </row>
    <row r="93" spans="1:7" x14ac:dyDescent="0.25">
      <c r="A93" t="s">
        <v>299</v>
      </c>
      <c r="B93" t="s">
        <v>2792</v>
      </c>
      <c r="C93">
        <v>42.5</v>
      </c>
      <c r="D93">
        <v>45.555999999999997</v>
      </c>
      <c r="E93">
        <v>44.485999999999997</v>
      </c>
      <c r="F93">
        <v>15</v>
      </c>
      <c r="G93">
        <v>54.2</v>
      </c>
    </row>
    <row r="94" spans="1:7" x14ac:dyDescent="0.25">
      <c r="A94" t="s">
        <v>299</v>
      </c>
      <c r="B94" t="s">
        <v>2793</v>
      </c>
      <c r="C94">
        <v>42.2</v>
      </c>
      <c r="D94">
        <v>45.497</v>
      </c>
      <c r="E94">
        <v>44.783999999999999</v>
      </c>
      <c r="F94">
        <v>17</v>
      </c>
      <c r="G94">
        <v>54.2</v>
      </c>
    </row>
    <row r="95" spans="1:7" x14ac:dyDescent="0.25">
      <c r="A95" t="s">
        <v>299</v>
      </c>
      <c r="B95" t="s">
        <v>2794</v>
      </c>
      <c r="C95">
        <v>42.1</v>
      </c>
      <c r="D95">
        <v>45.712000000000003</v>
      </c>
      <c r="E95">
        <v>44.715000000000003</v>
      </c>
      <c r="F95">
        <v>15</v>
      </c>
      <c r="G95">
        <v>54</v>
      </c>
    </row>
    <row r="96" spans="1:7" x14ac:dyDescent="0.25">
      <c r="A96" t="s">
        <v>299</v>
      </c>
      <c r="B96" t="s">
        <v>2795</v>
      </c>
      <c r="C96">
        <v>42.1</v>
      </c>
      <c r="D96">
        <v>44.618000000000002</v>
      </c>
      <c r="E96">
        <v>45.475000000000001</v>
      </c>
      <c r="F96">
        <v>15</v>
      </c>
      <c r="G96">
        <v>53.9</v>
      </c>
    </row>
    <row r="97" spans="1:7" x14ac:dyDescent="0.25">
      <c r="A97" t="s">
        <v>299</v>
      </c>
      <c r="B97" t="s">
        <v>2796</v>
      </c>
      <c r="C97">
        <v>42.6</v>
      </c>
      <c r="D97">
        <v>44.753999999999998</v>
      </c>
      <c r="E97">
        <v>44.57</v>
      </c>
      <c r="F97">
        <v>15</v>
      </c>
      <c r="G97">
        <v>53.9</v>
      </c>
    </row>
    <row r="98" spans="1:7" x14ac:dyDescent="0.25">
      <c r="A98" t="s">
        <v>299</v>
      </c>
      <c r="B98" t="s">
        <v>2797</v>
      </c>
      <c r="C98">
        <v>42.2</v>
      </c>
      <c r="D98">
        <v>45.133000000000003</v>
      </c>
      <c r="E98">
        <v>45.704000000000001</v>
      </c>
      <c r="F98">
        <v>16</v>
      </c>
      <c r="G98">
        <v>54</v>
      </c>
    </row>
    <row r="99" spans="1:7" x14ac:dyDescent="0.25">
      <c r="A99" t="s">
        <v>299</v>
      </c>
      <c r="B99" t="s">
        <v>2798</v>
      </c>
      <c r="C99">
        <v>42.1</v>
      </c>
      <c r="D99">
        <v>44.469000000000001</v>
      </c>
      <c r="E99">
        <v>45.061</v>
      </c>
      <c r="F99">
        <v>15</v>
      </c>
      <c r="G99">
        <v>53.8</v>
      </c>
    </row>
    <row r="100" spans="1:7" x14ac:dyDescent="0.25">
      <c r="A100" t="s">
        <v>299</v>
      </c>
      <c r="B100" t="s">
        <v>2799</v>
      </c>
      <c r="C100">
        <v>42.1</v>
      </c>
      <c r="D100">
        <v>45.19</v>
      </c>
      <c r="E100">
        <v>45.015999999999998</v>
      </c>
      <c r="F100">
        <v>16</v>
      </c>
      <c r="G100">
        <v>53.8</v>
      </c>
    </row>
    <row r="101" spans="1:7" x14ac:dyDescent="0.25">
      <c r="A101" t="s">
        <v>299</v>
      </c>
      <c r="B101" t="s">
        <v>2800</v>
      </c>
      <c r="C101">
        <v>42.3</v>
      </c>
      <c r="D101">
        <v>45.09</v>
      </c>
      <c r="E101">
        <v>45.203000000000003</v>
      </c>
      <c r="F101">
        <v>15</v>
      </c>
      <c r="G101">
        <v>53.8</v>
      </c>
    </row>
    <row r="102" spans="1:7" x14ac:dyDescent="0.25">
      <c r="A102" t="s">
        <v>299</v>
      </c>
      <c r="B102" t="s">
        <v>2801</v>
      </c>
      <c r="C102">
        <v>42.7</v>
      </c>
      <c r="D102">
        <v>45.451999999999998</v>
      </c>
      <c r="E102">
        <v>45.151000000000003</v>
      </c>
      <c r="F102">
        <v>16</v>
      </c>
      <c r="G102">
        <v>53.8</v>
      </c>
    </row>
    <row r="103" spans="1:7" x14ac:dyDescent="0.25">
      <c r="A103" t="s">
        <v>299</v>
      </c>
      <c r="B103" t="s">
        <v>2802</v>
      </c>
      <c r="C103">
        <v>43.4</v>
      </c>
      <c r="D103">
        <v>45.749000000000002</v>
      </c>
      <c r="E103">
        <v>44.847999999999999</v>
      </c>
      <c r="F103">
        <v>16</v>
      </c>
      <c r="G103">
        <v>53.7</v>
      </c>
    </row>
    <row r="104" spans="1:7" x14ac:dyDescent="0.25">
      <c r="A104" t="s">
        <v>299</v>
      </c>
      <c r="B104" t="s">
        <v>2803</v>
      </c>
      <c r="C104">
        <v>61.2</v>
      </c>
      <c r="D104">
        <v>55.167999999999999</v>
      </c>
      <c r="E104">
        <v>43.661999999999999</v>
      </c>
      <c r="F104">
        <v>15</v>
      </c>
      <c r="G104">
        <v>52.1</v>
      </c>
    </row>
    <row r="105" spans="1:7" x14ac:dyDescent="0.25">
      <c r="A105" t="s">
        <v>299</v>
      </c>
      <c r="B105" t="s">
        <v>2804</v>
      </c>
      <c r="C105">
        <v>53</v>
      </c>
      <c r="D105">
        <v>52.28</v>
      </c>
      <c r="E105">
        <v>44.158999999999999</v>
      </c>
      <c r="F105">
        <v>16</v>
      </c>
      <c r="G105">
        <v>51.6</v>
      </c>
    </row>
    <row r="106" spans="1:7" x14ac:dyDescent="0.25">
      <c r="A106" t="s">
        <v>299</v>
      </c>
      <c r="B106" t="s">
        <v>2805</v>
      </c>
      <c r="C106">
        <v>42.9</v>
      </c>
      <c r="D106">
        <v>46.165999999999997</v>
      </c>
      <c r="E106">
        <v>44.853000000000002</v>
      </c>
      <c r="F106">
        <v>15</v>
      </c>
      <c r="G106">
        <v>52</v>
      </c>
    </row>
    <row r="107" spans="1:7" x14ac:dyDescent="0.25">
      <c r="A107" t="s">
        <v>299</v>
      </c>
      <c r="B107" t="s">
        <v>2806</v>
      </c>
      <c r="C107">
        <v>43.9</v>
      </c>
      <c r="D107">
        <v>46.484999999999999</v>
      </c>
      <c r="E107">
        <v>44.402999999999999</v>
      </c>
      <c r="F107">
        <v>15</v>
      </c>
      <c r="G107">
        <v>52.5</v>
      </c>
    </row>
    <row r="108" spans="1:7" x14ac:dyDescent="0.25">
      <c r="A108" t="s">
        <v>299</v>
      </c>
      <c r="B108" t="s">
        <v>2807</v>
      </c>
      <c r="C108">
        <v>62.4</v>
      </c>
      <c r="D108">
        <v>56.66</v>
      </c>
      <c r="E108">
        <v>44.045999999999999</v>
      </c>
      <c r="F108">
        <v>19</v>
      </c>
      <c r="G108">
        <v>51</v>
      </c>
    </row>
    <row r="109" spans="1:7" x14ac:dyDescent="0.25">
      <c r="A109" t="s">
        <v>299</v>
      </c>
      <c r="B109" t="s">
        <v>2808</v>
      </c>
      <c r="C109">
        <v>49.1</v>
      </c>
      <c r="D109">
        <v>50.107999999999997</v>
      </c>
      <c r="E109">
        <v>45.088000000000001</v>
      </c>
      <c r="F109">
        <v>15</v>
      </c>
      <c r="G109">
        <v>51.1</v>
      </c>
    </row>
    <row r="110" spans="1:7" x14ac:dyDescent="0.25">
      <c r="A110" t="s">
        <v>299</v>
      </c>
      <c r="B110" t="s">
        <v>2809</v>
      </c>
      <c r="C110">
        <v>43.6</v>
      </c>
      <c r="D110">
        <v>45.741</v>
      </c>
      <c r="E110">
        <v>44.156999999999996</v>
      </c>
      <c r="F110">
        <v>15</v>
      </c>
      <c r="G110">
        <v>51.6</v>
      </c>
    </row>
    <row r="111" spans="1:7" x14ac:dyDescent="0.25">
      <c r="A111" t="s">
        <v>299</v>
      </c>
      <c r="B111" t="s">
        <v>2810</v>
      </c>
      <c r="C111">
        <v>42.6</v>
      </c>
      <c r="D111">
        <v>46.042999999999999</v>
      </c>
      <c r="E111">
        <v>44.658000000000001</v>
      </c>
      <c r="F111">
        <v>16</v>
      </c>
      <c r="G111">
        <v>52.6</v>
      </c>
    </row>
    <row r="112" spans="1:7" x14ac:dyDescent="0.25">
      <c r="A112" t="s">
        <v>299</v>
      </c>
      <c r="B112" t="s">
        <v>2811</v>
      </c>
      <c r="C112">
        <v>42.9</v>
      </c>
      <c r="D112">
        <v>45.323</v>
      </c>
      <c r="E112">
        <v>44.164999999999999</v>
      </c>
      <c r="F112">
        <v>15</v>
      </c>
      <c r="G112">
        <v>53</v>
      </c>
    </row>
    <row r="113" spans="1:7" x14ac:dyDescent="0.25">
      <c r="A113" t="s">
        <v>299</v>
      </c>
      <c r="B113" t="s">
        <v>2812</v>
      </c>
      <c r="C113">
        <v>42.4</v>
      </c>
      <c r="D113">
        <v>44.588999999999999</v>
      </c>
      <c r="E113">
        <v>44.566000000000003</v>
      </c>
      <c r="F113">
        <v>16</v>
      </c>
      <c r="G113">
        <v>53.2</v>
      </c>
    </row>
    <row r="114" spans="1:7" x14ac:dyDescent="0.25">
      <c r="A114" t="s">
        <v>299</v>
      </c>
      <c r="B114" t="s">
        <v>2813</v>
      </c>
      <c r="C114">
        <v>42.2</v>
      </c>
      <c r="D114">
        <v>44.776000000000003</v>
      </c>
      <c r="E114">
        <v>44.823</v>
      </c>
      <c r="F114">
        <v>15</v>
      </c>
      <c r="G114">
        <v>53.5</v>
      </c>
    </row>
    <row r="115" spans="1:7" x14ac:dyDescent="0.25">
      <c r="A115" t="s">
        <v>299</v>
      </c>
      <c r="B115" t="s">
        <v>2814</v>
      </c>
      <c r="C115">
        <v>42.3</v>
      </c>
      <c r="D115">
        <v>45.707999999999998</v>
      </c>
      <c r="E115">
        <v>44.61</v>
      </c>
      <c r="F115">
        <v>1</v>
      </c>
      <c r="G115">
        <v>53.7</v>
      </c>
    </row>
    <row r="116" spans="1:7" x14ac:dyDescent="0.25">
      <c r="A116" t="s">
        <v>299</v>
      </c>
      <c r="B116" t="s">
        <v>2815</v>
      </c>
      <c r="C116">
        <v>42</v>
      </c>
      <c r="D116">
        <v>45.485999999999997</v>
      </c>
      <c r="E116">
        <v>44.497</v>
      </c>
      <c r="F116">
        <v>16</v>
      </c>
      <c r="G116">
        <v>53.7</v>
      </c>
    </row>
    <row r="117" spans="1:7" x14ac:dyDescent="0.25">
      <c r="A117" t="s">
        <v>299</v>
      </c>
      <c r="B117" t="s">
        <v>2816</v>
      </c>
      <c r="C117">
        <v>42.7</v>
      </c>
      <c r="D117">
        <v>45.118000000000002</v>
      </c>
      <c r="E117">
        <v>44.523000000000003</v>
      </c>
      <c r="F117">
        <v>49</v>
      </c>
      <c r="G117">
        <v>53.8</v>
      </c>
    </row>
    <row r="118" spans="1:7" x14ac:dyDescent="0.25">
      <c r="A118" t="s">
        <v>299</v>
      </c>
      <c r="B118" t="s">
        <v>2817</v>
      </c>
      <c r="C118">
        <v>42.5</v>
      </c>
      <c r="D118">
        <v>45.018000000000001</v>
      </c>
      <c r="E118">
        <v>44.427</v>
      </c>
      <c r="F118">
        <v>16</v>
      </c>
      <c r="G118">
        <v>53.9</v>
      </c>
    </row>
    <row r="119" spans="1:7" x14ac:dyDescent="0.25">
      <c r="A119" t="s">
        <v>299</v>
      </c>
      <c r="B119" t="s">
        <v>2818</v>
      </c>
      <c r="C119">
        <v>42.5</v>
      </c>
      <c r="D119">
        <v>45.296999999999997</v>
      </c>
      <c r="E119">
        <v>45.731000000000002</v>
      </c>
      <c r="F119">
        <v>3</v>
      </c>
      <c r="G119">
        <v>53.8</v>
      </c>
    </row>
    <row r="120" spans="1:7" x14ac:dyDescent="0.25">
      <c r="A120" t="s">
        <v>299</v>
      </c>
      <c r="B120" t="s">
        <v>2819</v>
      </c>
      <c r="C120">
        <v>42</v>
      </c>
      <c r="D120">
        <v>44.436</v>
      </c>
      <c r="E120">
        <v>45.151000000000003</v>
      </c>
      <c r="F120">
        <v>16</v>
      </c>
      <c r="G120">
        <v>53.9</v>
      </c>
    </row>
    <row r="121" spans="1:7" x14ac:dyDescent="0.25">
      <c r="A121" t="s">
        <v>299</v>
      </c>
      <c r="B121" t="s">
        <v>2820</v>
      </c>
      <c r="C121">
        <v>42.1</v>
      </c>
      <c r="D121">
        <v>44.905000000000001</v>
      </c>
      <c r="E121">
        <v>44.216999999999999</v>
      </c>
      <c r="F121">
        <v>9</v>
      </c>
      <c r="G121">
        <v>54</v>
      </c>
    </row>
    <row r="122" spans="1:7" x14ac:dyDescent="0.25">
      <c r="A122" t="s">
        <v>299</v>
      </c>
      <c r="B122" t="s">
        <v>2821</v>
      </c>
      <c r="C122">
        <v>42.8</v>
      </c>
      <c r="D122">
        <v>45.241</v>
      </c>
      <c r="E122">
        <v>45.168999999999997</v>
      </c>
      <c r="F122">
        <v>16</v>
      </c>
      <c r="G122">
        <v>54.1</v>
      </c>
    </row>
    <row r="123" spans="1:7" x14ac:dyDescent="0.25">
      <c r="A123" t="s">
        <v>299</v>
      </c>
      <c r="B123" t="s">
        <v>2822</v>
      </c>
      <c r="C123">
        <v>42.4</v>
      </c>
      <c r="D123">
        <v>44.631</v>
      </c>
      <c r="E123">
        <v>45.326000000000001</v>
      </c>
      <c r="F123">
        <v>16</v>
      </c>
      <c r="G123">
        <v>54.2</v>
      </c>
    </row>
    <row r="124" spans="1:7" x14ac:dyDescent="0.25">
      <c r="A124" t="s">
        <v>299</v>
      </c>
      <c r="B124" t="s">
        <v>2823</v>
      </c>
      <c r="C124">
        <v>42.8</v>
      </c>
      <c r="D124">
        <v>45.898000000000003</v>
      </c>
      <c r="E124">
        <v>44.8</v>
      </c>
      <c r="F124">
        <v>15</v>
      </c>
      <c r="G124">
        <v>54.2</v>
      </c>
    </row>
    <row r="125" spans="1:7" x14ac:dyDescent="0.25">
      <c r="A125" t="s">
        <v>299</v>
      </c>
      <c r="B125" t="s">
        <v>2824</v>
      </c>
      <c r="C125">
        <v>42.2</v>
      </c>
      <c r="D125">
        <v>44.892000000000003</v>
      </c>
      <c r="E125">
        <v>44.993000000000002</v>
      </c>
      <c r="F125">
        <v>16</v>
      </c>
      <c r="G125">
        <v>54.1</v>
      </c>
    </row>
    <row r="126" spans="1:7" x14ac:dyDescent="0.25">
      <c r="A126" t="s">
        <v>299</v>
      </c>
      <c r="B126" t="s">
        <v>2825</v>
      </c>
      <c r="C126">
        <v>42.2</v>
      </c>
      <c r="D126">
        <v>43.710999999999999</v>
      </c>
      <c r="E126">
        <v>44.96</v>
      </c>
      <c r="F126">
        <v>15</v>
      </c>
      <c r="G126">
        <v>54.1</v>
      </c>
    </row>
    <row r="127" spans="1:7" x14ac:dyDescent="0.25">
      <c r="A127" t="s">
        <v>299</v>
      </c>
      <c r="B127" t="s">
        <v>2826</v>
      </c>
      <c r="C127">
        <v>42.8</v>
      </c>
      <c r="D127">
        <v>45.029000000000003</v>
      </c>
      <c r="E127">
        <v>45.683</v>
      </c>
      <c r="F127">
        <v>15</v>
      </c>
      <c r="G127">
        <v>54.1</v>
      </c>
    </row>
    <row r="128" spans="1:7" x14ac:dyDescent="0.25">
      <c r="A128" t="s">
        <v>299</v>
      </c>
      <c r="B128" t="s">
        <v>2827</v>
      </c>
      <c r="C128">
        <v>43.1</v>
      </c>
      <c r="D128">
        <v>45.679000000000002</v>
      </c>
      <c r="E128">
        <v>44.981999999999999</v>
      </c>
      <c r="F128">
        <v>15</v>
      </c>
      <c r="G128">
        <v>54.2</v>
      </c>
    </row>
    <row r="129" spans="1:7" x14ac:dyDescent="0.25">
      <c r="A129" t="s">
        <v>299</v>
      </c>
      <c r="B129" t="s">
        <v>2828</v>
      </c>
      <c r="C129">
        <v>42.4</v>
      </c>
      <c r="D129">
        <v>44.811</v>
      </c>
      <c r="E129">
        <v>45.006</v>
      </c>
      <c r="F129">
        <v>14</v>
      </c>
      <c r="G129">
        <v>53.9</v>
      </c>
    </row>
    <row r="130" spans="1:7" x14ac:dyDescent="0.25">
      <c r="A130" t="s">
        <v>299</v>
      </c>
      <c r="B130" t="s">
        <v>2829</v>
      </c>
      <c r="C130">
        <v>42.5</v>
      </c>
      <c r="D130">
        <v>45.46</v>
      </c>
      <c r="E130">
        <v>45.015000000000001</v>
      </c>
      <c r="F130">
        <v>16</v>
      </c>
      <c r="G130">
        <v>53.9</v>
      </c>
    </row>
    <row r="131" spans="1:7" x14ac:dyDescent="0.25">
      <c r="A131" t="s">
        <v>299</v>
      </c>
      <c r="B131" t="s">
        <v>2830</v>
      </c>
      <c r="C131">
        <v>42.3</v>
      </c>
      <c r="D131">
        <v>45.658000000000001</v>
      </c>
      <c r="E131">
        <v>45.195999999999998</v>
      </c>
      <c r="F131">
        <v>15</v>
      </c>
      <c r="G131">
        <v>54</v>
      </c>
    </row>
    <row r="132" spans="1:7" x14ac:dyDescent="0.25">
      <c r="A132" t="s">
        <v>299</v>
      </c>
      <c r="B132" t="s">
        <v>2831</v>
      </c>
      <c r="C132">
        <v>43.4</v>
      </c>
      <c r="D132">
        <v>45.927</v>
      </c>
      <c r="E132">
        <v>45.005000000000003</v>
      </c>
      <c r="F132">
        <v>16</v>
      </c>
      <c r="G132">
        <v>54.1</v>
      </c>
    </row>
    <row r="133" spans="1:7" x14ac:dyDescent="0.25">
      <c r="A133" t="s">
        <v>299</v>
      </c>
      <c r="B133" t="s">
        <v>2832</v>
      </c>
      <c r="C133">
        <v>43</v>
      </c>
      <c r="D133">
        <v>45.316000000000003</v>
      </c>
      <c r="E133">
        <v>44.527000000000001</v>
      </c>
      <c r="F133">
        <v>14</v>
      </c>
      <c r="G133">
        <v>54</v>
      </c>
    </row>
    <row r="134" spans="1:7" x14ac:dyDescent="0.25">
      <c r="A134" t="s">
        <v>299</v>
      </c>
      <c r="B134" t="s">
        <v>2833</v>
      </c>
      <c r="C134">
        <v>42.5</v>
      </c>
      <c r="D134">
        <v>44.488999999999997</v>
      </c>
      <c r="E134">
        <v>44.247</v>
      </c>
      <c r="F134">
        <v>15</v>
      </c>
      <c r="G134">
        <v>54.2</v>
      </c>
    </row>
    <row r="135" spans="1:7" x14ac:dyDescent="0.25">
      <c r="A135" t="s">
        <v>299</v>
      </c>
      <c r="B135" t="s">
        <v>2834</v>
      </c>
      <c r="C135">
        <v>42.3</v>
      </c>
      <c r="D135">
        <v>44.838000000000001</v>
      </c>
      <c r="E135">
        <v>44.186</v>
      </c>
      <c r="F135">
        <v>14</v>
      </c>
      <c r="G135">
        <v>54.2</v>
      </c>
    </row>
    <row r="136" spans="1:7" x14ac:dyDescent="0.25">
      <c r="A136" t="s">
        <v>299</v>
      </c>
      <c r="B136" t="s">
        <v>2835</v>
      </c>
      <c r="C136">
        <v>42.2</v>
      </c>
      <c r="D136">
        <v>45.171999999999997</v>
      </c>
      <c r="E136">
        <v>44.945999999999998</v>
      </c>
      <c r="F136">
        <v>15</v>
      </c>
      <c r="G136">
        <v>54.2</v>
      </c>
    </row>
    <row r="137" spans="1:7" x14ac:dyDescent="0.25">
      <c r="A137" t="s">
        <v>299</v>
      </c>
      <c r="B137" t="s">
        <v>2836</v>
      </c>
      <c r="C137">
        <v>42.3</v>
      </c>
      <c r="D137">
        <v>44.633000000000003</v>
      </c>
      <c r="E137">
        <v>45.164999999999999</v>
      </c>
      <c r="F137">
        <v>14</v>
      </c>
      <c r="G137">
        <v>54.2</v>
      </c>
    </row>
    <row r="138" spans="1:7" x14ac:dyDescent="0.25">
      <c r="A138" t="s">
        <v>299</v>
      </c>
      <c r="B138" t="s">
        <v>2837</v>
      </c>
      <c r="C138">
        <v>44.3</v>
      </c>
      <c r="D138">
        <v>46.994999999999997</v>
      </c>
      <c r="E138">
        <v>44.692</v>
      </c>
      <c r="F138">
        <v>15</v>
      </c>
      <c r="G138">
        <v>54.2</v>
      </c>
    </row>
    <row r="139" spans="1:7" x14ac:dyDescent="0.25">
      <c r="A139" t="s">
        <v>299</v>
      </c>
      <c r="B139" t="s">
        <v>2838</v>
      </c>
      <c r="C139">
        <v>42.3</v>
      </c>
      <c r="D139">
        <v>45.305</v>
      </c>
      <c r="E139">
        <v>45.173999999999999</v>
      </c>
      <c r="F139">
        <v>15</v>
      </c>
      <c r="G139">
        <v>54.1</v>
      </c>
    </row>
    <row r="140" spans="1:7" x14ac:dyDescent="0.25">
      <c r="A140" t="s">
        <v>299</v>
      </c>
      <c r="B140" t="s">
        <v>2839</v>
      </c>
      <c r="C140">
        <v>41.9</v>
      </c>
      <c r="D140">
        <v>45.454999999999998</v>
      </c>
      <c r="E140">
        <v>45.121000000000002</v>
      </c>
      <c r="F140">
        <v>14</v>
      </c>
      <c r="G140">
        <v>53.9</v>
      </c>
    </row>
    <row r="141" spans="1:7" x14ac:dyDescent="0.25">
      <c r="A141" t="s">
        <v>299</v>
      </c>
      <c r="B141" t="s">
        <v>2840</v>
      </c>
      <c r="C141">
        <v>42.5</v>
      </c>
      <c r="D141">
        <v>44.963000000000001</v>
      </c>
      <c r="E141">
        <v>44.378</v>
      </c>
      <c r="F141">
        <v>15</v>
      </c>
      <c r="G141">
        <v>54.1</v>
      </c>
    </row>
    <row r="142" spans="1:7" x14ac:dyDescent="0.25">
      <c r="A142" t="s">
        <v>299</v>
      </c>
      <c r="B142" t="s">
        <v>2841</v>
      </c>
      <c r="C142">
        <v>42.6</v>
      </c>
      <c r="D142">
        <v>45.552999999999997</v>
      </c>
      <c r="E142">
        <v>44.777000000000001</v>
      </c>
      <c r="F142">
        <v>16</v>
      </c>
      <c r="G142">
        <v>54</v>
      </c>
    </row>
    <row r="143" spans="1:7" x14ac:dyDescent="0.25">
      <c r="A143" t="s">
        <v>299</v>
      </c>
      <c r="B143" t="s">
        <v>2842</v>
      </c>
      <c r="C143">
        <v>42.3</v>
      </c>
      <c r="D143">
        <v>44.957999999999998</v>
      </c>
      <c r="E143">
        <v>45.19</v>
      </c>
      <c r="F143">
        <v>15</v>
      </c>
      <c r="G143">
        <v>54.1</v>
      </c>
    </row>
    <row r="144" spans="1:7" x14ac:dyDescent="0.25">
      <c r="A144" t="s">
        <v>299</v>
      </c>
      <c r="B144" t="s">
        <v>2843</v>
      </c>
      <c r="C144">
        <v>42.1</v>
      </c>
      <c r="D144">
        <v>45.234999999999999</v>
      </c>
      <c r="E144">
        <v>44.613</v>
      </c>
      <c r="F144">
        <v>15</v>
      </c>
      <c r="G144">
        <v>54.2</v>
      </c>
    </row>
    <row r="145" spans="1:7" x14ac:dyDescent="0.25">
      <c r="A145" t="s">
        <v>299</v>
      </c>
      <c r="B145" t="s">
        <v>2844</v>
      </c>
      <c r="C145">
        <v>42.7</v>
      </c>
      <c r="D145">
        <v>44.561999999999998</v>
      </c>
      <c r="E145">
        <v>44.076000000000001</v>
      </c>
      <c r="F145">
        <v>15</v>
      </c>
      <c r="G145">
        <v>54.1</v>
      </c>
    </row>
    <row r="146" spans="1:7" x14ac:dyDescent="0.25">
      <c r="A146" t="s">
        <v>299</v>
      </c>
      <c r="B146" t="s">
        <v>2845</v>
      </c>
      <c r="C146">
        <v>42.4</v>
      </c>
      <c r="D146">
        <v>45.594999999999999</v>
      </c>
      <c r="E146">
        <v>44.417000000000002</v>
      </c>
      <c r="F146">
        <v>15</v>
      </c>
      <c r="G146">
        <v>54.3</v>
      </c>
    </row>
    <row r="147" spans="1:7" x14ac:dyDescent="0.25">
      <c r="A147" t="s">
        <v>299</v>
      </c>
      <c r="B147" t="s">
        <v>2846</v>
      </c>
      <c r="C147">
        <v>42</v>
      </c>
      <c r="D147">
        <v>44.954999999999998</v>
      </c>
      <c r="E147">
        <v>44.753999999999998</v>
      </c>
      <c r="F147">
        <v>14</v>
      </c>
      <c r="G147">
        <v>54.4</v>
      </c>
    </row>
    <row r="148" spans="1:7" x14ac:dyDescent="0.25">
      <c r="A148" t="s">
        <v>299</v>
      </c>
      <c r="B148" t="s">
        <v>2847</v>
      </c>
      <c r="C148">
        <v>42.6</v>
      </c>
      <c r="D148">
        <v>45.993000000000002</v>
      </c>
      <c r="E148">
        <v>44.820999999999998</v>
      </c>
      <c r="F148">
        <v>14</v>
      </c>
      <c r="G148">
        <v>54.2</v>
      </c>
    </row>
    <row r="149" spans="1:7" x14ac:dyDescent="0.25">
      <c r="A149" t="s">
        <v>299</v>
      </c>
      <c r="B149" t="s">
        <v>2848</v>
      </c>
      <c r="C149">
        <v>42.4</v>
      </c>
      <c r="D149">
        <v>45.14</v>
      </c>
      <c r="E149">
        <v>44.66</v>
      </c>
      <c r="F149">
        <v>14</v>
      </c>
      <c r="G149">
        <v>54.2</v>
      </c>
    </row>
    <row r="150" spans="1:7" x14ac:dyDescent="0.25">
      <c r="A150" t="s">
        <v>299</v>
      </c>
      <c r="B150" t="s">
        <v>2849</v>
      </c>
      <c r="C150">
        <v>42.5</v>
      </c>
      <c r="D150">
        <v>45.154000000000003</v>
      </c>
      <c r="E150">
        <v>44.399000000000001</v>
      </c>
      <c r="F150">
        <v>15</v>
      </c>
      <c r="G150">
        <v>54.2</v>
      </c>
    </row>
    <row r="151" spans="1:7" x14ac:dyDescent="0.25">
      <c r="A151" t="s">
        <v>299</v>
      </c>
      <c r="B151" t="s">
        <v>2850</v>
      </c>
      <c r="C151">
        <v>42.5</v>
      </c>
      <c r="D151">
        <v>44.93</v>
      </c>
      <c r="E151">
        <v>44.46</v>
      </c>
      <c r="F151">
        <v>14</v>
      </c>
      <c r="G151">
        <v>54.2</v>
      </c>
    </row>
    <row r="152" spans="1:7" x14ac:dyDescent="0.25">
      <c r="A152" t="s">
        <v>299</v>
      </c>
      <c r="B152" t="s">
        <v>2851</v>
      </c>
      <c r="C152">
        <v>42.6</v>
      </c>
      <c r="D152">
        <v>45.241</v>
      </c>
      <c r="E152">
        <v>44.777000000000001</v>
      </c>
      <c r="F152">
        <v>15</v>
      </c>
      <c r="G152">
        <v>54.2</v>
      </c>
    </row>
    <row r="153" spans="1:7" x14ac:dyDescent="0.25">
      <c r="A153" t="s">
        <v>299</v>
      </c>
      <c r="B153" t="s">
        <v>2852</v>
      </c>
      <c r="C153">
        <v>42.1</v>
      </c>
      <c r="D153">
        <v>45.764000000000003</v>
      </c>
      <c r="E153">
        <v>44.869</v>
      </c>
      <c r="F153">
        <v>15</v>
      </c>
      <c r="G153">
        <v>54.2</v>
      </c>
    </row>
    <row r="154" spans="1:7" x14ac:dyDescent="0.25">
      <c r="A154" t="s">
        <v>299</v>
      </c>
      <c r="B154" t="s">
        <v>2853</v>
      </c>
      <c r="C154">
        <v>42.5</v>
      </c>
      <c r="D154">
        <v>45.045999999999999</v>
      </c>
      <c r="E154">
        <v>44.701000000000001</v>
      </c>
      <c r="F154">
        <v>14</v>
      </c>
      <c r="G154">
        <v>54.2</v>
      </c>
    </row>
    <row r="155" spans="1:7" x14ac:dyDescent="0.25">
      <c r="A155" t="s">
        <v>299</v>
      </c>
      <c r="B155" t="s">
        <v>2854</v>
      </c>
      <c r="C155">
        <v>41.7</v>
      </c>
      <c r="D155">
        <v>44.226999999999997</v>
      </c>
      <c r="E155">
        <v>44.701000000000001</v>
      </c>
      <c r="F155">
        <v>14</v>
      </c>
      <c r="G155">
        <v>54.2</v>
      </c>
    </row>
    <row r="156" spans="1:7" x14ac:dyDescent="0.25">
      <c r="A156" t="s">
        <v>299</v>
      </c>
      <c r="B156" t="s">
        <v>2855</v>
      </c>
      <c r="C156">
        <v>42</v>
      </c>
      <c r="D156">
        <v>44.881999999999998</v>
      </c>
      <c r="E156">
        <v>44.588999999999999</v>
      </c>
      <c r="F156">
        <v>14</v>
      </c>
      <c r="G156">
        <v>54</v>
      </c>
    </row>
    <row r="157" spans="1:7" x14ac:dyDescent="0.25">
      <c r="A157" t="s">
        <v>299</v>
      </c>
      <c r="B157" t="s">
        <v>2856</v>
      </c>
      <c r="C157">
        <v>42.2</v>
      </c>
      <c r="D157">
        <v>45.072000000000003</v>
      </c>
      <c r="E157">
        <v>44.406999999999996</v>
      </c>
      <c r="F157">
        <v>15</v>
      </c>
      <c r="G157">
        <v>53.9</v>
      </c>
    </row>
    <row r="158" spans="1:7" x14ac:dyDescent="0.25">
      <c r="A158" t="s">
        <v>299</v>
      </c>
      <c r="B158" t="s">
        <v>2857</v>
      </c>
      <c r="C158">
        <v>43.1</v>
      </c>
      <c r="D158">
        <v>45.494999999999997</v>
      </c>
      <c r="E158">
        <v>44.523000000000003</v>
      </c>
      <c r="F158">
        <v>15</v>
      </c>
      <c r="G158">
        <v>53.9</v>
      </c>
    </row>
    <row r="159" spans="1:7" x14ac:dyDescent="0.25">
      <c r="A159" t="s">
        <v>299</v>
      </c>
      <c r="B159" t="s">
        <v>2858</v>
      </c>
      <c r="C159">
        <v>41.7</v>
      </c>
      <c r="D159">
        <v>45.179000000000002</v>
      </c>
      <c r="E159">
        <v>45.085999999999999</v>
      </c>
      <c r="F159">
        <v>16</v>
      </c>
      <c r="G159">
        <v>53.9</v>
      </c>
    </row>
    <row r="160" spans="1:7" x14ac:dyDescent="0.25">
      <c r="A160" t="s">
        <v>299</v>
      </c>
      <c r="B160" t="s">
        <v>2859</v>
      </c>
      <c r="C160">
        <v>42.1</v>
      </c>
      <c r="D160">
        <v>44.655000000000001</v>
      </c>
      <c r="E160">
        <v>44.448999999999998</v>
      </c>
      <c r="F160">
        <v>15</v>
      </c>
      <c r="G160">
        <v>53.9</v>
      </c>
    </row>
    <row r="161" spans="1:7" x14ac:dyDescent="0.25">
      <c r="A161" t="s">
        <v>299</v>
      </c>
      <c r="B161" t="s">
        <v>2860</v>
      </c>
      <c r="C161">
        <v>42</v>
      </c>
      <c r="D161">
        <v>45.069000000000003</v>
      </c>
      <c r="E161">
        <v>45.067999999999998</v>
      </c>
      <c r="F161">
        <v>15</v>
      </c>
      <c r="G161">
        <v>53.8</v>
      </c>
    </row>
    <row r="162" spans="1:7" x14ac:dyDescent="0.25">
      <c r="A162" t="s">
        <v>299</v>
      </c>
      <c r="B162" t="s">
        <v>2861</v>
      </c>
      <c r="C162">
        <v>42.2</v>
      </c>
      <c r="D162">
        <v>45.337000000000003</v>
      </c>
      <c r="E162">
        <v>44.271000000000001</v>
      </c>
      <c r="F162">
        <v>15</v>
      </c>
      <c r="G162">
        <v>54</v>
      </c>
    </row>
    <row r="163" spans="1:7" x14ac:dyDescent="0.25">
      <c r="A163" t="s">
        <v>299</v>
      </c>
      <c r="B163" t="s">
        <v>2862</v>
      </c>
      <c r="C163">
        <v>42.3</v>
      </c>
      <c r="D163">
        <v>45.463000000000001</v>
      </c>
      <c r="E163">
        <v>44.735999999999997</v>
      </c>
      <c r="F163">
        <v>16</v>
      </c>
      <c r="G163">
        <v>54</v>
      </c>
    </row>
    <row r="164" spans="1:7" x14ac:dyDescent="0.25">
      <c r="A164" t="s">
        <v>299</v>
      </c>
      <c r="B164" t="s">
        <v>2863</v>
      </c>
      <c r="C164">
        <v>42.1</v>
      </c>
      <c r="D164">
        <v>45.338000000000001</v>
      </c>
      <c r="E164">
        <v>44.243000000000002</v>
      </c>
      <c r="F164">
        <v>15</v>
      </c>
      <c r="G164">
        <v>54.1</v>
      </c>
    </row>
    <row r="165" spans="1:7" x14ac:dyDescent="0.25">
      <c r="A165" t="s">
        <v>299</v>
      </c>
      <c r="B165" t="s">
        <v>2864</v>
      </c>
      <c r="C165">
        <v>41.9</v>
      </c>
      <c r="D165">
        <v>44.548000000000002</v>
      </c>
      <c r="E165">
        <v>43.783999999999999</v>
      </c>
      <c r="F165">
        <v>15</v>
      </c>
      <c r="G165">
        <v>53.9</v>
      </c>
    </row>
    <row r="166" spans="1:7" x14ac:dyDescent="0.25">
      <c r="A166" t="s">
        <v>299</v>
      </c>
      <c r="B166" t="s">
        <v>2865</v>
      </c>
      <c r="C166">
        <v>41.5</v>
      </c>
      <c r="D166">
        <v>43.869</v>
      </c>
      <c r="E166">
        <v>44.478999999999999</v>
      </c>
      <c r="F166">
        <v>15</v>
      </c>
      <c r="G166">
        <v>53.8</v>
      </c>
    </row>
    <row r="167" spans="1:7" x14ac:dyDescent="0.25">
      <c r="A167" t="s">
        <v>299</v>
      </c>
      <c r="B167" t="s">
        <v>2866</v>
      </c>
      <c r="C167">
        <v>42.2</v>
      </c>
      <c r="D167">
        <v>44.933</v>
      </c>
      <c r="E167">
        <v>44.255000000000003</v>
      </c>
      <c r="F167">
        <v>4</v>
      </c>
      <c r="G167">
        <v>53.6</v>
      </c>
    </row>
    <row r="168" spans="1:7" x14ac:dyDescent="0.25">
      <c r="A168" t="s">
        <v>299</v>
      </c>
      <c r="B168" t="s">
        <v>2867</v>
      </c>
      <c r="C168">
        <v>42.5</v>
      </c>
      <c r="D168">
        <v>44.972000000000001</v>
      </c>
      <c r="E168">
        <v>45.756</v>
      </c>
      <c r="F168">
        <v>16</v>
      </c>
      <c r="G168">
        <v>53.9</v>
      </c>
    </row>
    <row r="169" spans="1:7" x14ac:dyDescent="0.25">
      <c r="A169" t="s">
        <v>299</v>
      </c>
      <c r="B169" t="s">
        <v>2868</v>
      </c>
      <c r="C169">
        <v>42</v>
      </c>
      <c r="D169">
        <v>45.11</v>
      </c>
      <c r="E169">
        <v>45.176000000000002</v>
      </c>
      <c r="F169">
        <v>15</v>
      </c>
      <c r="G169">
        <v>54</v>
      </c>
    </row>
    <row r="170" spans="1:7" x14ac:dyDescent="0.25">
      <c r="A170" t="s">
        <v>299</v>
      </c>
      <c r="B170" t="s">
        <v>2869</v>
      </c>
      <c r="C170">
        <v>42</v>
      </c>
      <c r="D170">
        <v>45.11</v>
      </c>
      <c r="E170">
        <v>44.103000000000002</v>
      </c>
      <c r="F170">
        <v>16</v>
      </c>
      <c r="G170">
        <v>54</v>
      </c>
    </row>
    <row r="171" spans="1:7" x14ac:dyDescent="0.25">
      <c r="A171" t="s">
        <v>299</v>
      </c>
      <c r="B171" t="s">
        <v>2870</v>
      </c>
      <c r="C171">
        <v>42.1</v>
      </c>
      <c r="D171">
        <v>44.177</v>
      </c>
      <c r="E171">
        <v>45.369</v>
      </c>
      <c r="F171">
        <v>15</v>
      </c>
      <c r="G171">
        <v>53.9</v>
      </c>
    </row>
    <row r="172" spans="1:7" x14ac:dyDescent="0.25">
      <c r="A172" t="s">
        <v>299</v>
      </c>
      <c r="B172" t="s">
        <v>2871</v>
      </c>
      <c r="C172">
        <v>41.9</v>
      </c>
      <c r="D172">
        <v>44.933999999999997</v>
      </c>
      <c r="E172">
        <v>44.814</v>
      </c>
      <c r="F172">
        <v>16</v>
      </c>
      <c r="G172">
        <v>53.8</v>
      </c>
    </row>
    <row r="173" spans="1:7" x14ac:dyDescent="0.25">
      <c r="A173" t="s">
        <v>299</v>
      </c>
      <c r="B173" t="s">
        <v>2872</v>
      </c>
      <c r="C173">
        <v>43</v>
      </c>
      <c r="D173">
        <v>45.359000000000002</v>
      </c>
      <c r="E173">
        <v>44.725999999999999</v>
      </c>
      <c r="F173">
        <v>15</v>
      </c>
      <c r="G173">
        <v>53.9</v>
      </c>
    </row>
    <row r="174" spans="1:7" x14ac:dyDescent="0.25">
      <c r="A174" t="s">
        <v>299</v>
      </c>
      <c r="B174" t="s">
        <v>2873</v>
      </c>
      <c r="C174">
        <v>42.4</v>
      </c>
      <c r="D174">
        <v>44.8</v>
      </c>
      <c r="E174">
        <v>43.832000000000001</v>
      </c>
      <c r="F174">
        <v>19</v>
      </c>
      <c r="G174">
        <v>53.9</v>
      </c>
    </row>
    <row r="175" spans="1:7" x14ac:dyDescent="0.25">
      <c r="A175" t="s">
        <v>299</v>
      </c>
      <c r="B175" t="s">
        <v>2874</v>
      </c>
      <c r="C175">
        <v>41.8</v>
      </c>
      <c r="D175">
        <v>45.624000000000002</v>
      </c>
      <c r="E175">
        <v>44.423999999999999</v>
      </c>
      <c r="F175">
        <v>15</v>
      </c>
      <c r="G175">
        <v>54</v>
      </c>
    </row>
    <row r="176" spans="1:7" x14ac:dyDescent="0.25">
      <c r="A176" t="s">
        <v>299</v>
      </c>
      <c r="B176" t="s">
        <v>2875</v>
      </c>
      <c r="C176">
        <v>42.6</v>
      </c>
      <c r="D176">
        <v>44.295000000000002</v>
      </c>
      <c r="E176">
        <v>44.655000000000001</v>
      </c>
      <c r="F176">
        <v>15</v>
      </c>
      <c r="G176">
        <v>54.1</v>
      </c>
    </row>
    <row r="177" spans="1:7" x14ac:dyDescent="0.25">
      <c r="A177" t="s">
        <v>299</v>
      </c>
      <c r="B177" t="s">
        <v>2876</v>
      </c>
      <c r="C177">
        <v>42.9</v>
      </c>
      <c r="D177">
        <v>45.429000000000002</v>
      </c>
      <c r="E177">
        <v>44.688000000000002</v>
      </c>
      <c r="F177">
        <v>15</v>
      </c>
      <c r="G177">
        <v>54.2</v>
      </c>
    </row>
    <row r="178" spans="1:7" x14ac:dyDescent="0.25">
      <c r="A178" t="s">
        <v>299</v>
      </c>
      <c r="B178" t="s">
        <v>2877</v>
      </c>
      <c r="C178">
        <v>42</v>
      </c>
      <c r="D178">
        <v>44.137</v>
      </c>
      <c r="E178">
        <v>44.353000000000002</v>
      </c>
      <c r="F178">
        <v>15</v>
      </c>
      <c r="G178">
        <v>54.1</v>
      </c>
    </row>
    <row r="179" spans="1:7" x14ac:dyDescent="0.25">
      <c r="A179" t="s">
        <v>299</v>
      </c>
      <c r="B179" t="s">
        <v>2878</v>
      </c>
      <c r="C179">
        <v>42.7</v>
      </c>
      <c r="D179">
        <v>45.156999999999996</v>
      </c>
      <c r="E179">
        <v>45.755000000000003</v>
      </c>
      <c r="F179">
        <v>20</v>
      </c>
      <c r="G179">
        <v>54.2</v>
      </c>
    </row>
    <row r="180" spans="1:7" x14ac:dyDescent="0.25">
      <c r="A180" t="s">
        <v>299</v>
      </c>
      <c r="B180" t="s">
        <v>2879</v>
      </c>
      <c r="C180">
        <v>42.6</v>
      </c>
      <c r="D180">
        <v>45.454999999999998</v>
      </c>
      <c r="E180">
        <v>44.273000000000003</v>
      </c>
      <c r="F180">
        <v>17</v>
      </c>
      <c r="G180">
        <v>54.3</v>
      </c>
    </row>
    <row r="181" spans="1:7" x14ac:dyDescent="0.25">
      <c r="A181" t="s">
        <v>299</v>
      </c>
      <c r="B181" t="s">
        <v>2880</v>
      </c>
      <c r="C181">
        <v>41.8</v>
      </c>
      <c r="D181">
        <v>45.357999999999997</v>
      </c>
      <c r="E181">
        <v>44.412999999999997</v>
      </c>
      <c r="F181">
        <v>12</v>
      </c>
      <c r="G181">
        <v>54.3</v>
      </c>
    </row>
    <row r="182" spans="1:7" x14ac:dyDescent="0.25">
      <c r="A182" t="s">
        <v>299</v>
      </c>
      <c r="B182" t="s">
        <v>2881</v>
      </c>
      <c r="C182">
        <v>42.1</v>
      </c>
      <c r="D182">
        <v>45.466999999999999</v>
      </c>
      <c r="E182">
        <v>44.02</v>
      </c>
      <c r="F182">
        <v>15</v>
      </c>
      <c r="G182">
        <v>54.4</v>
      </c>
    </row>
    <row r="183" spans="1:7" x14ac:dyDescent="0.25">
      <c r="A183" t="s">
        <v>299</v>
      </c>
      <c r="B183" t="s">
        <v>2882</v>
      </c>
      <c r="C183">
        <v>41.8</v>
      </c>
      <c r="D183">
        <v>45.110999999999997</v>
      </c>
      <c r="E183">
        <v>44.978000000000002</v>
      </c>
      <c r="F183">
        <v>11</v>
      </c>
      <c r="G183">
        <v>54.3</v>
      </c>
    </row>
    <row r="184" spans="1:7" x14ac:dyDescent="0.25">
      <c r="A184" t="s">
        <v>299</v>
      </c>
      <c r="B184" t="s">
        <v>2883</v>
      </c>
      <c r="C184">
        <v>41.8</v>
      </c>
      <c r="D184">
        <v>45.110999999999997</v>
      </c>
      <c r="E184">
        <v>45.201999999999998</v>
      </c>
      <c r="F184">
        <v>17</v>
      </c>
      <c r="G184">
        <v>54.3</v>
      </c>
    </row>
    <row r="185" spans="1:7" x14ac:dyDescent="0.25">
      <c r="A185" t="s">
        <v>299</v>
      </c>
      <c r="B185" t="s">
        <v>2884</v>
      </c>
      <c r="C185">
        <v>42.6</v>
      </c>
      <c r="D185">
        <v>45.244</v>
      </c>
      <c r="E185">
        <v>44.944000000000003</v>
      </c>
      <c r="F185">
        <v>13</v>
      </c>
      <c r="G185">
        <v>54.1</v>
      </c>
    </row>
    <row r="186" spans="1:7" x14ac:dyDescent="0.25">
      <c r="A186" t="s">
        <v>299</v>
      </c>
      <c r="B186" t="s">
        <v>2885</v>
      </c>
      <c r="C186">
        <v>42.2</v>
      </c>
      <c r="D186">
        <v>45.231999999999999</v>
      </c>
      <c r="E186">
        <v>44.920999999999999</v>
      </c>
      <c r="F186">
        <v>15</v>
      </c>
      <c r="G186">
        <v>54.3</v>
      </c>
    </row>
    <row r="187" spans="1:7" x14ac:dyDescent="0.25">
      <c r="A187" t="s">
        <v>299</v>
      </c>
      <c r="B187" t="s">
        <v>2886</v>
      </c>
      <c r="C187">
        <v>42.6</v>
      </c>
      <c r="D187">
        <v>45.002000000000002</v>
      </c>
      <c r="E187">
        <v>43.9</v>
      </c>
      <c r="F187">
        <v>14</v>
      </c>
      <c r="G187">
        <v>54.2</v>
      </c>
    </row>
    <row r="188" spans="1:7" x14ac:dyDescent="0.25">
      <c r="A188" t="s">
        <v>299</v>
      </c>
      <c r="B188" t="s">
        <v>2887</v>
      </c>
      <c r="C188">
        <v>41.9</v>
      </c>
      <c r="D188">
        <v>44.796999999999997</v>
      </c>
      <c r="E188">
        <v>44.487000000000002</v>
      </c>
      <c r="F188">
        <v>15</v>
      </c>
      <c r="G188">
        <v>54.2</v>
      </c>
    </row>
    <row r="189" spans="1:7" x14ac:dyDescent="0.25">
      <c r="A189" t="s">
        <v>299</v>
      </c>
      <c r="B189" t="s">
        <v>2888</v>
      </c>
      <c r="C189">
        <v>41.7</v>
      </c>
      <c r="D189">
        <v>44.822000000000003</v>
      </c>
      <c r="E189">
        <v>44.884</v>
      </c>
      <c r="F189">
        <v>15</v>
      </c>
      <c r="G189">
        <v>54</v>
      </c>
    </row>
    <row r="190" spans="1:7" x14ac:dyDescent="0.25">
      <c r="A190" t="s">
        <v>299</v>
      </c>
      <c r="B190" t="s">
        <v>2889</v>
      </c>
      <c r="C190">
        <v>41.9</v>
      </c>
      <c r="D190">
        <v>45.134</v>
      </c>
      <c r="E190">
        <v>45.098999999999997</v>
      </c>
      <c r="F190">
        <v>15</v>
      </c>
      <c r="G190">
        <v>53.9</v>
      </c>
    </row>
    <row r="191" spans="1:7" x14ac:dyDescent="0.25">
      <c r="A191" t="s">
        <v>299</v>
      </c>
      <c r="B191" t="s">
        <v>2890</v>
      </c>
      <c r="C191">
        <v>42.9</v>
      </c>
      <c r="D191">
        <v>44.845999999999997</v>
      </c>
      <c r="E191">
        <v>45.232999999999997</v>
      </c>
      <c r="F191">
        <v>14</v>
      </c>
      <c r="G191">
        <v>53.8</v>
      </c>
    </row>
    <row r="192" spans="1:7" x14ac:dyDescent="0.25">
      <c r="A192" t="s">
        <v>299</v>
      </c>
      <c r="B192" t="s">
        <v>2891</v>
      </c>
      <c r="C192">
        <v>42.2</v>
      </c>
      <c r="D192">
        <v>45.33</v>
      </c>
      <c r="E192">
        <v>44.9</v>
      </c>
      <c r="F192">
        <v>15</v>
      </c>
      <c r="G192">
        <v>54</v>
      </c>
    </row>
    <row r="193" spans="1:7" x14ac:dyDescent="0.25">
      <c r="A193" t="s">
        <v>299</v>
      </c>
      <c r="B193" t="s">
        <v>2892</v>
      </c>
      <c r="C193">
        <v>42.6</v>
      </c>
      <c r="D193">
        <v>45.686</v>
      </c>
      <c r="E193">
        <v>44.055999999999997</v>
      </c>
      <c r="F193">
        <v>15</v>
      </c>
      <c r="G193">
        <v>54.1</v>
      </c>
    </row>
    <row r="194" spans="1:7" x14ac:dyDescent="0.25">
      <c r="A194" t="s">
        <v>299</v>
      </c>
      <c r="B194" t="s">
        <v>2893</v>
      </c>
      <c r="C194">
        <v>42.4</v>
      </c>
      <c r="D194">
        <v>45.112000000000002</v>
      </c>
      <c r="E194">
        <v>45.003</v>
      </c>
      <c r="F194">
        <v>15</v>
      </c>
      <c r="G194">
        <v>54.2</v>
      </c>
    </row>
    <row r="195" spans="1:7" x14ac:dyDescent="0.25">
      <c r="A195" t="s">
        <v>299</v>
      </c>
      <c r="B195" t="s">
        <v>2894</v>
      </c>
      <c r="C195">
        <v>42.6</v>
      </c>
      <c r="D195">
        <v>44.798999999999999</v>
      </c>
      <c r="E195">
        <v>44.058999999999997</v>
      </c>
      <c r="F195">
        <v>17</v>
      </c>
      <c r="G195">
        <v>54.3</v>
      </c>
    </row>
    <row r="196" spans="1:7" x14ac:dyDescent="0.25">
      <c r="A196" t="s">
        <v>299</v>
      </c>
      <c r="B196" t="s">
        <v>2895</v>
      </c>
      <c r="C196">
        <v>42.1</v>
      </c>
      <c r="D196">
        <v>44.978999999999999</v>
      </c>
      <c r="E196">
        <v>44.908000000000001</v>
      </c>
      <c r="F196">
        <v>15</v>
      </c>
      <c r="G196">
        <v>54.3</v>
      </c>
    </row>
    <row r="197" spans="1:7" x14ac:dyDescent="0.25">
      <c r="A197" t="s">
        <v>299</v>
      </c>
      <c r="B197" t="s">
        <v>2896</v>
      </c>
      <c r="C197">
        <v>42.1</v>
      </c>
      <c r="D197">
        <v>44.097000000000001</v>
      </c>
      <c r="E197">
        <v>45.152999999999999</v>
      </c>
      <c r="F197">
        <v>17</v>
      </c>
      <c r="G197">
        <v>54.2</v>
      </c>
    </row>
    <row r="198" spans="1:7" x14ac:dyDescent="0.25">
      <c r="A198" t="s">
        <v>299</v>
      </c>
      <c r="B198" t="s">
        <v>2897</v>
      </c>
      <c r="C198">
        <v>42.2</v>
      </c>
      <c r="D198">
        <v>44.982999999999997</v>
      </c>
      <c r="E198">
        <v>45.177999999999997</v>
      </c>
      <c r="F198">
        <v>15</v>
      </c>
      <c r="G198">
        <v>54.2</v>
      </c>
    </row>
    <row r="199" spans="1:7" x14ac:dyDescent="0.25">
      <c r="A199" t="s">
        <v>299</v>
      </c>
      <c r="B199" t="s">
        <v>2898</v>
      </c>
      <c r="C199">
        <v>42.7</v>
      </c>
      <c r="D199">
        <v>46.186</v>
      </c>
      <c r="E199">
        <v>44.62</v>
      </c>
      <c r="F199">
        <v>13</v>
      </c>
      <c r="G199">
        <v>54.2</v>
      </c>
    </row>
    <row r="200" spans="1:7" x14ac:dyDescent="0.25">
      <c r="A200" t="s">
        <v>299</v>
      </c>
      <c r="B200" t="s">
        <v>2899</v>
      </c>
      <c r="C200">
        <v>42.2</v>
      </c>
      <c r="D200">
        <v>43.951999999999998</v>
      </c>
      <c r="E200">
        <v>44.393000000000001</v>
      </c>
      <c r="F200">
        <v>16</v>
      </c>
      <c r="G200">
        <v>54.2</v>
      </c>
    </row>
    <row r="201" spans="1:7" x14ac:dyDescent="0.25">
      <c r="A201" t="s">
        <v>299</v>
      </c>
      <c r="B201" t="s">
        <v>2900</v>
      </c>
      <c r="C201">
        <v>42.4</v>
      </c>
      <c r="D201">
        <v>44.734999999999999</v>
      </c>
      <c r="E201">
        <v>44.713999999999999</v>
      </c>
      <c r="F201">
        <v>16</v>
      </c>
      <c r="G201">
        <v>54</v>
      </c>
    </row>
    <row r="202" spans="1:7" x14ac:dyDescent="0.25">
      <c r="A202" t="s">
        <v>299</v>
      </c>
      <c r="B202" t="s">
        <v>2901</v>
      </c>
      <c r="C202">
        <v>42.3</v>
      </c>
      <c r="D202">
        <v>45.460999999999999</v>
      </c>
      <c r="E202">
        <v>44.426000000000002</v>
      </c>
      <c r="F202">
        <v>15</v>
      </c>
      <c r="G202">
        <v>54.1</v>
      </c>
    </row>
    <row r="203" spans="1:7" x14ac:dyDescent="0.25">
      <c r="A203" t="s">
        <v>299</v>
      </c>
      <c r="B203" t="s">
        <v>2902</v>
      </c>
      <c r="C203">
        <v>42.7</v>
      </c>
      <c r="D203">
        <v>44.887</v>
      </c>
      <c r="E203">
        <v>44.103999999999999</v>
      </c>
      <c r="F203">
        <v>17</v>
      </c>
      <c r="G203">
        <v>53.9</v>
      </c>
    </row>
    <row r="204" spans="1:7" x14ac:dyDescent="0.25">
      <c r="A204" t="s">
        <v>299</v>
      </c>
      <c r="B204" t="s">
        <v>2903</v>
      </c>
      <c r="C204">
        <v>42</v>
      </c>
      <c r="D204">
        <v>44.469000000000001</v>
      </c>
      <c r="E204">
        <v>44.987000000000002</v>
      </c>
      <c r="F204">
        <v>15</v>
      </c>
      <c r="G204">
        <v>53.9</v>
      </c>
    </row>
    <row r="205" spans="1:7" x14ac:dyDescent="0.25">
      <c r="A205" t="s">
        <v>299</v>
      </c>
      <c r="B205" t="s">
        <v>2904</v>
      </c>
      <c r="C205">
        <v>42.1</v>
      </c>
      <c r="D205">
        <v>45.235999999999997</v>
      </c>
      <c r="E205">
        <v>44.374000000000002</v>
      </c>
      <c r="F205">
        <v>16</v>
      </c>
      <c r="G205">
        <v>54</v>
      </c>
    </row>
    <row r="206" spans="1:7" x14ac:dyDescent="0.25">
      <c r="A206" t="s">
        <v>299</v>
      </c>
      <c r="B206" t="s">
        <v>2905</v>
      </c>
      <c r="C206">
        <v>42.3</v>
      </c>
      <c r="D206">
        <v>46.048000000000002</v>
      </c>
      <c r="E206">
        <v>45.119</v>
      </c>
      <c r="F206">
        <v>15</v>
      </c>
      <c r="G206">
        <v>54.2</v>
      </c>
    </row>
    <row r="207" spans="1:7" x14ac:dyDescent="0.25">
      <c r="A207" t="s">
        <v>299</v>
      </c>
      <c r="B207" t="s">
        <v>2906</v>
      </c>
      <c r="C207">
        <v>42.5</v>
      </c>
      <c r="D207">
        <v>44.787999999999997</v>
      </c>
      <c r="E207">
        <v>44.594000000000001</v>
      </c>
      <c r="F207">
        <v>16</v>
      </c>
      <c r="G207">
        <v>54.2</v>
      </c>
    </row>
    <row r="208" spans="1:7" x14ac:dyDescent="0.25">
      <c r="A208" t="s">
        <v>299</v>
      </c>
      <c r="B208" t="s">
        <v>2907</v>
      </c>
      <c r="C208">
        <v>42.4</v>
      </c>
      <c r="D208">
        <v>45.094000000000001</v>
      </c>
      <c r="E208">
        <v>45.267000000000003</v>
      </c>
      <c r="F208">
        <v>15</v>
      </c>
      <c r="G208">
        <v>54.3</v>
      </c>
    </row>
    <row r="209" spans="1:7" x14ac:dyDescent="0.25">
      <c r="A209" t="s">
        <v>299</v>
      </c>
      <c r="B209" t="s">
        <v>2908</v>
      </c>
      <c r="C209">
        <v>43.4</v>
      </c>
      <c r="D209">
        <v>46.015000000000001</v>
      </c>
      <c r="E209">
        <v>44.902000000000001</v>
      </c>
      <c r="F209">
        <v>16</v>
      </c>
      <c r="G209">
        <v>54.4</v>
      </c>
    </row>
    <row r="210" spans="1:7" x14ac:dyDescent="0.25">
      <c r="A210" t="s">
        <v>299</v>
      </c>
      <c r="B210" t="s">
        <v>2909</v>
      </c>
      <c r="C210">
        <v>42.2</v>
      </c>
      <c r="D210">
        <v>44.401000000000003</v>
      </c>
      <c r="E210">
        <v>44.298999999999999</v>
      </c>
      <c r="F210">
        <v>16</v>
      </c>
      <c r="G210">
        <v>54.3</v>
      </c>
    </row>
    <row r="211" spans="1:7" x14ac:dyDescent="0.25">
      <c r="A211" t="s">
        <v>299</v>
      </c>
      <c r="B211" t="s">
        <v>2910</v>
      </c>
      <c r="C211">
        <v>42.3</v>
      </c>
      <c r="D211">
        <v>44.927999999999997</v>
      </c>
      <c r="E211">
        <v>44.63</v>
      </c>
      <c r="F211">
        <v>16</v>
      </c>
      <c r="G211">
        <v>54.2</v>
      </c>
    </row>
    <row r="212" spans="1:7" x14ac:dyDescent="0.25">
      <c r="A212" t="s">
        <v>299</v>
      </c>
      <c r="B212" t="s">
        <v>2911</v>
      </c>
      <c r="C212">
        <v>42.6</v>
      </c>
      <c r="D212">
        <v>44.63</v>
      </c>
      <c r="E212">
        <v>44.92</v>
      </c>
      <c r="F212">
        <v>16</v>
      </c>
      <c r="G212">
        <v>54.3</v>
      </c>
    </row>
    <row r="213" spans="1:7" x14ac:dyDescent="0.25">
      <c r="A213" t="s">
        <v>299</v>
      </c>
      <c r="B213" t="s">
        <v>2912</v>
      </c>
      <c r="C213">
        <v>42.8</v>
      </c>
      <c r="D213">
        <v>44.767000000000003</v>
      </c>
      <c r="E213">
        <v>45.844999999999999</v>
      </c>
      <c r="F213">
        <v>12</v>
      </c>
      <c r="G213">
        <v>54.3</v>
      </c>
    </row>
    <row r="214" spans="1:7" x14ac:dyDescent="0.25">
      <c r="A214" t="s">
        <v>299</v>
      </c>
      <c r="B214" t="s">
        <v>2913</v>
      </c>
      <c r="C214">
        <v>42.4</v>
      </c>
      <c r="D214">
        <v>44.56</v>
      </c>
      <c r="E214">
        <v>44.728999999999999</v>
      </c>
      <c r="F214">
        <v>15</v>
      </c>
      <c r="G214">
        <v>54.1</v>
      </c>
    </row>
    <row r="215" spans="1:7" x14ac:dyDescent="0.25">
      <c r="A215" t="s">
        <v>299</v>
      </c>
      <c r="B215" t="s">
        <v>2914</v>
      </c>
      <c r="C215">
        <v>42.6</v>
      </c>
      <c r="D215">
        <v>44.265000000000001</v>
      </c>
      <c r="E215">
        <v>44.774000000000001</v>
      </c>
      <c r="F215">
        <v>16</v>
      </c>
      <c r="G215">
        <v>54.1</v>
      </c>
    </row>
    <row r="216" spans="1:7" x14ac:dyDescent="0.25">
      <c r="A216" t="s">
        <v>299</v>
      </c>
      <c r="B216" t="s">
        <v>2915</v>
      </c>
      <c r="C216">
        <v>42.4</v>
      </c>
      <c r="D216">
        <v>44.347999999999999</v>
      </c>
      <c r="E216">
        <v>44.41</v>
      </c>
      <c r="F216">
        <v>16</v>
      </c>
      <c r="G216">
        <v>54.1</v>
      </c>
    </row>
    <row r="217" spans="1:7" x14ac:dyDescent="0.25">
      <c r="A217" t="s">
        <v>299</v>
      </c>
      <c r="B217" t="s">
        <v>2916</v>
      </c>
      <c r="C217">
        <v>41.8</v>
      </c>
      <c r="D217">
        <v>44.359000000000002</v>
      </c>
      <c r="E217">
        <v>44.982999999999997</v>
      </c>
      <c r="F217">
        <v>1</v>
      </c>
      <c r="G217">
        <v>53.7</v>
      </c>
    </row>
    <row r="218" spans="1:7" x14ac:dyDescent="0.25">
      <c r="A218" t="s">
        <v>299</v>
      </c>
      <c r="B218" t="s">
        <v>2917</v>
      </c>
      <c r="C218">
        <v>42.4</v>
      </c>
      <c r="D218">
        <v>44.432000000000002</v>
      </c>
      <c r="E218">
        <v>44.49</v>
      </c>
      <c r="F218">
        <v>15</v>
      </c>
      <c r="G218">
        <v>53.7</v>
      </c>
    </row>
    <row r="219" spans="1:7" x14ac:dyDescent="0.25">
      <c r="A219" t="s">
        <v>299</v>
      </c>
      <c r="B219" t="s">
        <v>2918</v>
      </c>
      <c r="C219">
        <v>42.5</v>
      </c>
      <c r="D219">
        <v>45.465000000000003</v>
      </c>
      <c r="E219">
        <v>44.737000000000002</v>
      </c>
      <c r="F219">
        <v>16</v>
      </c>
      <c r="G219">
        <v>53.9</v>
      </c>
    </row>
    <row r="220" spans="1:7" x14ac:dyDescent="0.25">
      <c r="A220" t="s">
        <v>299</v>
      </c>
      <c r="B220" t="s">
        <v>2919</v>
      </c>
      <c r="C220">
        <v>42</v>
      </c>
      <c r="D220">
        <v>44.63</v>
      </c>
      <c r="E220">
        <v>45.581000000000003</v>
      </c>
      <c r="F220">
        <v>14</v>
      </c>
      <c r="G220">
        <v>54</v>
      </c>
    </row>
    <row r="221" spans="1:7" x14ac:dyDescent="0.25">
      <c r="A221" t="s">
        <v>299</v>
      </c>
      <c r="B221" t="s">
        <v>2920</v>
      </c>
      <c r="C221">
        <v>42.5</v>
      </c>
      <c r="D221">
        <v>44.817999999999998</v>
      </c>
      <c r="E221">
        <v>44.875</v>
      </c>
      <c r="F221">
        <v>16</v>
      </c>
      <c r="G221">
        <v>54</v>
      </c>
    </row>
    <row r="222" spans="1:7" x14ac:dyDescent="0.25">
      <c r="A222" t="s">
        <v>299</v>
      </c>
      <c r="B222" t="s">
        <v>2921</v>
      </c>
      <c r="C222">
        <v>42.8</v>
      </c>
      <c r="D222">
        <v>46.284999999999997</v>
      </c>
      <c r="E222">
        <v>44.555</v>
      </c>
      <c r="F222">
        <v>15</v>
      </c>
      <c r="G222">
        <v>54.1</v>
      </c>
    </row>
    <row r="223" spans="1:7" x14ac:dyDescent="0.25">
      <c r="A223" t="s">
        <v>299</v>
      </c>
      <c r="B223" t="s">
        <v>2922</v>
      </c>
      <c r="C223">
        <v>42.7</v>
      </c>
      <c r="D223">
        <v>44.323</v>
      </c>
      <c r="E223">
        <v>44.704000000000001</v>
      </c>
      <c r="F223">
        <v>15</v>
      </c>
      <c r="G223">
        <v>53.8</v>
      </c>
    </row>
    <row r="224" spans="1:7" x14ac:dyDescent="0.25">
      <c r="A224" t="s">
        <v>299</v>
      </c>
      <c r="B224" t="s">
        <v>2923</v>
      </c>
      <c r="C224">
        <v>59.5</v>
      </c>
      <c r="D224">
        <v>54.052999999999997</v>
      </c>
      <c r="E224">
        <v>43.500999999999998</v>
      </c>
      <c r="F224">
        <v>11</v>
      </c>
      <c r="G224">
        <v>52.9</v>
      </c>
    </row>
    <row r="225" spans="1:7" x14ac:dyDescent="0.25">
      <c r="A225" t="s">
        <v>299</v>
      </c>
      <c r="B225" t="s">
        <v>2924</v>
      </c>
      <c r="C225">
        <v>55.1</v>
      </c>
      <c r="D225">
        <v>53.408999999999999</v>
      </c>
      <c r="E225">
        <v>44.875</v>
      </c>
      <c r="F225">
        <v>16</v>
      </c>
      <c r="G225">
        <v>51.2</v>
      </c>
    </row>
    <row r="226" spans="1:7" x14ac:dyDescent="0.25">
      <c r="A226" t="s">
        <v>299</v>
      </c>
      <c r="B226" t="s">
        <v>2925</v>
      </c>
      <c r="C226">
        <v>55.4</v>
      </c>
      <c r="D226">
        <v>52.832999999999998</v>
      </c>
      <c r="E226">
        <v>44.529000000000003</v>
      </c>
      <c r="F226">
        <v>14</v>
      </c>
      <c r="G226">
        <v>52</v>
      </c>
    </row>
    <row r="227" spans="1:7" x14ac:dyDescent="0.25">
      <c r="A227" t="s">
        <v>299</v>
      </c>
      <c r="B227" t="s">
        <v>2926</v>
      </c>
      <c r="C227">
        <v>56.9</v>
      </c>
      <c r="D227">
        <v>55.121000000000002</v>
      </c>
      <c r="E227">
        <v>44.170999999999999</v>
      </c>
      <c r="F227">
        <v>15</v>
      </c>
      <c r="G227">
        <v>50.4</v>
      </c>
    </row>
    <row r="228" spans="1:7" x14ac:dyDescent="0.25">
      <c r="A228" t="s">
        <v>299</v>
      </c>
      <c r="B228" t="s">
        <v>2927</v>
      </c>
      <c r="C228">
        <v>43.9</v>
      </c>
      <c r="D228">
        <v>46.765000000000001</v>
      </c>
      <c r="E228">
        <v>45.637999999999998</v>
      </c>
      <c r="F228">
        <v>15</v>
      </c>
      <c r="G228">
        <v>51.8</v>
      </c>
    </row>
    <row r="229" spans="1:7" x14ac:dyDescent="0.25">
      <c r="A229" t="s">
        <v>299</v>
      </c>
      <c r="B229" t="s">
        <v>2928</v>
      </c>
      <c r="C229">
        <v>42.9</v>
      </c>
      <c r="D229">
        <v>45.79</v>
      </c>
      <c r="E229">
        <v>44.826000000000001</v>
      </c>
      <c r="F229">
        <v>15</v>
      </c>
      <c r="G229">
        <v>52.7</v>
      </c>
    </row>
    <row r="230" spans="1:7" x14ac:dyDescent="0.25">
      <c r="A230" t="s">
        <v>299</v>
      </c>
      <c r="B230" t="s">
        <v>2929</v>
      </c>
      <c r="C230">
        <v>42.7</v>
      </c>
      <c r="D230">
        <v>45.889000000000003</v>
      </c>
      <c r="E230">
        <v>45.067</v>
      </c>
      <c r="F230">
        <v>14</v>
      </c>
      <c r="G230">
        <v>53.3</v>
      </c>
    </row>
    <row r="231" spans="1:7" x14ac:dyDescent="0.25">
      <c r="A231" t="s">
        <v>299</v>
      </c>
      <c r="B231" t="s">
        <v>2930</v>
      </c>
      <c r="C231">
        <v>42.7</v>
      </c>
      <c r="D231">
        <v>45.462000000000003</v>
      </c>
      <c r="E231">
        <v>45.11</v>
      </c>
      <c r="F231">
        <v>15</v>
      </c>
      <c r="G231">
        <v>53.7</v>
      </c>
    </row>
    <row r="232" spans="1:7" x14ac:dyDescent="0.25">
      <c r="A232" t="s">
        <v>299</v>
      </c>
      <c r="B232" t="s">
        <v>2931</v>
      </c>
      <c r="C232">
        <v>42.2</v>
      </c>
      <c r="D232">
        <v>45.97</v>
      </c>
      <c r="E232">
        <v>44.896999999999998</v>
      </c>
      <c r="F232">
        <v>15</v>
      </c>
      <c r="G232">
        <v>53.8</v>
      </c>
    </row>
    <row r="233" spans="1:7" x14ac:dyDescent="0.25">
      <c r="A233" t="s">
        <v>299</v>
      </c>
      <c r="B233" t="s">
        <v>2932</v>
      </c>
      <c r="C233">
        <v>42.2</v>
      </c>
      <c r="D233">
        <v>45.505000000000003</v>
      </c>
      <c r="E233">
        <v>45.008000000000003</v>
      </c>
      <c r="F233">
        <v>16</v>
      </c>
      <c r="G233">
        <v>53.9</v>
      </c>
    </row>
    <row r="234" spans="1:7" x14ac:dyDescent="0.25">
      <c r="A234" t="s">
        <v>299</v>
      </c>
      <c r="B234" t="s">
        <v>2933</v>
      </c>
      <c r="C234">
        <v>42</v>
      </c>
      <c r="D234">
        <v>44.673999999999999</v>
      </c>
      <c r="E234">
        <v>45.555</v>
      </c>
      <c r="F234">
        <v>15</v>
      </c>
      <c r="G234">
        <v>54</v>
      </c>
    </row>
    <row r="235" spans="1:7" x14ac:dyDescent="0.25">
      <c r="A235" t="s">
        <v>299</v>
      </c>
      <c r="B235" t="s">
        <v>2934</v>
      </c>
      <c r="C235">
        <v>42.7</v>
      </c>
      <c r="D235">
        <v>45.375999999999998</v>
      </c>
      <c r="E235">
        <v>44.792000000000002</v>
      </c>
      <c r="F235">
        <v>16</v>
      </c>
      <c r="G235">
        <v>54.1</v>
      </c>
    </row>
    <row r="236" spans="1:7" x14ac:dyDescent="0.25">
      <c r="A236" t="s">
        <v>299</v>
      </c>
      <c r="B236" t="s">
        <v>2935</v>
      </c>
      <c r="C236">
        <v>42.3</v>
      </c>
      <c r="D236">
        <v>45.619</v>
      </c>
      <c r="E236">
        <v>45.381</v>
      </c>
      <c r="F236">
        <v>15</v>
      </c>
      <c r="G236">
        <v>54.2</v>
      </c>
    </row>
    <row r="237" spans="1:7" x14ac:dyDescent="0.25">
      <c r="A237" t="s">
        <v>299</v>
      </c>
      <c r="B237" t="s">
        <v>2936</v>
      </c>
      <c r="C237">
        <v>42.6</v>
      </c>
      <c r="D237">
        <v>45.527000000000001</v>
      </c>
      <c r="E237">
        <v>44.932000000000002</v>
      </c>
      <c r="F237">
        <v>16</v>
      </c>
      <c r="G237">
        <v>54.2</v>
      </c>
    </row>
    <row r="238" spans="1:7" x14ac:dyDescent="0.25">
      <c r="A238" t="s">
        <v>299</v>
      </c>
      <c r="B238" t="s">
        <v>2937</v>
      </c>
      <c r="C238">
        <v>42.6</v>
      </c>
      <c r="D238">
        <v>44.953000000000003</v>
      </c>
      <c r="E238">
        <v>44.607999999999997</v>
      </c>
      <c r="F238">
        <v>14</v>
      </c>
      <c r="G238">
        <v>54.1</v>
      </c>
    </row>
    <row r="239" spans="1:7" x14ac:dyDescent="0.25">
      <c r="A239" t="s">
        <v>299</v>
      </c>
      <c r="B239" t="s">
        <v>2938</v>
      </c>
      <c r="C239">
        <v>42.4</v>
      </c>
      <c r="D239">
        <v>45.247999999999998</v>
      </c>
      <c r="E239">
        <v>44.863999999999997</v>
      </c>
      <c r="F239">
        <v>16</v>
      </c>
      <c r="G239">
        <v>53.9</v>
      </c>
    </row>
    <row r="240" spans="1:7" x14ac:dyDescent="0.25">
      <c r="A240" t="s">
        <v>299</v>
      </c>
      <c r="B240" t="s">
        <v>2939</v>
      </c>
      <c r="C240">
        <v>42.3</v>
      </c>
      <c r="D240">
        <v>44.643999999999998</v>
      </c>
      <c r="E240">
        <v>45.304000000000002</v>
      </c>
      <c r="F240">
        <v>16</v>
      </c>
      <c r="G240">
        <v>54.1</v>
      </c>
    </row>
    <row r="241" spans="1:7" x14ac:dyDescent="0.25">
      <c r="A241" t="s">
        <v>299</v>
      </c>
      <c r="B241" t="s">
        <v>2940</v>
      </c>
      <c r="C241">
        <v>42.2</v>
      </c>
      <c r="D241">
        <v>45.832000000000001</v>
      </c>
      <c r="E241">
        <v>44.103000000000002</v>
      </c>
      <c r="F241">
        <v>14</v>
      </c>
      <c r="G241">
        <v>54.2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B1CA-FAD4-48EF-9945-EF142723B1A6}">
  <dimension ref="A1:J241"/>
  <sheetViews>
    <sheetView workbookViewId="0">
      <selection activeCell="J2" sqref="J2:J6"/>
    </sheetView>
  </sheetViews>
  <sheetFormatPr defaultRowHeight="15" x14ac:dyDescent="0.25"/>
  <cols>
    <col min="2" max="2" width="10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2941</v>
      </c>
      <c r="C2">
        <v>40.5</v>
      </c>
      <c r="D2">
        <v>45.005000000000003</v>
      </c>
      <c r="E2">
        <v>45.097000000000001</v>
      </c>
      <c r="F2">
        <v>19</v>
      </c>
      <c r="G2">
        <v>69.3</v>
      </c>
      <c r="I2" t="s">
        <v>249</v>
      </c>
      <c r="J2" s="1">
        <f>AVERAGE(Tbl_1_GameObjects_30000[Celkové využití CPU '[%']])</f>
        <v>40.442916666666633</v>
      </c>
    </row>
    <row r="3" spans="1:10" x14ac:dyDescent="0.25">
      <c r="A3" t="s">
        <v>299</v>
      </c>
      <c r="B3" t="s">
        <v>2942</v>
      </c>
      <c r="C3">
        <v>41</v>
      </c>
      <c r="D3">
        <v>44.765000000000001</v>
      </c>
      <c r="E3">
        <v>43.808</v>
      </c>
      <c r="F3">
        <v>15</v>
      </c>
      <c r="G3">
        <v>69.5</v>
      </c>
      <c r="I3" t="s">
        <v>250</v>
      </c>
      <c r="J3" s="1">
        <f>AVERAGE(Tbl_1_GameObjects_30000[CPU Spotřeba energie jádra (SVI3 TFN) '[W']])</f>
        <v>45.146516666666663</v>
      </c>
    </row>
    <row r="4" spans="1:10" x14ac:dyDescent="0.25">
      <c r="A4" t="s">
        <v>299</v>
      </c>
      <c r="B4" t="s">
        <v>2943</v>
      </c>
      <c r="C4">
        <v>56.4</v>
      </c>
      <c r="D4">
        <v>54.691000000000003</v>
      </c>
      <c r="E4">
        <v>44.83</v>
      </c>
      <c r="F4">
        <v>14</v>
      </c>
      <c r="G4">
        <v>67.2</v>
      </c>
      <c r="I4" t="s">
        <v>251</v>
      </c>
      <c r="J4" s="1">
        <f>AVERAGE(Tbl_1_GameObjects_30000[Využití GPU '[%']])</f>
        <v>15.395833333333334</v>
      </c>
    </row>
    <row r="5" spans="1:10" x14ac:dyDescent="0.25">
      <c r="A5" t="s">
        <v>299</v>
      </c>
      <c r="B5" t="s">
        <v>2944</v>
      </c>
      <c r="C5">
        <v>52.7</v>
      </c>
      <c r="D5">
        <v>53.942999999999998</v>
      </c>
      <c r="E5">
        <v>43.651000000000003</v>
      </c>
      <c r="F5">
        <v>16</v>
      </c>
      <c r="G5">
        <v>66.3</v>
      </c>
      <c r="I5" t="s">
        <v>252</v>
      </c>
      <c r="J5" s="1">
        <f>AVERAGE(Tbl_1_GameObjects_30000[Total Board Power (TBP) '[W']])</f>
        <v>44.843583333333328</v>
      </c>
    </row>
    <row r="6" spans="1:10" x14ac:dyDescent="0.25">
      <c r="A6" t="s">
        <v>299</v>
      </c>
      <c r="B6" t="s">
        <v>2945</v>
      </c>
      <c r="C6">
        <v>41.1</v>
      </c>
      <c r="D6">
        <v>46.098999999999997</v>
      </c>
      <c r="E6">
        <v>44.523000000000003</v>
      </c>
      <c r="F6">
        <v>16</v>
      </c>
      <c r="G6">
        <v>66.400000000000006</v>
      </c>
      <c r="I6" t="s">
        <v>254</v>
      </c>
      <c r="J6" s="1">
        <f>AVERAGE(Tbl_1_GameObjects_30000[Snímková frekvence (Presented) '[FPS']])</f>
        <v>69.885000000000005</v>
      </c>
    </row>
    <row r="7" spans="1:10" x14ac:dyDescent="0.25">
      <c r="A7" t="s">
        <v>299</v>
      </c>
      <c r="B7" t="s">
        <v>2946</v>
      </c>
      <c r="C7">
        <v>40.200000000000003</v>
      </c>
      <c r="D7">
        <v>44.323999999999998</v>
      </c>
      <c r="E7">
        <v>44.957000000000001</v>
      </c>
      <c r="F7">
        <v>15</v>
      </c>
      <c r="G7">
        <v>68.8</v>
      </c>
    </row>
    <row r="8" spans="1:10" x14ac:dyDescent="0.25">
      <c r="A8" t="s">
        <v>299</v>
      </c>
      <c r="B8" t="s">
        <v>2947</v>
      </c>
      <c r="C8">
        <v>40.1</v>
      </c>
      <c r="D8">
        <v>45.606999999999999</v>
      </c>
      <c r="E8">
        <v>45.203000000000003</v>
      </c>
      <c r="F8">
        <v>17</v>
      </c>
      <c r="G8">
        <v>69.5</v>
      </c>
    </row>
    <row r="9" spans="1:10" x14ac:dyDescent="0.25">
      <c r="A9" t="s">
        <v>299</v>
      </c>
      <c r="B9" t="s">
        <v>2948</v>
      </c>
      <c r="C9">
        <v>40.200000000000003</v>
      </c>
      <c r="D9">
        <v>45.832000000000001</v>
      </c>
      <c r="E9">
        <v>43.52</v>
      </c>
      <c r="F9">
        <v>15</v>
      </c>
      <c r="G9">
        <v>70</v>
      </c>
    </row>
    <row r="10" spans="1:10" x14ac:dyDescent="0.25">
      <c r="A10" t="s">
        <v>299</v>
      </c>
      <c r="B10" t="s">
        <v>2949</v>
      </c>
      <c r="C10">
        <v>39.799999999999997</v>
      </c>
      <c r="D10">
        <v>44.417999999999999</v>
      </c>
      <c r="E10">
        <v>44.768999999999998</v>
      </c>
      <c r="F10">
        <v>17</v>
      </c>
      <c r="G10">
        <v>70.2</v>
      </c>
    </row>
    <row r="11" spans="1:10" x14ac:dyDescent="0.25">
      <c r="A11" t="s">
        <v>299</v>
      </c>
      <c r="B11" t="s">
        <v>2950</v>
      </c>
      <c r="C11">
        <v>39.6</v>
      </c>
      <c r="D11">
        <v>44.515999999999998</v>
      </c>
      <c r="E11">
        <v>44.932000000000002</v>
      </c>
      <c r="F11">
        <v>15</v>
      </c>
      <c r="G11">
        <v>70.099999999999994</v>
      </c>
    </row>
    <row r="12" spans="1:10" x14ac:dyDescent="0.25">
      <c r="A12" t="s">
        <v>299</v>
      </c>
      <c r="B12" t="s">
        <v>2951</v>
      </c>
      <c r="C12">
        <v>39.5</v>
      </c>
      <c r="D12">
        <v>45.069000000000003</v>
      </c>
      <c r="E12">
        <v>45.220999999999997</v>
      </c>
      <c r="F12">
        <v>16</v>
      </c>
      <c r="G12">
        <v>70</v>
      </c>
    </row>
    <row r="13" spans="1:10" x14ac:dyDescent="0.25">
      <c r="A13" t="s">
        <v>299</v>
      </c>
      <c r="B13" t="s">
        <v>2952</v>
      </c>
      <c r="C13">
        <v>40.1</v>
      </c>
      <c r="D13">
        <v>46.514000000000003</v>
      </c>
      <c r="E13">
        <v>45.533999999999999</v>
      </c>
      <c r="F13">
        <v>15</v>
      </c>
      <c r="G13">
        <v>70.2</v>
      </c>
    </row>
    <row r="14" spans="1:10" x14ac:dyDescent="0.25">
      <c r="A14" t="s">
        <v>299</v>
      </c>
      <c r="B14" t="s">
        <v>2953</v>
      </c>
      <c r="C14">
        <v>42.6</v>
      </c>
      <c r="D14">
        <v>47.250999999999998</v>
      </c>
      <c r="E14">
        <v>44.140999999999998</v>
      </c>
      <c r="F14">
        <v>15</v>
      </c>
      <c r="G14">
        <v>70.099999999999994</v>
      </c>
    </row>
    <row r="15" spans="1:10" x14ac:dyDescent="0.25">
      <c r="A15" t="s">
        <v>299</v>
      </c>
      <c r="B15" t="s">
        <v>2954</v>
      </c>
      <c r="C15">
        <v>40.299999999999997</v>
      </c>
      <c r="D15">
        <v>44.454999999999998</v>
      </c>
      <c r="E15">
        <v>44.936</v>
      </c>
      <c r="F15">
        <v>16</v>
      </c>
      <c r="G15">
        <v>69.599999999999994</v>
      </c>
    </row>
    <row r="16" spans="1:10" x14ac:dyDescent="0.25">
      <c r="A16" t="s">
        <v>299</v>
      </c>
      <c r="B16" t="s">
        <v>2955</v>
      </c>
      <c r="C16">
        <v>39.9</v>
      </c>
      <c r="D16">
        <v>44.762999999999998</v>
      </c>
      <c r="E16">
        <v>44.834000000000003</v>
      </c>
      <c r="F16">
        <v>15</v>
      </c>
      <c r="G16">
        <v>69.900000000000006</v>
      </c>
    </row>
    <row r="17" spans="1:7" x14ac:dyDescent="0.25">
      <c r="A17" t="s">
        <v>299</v>
      </c>
      <c r="B17" t="s">
        <v>2956</v>
      </c>
      <c r="C17">
        <v>40.200000000000003</v>
      </c>
      <c r="D17">
        <v>45.506999999999998</v>
      </c>
      <c r="E17">
        <v>44.375999999999998</v>
      </c>
      <c r="F17">
        <v>15</v>
      </c>
      <c r="G17">
        <v>70</v>
      </c>
    </row>
    <row r="18" spans="1:7" x14ac:dyDescent="0.25">
      <c r="A18" t="s">
        <v>299</v>
      </c>
      <c r="B18" t="s">
        <v>2957</v>
      </c>
      <c r="C18">
        <v>40.700000000000003</v>
      </c>
      <c r="D18">
        <v>45.146999999999998</v>
      </c>
      <c r="E18">
        <v>45.378</v>
      </c>
      <c r="F18">
        <v>17</v>
      </c>
      <c r="G18">
        <v>70.3</v>
      </c>
    </row>
    <row r="19" spans="1:7" x14ac:dyDescent="0.25">
      <c r="A19" t="s">
        <v>299</v>
      </c>
      <c r="B19" t="s">
        <v>2958</v>
      </c>
      <c r="C19">
        <v>39.6</v>
      </c>
      <c r="D19">
        <v>44.109000000000002</v>
      </c>
      <c r="E19">
        <v>44.578000000000003</v>
      </c>
      <c r="F19">
        <v>16</v>
      </c>
      <c r="G19">
        <v>70.099999999999994</v>
      </c>
    </row>
    <row r="20" spans="1:7" x14ac:dyDescent="0.25">
      <c r="A20" t="s">
        <v>299</v>
      </c>
      <c r="B20" t="s">
        <v>2959</v>
      </c>
      <c r="C20">
        <v>40.700000000000003</v>
      </c>
      <c r="D20">
        <v>46.546999999999997</v>
      </c>
      <c r="E20">
        <v>45.262</v>
      </c>
      <c r="F20">
        <v>14</v>
      </c>
      <c r="G20">
        <v>70.3</v>
      </c>
    </row>
    <row r="21" spans="1:7" x14ac:dyDescent="0.25">
      <c r="A21" t="s">
        <v>299</v>
      </c>
      <c r="B21" t="s">
        <v>2960</v>
      </c>
      <c r="C21">
        <v>39.799999999999997</v>
      </c>
      <c r="D21">
        <v>45.32</v>
      </c>
      <c r="E21">
        <v>44.436999999999998</v>
      </c>
      <c r="F21">
        <v>15</v>
      </c>
      <c r="G21">
        <v>70.5</v>
      </c>
    </row>
    <row r="22" spans="1:7" x14ac:dyDescent="0.25">
      <c r="A22" t="s">
        <v>299</v>
      </c>
      <c r="B22" t="s">
        <v>2961</v>
      </c>
      <c r="C22">
        <v>39.9</v>
      </c>
      <c r="D22">
        <v>44.326000000000001</v>
      </c>
      <c r="E22">
        <v>44.625999999999998</v>
      </c>
      <c r="F22">
        <v>15</v>
      </c>
      <c r="G22">
        <v>70.099999999999994</v>
      </c>
    </row>
    <row r="23" spans="1:7" x14ac:dyDescent="0.25">
      <c r="A23" t="s">
        <v>299</v>
      </c>
      <c r="B23" t="s">
        <v>2962</v>
      </c>
      <c r="C23">
        <v>40.6</v>
      </c>
      <c r="D23">
        <v>44.494</v>
      </c>
      <c r="E23">
        <v>44.701999999999998</v>
      </c>
      <c r="F23">
        <v>15</v>
      </c>
      <c r="G23">
        <v>69.5</v>
      </c>
    </row>
    <row r="24" spans="1:7" x14ac:dyDescent="0.25">
      <c r="A24" t="s">
        <v>299</v>
      </c>
      <c r="B24" t="s">
        <v>2963</v>
      </c>
      <c r="C24">
        <v>39.9</v>
      </c>
      <c r="D24">
        <v>44.744</v>
      </c>
      <c r="E24">
        <v>44.51</v>
      </c>
      <c r="F24">
        <v>18</v>
      </c>
      <c r="G24">
        <v>70.099999999999994</v>
      </c>
    </row>
    <row r="25" spans="1:7" x14ac:dyDescent="0.25">
      <c r="A25" t="s">
        <v>299</v>
      </c>
      <c r="B25" t="s">
        <v>2964</v>
      </c>
      <c r="C25">
        <v>39.799999999999997</v>
      </c>
      <c r="D25">
        <v>44.838999999999999</v>
      </c>
      <c r="E25">
        <v>45.448999999999998</v>
      </c>
      <c r="F25">
        <v>15</v>
      </c>
      <c r="G25">
        <v>69.8</v>
      </c>
    </row>
    <row r="26" spans="1:7" x14ac:dyDescent="0.25">
      <c r="A26" t="s">
        <v>299</v>
      </c>
      <c r="B26" t="s">
        <v>2965</v>
      </c>
      <c r="C26">
        <v>39.9</v>
      </c>
      <c r="D26">
        <v>44.816000000000003</v>
      </c>
      <c r="E26">
        <v>45.204000000000001</v>
      </c>
      <c r="F26">
        <v>15</v>
      </c>
      <c r="G26">
        <v>70.099999999999994</v>
      </c>
    </row>
    <row r="27" spans="1:7" x14ac:dyDescent="0.25">
      <c r="A27" t="s">
        <v>299</v>
      </c>
      <c r="B27" t="s">
        <v>2966</v>
      </c>
      <c r="C27">
        <v>40.1</v>
      </c>
      <c r="D27">
        <v>45.268999999999998</v>
      </c>
      <c r="E27">
        <v>44.978000000000002</v>
      </c>
      <c r="F27">
        <v>14</v>
      </c>
      <c r="G27">
        <v>70.2</v>
      </c>
    </row>
    <row r="28" spans="1:7" x14ac:dyDescent="0.25">
      <c r="A28" t="s">
        <v>299</v>
      </c>
      <c r="B28" t="s">
        <v>2967</v>
      </c>
      <c r="C28">
        <v>39.5</v>
      </c>
      <c r="D28">
        <v>44.29</v>
      </c>
      <c r="E28">
        <v>44.463000000000001</v>
      </c>
      <c r="F28">
        <v>15</v>
      </c>
      <c r="G28">
        <v>70</v>
      </c>
    </row>
    <row r="29" spans="1:7" x14ac:dyDescent="0.25">
      <c r="A29" t="s">
        <v>299</v>
      </c>
      <c r="B29" t="s">
        <v>2968</v>
      </c>
      <c r="C29">
        <v>40.299999999999997</v>
      </c>
      <c r="D29">
        <v>45.006999999999998</v>
      </c>
      <c r="E29">
        <v>45.139000000000003</v>
      </c>
      <c r="F29">
        <v>15</v>
      </c>
      <c r="G29">
        <v>70.2</v>
      </c>
    </row>
    <row r="30" spans="1:7" x14ac:dyDescent="0.25">
      <c r="A30" t="s">
        <v>299</v>
      </c>
      <c r="B30" t="s">
        <v>2969</v>
      </c>
      <c r="C30">
        <v>39.799999999999997</v>
      </c>
      <c r="D30">
        <v>45.718000000000004</v>
      </c>
      <c r="E30">
        <v>45.155999999999999</v>
      </c>
      <c r="F30">
        <v>16</v>
      </c>
      <c r="G30">
        <v>70.3</v>
      </c>
    </row>
    <row r="31" spans="1:7" x14ac:dyDescent="0.25">
      <c r="A31" t="s">
        <v>299</v>
      </c>
      <c r="B31" t="s">
        <v>2970</v>
      </c>
      <c r="C31">
        <v>40.200000000000003</v>
      </c>
      <c r="D31">
        <v>45.697000000000003</v>
      </c>
      <c r="E31">
        <v>44.497</v>
      </c>
      <c r="F31">
        <v>14</v>
      </c>
      <c r="G31">
        <v>70.3</v>
      </c>
    </row>
    <row r="32" spans="1:7" x14ac:dyDescent="0.25">
      <c r="A32" t="s">
        <v>299</v>
      </c>
      <c r="B32" t="s">
        <v>2971</v>
      </c>
      <c r="C32">
        <v>39.799999999999997</v>
      </c>
      <c r="D32">
        <v>45.496000000000002</v>
      </c>
      <c r="E32">
        <v>45.195999999999998</v>
      </c>
      <c r="F32">
        <v>15</v>
      </c>
      <c r="G32">
        <v>70.5</v>
      </c>
    </row>
    <row r="33" spans="1:7" x14ac:dyDescent="0.25">
      <c r="A33" t="s">
        <v>299</v>
      </c>
      <c r="B33" t="s">
        <v>2972</v>
      </c>
      <c r="C33">
        <v>39.9</v>
      </c>
      <c r="D33">
        <v>44.31</v>
      </c>
      <c r="E33">
        <v>43.956000000000003</v>
      </c>
      <c r="F33">
        <v>16</v>
      </c>
      <c r="G33">
        <v>70.2</v>
      </c>
    </row>
    <row r="34" spans="1:7" x14ac:dyDescent="0.25">
      <c r="A34" t="s">
        <v>299</v>
      </c>
      <c r="B34" t="s">
        <v>2973</v>
      </c>
      <c r="C34">
        <v>40.200000000000003</v>
      </c>
      <c r="D34">
        <v>44.973999999999997</v>
      </c>
      <c r="E34">
        <v>44.93</v>
      </c>
      <c r="F34">
        <v>16</v>
      </c>
      <c r="G34">
        <v>70.2</v>
      </c>
    </row>
    <row r="35" spans="1:7" x14ac:dyDescent="0.25">
      <c r="A35" t="s">
        <v>299</v>
      </c>
      <c r="B35" t="s">
        <v>2974</v>
      </c>
      <c r="C35">
        <v>40.200000000000003</v>
      </c>
      <c r="D35">
        <v>44.417000000000002</v>
      </c>
      <c r="E35">
        <v>45.048000000000002</v>
      </c>
      <c r="F35">
        <v>21</v>
      </c>
      <c r="G35">
        <v>70.3</v>
      </c>
    </row>
    <row r="36" spans="1:7" x14ac:dyDescent="0.25">
      <c r="A36" t="s">
        <v>299</v>
      </c>
      <c r="B36" t="s">
        <v>2975</v>
      </c>
      <c r="C36">
        <v>40</v>
      </c>
      <c r="D36">
        <v>45.249000000000002</v>
      </c>
      <c r="E36">
        <v>44.170999999999999</v>
      </c>
      <c r="F36">
        <v>15</v>
      </c>
      <c r="G36">
        <v>70.2</v>
      </c>
    </row>
    <row r="37" spans="1:7" x14ac:dyDescent="0.25">
      <c r="A37" t="s">
        <v>299</v>
      </c>
      <c r="B37" t="s">
        <v>2976</v>
      </c>
      <c r="C37">
        <v>39.799999999999997</v>
      </c>
      <c r="D37">
        <v>44.323</v>
      </c>
      <c r="E37">
        <v>44.201999999999998</v>
      </c>
      <c r="F37">
        <v>15</v>
      </c>
      <c r="G37">
        <v>70.2</v>
      </c>
    </row>
    <row r="38" spans="1:7" x14ac:dyDescent="0.25">
      <c r="A38" t="s">
        <v>299</v>
      </c>
      <c r="B38" t="s">
        <v>2977</v>
      </c>
      <c r="C38">
        <v>39.700000000000003</v>
      </c>
      <c r="D38">
        <v>45.887</v>
      </c>
      <c r="E38">
        <v>44.271999999999998</v>
      </c>
      <c r="F38">
        <v>15</v>
      </c>
      <c r="G38">
        <v>70.3</v>
      </c>
    </row>
    <row r="39" spans="1:7" x14ac:dyDescent="0.25">
      <c r="A39" t="s">
        <v>299</v>
      </c>
      <c r="B39" t="s">
        <v>2978</v>
      </c>
      <c r="C39">
        <v>39.6</v>
      </c>
      <c r="D39">
        <v>44.734999999999999</v>
      </c>
      <c r="E39">
        <v>44.524000000000001</v>
      </c>
      <c r="F39">
        <v>15</v>
      </c>
      <c r="G39">
        <v>69.900000000000006</v>
      </c>
    </row>
    <row r="40" spans="1:7" x14ac:dyDescent="0.25">
      <c r="A40" t="s">
        <v>299</v>
      </c>
      <c r="B40" t="s">
        <v>2979</v>
      </c>
      <c r="C40">
        <v>39.700000000000003</v>
      </c>
      <c r="D40">
        <v>44.829000000000001</v>
      </c>
      <c r="E40">
        <v>45.375</v>
      </c>
      <c r="F40">
        <v>15</v>
      </c>
      <c r="G40">
        <v>70.099999999999994</v>
      </c>
    </row>
    <row r="41" spans="1:7" x14ac:dyDescent="0.25">
      <c r="A41" t="s">
        <v>299</v>
      </c>
      <c r="B41" t="s">
        <v>2980</v>
      </c>
      <c r="C41">
        <v>39.700000000000003</v>
      </c>
      <c r="D41">
        <v>44.505000000000003</v>
      </c>
      <c r="E41">
        <v>44.417000000000002</v>
      </c>
      <c r="F41">
        <v>2</v>
      </c>
      <c r="G41">
        <v>70.2</v>
      </c>
    </row>
    <row r="42" spans="1:7" x14ac:dyDescent="0.25">
      <c r="A42" t="s">
        <v>299</v>
      </c>
      <c r="B42" t="s">
        <v>2981</v>
      </c>
      <c r="C42">
        <v>39.6</v>
      </c>
      <c r="D42">
        <v>45.625999999999998</v>
      </c>
      <c r="E42">
        <v>45.116999999999997</v>
      </c>
      <c r="F42">
        <v>15</v>
      </c>
      <c r="G42">
        <v>70.099999999999994</v>
      </c>
    </row>
    <row r="43" spans="1:7" x14ac:dyDescent="0.25">
      <c r="A43" t="s">
        <v>299</v>
      </c>
      <c r="B43" t="s">
        <v>2982</v>
      </c>
      <c r="C43">
        <v>39.700000000000003</v>
      </c>
      <c r="D43">
        <v>45.414999999999999</v>
      </c>
      <c r="E43">
        <v>45.043999999999997</v>
      </c>
      <c r="F43">
        <v>14</v>
      </c>
      <c r="G43">
        <v>70.099999999999994</v>
      </c>
    </row>
    <row r="44" spans="1:7" x14ac:dyDescent="0.25">
      <c r="A44" t="s">
        <v>299</v>
      </c>
      <c r="B44" t="s">
        <v>2983</v>
      </c>
      <c r="C44">
        <v>40</v>
      </c>
      <c r="D44">
        <v>45.618000000000002</v>
      </c>
      <c r="E44">
        <v>45.055</v>
      </c>
      <c r="F44">
        <v>14</v>
      </c>
      <c r="G44">
        <v>70.2</v>
      </c>
    </row>
    <row r="45" spans="1:7" x14ac:dyDescent="0.25">
      <c r="A45" t="s">
        <v>299</v>
      </c>
      <c r="B45" t="s">
        <v>2984</v>
      </c>
      <c r="C45">
        <v>39.799999999999997</v>
      </c>
      <c r="D45">
        <v>45.128</v>
      </c>
      <c r="E45">
        <v>45.055</v>
      </c>
      <c r="F45">
        <v>14</v>
      </c>
      <c r="G45">
        <v>70.2</v>
      </c>
    </row>
    <row r="46" spans="1:7" x14ac:dyDescent="0.25">
      <c r="A46" t="s">
        <v>299</v>
      </c>
      <c r="B46" t="s">
        <v>2985</v>
      </c>
      <c r="C46">
        <v>39.9</v>
      </c>
      <c r="D46">
        <v>45.070999999999998</v>
      </c>
      <c r="E46">
        <v>45.119</v>
      </c>
      <c r="F46">
        <v>14</v>
      </c>
      <c r="G46">
        <v>70.400000000000006</v>
      </c>
    </row>
    <row r="47" spans="1:7" x14ac:dyDescent="0.25">
      <c r="A47" t="s">
        <v>299</v>
      </c>
      <c r="B47" t="s">
        <v>2986</v>
      </c>
      <c r="C47">
        <v>40.1</v>
      </c>
      <c r="D47">
        <v>45.34</v>
      </c>
      <c r="E47">
        <v>44.832000000000001</v>
      </c>
      <c r="F47">
        <v>15</v>
      </c>
      <c r="G47">
        <v>70.2</v>
      </c>
    </row>
    <row r="48" spans="1:7" x14ac:dyDescent="0.25">
      <c r="A48" t="s">
        <v>299</v>
      </c>
      <c r="B48" t="s">
        <v>2987</v>
      </c>
      <c r="C48">
        <v>40</v>
      </c>
      <c r="D48">
        <v>45.383000000000003</v>
      </c>
      <c r="E48">
        <v>44.406999999999996</v>
      </c>
      <c r="F48">
        <v>18</v>
      </c>
      <c r="G48">
        <v>70.400000000000006</v>
      </c>
    </row>
    <row r="49" spans="1:7" x14ac:dyDescent="0.25">
      <c r="A49" t="s">
        <v>299</v>
      </c>
      <c r="B49" t="s">
        <v>2988</v>
      </c>
      <c r="C49">
        <v>40</v>
      </c>
      <c r="D49">
        <v>44.77</v>
      </c>
      <c r="E49">
        <v>45.164999999999999</v>
      </c>
      <c r="F49">
        <v>15</v>
      </c>
      <c r="G49">
        <v>70.5</v>
      </c>
    </row>
    <row r="50" spans="1:7" x14ac:dyDescent="0.25">
      <c r="A50" t="s">
        <v>299</v>
      </c>
      <c r="B50" t="s">
        <v>2989</v>
      </c>
      <c r="C50">
        <v>40.299999999999997</v>
      </c>
      <c r="D50">
        <v>44.65</v>
      </c>
      <c r="E50">
        <v>45.250999999999998</v>
      </c>
      <c r="F50">
        <v>15</v>
      </c>
      <c r="G50">
        <v>70.2</v>
      </c>
    </row>
    <row r="51" spans="1:7" x14ac:dyDescent="0.25">
      <c r="A51" t="s">
        <v>299</v>
      </c>
      <c r="B51" t="s">
        <v>2990</v>
      </c>
      <c r="C51">
        <v>40.1</v>
      </c>
      <c r="D51">
        <v>45.421999999999997</v>
      </c>
      <c r="E51">
        <v>45.585999999999999</v>
      </c>
      <c r="F51">
        <v>15</v>
      </c>
      <c r="G51">
        <v>70.2</v>
      </c>
    </row>
    <row r="52" spans="1:7" x14ac:dyDescent="0.25">
      <c r="A52" t="s">
        <v>299</v>
      </c>
      <c r="B52" t="s">
        <v>2991</v>
      </c>
      <c r="C52">
        <v>40.1</v>
      </c>
      <c r="D52">
        <v>44.618000000000002</v>
      </c>
      <c r="E52">
        <v>45.642000000000003</v>
      </c>
      <c r="F52">
        <v>16</v>
      </c>
      <c r="G52">
        <v>70.2</v>
      </c>
    </row>
    <row r="53" spans="1:7" x14ac:dyDescent="0.25">
      <c r="A53" t="s">
        <v>299</v>
      </c>
      <c r="B53" t="s">
        <v>2992</v>
      </c>
      <c r="C53">
        <v>40.200000000000003</v>
      </c>
      <c r="D53">
        <v>44.5</v>
      </c>
      <c r="E53">
        <v>46.405999999999999</v>
      </c>
      <c r="F53">
        <v>16</v>
      </c>
      <c r="G53">
        <v>70.099999999999994</v>
      </c>
    </row>
    <row r="54" spans="1:7" x14ac:dyDescent="0.25">
      <c r="A54" t="s">
        <v>299</v>
      </c>
      <c r="B54" t="s">
        <v>2993</v>
      </c>
      <c r="C54">
        <v>39.6</v>
      </c>
      <c r="D54">
        <v>43.929000000000002</v>
      </c>
      <c r="E54">
        <v>45.039000000000001</v>
      </c>
      <c r="F54">
        <v>16</v>
      </c>
      <c r="G54">
        <v>69.8</v>
      </c>
    </row>
    <row r="55" spans="1:7" x14ac:dyDescent="0.25">
      <c r="A55" t="s">
        <v>299</v>
      </c>
      <c r="B55" t="s">
        <v>2994</v>
      </c>
      <c r="C55">
        <v>39.700000000000003</v>
      </c>
      <c r="D55">
        <v>44.826000000000001</v>
      </c>
      <c r="E55">
        <v>45.148000000000003</v>
      </c>
      <c r="F55">
        <v>15</v>
      </c>
      <c r="G55">
        <v>69.8</v>
      </c>
    </row>
    <row r="56" spans="1:7" x14ac:dyDescent="0.25">
      <c r="A56" t="s">
        <v>299</v>
      </c>
      <c r="B56" t="s">
        <v>2995</v>
      </c>
      <c r="C56">
        <v>39.5</v>
      </c>
      <c r="D56">
        <v>45.734000000000002</v>
      </c>
      <c r="E56">
        <v>44.674999999999997</v>
      </c>
      <c r="F56">
        <v>17</v>
      </c>
      <c r="G56">
        <v>69.8</v>
      </c>
    </row>
    <row r="57" spans="1:7" x14ac:dyDescent="0.25">
      <c r="A57" t="s">
        <v>299</v>
      </c>
      <c r="B57" t="s">
        <v>2996</v>
      </c>
      <c r="C57">
        <v>40</v>
      </c>
      <c r="D57">
        <v>44.393999999999998</v>
      </c>
      <c r="E57">
        <v>44.222000000000001</v>
      </c>
      <c r="F57">
        <v>17</v>
      </c>
      <c r="G57">
        <v>69.900000000000006</v>
      </c>
    </row>
    <row r="58" spans="1:7" x14ac:dyDescent="0.25">
      <c r="A58" t="s">
        <v>299</v>
      </c>
      <c r="B58" t="s">
        <v>2997</v>
      </c>
      <c r="C58">
        <v>40.200000000000003</v>
      </c>
      <c r="D58">
        <v>44.872999999999998</v>
      </c>
      <c r="E58">
        <v>44.948999999999998</v>
      </c>
      <c r="F58">
        <v>16</v>
      </c>
      <c r="G58">
        <v>69.900000000000006</v>
      </c>
    </row>
    <row r="59" spans="1:7" x14ac:dyDescent="0.25">
      <c r="A59" t="s">
        <v>299</v>
      </c>
      <c r="B59" t="s">
        <v>2998</v>
      </c>
      <c r="C59">
        <v>40</v>
      </c>
      <c r="D59">
        <v>44.292000000000002</v>
      </c>
      <c r="E59">
        <v>44.572000000000003</v>
      </c>
      <c r="F59">
        <v>15</v>
      </c>
      <c r="G59">
        <v>70</v>
      </c>
    </row>
    <row r="60" spans="1:7" x14ac:dyDescent="0.25">
      <c r="A60" t="s">
        <v>299</v>
      </c>
      <c r="B60" t="s">
        <v>2999</v>
      </c>
      <c r="C60">
        <v>40</v>
      </c>
      <c r="D60">
        <v>44.292000000000002</v>
      </c>
      <c r="E60">
        <v>44.47</v>
      </c>
      <c r="F60">
        <v>16</v>
      </c>
      <c r="G60">
        <v>70.099999999999994</v>
      </c>
    </row>
    <row r="61" spans="1:7" x14ac:dyDescent="0.25">
      <c r="A61" t="s">
        <v>299</v>
      </c>
      <c r="B61" t="s">
        <v>3000</v>
      </c>
      <c r="C61">
        <v>40</v>
      </c>
      <c r="D61">
        <v>44.103000000000002</v>
      </c>
      <c r="E61">
        <v>45.874000000000002</v>
      </c>
      <c r="F61">
        <v>14</v>
      </c>
      <c r="G61">
        <v>70.2</v>
      </c>
    </row>
    <row r="62" spans="1:7" x14ac:dyDescent="0.25">
      <c r="A62" t="s">
        <v>299</v>
      </c>
      <c r="B62" t="s">
        <v>3001</v>
      </c>
      <c r="C62">
        <v>42.6</v>
      </c>
      <c r="D62">
        <v>46.841000000000001</v>
      </c>
      <c r="E62">
        <v>44.87</v>
      </c>
      <c r="F62">
        <v>16</v>
      </c>
      <c r="G62">
        <v>70</v>
      </c>
    </row>
    <row r="63" spans="1:7" x14ac:dyDescent="0.25">
      <c r="A63" t="s">
        <v>299</v>
      </c>
      <c r="B63" t="s">
        <v>3002</v>
      </c>
      <c r="C63">
        <v>41.1</v>
      </c>
      <c r="D63">
        <v>47.057000000000002</v>
      </c>
      <c r="E63">
        <v>45.079000000000001</v>
      </c>
      <c r="F63">
        <v>15</v>
      </c>
      <c r="G63">
        <v>69.7</v>
      </c>
    </row>
    <row r="64" spans="1:7" x14ac:dyDescent="0.25">
      <c r="A64" t="s">
        <v>299</v>
      </c>
      <c r="B64" t="s">
        <v>3003</v>
      </c>
      <c r="C64">
        <v>40.4</v>
      </c>
      <c r="D64">
        <v>45.718000000000004</v>
      </c>
      <c r="E64">
        <v>44.453000000000003</v>
      </c>
      <c r="F64">
        <v>16</v>
      </c>
      <c r="G64">
        <v>70.099999999999994</v>
      </c>
    </row>
    <row r="65" spans="1:7" x14ac:dyDescent="0.25">
      <c r="A65" t="s">
        <v>299</v>
      </c>
      <c r="B65" t="s">
        <v>3004</v>
      </c>
      <c r="C65">
        <v>40</v>
      </c>
      <c r="D65">
        <v>45.091000000000001</v>
      </c>
      <c r="E65">
        <v>43.841999999999999</v>
      </c>
      <c r="F65">
        <v>15</v>
      </c>
      <c r="G65">
        <v>70.3</v>
      </c>
    </row>
    <row r="66" spans="1:7" x14ac:dyDescent="0.25">
      <c r="A66" t="s">
        <v>299</v>
      </c>
      <c r="B66" t="s">
        <v>3005</v>
      </c>
      <c r="C66">
        <v>40</v>
      </c>
      <c r="D66">
        <v>44.707000000000001</v>
      </c>
      <c r="E66">
        <v>44.457000000000001</v>
      </c>
      <c r="F66">
        <v>16</v>
      </c>
      <c r="G66">
        <v>70.2</v>
      </c>
    </row>
    <row r="67" spans="1:7" x14ac:dyDescent="0.25">
      <c r="A67" t="s">
        <v>299</v>
      </c>
      <c r="B67" t="s">
        <v>3006</v>
      </c>
      <c r="C67">
        <v>39.799999999999997</v>
      </c>
      <c r="D67">
        <v>45.363999999999997</v>
      </c>
      <c r="E67">
        <v>43.665999999999997</v>
      </c>
      <c r="F67">
        <v>16</v>
      </c>
      <c r="G67">
        <v>70</v>
      </c>
    </row>
    <row r="68" spans="1:7" x14ac:dyDescent="0.25">
      <c r="A68" t="s">
        <v>299</v>
      </c>
      <c r="B68" t="s">
        <v>3007</v>
      </c>
      <c r="C68">
        <v>40.1</v>
      </c>
      <c r="D68">
        <v>44.808</v>
      </c>
      <c r="E68">
        <v>45.03</v>
      </c>
      <c r="F68">
        <v>16</v>
      </c>
      <c r="G68">
        <v>70</v>
      </c>
    </row>
    <row r="69" spans="1:7" x14ac:dyDescent="0.25">
      <c r="A69" t="s">
        <v>299</v>
      </c>
      <c r="B69" t="s">
        <v>3008</v>
      </c>
      <c r="C69">
        <v>39.9</v>
      </c>
      <c r="D69">
        <v>44.396999999999998</v>
      </c>
      <c r="E69">
        <v>45.444000000000003</v>
      </c>
      <c r="F69">
        <v>15</v>
      </c>
      <c r="G69">
        <v>70.099999999999994</v>
      </c>
    </row>
    <row r="70" spans="1:7" x14ac:dyDescent="0.25">
      <c r="A70" t="s">
        <v>299</v>
      </c>
      <c r="B70" t="s">
        <v>3009</v>
      </c>
      <c r="C70">
        <v>40</v>
      </c>
      <c r="D70">
        <v>44.255000000000003</v>
      </c>
      <c r="E70">
        <v>45.305</v>
      </c>
      <c r="F70">
        <v>16</v>
      </c>
      <c r="G70">
        <v>69.900000000000006</v>
      </c>
    </row>
    <row r="71" spans="1:7" x14ac:dyDescent="0.25">
      <c r="A71" t="s">
        <v>299</v>
      </c>
      <c r="B71" t="s">
        <v>3010</v>
      </c>
      <c r="C71">
        <v>39.799999999999997</v>
      </c>
      <c r="D71">
        <v>44.286000000000001</v>
      </c>
      <c r="E71">
        <v>44.268000000000001</v>
      </c>
      <c r="F71">
        <v>16</v>
      </c>
      <c r="G71">
        <v>70</v>
      </c>
    </row>
    <row r="72" spans="1:7" x14ac:dyDescent="0.25">
      <c r="A72" t="s">
        <v>299</v>
      </c>
      <c r="B72" t="s">
        <v>3011</v>
      </c>
      <c r="C72">
        <v>40.5</v>
      </c>
      <c r="D72">
        <v>45.637</v>
      </c>
      <c r="E72">
        <v>44.984999999999999</v>
      </c>
      <c r="F72">
        <v>16</v>
      </c>
      <c r="G72">
        <v>70</v>
      </c>
    </row>
    <row r="73" spans="1:7" x14ac:dyDescent="0.25">
      <c r="A73" t="s">
        <v>299</v>
      </c>
      <c r="B73" t="s">
        <v>3012</v>
      </c>
      <c r="C73">
        <v>40.4</v>
      </c>
      <c r="D73">
        <v>45.485999999999997</v>
      </c>
      <c r="E73">
        <v>45.231000000000002</v>
      </c>
      <c r="F73">
        <v>15</v>
      </c>
      <c r="G73">
        <v>69.900000000000006</v>
      </c>
    </row>
    <row r="74" spans="1:7" x14ac:dyDescent="0.25">
      <c r="A74" t="s">
        <v>299</v>
      </c>
      <c r="B74" t="s">
        <v>3013</v>
      </c>
      <c r="C74">
        <v>40.299999999999997</v>
      </c>
      <c r="D74">
        <v>45.796999999999997</v>
      </c>
      <c r="E74">
        <v>44.415999999999997</v>
      </c>
      <c r="F74">
        <v>15</v>
      </c>
      <c r="G74">
        <v>69.2</v>
      </c>
    </row>
    <row r="75" spans="1:7" x14ac:dyDescent="0.25">
      <c r="A75" t="s">
        <v>299</v>
      </c>
      <c r="B75" t="s">
        <v>3014</v>
      </c>
      <c r="C75">
        <v>40</v>
      </c>
      <c r="D75">
        <v>45.261000000000003</v>
      </c>
      <c r="E75">
        <v>44.143000000000001</v>
      </c>
      <c r="F75">
        <v>15</v>
      </c>
      <c r="G75">
        <v>69.599999999999994</v>
      </c>
    </row>
    <row r="76" spans="1:7" x14ac:dyDescent="0.25">
      <c r="A76" t="s">
        <v>299</v>
      </c>
      <c r="B76" t="s">
        <v>3015</v>
      </c>
      <c r="C76">
        <v>40.4</v>
      </c>
      <c r="D76">
        <v>44.881999999999998</v>
      </c>
      <c r="E76">
        <v>45.244999999999997</v>
      </c>
      <c r="F76">
        <v>15</v>
      </c>
      <c r="G76">
        <v>69.7</v>
      </c>
    </row>
    <row r="77" spans="1:7" x14ac:dyDescent="0.25">
      <c r="A77" t="s">
        <v>299</v>
      </c>
      <c r="B77" t="s">
        <v>3016</v>
      </c>
      <c r="C77">
        <v>39.6</v>
      </c>
      <c r="D77">
        <v>44.433</v>
      </c>
      <c r="E77">
        <v>44.911000000000001</v>
      </c>
      <c r="F77">
        <v>15</v>
      </c>
      <c r="G77">
        <v>69.8</v>
      </c>
    </row>
    <row r="78" spans="1:7" x14ac:dyDescent="0.25">
      <c r="A78" t="s">
        <v>299</v>
      </c>
      <c r="B78" t="s">
        <v>3017</v>
      </c>
      <c r="C78">
        <v>40.1</v>
      </c>
      <c r="D78">
        <v>44.468000000000004</v>
      </c>
      <c r="E78">
        <v>44.643999999999998</v>
      </c>
      <c r="F78">
        <v>15</v>
      </c>
      <c r="G78">
        <v>69.900000000000006</v>
      </c>
    </row>
    <row r="79" spans="1:7" x14ac:dyDescent="0.25">
      <c r="A79" t="s">
        <v>299</v>
      </c>
      <c r="B79" t="s">
        <v>3018</v>
      </c>
      <c r="C79">
        <v>39.799999999999997</v>
      </c>
      <c r="D79">
        <v>44.777000000000001</v>
      </c>
      <c r="E79">
        <v>45.222999999999999</v>
      </c>
      <c r="F79">
        <v>14</v>
      </c>
      <c r="G79">
        <v>69.900000000000006</v>
      </c>
    </row>
    <row r="80" spans="1:7" x14ac:dyDescent="0.25">
      <c r="A80" t="s">
        <v>299</v>
      </c>
      <c r="B80" t="s">
        <v>3019</v>
      </c>
      <c r="C80">
        <v>40.700000000000003</v>
      </c>
      <c r="D80">
        <v>44.781999999999996</v>
      </c>
      <c r="E80">
        <v>45.738</v>
      </c>
      <c r="F80">
        <v>15</v>
      </c>
      <c r="G80">
        <v>69.900000000000006</v>
      </c>
    </row>
    <row r="81" spans="1:7" x14ac:dyDescent="0.25">
      <c r="A81" t="s">
        <v>299</v>
      </c>
      <c r="B81" t="s">
        <v>3020</v>
      </c>
      <c r="C81">
        <v>39.700000000000003</v>
      </c>
      <c r="D81">
        <v>44.595999999999997</v>
      </c>
      <c r="E81">
        <v>44.716000000000001</v>
      </c>
      <c r="F81">
        <v>15</v>
      </c>
      <c r="G81">
        <v>70.3</v>
      </c>
    </row>
    <row r="82" spans="1:7" x14ac:dyDescent="0.25">
      <c r="A82" t="s">
        <v>299</v>
      </c>
      <c r="B82" t="s">
        <v>3021</v>
      </c>
      <c r="C82">
        <v>39.9</v>
      </c>
      <c r="D82">
        <v>44.11</v>
      </c>
      <c r="E82">
        <v>45.250999999999998</v>
      </c>
      <c r="F82">
        <v>15</v>
      </c>
      <c r="G82">
        <v>70.2</v>
      </c>
    </row>
    <row r="83" spans="1:7" x14ac:dyDescent="0.25">
      <c r="A83" t="s">
        <v>299</v>
      </c>
      <c r="B83" t="s">
        <v>3022</v>
      </c>
      <c r="C83">
        <v>39.700000000000003</v>
      </c>
      <c r="D83">
        <v>44.581000000000003</v>
      </c>
      <c r="E83">
        <v>44.98</v>
      </c>
      <c r="F83">
        <v>18</v>
      </c>
      <c r="G83">
        <v>70.2</v>
      </c>
    </row>
    <row r="84" spans="1:7" x14ac:dyDescent="0.25">
      <c r="A84" t="s">
        <v>299</v>
      </c>
      <c r="B84" t="s">
        <v>3023</v>
      </c>
      <c r="C84">
        <v>39.700000000000003</v>
      </c>
      <c r="D84">
        <v>44.750999999999998</v>
      </c>
      <c r="E84">
        <v>44.347999999999999</v>
      </c>
      <c r="F84">
        <v>16</v>
      </c>
      <c r="G84">
        <v>70.099999999999994</v>
      </c>
    </row>
    <row r="85" spans="1:7" x14ac:dyDescent="0.25">
      <c r="A85" t="s">
        <v>299</v>
      </c>
      <c r="B85" t="s">
        <v>3024</v>
      </c>
      <c r="C85">
        <v>39.5</v>
      </c>
      <c r="D85">
        <v>44.298999999999999</v>
      </c>
      <c r="E85">
        <v>45.290999999999997</v>
      </c>
      <c r="F85">
        <v>15</v>
      </c>
      <c r="G85">
        <v>70.2</v>
      </c>
    </row>
    <row r="86" spans="1:7" x14ac:dyDescent="0.25">
      <c r="A86" t="s">
        <v>299</v>
      </c>
      <c r="B86" t="s">
        <v>3025</v>
      </c>
      <c r="C86">
        <v>39.4</v>
      </c>
      <c r="D86">
        <v>45.134</v>
      </c>
      <c r="E86">
        <v>45.491999999999997</v>
      </c>
      <c r="F86">
        <v>15</v>
      </c>
      <c r="G86">
        <v>70</v>
      </c>
    </row>
    <row r="87" spans="1:7" x14ac:dyDescent="0.25">
      <c r="A87" t="s">
        <v>299</v>
      </c>
      <c r="B87" t="s">
        <v>3026</v>
      </c>
      <c r="C87">
        <v>39.6</v>
      </c>
      <c r="D87">
        <v>44.988999999999997</v>
      </c>
      <c r="E87">
        <v>45.189</v>
      </c>
      <c r="F87">
        <v>15</v>
      </c>
      <c r="G87">
        <v>70</v>
      </c>
    </row>
    <row r="88" spans="1:7" x14ac:dyDescent="0.25">
      <c r="A88" t="s">
        <v>299</v>
      </c>
      <c r="B88" t="s">
        <v>3027</v>
      </c>
      <c r="C88">
        <v>40</v>
      </c>
      <c r="D88">
        <v>44.354999999999997</v>
      </c>
      <c r="E88">
        <v>44.996000000000002</v>
      </c>
      <c r="F88">
        <v>16</v>
      </c>
      <c r="G88">
        <v>70.099999999999994</v>
      </c>
    </row>
    <row r="89" spans="1:7" x14ac:dyDescent="0.25">
      <c r="A89" t="s">
        <v>299</v>
      </c>
      <c r="B89" t="s">
        <v>3028</v>
      </c>
      <c r="C89">
        <v>39.4</v>
      </c>
      <c r="D89">
        <v>43.604999999999997</v>
      </c>
      <c r="E89">
        <v>44.715000000000003</v>
      </c>
      <c r="F89">
        <v>15</v>
      </c>
      <c r="G89">
        <v>69.8</v>
      </c>
    </row>
    <row r="90" spans="1:7" x14ac:dyDescent="0.25">
      <c r="A90" t="s">
        <v>299</v>
      </c>
      <c r="B90" t="s">
        <v>3029</v>
      </c>
      <c r="C90">
        <v>39.5</v>
      </c>
      <c r="D90">
        <v>45.122</v>
      </c>
      <c r="E90">
        <v>45.540999999999997</v>
      </c>
      <c r="F90">
        <v>16</v>
      </c>
      <c r="G90">
        <v>70</v>
      </c>
    </row>
    <row r="91" spans="1:7" x14ac:dyDescent="0.25">
      <c r="A91" t="s">
        <v>299</v>
      </c>
      <c r="B91" t="s">
        <v>3030</v>
      </c>
      <c r="C91">
        <v>39.799999999999997</v>
      </c>
      <c r="D91">
        <v>45.36</v>
      </c>
      <c r="E91">
        <v>44.935000000000002</v>
      </c>
      <c r="F91">
        <v>49</v>
      </c>
      <c r="G91">
        <v>69.5</v>
      </c>
    </row>
    <row r="92" spans="1:7" x14ac:dyDescent="0.25">
      <c r="A92" t="s">
        <v>299</v>
      </c>
      <c r="B92" t="s">
        <v>3031</v>
      </c>
      <c r="C92">
        <v>40.1</v>
      </c>
      <c r="D92">
        <v>43.381999999999998</v>
      </c>
      <c r="E92">
        <v>45.366999999999997</v>
      </c>
      <c r="F92">
        <v>16</v>
      </c>
      <c r="G92">
        <v>69.900000000000006</v>
      </c>
    </row>
    <row r="93" spans="1:7" x14ac:dyDescent="0.25">
      <c r="A93" t="s">
        <v>299</v>
      </c>
      <c r="B93" t="s">
        <v>3032</v>
      </c>
      <c r="C93">
        <v>39.9</v>
      </c>
      <c r="D93">
        <v>45.097000000000001</v>
      </c>
      <c r="E93">
        <v>44.853999999999999</v>
      </c>
      <c r="F93">
        <v>14</v>
      </c>
      <c r="G93">
        <v>70.3</v>
      </c>
    </row>
    <row r="94" spans="1:7" x14ac:dyDescent="0.25">
      <c r="A94" t="s">
        <v>299</v>
      </c>
      <c r="B94" t="s">
        <v>3033</v>
      </c>
      <c r="C94">
        <v>40</v>
      </c>
      <c r="D94">
        <v>43.985999999999997</v>
      </c>
      <c r="E94">
        <v>44.398000000000003</v>
      </c>
      <c r="F94">
        <v>15</v>
      </c>
      <c r="G94">
        <v>69.7</v>
      </c>
    </row>
    <row r="95" spans="1:7" x14ac:dyDescent="0.25">
      <c r="A95" t="s">
        <v>299</v>
      </c>
      <c r="B95" t="s">
        <v>3034</v>
      </c>
      <c r="C95">
        <v>47.3</v>
      </c>
      <c r="D95">
        <v>50.442</v>
      </c>
      <c r="E95">
        <v>44.826000000000001</v>
      </c>
      <c r="F95">
        <v>12</v>
      </c>
      <c r="G95">
        <v>69</v>
      </c>
    </row>
    <row r="96" spans="1:7" x14ac:dyDescent="0.25">
      <c r="A96" t="s">
        <v>299</v>
      </c>
      <c r="B96" t="s">
        <v>3035</v>
      </c>
      <c r="C96">
        <v>40.6</v>
      </c>
      <c r="D96">
        <v>45.819000000000003</v>
      </c>
      <c r="E96">
        <v>44.063000000000002</v>
      </c>
      <c r="F96">
        <v>14</v>
      </c>
      <c r="G96">
        <v>68.7</v>
      </c>
    </row>
    <row r="97" spans="1:7" x14ac:dyDescent="0.25">
      <c r="A97" t="s">
        <v>299</v>
      </c>
      <c r="B97" t="s">
        <v>3036</v>
      </c>
      <c r="C97">
        <v>40</v>
      </c>
      <c r="D97">
        <v>44.396999999999998</v>
      </c>
      <c r="E97">
        <v>45.000999999999998</v>
      </c>
      <c r="F97">
        <v>15</v>
      </c>
      <c r="G97">
        <v>69.3</v>
      </c>
    </row>
    <row r="98" spans="1:7" x14ac:dyDescent="0.25">
      <c r="A98" t="s">
        <v>299</v>
      </c>
      <c r="B98" t="s">
        <v>3037</v>
      </c>
      <c r="C98">
        <v>39.9</v>
      </c>
      <c r="D98">
        <v>44.198</v>
      </c>
      <c r="E98">
        <v>44.131</v>
      </c>
      <c r="F98">
        <v>15</v>
      </c>
      <c r="G98">
        <v>69.400000000000006</v>
      </c>
    </row>
    <row r="99" spans="1:7" x14ac:dyDescent="0.25">
      <c r="A99" t="s">
        <v>299</v>
      </c>
      <c r="B99" t="s">
        <v>3038</v>
      </c>
      <c r="C99">
        <v>40.700000000000003</v>
      </c>
      <c r="D99">
        <v>44.988999999999997</v>
      </c>
      <c r="E99">
        <v>45.018000000000001</v>
      </c>
      <c r="F99">
        <v>15</v>
      </c>
      <c r="G99">
        <v>69.7</v>
      </c>
    </row>
    <row r="100" spans="1:7" x14ac:dyDescent="0.25">
      <c r="A100" t="s">
        <v>299</v>
      </c>
      <c r="B100" t="s">
        <v>3039</v>
      </c>
      <c r="C100">
        <v>40</v>
      </c>
      <c r="D100">
        <v>45.555</v>
      </c>
      <c r="E100">
        <v>44.399000000000001</v>
      </c>
      <c r="F100">
        <v>14</v>
      </c>
      <c r="G100">
        <v>69.7</v>
      </c>
    </row>
    <row r="101" spans="1:7" x14ac:dyDescent="0.25">
      <c r="A101" t="s">
        <v>299</v>
      </c>
      <c r="B101" t="s">
        <v>3040</v>
      </c>
      <c r="C101">
        <v>39.9</v>
      </c>
      <c r="D101">
        <v>45.311999999999998</v>
      </c>
      <c r="E101">
        <v>45.351999999999997</v>
      </c>
      <c r="F101">
        <v>14</v>
      </c>
      <c r="G101">
        <v>69.7</v>
      </c>
    </row>
    <row r="102" spans="1:7" x14ac:dyDescent="0.25">
      <c r="A102" t="s">
        <v>299</v>
      </c>
      <c r="B102" t="s">
        <v>3041</v>
      </c>
      <c r="C102">
        <v>39.299999999999997</v>
      </c>
      <c r="D102">
        <v>44.378</v>
      </c>
      <c r="E102">
        <v>45.402999999999999</v>
      </c>
      <c r="F102">
        <v>15</v>
      </c>
      <c r="G102">
        <v>69.7</v>
      </c>
    </row>
    <row r="103" spans="1:7" x14ac:dyDescent="0.25">
      <c r="A103" t="s">
        <v>299</v>
      </c>
      <c r="B103" t="s">
        <v>3042</v>
      </c>
      <c r="C103">
        <v>40</v>
      </c>
      <c r="D103">
        <v>45.03</v>
      </c>
      <c r="E103">
        <v>45.451000000000001</v>
      </c>
      <c r="F103">
        <v>15</v>
      </c>
      <c r="G103">
        <v>69.7</v>
      </c>
    </row>
    <row r="104" spans="1:7" x14ac:dyDescent="0.25">
      <c r="A104" t="s">
        <v>299</v>
      </c>
      <c r="B104" t="s">
        <v>3043</v>
      </c>
      <c r="C104">
        <v>40.200000000000003</v>
      </c>
      <c r="D104">
        <v>44.89</v>
      </c>
      <c r="E104">
        <v>43.902999999999999</v>
      </c>
      <c r="F104">
        <v>15</v>
      </c>
      <c r="G104">
        <v>69.599999999999994</v>
      </c>
    </row>
    <row r="105" spans="1:7" x14ac:dyDescent="0.25">
      <c r="A105" t="s">
        <v>299</v>
      </c>
      <c r="B105" t="s">
        <v>3044</v>
      </c>
      <c r="C105">
        <v>39.6</v>
      </c>
      <c r="D105">
        <v>44.271000000000001</v>
      </c>
      <c r="E105">
        <v>44.713999999999999</v>
      </c>
      <c r="F105">
        <v>16</v>
      </c>
      <c r="G105">
        <v>69.5</v>
      </c>
    </row>
    <row r="106" spans="1:7" x14ac:dyDescent="0.25">
      <c r="A106" t="s">
        <v>299</v>
      </c>
      <c r="B106" t="s">
        <v>3045</v>
      </c>
      <c r="C106">
        <v>40.4</v>
      </c>
      <c r="D106">
        <v>44.415999999999997</v>
      </c>
      <c r="E106">
        <v>44.838999999999999</v>
      </c>
      <c r="F106">
        <v>15</v>
      </c>
      <c r="G106">
        <v>69.7</v>
      </c>
    </row>
    <row r="107" spans="1:7" x14ac:dyDescent="0.25">
      <c r="A107" t="s">
        <v>299</v>
      </c>
      <c r="B107" t="s">
        <v>3046</v>
      </c>
      <c r="C107">
        <v>41.2</v>
      </c>
      <c r="D107">
        <v>45.284999999999997</v>
      </c>
      <c r="E107">
        <v>44.811</v>
      </c>
      <c r="F107">
        <v>14</v>
      </c>
      <c r="G107">
        <v>69.400000000000006</v>
      </c>
    </row>
    <row r="108" spans="1:7" x14ac:dyDescent="0.25">
      <c r="A108" t="s">
        <v>299</v>
      </c>
      <c r="B108" t="s">
        <v>3047</v>
      </c>
      <c r="C108">
        <v>42</v>
      </c>
      <c r="D108">
        <v>46.616999999999997</v>
      </c>
      <c r="E108">
        <v>44.811</v>
      </c>
      <c r="F108">
        <v>14</v>
      </c>
      <c r="G108">
        <v>69.3</v>
      </c>
    </row>
    <row r="109" spans="1:7" x14ac:dyDescent="0.25">
      <c r="A109" t="s">
        <v>299</v>
      </c>
      <c r="B109" t="s">
        <v>3048</v>
      </c>
      <c r="C109">
        <v>39.9</v>
      </c>
      <c r="D109">
        <v>44.951000000000001</v>
      </c>
      <c r="E109">
        <v>45.073999999999998</v>
      </c>
      <c r="F109">
        <v>14</v>
      </c>
      <c r="G109">
        <v>69.599999999999994</v>
      </c>
    </row>
    <row r="110" spans="1:7" x14ac:dyDescent="0.25">
      <c r="A110" t="s">
        <v>299</v>
      </c>
      <c r="B110" t="s">
        <v>3049</v>
      </c>
      <c r="C110">
        <v>39.9</v>
      </c>
      <c r="D110">
        <v>44.628999999999998</v>
      </c>
      <c r="E110">
        <v>45.491999999999997</v>
      </c>
      <c r="F110">
        <v>15</v>
      </c>
      <c r="G110">
        <v>69.5</v>
      </c>
    </row>
    <row r="111" spans="1:7" x14ac:dyDescent="0.25">
      <c r="A111" t="s">
        <v>299</v>
      </c>
      <c r="B111" t="s">
        <v>3050</v>
      </c>
      <c r="C111">
        <v>40</v>
      </c>
      <c r="D111">
        <v>44.307000000000002</v>
      </c>
      <c r="E111">
        <v>45.087000000000003</v>
      </c>
      <c r="F111">
        <v>15</v>
      </c>
      <c r="G111">
        <v>69.900000000000006</v>
      </c>
    </row>
    <row r="112" spans="1:7" x14ac:dyDescent="0.25">
      <c r="A112" t="s">
        <v>299</v>
      </c>
      <c r="B112" t="s">
        <v>3051</v>
      </c>
      <c r="C112">
        <v>39.700000000000003</v>
      </c>
      <c r="D112">
        <v>43.634</v>
      </c>
      <c r="E112">
        <v>45.058</v>
      </c>
      <c r="F112">
        <v>15</v>
      </c>
      <c r="G112">
        <v>69.900000000000006</v>
      </c>
    </row>
    <row r="113" spans="1:7" x14ac:dyDescent="0.25">
      <c r="A113" t="s">
        <v>299</v>
      </c>
      <c r="B113" t="s">
        <v>3052</v>
      </c>
      <c r="C113">
        <v>40.5</v>
      </c>
      <c r="D113">
        <v>44.06</v>
      </c>
      <c r="E113">
        <v>43.676000000000002</v>
      </c>
      <c r="F113">
        <v>15</v>
      </c>
      <c r="G113">
        <v>69.900000000000006</v>
      </c>
    </row>
    <row r="114" spans="1:7" x14ac:dyDescent="0.25">
      <c r="A114" t="s">
        <v>299</v>
      </c>
      <c r="B114" t="s">
        <v>3053</v>
      </c>
      <c r="C114">
        <v>40.4</v>
      </c>
      <c r="D114">
        <v>45.32</v>
      </c>
      <c r="E114">
        <v>44.453000000000003</v>
      </c>
      <c r="F114">
        <v>15</v>
      </c>
      <c r="G114">
        <v>70.099999999999994</v>
      </c>
    </row>
    <row r="115" spans="1:7" x14ac:dyDescent="0.25">
      <c r="A115" t="s">
        <v>299</v>
      </c>
      <c r="B115" t="s">
        <v>3054</v>
      </c>
      <c r="C115">
        <v>39.799999999999997</v>
      </c>
      <c r="D115">
        <v>44.978000000000002</v>
      </c>
      <c r="E115">
        <v>45.134999999999998</v>
      </c>
      <c r="F115">
        <v>15</v>
      </c>
      <c r="G115">
        <v>70</v>
      </c>
    </row>
    <row r="116" spans="1:7" x14ac:dyDescent="0.25">
      <c r="A116" t="s">
        <v>299</v>
      </c>
      <c r="B116" t="s">
        <v>3055</v>
      </c>
      <c r="C116">
        <v>40.4</v>
      </c>
      <c r="D116">
        <v>44.920999999999999</v>
      </c>
      <c r="E116">
        <v>45.134999999999998</v>
      </c>
      <c r="F116">
        <v>15</v>
      </c>
      <c r="G116">
        <v>69.8</v>
      </c>
    </row>
    <row r="117" spans="1:7" x14ac:dyDescent="0.25">
      <c r="A117" t="s">
        <v>299</v>
      </c>
      <c r="B117" t="s">
        <v>3056</v>
      </c>
      <c r="C117">
        <v>39.700000000000003</v>
      </c>
      <c r="D117">
        <v>43.694000000000003</v>
      </c>
      <c r="E117">
        <v>44.335999999999999</v>
      </c>
      <c r="F117">
        <v>15</v>
      </c>
      <c r="G117">
        <v>70.3</v>
      </c>
    </row>
    <row r="118" spans="1:7" x14ac:dyDescent="0.25">
      <c r="A118" t="s">
        <v>299</v>
      </c>
      <c r="B118" t="s">
        <v>3057</v>
      </c>
      <c r="C118">
        <v>39.799999999999997</v>
      </c>
      <c r="D118">
        <v>44.927</v>
      </c>
      <c r="E118">
        <v>44.027999999999999</v>
      </c>
      <c r="F118">
        <v>14</v>
      </c>
      <c r="G118">
        <v>69.900000000000006</v>
      </c>
    </row>
    <row r="119" spans="1:7" x14ac:dyDescent="0.25">
      <c r="A119" t="s">
        <v>299</v>
      </c>
      <c r="B119" t="s">
        <v>3058</v>
      </c>
      <c r="C119">
        <v>40.1</v>
      </c>
      <c r="D119">
        <v>45.2</v>
      </c>
      <c r="E119">
        <v>45.26</v>
      </c>
      <c r="F119">
        <v>16</v>
      </c>
      <c r="G119">
        <v>70</v>
      </c>
    </row>
    <row r="120" spans="1:7" x14ac:dyDescent="0.25">
      <c r="A120" t="s">
        <v>299</v>
      </c>
      <c r="B120" t="s">
        <v>3059</v>
      </c>
      <c r="C120">
        <v>39.6</v>
      </c>
      <c r="D120">
        <v>43.892000000000003</v>
      </c>
      <c r="E120">
        <v>44.826000000000001</v>
      </c>
      <c r="F120">
        <v>16</v>
      </c>
      <c r="G120">
        <v>70</v>
      </c>
    </row>
    <row r="121" spans="1:7" x14ac:dyDescent="0.25">
      <c r="A121" t="s">
        <v>299</v>
      </c>
      <c r="B121" t="s">
        <v>3060</v>
      </c>
      <c r="C121">
        <v>40</v>
      </c>
      <c r="D121">
        <v>43.77</v>
      </c>
      <c r="E121">
        <v>44.174999999999997</v>
      </c>
      <c r="F121">
        <v>15</v>
      </c>
      <c r="G121">
        <v>70.099999999999994</v>
      </c>
    </row>
    <row r="122" spans="1:7" x14ac:dyDescent="0.25">
      <c r="A122" t="s">
        <v>299</v>
      </c>
      <c r="B122" t="s">
        <v>3061</v>
      </c>
      <c r="C122">
        <v>40.1</v>
      </c>
      <c r="D122">
        <v>45.918999999999997</v>
      </c>
      <c r="E122">
        <v>45.311</v>
      </c>
      <c r="F122">
        <v>16</v>
      </c>
      <c r="G122">
        <v>70.400000000000006</v>
      </c>
    </row>
    <row r="123" spans="1:7" x14ac:dyDescent="0.25">
      <c r="A123" t="s">
        <v>299</v>
      </c>
      <c r="B123" t="s">
        <v>3062</v>
      </c>
      <c r="C123">
        <v>40.299999999999997</v>
      </c>
      <c r="D123">
        <v>44.686999999999998</v>
      </c>
      <c r="E123">
        <v>44.685000000000002</v>
      </c>
      <c r="F123">
        <v>16</v>
      </c>
      <c r="G123">
        <v>70.3</v>
      </c>
    </row>
    <row r="124" spans="1:7" x14ac:dyDescent="0.25">
      <c r="A124" t="s">
        <v>299</v>
      </c>
      <c r="B124" t="s">
        <v>3063</v>
      </c>
      <c r="C124">
        <v>40.4</v>
      </c>
      <c r="D124">
        <v>43.426000000000002</v>
      </c>
      <c r="E124">
        <v>45.350999999999999</v>
      </c>
      <c r="F124">
        <v>16</v>
      </c>
      <c r="G124">
        <v>70.2</v>
      </c>
    </row>
    <row r="125" spans="1:7" x14ac:dyDescent="0.25">
      <c r="A125" t="s">
        <v>299</v>
      </c>
      <c r="B125" t="s">
        <v>3064</v>
      </c>
      <c r="C125">
        <v>40</v>
      </c>
      <c r="D125">
        <v>44.664000000000001</v>
      </c>
      <c r="E125">
        <v>45.585999999999999</v>
      </c>
      <c r="F125">
        <v>15</v>
      </c>
      <c r="G125">
        <v>70.2</v>
      </c>
    </row>
    <row r="126" spans="1:7" x14ac:dyDescent="0.25">
      <c r="A126" t="s">
        <v>299</v>
      </c>
      <c r="B126" t="s">
        <v>3065</v>
      </c>
      <c r="C126">
        <v>39.799999999999997</v>
      </c>
      <c r="D126">
        <v>45.795000000000002</v>
      </c>
      <c r="E126">
        <v>44.790999999999997</v>
      </c>
      <c r="F126">
        <v>16</v>
      </c>
      <c r="G126">
        <v>70.2</v>
      </c>
    </row>
    <row r="127" spans="1:7" x14ac:dyDescent="0.25">
      <c r="A127" t="s">
        <v>299</v>
      </c>
      <c r="B127" t="s">
        <v>3066</v>
      </c>
      <c r="C127">
        <v>39.799999999999997</v>
      </c>
      <c r="D127">
        <v>45.795000000000002</v>
      </c>
      <c r="E127">
        <v>44.997999999999998</v>
      </c>
      <c r="F127">
        <v>15</v>
      </c>
      <c r="G127">
        <v>70.2</v>
      </c>
    </row>
    <row r="128" spans="1:7" x14ac:dyDescent="0.25">
      <c r="A128" t="s">
        <v>299</v>
      </c>
      <c r="B128" t="s">
        <v>3067</v>
      </c>
      <c r="C128">
        <v>39.799999999999997</v>
      </c>
      <c r="D128">
        <v>45.204000000000001</v>
      </c>
      <c r="E128">
        <v>45.292000000000002</v>
      </c>
      <c r="F128">
        <v>16</v>
      </c>
      <c r="G128">
        <v>70.2</v>
      </c>
    </row>
    <row r="129" spans="1:7" x14ac:dyDescent="0.25">
      <c r="A129" t="s">
        <v>299</v>
      </c>
      <c r="B129" t="s">
        <v>3068</v>
      </c>
      <c r="C129">
        <v>39.799999999999997</v>
      </c>
      <c r="D129">
        <v>44.392000000000003</v>
      </c>
      <c r="E129">
        <v>44.582000000000001</v>
      </c>
      <c r="F129">
        <v>15</v>
      </c>
      <c r="G129">
        <v>70.3</v>
      </c>
    </row>
    <row r="130" spans="1:7" x14ac:dyDescent="0.25">
      <c r="A130" t="s">
        <v>299</v>
      </c>
      <c r="B130" t="s">
        <v>3069</v>
      </c>
      <c r="C130">
        <v>40</v>
      </c>
      <c r="D130">
        <v>44.218000000000004</v>
      </c>
      <c r="E130">
        <v>45.308999999999997</v>
      </c>
      <c r="F130">
        <v>17</v>
      </c>
      <c r="G130">
        <v>70.2</v>
      </c>
    </row>
    <row r="131" spans="1:7" x14ac:dyDescent="0.25">
      <c r="A131" t="s">
        <v>299</v>
      </c>
      <c r="B131" t="s">
        <v>3070</v>
      </c>
      <c r="C131">
        <v>40.299999999999997</v>
      </c>
      <c r="D131">
        <v>44.808999999999997</v>
      </c>
      <c r="E131">
        <v>45.024999999999999</v>
      </c>
      <c r="F131">
        <v>15</v>
      </c>
      <c r="G131">
        <v>70.400000000000006</v>
      </c>
    </row>
    <row r="132" spans="1:7" x14ac:dyDescent="0.25">
      <c r="A132" t="s">
        <v>299</v>
      </c>
      <c r="B132" t="s">
        <v>3071</v>
      </c>
      <c r="C132">
        <v>40</v>
      </c>
      <c r="D132">
        <v>45.241</v>
      </c>
      <c r="E132">
        <v>45.101999999999997</v>
      </c>
      <c r="F132">
        <v>16</v>
      </c>
      <c r="G132">
        <v>70.400000000000006</v>
      </c>
    </row>
    <row r="133" spans="1:7" x14ac:dyDescent="0.25">
      <c r="A133" t="s">
        <v>299</v>
      </c>
      <c r="B133" t="s">
        <v>3072</v>
      </c>
      <c r="C133">
        <v>40</v>
      </c>
      <c r="D133">
        <v>45.073</v>
      </c>
      <c r="E133">
        <v>44.351999999999997</v>
      </c>
      <c r="F133">
        <v>16</v>
      </c>
      <c r="G133">
        <v>70.3</v>
      </c>
    </row>
    <row r="134" spans="1:7" x14ac:dyDescent="0.25">
      <c r="A134" t="s">
        <v>299</v>
      </c>
      <c r="B134" t="s">
        <v>3073</v>
      </c>
      <c r="C134">
        <v>40.200000000000003</v>
      </c>
      <c r="D134">
        <v>45.070999999999998</v>
      </c>
      <c r="E134">
        <v>44.387</v>
      </c>
      <c r="F134">
        <v>14</v>
      </c>
      <c r="G134">
        <v>70.3</v>
      </c>
    </row>
    <row r="135" spans="1:7" x14ac:dyDescent="0.25">
      <c r="A135" t="s">
        <v>299</v>
      </c>
      <c r="B135" t="s">
        <v>3074</v>
      </c>
      <c r="C135">
        <v>39.700000000000003</v>
      </c>
      <c r="D135">
        <v>44.317</v>
      </c>
      <c r="E135">
        <v>45.036999999999999</v>
      </c>
      <c r="F135">
        <v>15</v>
      </c>
      <c r="G135">
        <v>69.900000000000006</v>
      </c>
    </row>
    <row r="136" spans="1:7" x14ac:dyDescent="0.25">
      <c r="A136" t="s">
        <v>299</v>
      </c>
      <c r="B136" t="s">
        <v>3075</v>
      </c>
      <c r="C136">
        <v>40.799999999999997</v>
      </c>
      <c r="D136">
        <v>45.155000000000001</v>
      </c>
      <c r="E136">
        <v>44.973999999999997</v>
      </c>
      <c r="F136">
        <v>15</v>
      </c>
      <c r="G136">
        <v>70.099999999999994</v>
      </c>
    </row>
    <row r="137" spans="1:7" x14ac:dyDescent="0.25">
      <c r="A137" t="s">
        <v>299</v>
      </c>
      <c r="B137" t="s">
        <v>3076</v>
      </c>
      <c r="C137">
        <v>46</v>
      </c>
      <c r="D137">
        <v>47.848999999999997</v>
      </c>
      <c r="E137">
        <v>44.103999999999999</v>
      </c>
      <c r="F137">
        <v>14</v>
      </c>
      <c r="G137">
        <v>70.2</v>
      </c>
    </row>
    <row r="138" spans="1:7" x14ac:dyDescent="0.25">
      <c r="A138" t="s">
        <v>299</v>
      </c>
      <c r="B138" t="s">
        <v>3077</v>
      </c>
      <c r="C138">
        <v>61</v>
      </c>
      <c r="D138">
        <v>58.569000000000003</v>
      </c>
      <c r="E138">
        <v>44.384999999999998</v>
      </c>
      <c r="F138">
        <v>14</v>
      </c>
      <c r="G138">
        <v>66.5</v>
      </c>
    </row>
    <row r="139" spans="1:7" x14ac:dyDescent="0.25">
      <c r="A139" t="s">
        <v>299</v>
      </c>
      <c r="B139" t="s">
        <v>3078</v>
      </c>
      <c r="C139">
        <v>41.7</v>
      </c>
      <c r="D139">
        <v>46.2</v>
      </c>
      <c r="E139">
        <v>45.548999999999999</v>
      </c>
      <c r="F139">
        <v>15</v>
      </c>
      <c r="G139">
        <v>68.099999999999994</v>
      </c>
    </row>
    <row r="140" spans="1:7" x14ac:dyDescent="0.25">
      <c r="A140" t="s">
        <v>299</v>
      </c>
      <c r="B140" t="s">
        <v>3079</v>
      </c>
      <c r="C140">
        <v>40.299999999999997</v>
      </c>
      <c r="D140">
        <v>45.07</v>
      </c>
      <c r="E140">
        <v>44.621000000000002</v>
      </c>
      <c r="F140">
        <v>14</v>
      </c>
      <c r="G140">
        <v>68.099999999999994</v>
      </c>
    </row>
    <row r="141" spans="1:7" x14ac:dyDescent="0.25">
      <c r="A141" t="s">
        <v>299</v>
      </c>
      <c r="B141" t="s">
        <v>3080</v>
      </c>
      <c r="C141">
        <v>68.099999999999994</v>
      </c>
      <c r="D141">
        <v>61.74</v>
      </c>
      <c r="E141">
        <v>44.185000000000002</v>
      </c>
      <c r="F141">
        <v>16</v>
      </c>
      <c r="G141">
        <v>65</v>
      </c>
    </row>
    <row r="142" spans="1:7" x14ac:dyDescent="0.25">
      <c r="A142" t="s">
        <v>299</v>
      </c>
      <c r="B142" t="s">
        <v>3081</v>
      </c>
      <c r="C142">
        <v>41.2</v>
      </c>
      <c r="D142">
        <v>47.323</v>
      </c>
      <c r="E142">
        <v>45.564999999999998</v>
      </c>
      <c r="F142">
        <v>15</v>
      </c>
      <c r="G142">
        <v>66.900000000000006</v>
      </c>
    </row>
    <row r="143" spans="1:7" x14ac:dyDescent="0.25">
      <c r="A143" t="s">
        <v>299</v>
      </c>
      <c r="B143" t="s">
        <v>3082</v>
      </c>
      <c r="C143">
        <v>41.4</v>
      </c>
      <c r="D143">
        <v>46.107999999999997</v>
      </c>
      <c r="E143">
        <v>44.546999999999997</v>
      </c>
      <c r="F143">
        <v>15</v>
      </c>
      <c r="G143">
        <v>68.3</v>
      </c>
    </row>
    <row r="144" spans="1:7" x14ac:dyDescent="0.25">
      <c r="A144" t="s">
        <v>299</v>
      </c>
      <c r="B144" t="s">
        <v>3083</v>
      </c>
      <c r="C144">
        <v>40.200000000000003</v>
      </c>
      <c r="D144">
        <v>44.872999999999998</v>
      </c>
      <c r="E144">
        <v>45.204999999999998</v>
      </c>
      <c r="F144">
        <v>15</v>
      </c>
      <c r="G144">
        <v>69</v>
      </c>
    </row>
    <row r="145" spans="1:7" x14ac:dyDescent="0.25">
      <c r="A145" t="s">
        <v>299</v>
      </c>
      <c r="B145" t="s">
        <v>3084</v>
      </c>
      <c r="C145">
        <v>40.200000000000003</v>
      </c>
      <c r="D145">
        <v>45.767000000000003</v>
      </c>
      <c r="E145">
        <v>45.387999999999998</v>
      </c>
      <c r="F145">
        <v>15</v>
      </c>
      <c r="G145">
        <v>69.5</v>
      </c>
    </row>
    <row r="146" spans="1:7" x14ac:dyDescent="0.25">
      <c r="A146" t="s">
        <v>299</v>
      </c>
      <c r="B146" t="s">
        <v>3085</v>
      </c>
      <c r="C146">
        <v>40.200000000000003</v>
      </c>
      <c r="D146">
        <v>45.46</v>
      </c>
      <c r="E146">
        <v>45.115000000000002</v>
      </c>
      <c r="F146">
        <v>16</v>
      </c>
      <c r="G146">
        <v>70</v>
      </c>
    </row>
    <row r="147" spans="1:7" x14ac:dyDescent="0.25">
      <c r="A147" t="s">
        <v>299</v>
      </c>
      <c r="B147" t="s">
        <v>3086</v>
      </c>
      <c r="C147">
        <v>40.200000000000003</v>
      </c>
      <c r="D147">
        <v>45.786000000000001</v>
      </c>
      <c r="E147">
        <v>44.817999999999998</v>
      </c>
      <c r="F147">
        <v>15</v>
      </c>
      <c r="G147">
        <v>70.099999999999994</v>
      </c>
    </row>
    <row r="148" spans="1:7" x14ac:dyDescent="0.25">
      <c r="A148" t="s">
        <v>299</v>
      </c>
      <c r="B148" t="s">
        <v>3087</v>
      </c>
      <c r="C148">
        <v>39.9</v>
      </c>
      <c r="D148">
        <v>44.146999999999998</v>
      </c>
      <c r="E148">
        <v>44.597999999999999</v>
      </c>
      <c r="F148">
        <v>15</v>
      </c>
      <c r="G148">
        <v>69.5</v>
      </c>
    </row>
    <row r="149" spans="1:7" x14ac:dyDescent="0.25">
      <c r="A149" t="s">
        <v>299</v>
      </c>
      <c r="B149" t="s">
        <v>3088</v>
      </c>
      <c r="C149">
        <v>40</v>
      </c>
      <c r="D149">
        <v>44.470999999999997</v>
      </c>
      <c r="E149">
        <v>44.680999999999997</v>
      </c>
      <c r="F149">
        <v>16</v>
      </c>
      <c r="G149">
        <v>69.7</v>
      </c>
    </row>
    <row r="150" spans="1:7" x14ac:dyDescent="0.25">
      <c r="A150" t="s">
        <v>299</v>
      </c>
      <c r="B150" t="s">
        <v>3089</v>
      </c>
      <c r="C150">
        <v>39.4</v>
      </c>
      <c r="D150">
        <v>44.768999999999998</v>
      </c>
      <c r="E150">
        <v>44.026000000000003</v>
      </c>
      <c r="F150">
        <v>16</v>
      </c>
      <c r="G150">
        <v>69.8</v>
      </c>
    </row>
    <row r="151" spans="1:7" x14ac:dyDescent="0.25">
      <c r="A151" t="s">
        <v>299</v>
      </c>
      <c r="B151" t="s">
        <v>3090</v>
      </c>
      <c r="C151">
        <v>40.4</v>
      </c>
      <c r="D151">
        <v>45.287999999999997</v>
      </c>
      <c r="E151">
        <v>45.521000000000001</v>
      </c>
      <c r="F151">
        <v>16</v>
      </c>
      <c r="G151">
        <v>70.099999999999994</v>
      </c>
    </row>
    <row r="152" spans="1:7" x14ac:dyDescent="0.25">
      <c r="A152" t="s">
        <v>299</v>
      </c>
      <c r="B152" t="s">
        <v>3091</v>
      </c>
      <c r="C152">
        <v>39.799999999999997</v>
      </c>
      <c r="D152">
        <v>45.515000000000001</v>
      </c>
      <c r="E152">
        <v>45.445</v>
      </c>
      <c r="F152">
        <v>15</v>
      </c>
      <c r="G152">
        <v>69.599999999999994</v>
      </c>
    </row>
    <row r="153" spans="1:7" x14ac:dyDescent="0.25">
      <c r="A153" t="s">
        <v>299</v>
      </c>
      <c r="B153" t="s">
        <v>3092</v>
      </c>
      <c r="C153">
        <v>40</v>
      </c>
      <c r="D153">
        <v>45.558</v>
      </c>
      <c r="E153">
        <v>44.709000000000003</v>
      </c>
      <c r="F153">
        <v>16</v>
      </c>
      <c r="G153">
        <v>69.900000000000006</v>
      </c>
    </row>
    <row r="154" spans="1:7" x14ac:dyDescent="0.25">
      <c r="A154" t="s">
        <v>299</v>
      </c>
      <c r="B154" t="s">
        <v>3093</v>
      </c>
      <c r="C154">
        <v>40.299999999999997</v>
      </c>
      <c r="D154">
        <v>44.552999999999997</v>
      </c>
      <c r="E154">
        <v>45.084000000000003</v>
      </c>
      <c r="F154">
        <v>15</v>
      </c>
      <c r="G154">
        <v>70.099999999999994</v>
      </c>
    </row>
    <row r="155" spans="1:7" x14ac:dyDescent="0.25">
      <c r="A155" t="s">
        <v>299</v>
      </c>
      <c r="B155" t="s">
        <v>3094</v>
      </c>
      <c r="C155">
        <v>40</v>
      </c>
      <c r="D155">
        <v>45.561</v>
      </c>
      <c r="E155">
        <v>44.566000000000003</v>
      </c>
      <c r="F155">
        <v>16</v>
      </c>
      <c r="G155">
        <v>70.099999999999994</v>
      </c>
    </row>
    <row r="156" spans="1:7" x14ac:dyDescent="0.25">
      <c r="A156" t="s">
        <v>299</v>
      </c>
      <c r="B156" t="s">
        <v>3095</v>
      </c>
      <c r="C156">
        <v>39.799999999999997</v>
      </c>
      <c r="D156">
        <v>44.204999999999998</v>
      </c>
      <c r="E156">
        <v>45.201999999999998</v>
      </c>
      <c r="F156">
        <v>15</v>
      </c>
      <c r="G156">
        <v>70.2</v>
      </c>
    </row>
    <row r="157" spans="1:7" x14ac:dyDescent="0.25">
      <c r="A157" t="s">
        <v>299</v>
      </c>
      <c r="B157" t="s">
        <v>3096</v>
      </c>
      <c r="C157">
        <v>40</v>
      </c>
      <c r="D157">
        <v>44.610999999999997</v>
      </c>
      <c r="E157">
        <v>45.314999999999998</v>
      </c>
      <c r="F157">
        <v>13</v>
      </c>
      <c r="G157">
        <v>70.2</v>
      </c>
    </row>
    <row r="158" spans="1:7" x14ac:dyDescent="0.25">
      <c r="A158" t="s">
        <v>299</v>
      </c>
      <c r="B158" t="s">
        <v>3097</v>
      </c>
      <c r="C158">
        <v>40.6</v>
      </c>
      <c r="D158">
        <v>45.603999999999999</v>
      </c>
      <c r="E158">
        <v>44.860999999999997</v>
      </c>
      <c r="F158">
        <v>15</v>
      </c>
      <c r="G158">
        <v>70.2</v>
      </c>
    </row>
    <row r="159" spans="1:7" x14ac:dyDescent="0.25">
      <c r="A159" t="s">
        <v>299</v>
      </c>
      <c r="B159" t="s">
        <v>3098</v>
      </c>
      <c r="C159">
        <v>41</v>
      </c>
      <c r="D159">
        <v>46.457999999999998</v>
      </c>
      <c r="E159">
        <v>44.637999999999998</v>
      </c>
      <c r="F159">
        <v>14</v>
      </c>
      <c r="G159">
        <v>70.5</v>
      </c>
    </row>
    <row r="160" spans="1:7" x14ac:dyDescent="0.25">
      <c r="A160" t="s">
        <v>299</v>
      </c>
      <c r="B160" t="s">
        <v>3099</v>
      </c>
      <c r="C160">
        <v>39.700000000000003</v>
      </c>
      <c r="D160">
        <v>44.987000000000002</v>
      </c>
      <c r="E160">
        <v>45.100999999999999</v>
      </c>
      <c r="F160">
        <v>15</v>
      </c>
      <c r="G160">
        <v>70.3</v>
      </c>
    </row>
    <row r="161" spans="1:7" x14ac:dyDescent="0.25">
      <c r="A161" t="s">
        <v>299</v>
      </c>
      <c r="B161" t="s">
        <v>3100</v>
      </c>
      <c r="C161">
        <v>39.6</v>
      </c>
      <c r="D161">
        <v>45.179000000000002</v>
      </c>
      <c r="E161">
        <v>44.281999999999996</v>
      </c>
      <c r="F161">
        <v>15</v>
      </c>
      <c r="G161">
        <v>70.400000000000006</v>
      </c>
    </row>
    <row r="162" spans="1:7" x14ac:dyDescent="0.25">
      <c r="A162" t="s">
        <v>299</v>
      </c>
      <c r="B162" t="s">
        <v>3101</v>
      </c>
      <c r="C162">
        <v>40.1</v>
      </c>
      <c r="D162">
        <v>45.414000000000001</v>
      </c>
      <c r="E162">
        <v>44.927</v>
      </c>
      <c r="F162">
        <v>14</v>
      </c>
      <c r="G162">
        <v>70.099999999999994</v>
      </c>
    </row>
    <row r="163" spans="1:7" x14ac:dyDescent="0.25">
      <c r="A163" t="s">
        <v>299</v>
      </c>
      <c r="B163" t="s">
        <v>3102</v>
      </c>
      <c r="C163">
        <v>39.799999999999997</v>
      </c>
      <c r="D163">
        <v>45.085999999999999</v>
      </c>
      <c r="E163">
        <v>45.389000000000003</v>
      </c>
      <c r="F163">
        <v>14</v>
      </c>
      <c r="G163">
        <v>70</v>
      </c>
    </row>
    <row r="164" spans="1:7" x14ac:dyDescent="0.25">
      <c r="A164" t="s">
        <v>299</v>
      </c>
      <c r="B164" t="s">
        <v>3103</v>
      </c>
      <c r="C164">
        <v>40</v>
      </c>
      <c r="D164">
        <v>44.362000000000002</v>
      </c>
      <c r="E164">
        <v>44.470999999999997</v>
      </c>
      <c r="F164">
        <v>15</v>
      </c>
      <c r="G164">
        <v>70</v>
      </c>
    </row>
    <row r="165" spans="1:7" x14ac:dyDescent="0.25">
      <c r="A165" t="s">
        <v>299</v>
      </c>
      <c r="B165" t="s">
        <v>3104</v>
      </c>
      <c r="C165">
        <v>39.9</v>
      </c>
      <c r="D165">
        <v>45.598999999999997</v>
      </c>
      <c r="E165">
        <v>44.256999999999998</v>
      </c>
      <c r="F165">
        <v>15</v>
      </c>
      <c r="G165">
        <v>70.099999999999994</v>
      </c>
    </row>
    <row r="166" spans="1:7" x14ac:dyDescent="0.25">
      <c r="A166" t="s">
        <v>299</v>
      </c>
      <c r="B166" t="s">
        <v>3105</v>
      </c>
      <c r="C166">
        <v>40.1</v>
      </c>
      <c r="D166">
        <v>45.171999999999997</v>
      </c>
      <c r="E166">
        <v>45.237000000000002</v>
      </c>
      <c r="F166">
        <v>14</v>
      </c>
      <c r="G166">
        <v>70.099999999999994</v>
      </c>
    </row>
    <row r="167" spans="1:7" x14ac:dyDescent="0.25">
      <c r="A167" t="s">
        <v>299</v>
      </c>
      <c r="B167" t="s">
        <v>3106</v>
      </c>
      <c r="C167">
        <v>39.4</v>
      </c>
      <c r="D167">
        <v>45.161000000000001</v>
      </c>
      <c r="E167">
        <v>44.792999999999999</v>
      </c>
      <c r="F167">
        <v>11</v>
      </c>
      <c r="G167">
        <v>70.3</v>
      </c>
    </row>
    <row r="168" spans="1:7" x14ac:dyDescent="0.25">
      <c r="A168" t="s">
        <v>299</v>
      </c>
      <c r="B168" t="s">
        <v>3107</v>
      </c>
      <c r="C168">
        <v>40.5</v>
      </c>
      <c r="D168">
        <v>45.018999999999998</v>
      </c>
      <c r="E168">
        <v>44.536999999999999</v>
      </c>
      <c r="F168">
        <v>15</v>
      </c>
      <c r="G168">
        <v>69.900000000000006</v>
      </c>
    </row>
    <row r="169" spans="1:7" x14ac:dyDescent="0.25">
      <c r="A169" t="s">
        <v>299</v>
      </c>
      <c r="B169" t="s">
        <v>3108</v>
      </c>
      <c r="C169">
        <v>39.9</v>
      </c>
      <c r="D169">
        <v>45.415999999999997</v>
      </c>
      <c r="E169">
        <v>44.143999999999998</v>
      </c>
      <c r="F169">
        <v>15</v>
      </c>
      <c r="G169">
        <v>69.7</v>
      </c>
    </row>
    <row r="170" spans="1:7" x14ac:dyDescent="0.25">
      <c r="A170" t="s">
        <v>299</v>
      </c>
      <c r="B170" t="s">
        <v>3109</v>
      </c>
      <c r="C170">
        <v>40.200000000000003</v>
      </c>
      <c r="D170">
        <v>44.917999999999999</v>
      </c>
      <c r="E170">
        <v>45.031999999999996</v>
      </c>
      <c r="F170">
        <v>15</v>
      </c>
      <c r="G170">
        <v>70.099999999999994</v>
      </c>
    </row>
    <row r="171" spans="1:7" x14ac:dyDescent="0.25">
      <c r="A171" t="s">
        <v>299</v>
      </c>
      <c r="B171" t="s">
        <v>3110</v>
      </c>
      <c r="C171">
        <v>40.200000000000003</v>
      </c>
      <c r="D171">
        <v>45.619</v>
      </c>
      <c r="E171">
        <v>44.418999999999997</v>
      </c>
      <c r="F171">
        <v>14</v>
      </c>
      <c r="G171">
        <v>70.400000000000006</v>
      </c>
    </row>
    <row r="172" spans="1:7" x14ac:dyDescent="0.25">
      <c r="A172" t="s">
        <v>299</v>
      </c>
      <c r="B172" t="s">
        <v>3111</v>
      </c>
      <c r="C172">
        <v>39.6</v>
      </c>
      <c r="D172">
        <v>44.348999999999997</v>
      </c>
      <c r="E172">
        <v>44.851999999999997</v>
      </c>
      <c r="F172">
        <v>15</v>
      </c>
      <c r="G172">
        <v>70.2</v>
      </c>
    </row>
    <row r="173" spans="1:7" x14ac:dyDescent="0.25">
      <c r="A173" t="s">
        <v>299</v>
      </c>
      <c r="B173" t="s">
        <v>3112</v>
      </c>
      <c r="C173">
        <v>40.799999999999997</v>
      </c>
      <c r="D173">
        <v>45.786999999999999</v>
      </c>
      <c r="E173">
        <v>45.436</v>
      </c>
      <c r="F173">
        <v>15</v>
      </c>
      <c r="G173">
        <v>70.3</v>
      </c>
    </row>
    <row r="174" spans="1:7" x14ac:dyDescent="0.25">
      <c r="A174" t="s">
        <v>299</v>
      </c>
      <c r="B174" t="s">
        <v>3113</v>
      </c>
      <c r="C174">
        <v>40.1</v>
      </c>
      <c r="D174">
        <v>44.814</v>
      </c>
      <c r="E174">
        <v>44.488999999999997</v>
      </c>
      <c r="F174">
        <v>14</v>
      </c>
      <c r="G174">
        <v>70.3</v>
      </c>
    </row>
    <row r="175" spans="1:7" x14ac:dyDescent="0.25">
      <c r="A175" t="s">
        <v>299</v>
      </c>
      <c r="B175" t="s">
        <v>3114</v>
      </c>
      <c r="C175">
        <v>39.9</v>
      </c>
      <c r="D175">
        <v>44.156999999999996</v>
      </c>
      <c r="E175">
        <v>45.22</v>
      </c>
      <c r="F175">
        <v>15</v>
      </c>
      <c r="G175">
        <v>69.900000000000006</v>
      </c>
    </row>
    <row r="176" spans="1:7" x14ac:dyDescent="0.25">
      <c r="A176" t="s">
        <v>299</v>
      </c>
      <c r="B176" t="s">
        <v>3115</v>
      </c>
      <c r="C176">
        <v>40</v>
      </c>
      <c r="D176">
        <v>44.945</v>
      </c>
      <c r="E176">
        <v>44.889000000000003</v>
      </c>
      <c r="F176">
        <v>15</v>
      </c>
      <c r="G176">
        <v>69.7</v>
      </c>
    </row>
    <row r="177" spans="1:7" x14ac:dyDescent="0.25">
      <c r="A177" t="s">
        <v>299</v>
      </c>
      <c r="B177" t="s">
        <v>3116</v>
      </c>
      <c r="C177">
        <v>38.9</v>
      </c>
      <c r="D177">
        <v>43.91</v>
      </c>
      <c r="E177">
        <v>44.529000000000003</v>
      </c>
      <c r="F177">
        <v>15</v>
      </c>
      <c r="G177">
        <v>69.099999999999994</v>
      </c>
    </row>
    <row r="178" spans="1:7" x14ac:dyDescent="0.25">
      <c r="A178" t="s">
        <v>299</v>
      </c>
      <c r="B178" t="s">
        <v>3117</v>
      </c>
      <c r="C178">
        <v>39.700000000000003</v>
      </c>
      <c r="D178">
        <v>45.234999999999999</v>
      </c>
      <c r="E178">
        <v>44.786999999999999</v>
      </c>
      <c r="F178">
        <v>17</v>
      </c>
      <c r="G178">
        <v>69.5</v>
      </c>
    </row>
    <row r="179" spans="1:7" x14ac:dyDescent="0.25">
      <c r="A179" t="s">
        <v>299</v>
      </c>
      <c r="B179" t="s">
        <v>3118</v>
      </c>
      <c r="C179">
        <v>40</v>
      </c>
      <c r="D179">
        <v>44.634</v>
      </c>
      <c r="E179">
        <v>45.276000000000003</v>
      </c>
      <c r="F179">
        <v>15</v>
      </c>
      <c r="G179">
        <v>69.099999999999994</v>
      </c>
    </row>
    <row r="180" spans="1:7" x14ac:dyDescent="0.25">
      <c r="A180" t="s">
        <v>299</v>
      </c>
      <c r="B180" t="s">
        <v>3119</v>
      </c>
      <c r="C180">
        <v>39.5</v>
      </c>
      <c r="D180">
        <v>43.924999999999997</v>
      </c>
      <c r="E180">
        <v>44.197000000000003</v>
      </c>
      <c r="F180">
        <v>14</v>
      </c>
      <c r="G180">
        <v>69.599999999999994</v>
      </c>
    </row>
    <row r="181" spans="1:7" x14ac:dyDescent="0.25">
      <c r="A181" t="s">
        <v>299</v>
      </c>
      <c r="B181" t="s">
        <v>3120</v>
      </c>
      <c r="C181">
        <v>39.799999999999997</v>
      </c>
      <c r="D181">
        <v>44.802</v>
      </c>
      <c r="E181">
        <v>44.197000000000003</v>
      </c>
      <c r="F181">
        <v>14</v>
      </c>
      <c r="G181">
        <v>69.900000000000006</v>
      </c>
    </row>
    <row r="182" spans="1:7" x14ac:dyDescent="0.25">
      <c r="A182" t="s">
        <v>299</v>
      </c>
      <c r="B182" t="s">
        <v>3121</v>
      </c>
      <c r="C182">
        <v>39.299999999999997</v>
      </c>
      <c r="D182">
        <v>43.747</v>
      </c>
      <c r="E182">
        <v>44.865000000000002</v>
      </c>
      <c r="F182">
        <v>14</v>
      </c>
      <c r="G182">
        <v>69.7</v>
      </c>
    </row>
    <row r="183" spans="1:7" x14ac:dyDescent="0.25">
      <c r="A183" t="s">
        <v>299</v>
      </c>
      <c r="B183" t="s">
        <v>3122</v>
      </c>
      <c r="C183">
        <v>39.9</v>
      </c>
      <c r="D183">
        <v>44.918999999999997</v>
      </c>
      <c r="E183">
        <v>44.139000000000003</v>
      </c>
      <c r="F183">
        <v>15</v>
      </c>
      <c r="G183">
        <v>69.8</v>
      </c>
    </row>
    <row r="184" spans="1:7" x14ac:dyDescent="0.25">
      <c r="A184" t="s">
        <v>299</v>
      </c>
      <c r="B184" t="s">
        <v>3123</v>
      </c>
      <c r="C184">
        <v>40.4</v>
      </c>
      <c r="D184">
        <v>44.613999999999997</v>
      </c>
      <c r="E184">
        <v>45.695999999999998</v>
      </c>
      <c r="F184">
        <v>14</v>
      </c>
      <c r="G184">
        <v>69.8</v>
      </c>
    </row>
    <row r="185" spans="1:7" x14ac:dyDescent="0.25">
      <c r="A185" t="s">
        <v>299</v>
      </c>
      <c r="B185" t="s">
        <v>3124</v>
      </c>
      <c r="C185">
        <v>40.4</v>
      </c>
      <c r="D185">
        <v>44.948</v>
      </c>
      <c r="E185">
        <v>44.404000000000003</v>
      </c>
      <c r="F185">
        <v>15</v>
      </c>
      <c r="G185">
        <v>69.900000000000006</v>
      </c>
    </row>
    <row r="186" spans="1:7" x14ac:dyDescent="0.25">
      <c r="A186" t="s">
        <v>299</v>
      </c>
      <c r="B186" t="s">
        <v>3125</v>
      </c>
      <c r="C186">
        <v>39.799999999999997</v>
      </c>
      <c r="D186">
        <v>45.374000000000002</v>
      </c>
      <c r="E186">
        <v>44.67</v>
      </c>
      <c r="F186">
        <v>15</v>
      </c>
      <c r="G186">
        <v>70</v>
      </c>
    </row>
    <row r="187" spans="1:7" x14ac:dyDescent="0.25">
      <c r="A187" t="s">
        <v>299</v>
      </c>
      <c r="B187" t="s">
        <v>3126</v>
      </c>
      <c r="C187">
        <v>40.200000000000003</v>
      </c>
      <c r="D187">
        <v>45.860999999999997</v>
      </c>
      <c r="E187">
        <v>45.098999999999997</v>
      </c>
      <c r="F187">
        <v>15</v>
      </c>
      <c r="G187">
        <v>70.2</v>
      </c>
    </row>
    <row r="188" spans="1:7" x14ac:dyDescent="0.25">
      <c r="A188" t="s">
        <v>299</v>
      </c>
      <c r="B188" t="s">
        <v>3127</v>
      </c>
      <c r="C188">
        <v>40.299999999999997</v>
      </c>
      <c r="D188">
        <v>45.064</v>
      </c>
      <c r="E188">
        <v>45.875</v>
      </c>
      <c r="F188">
        <v>16</v>
      </c>
      <c r="G188">
        <v>70.5</v>
      </c>
    </row>
    <row r="189" spans="1:7" x14ac:dyDescent="0.25">
      <c r="A189" t="s">
        <v>299</v>
      </c>
      <c r="B189" t="s">
        <v>3128</v>
      </c>
      <c r="C189">
        <v>40.200000000000003</v>
      </c>
      <c r="D189">
        <v>45.759</v>
      </c>
      <c r="E189">
        <v>43.863</v>
      </c>
      <c r="F189">
        <v>17</v>
      </c>
      <c r="G189">
        <v>70.400000000000006</v>
      </c>
    </row>
    <row r="190" spans="1:7" x14ac:dyDescent="0.25">
      <c r="A190" t="s">
        <v>299</v>
      </c>
      <c r="B190" t="s">
        <v>3129</v>
      </c>
      <c r="C190">
        <v>39.4</v>
      </c>
      <c r="D190">
        <v>44.771000000000001</v>
      </c>
      <c r="E190">
        <v>44.933</v>
      </c>
      <c r="F190">
        <v>15</v>
      </c>
      <c r="G190">
        <v>70.5</v>
      </c>
    </row>
    <row r="191" spans="1:7" x14ac:dyDescent="0.25">
      <c r="A191" t="s">
        <v>299</v>
      </c>
      <c r="B191" t="s">
        <v>3130</v>
      </c>
      <c r="C191">
        <v>39.700000000000003</v>
      </c>
      <c r="D191">
        <v>44.637</v>
      </c>
      <c r="E191">
        <v>44.311</v>
      </c>
      <c r="F191">
        <v>15</v>
      </c>
      <c r="G191">
        <v>70.099999999999994</v>
      </c>
    </row>
    <row r="192" spans="1:7" x14ac:dyDescent="0.25">
      <c r="A192" t="s">
        <v>299</v>
      </c>
      <c r="B192" t="s">
        <v>3131</v>
      </c>
      <c r="C192">
        <v>39.799999999999997</v>
      </c>
      <c r="D192">
        <v>44.622999999999998</v>
      </c>
      <c r="E192">
        <v>45.265999999999998</v>
      </c>
      <c r="F192">
        <v>15</v>
      </c>
      <c r="G192">
        <v>70.099999999999994</v>
      </c>
    </row>
    <row r="193" spans="1:7" x14ac:dyDescent="0.25">
      <c r="A193" t="s">
        <v>299</v>
      </c>
      <c r="B193" t="s">
        <v>3132</v>
      </c>
      <c r="C193">
        <v>40.299999999999997</v>
      </c>
      <c r="D193">
        <v>44.012</v>
      </c>
      <c r="E193">
        <v>45.585999999999999</v>
      </c>
      <c r="F193">
        <v>27</v>
      </c>
      <c r="G193">
        <v>70.3</v>
      </c>
    </row>
    <row r="194" spans="1:7" x14ac:dyDescent="0.25">
      <c r="A194" t="s">
        <v>299</v>
      </c>
      <c r="B194" t="s">
        <v>3133</v>
      </c>
      <c r="C194">
        <v>39.799999999999997</v>
      </c>
      <c r="D194">
        <v>43.948999999999998</v>
      </c>
      <c r="E194">
        <v>45.040999999999997</v>
      </c>
      <c r="F194">
        <v>15</v>
      </c>
      <c r="G194">
        <v>70.099999999999994</v>
      </c>
    </row>
    <row r="195" spans="1:7" x14ac:dyDescent="0.25">
      <c r="A195" t="s">
        <v>299</v>
      </c>
      <c r="B195" t="s">
        <v>3134</v>
      </c>
      <c r="C195">
        <v>39.9</v>
      </c>
      <c r="D195">
        <v>44.408999999999999</v>
      </c>
      <c r="E195">
        <v>45.131999999999998</v>
      </c>
      <c r="F195">
        <v>15</v>
      </c>
      <c r="G195">
        <v>70.2</v>
      </c>
    </row>
    <row r="196" spans="1:7" x14ac:dyDescent="0.25">
      <c r="A196" t="s">
        <v>299</v>
      </c>
      <c r="B196" t="s">
        <v>3135</v>
      </c>
      <c r="C196">
        <v>39.700000000000003</v>
      </c>
      <c r="D196">
        <v>45.073999999999998</v>
      </c>
      <c r="E196">
        <v>44.307000000000002</v>
      </c>
      <c r="F196">
        <v>16</v>
      </c>
      <c r="G196">
        <v>70.3</v>
      </c>
    </row>
    <row r="197" spans="1:7" x14ac:dyDescent="0.25">
      <c r="A197" t="s">
        <v>299</v>
      </c>
      <c r="B197" t="s">
        <v>3136</v>
      </c>
      <c r="C197">
        <v>40</v>
      </c>
      <c r="D197">
        <v>44.875999999999998</v>
      </c>
      <c r="E197">
        <v>44.81</v>
      </c>
      <c r="F197">
        <v>15</v>
      </c>
      <c r="G197">
        <v>70.3</v>
      </c>
    </row>
    <row r="198" spans="1:7" x14ac:dyDescent="0.25">
      <c r="A198" t="s">
        <v>299</v>
      </c>
      <c r="B198" t="s">
        <v>3137</v>
      </c>
      <c r="C198">
        <v>39.700000000000003</v>
      </c>
      <c r="D198">
        <v>44.686</v>
      </c>
      <c r="E198">
        <v>45.258000000000003</v>
      </c>
      <c r="F198">
        <v>15</v>
      </c>
      <c r="G198">
        <v>70</v>
      </c>
    </row>
    <row r="199" spans="1:7" x14ac:dyDescent="0.25">
      <c r="A199" t="s">
        <v>299</v>
      </c>
      <c r="B199" t="s">
        <v>3138</v>
      </c>
      <c r="C199">
        <v>40.1</v>
      </c>
      <c r="D199">
        <v>44.415999999999997</v>
      </c>
      <c r="E199">
        <v>45.003999999999998</v>
      </c>
      <c r="F199">
        <v>15</v>
      </c>
      <c r="G199">
        <v>70</v>
      </c>
    </row>
    <row r="200" spans="1:7" x14ac:dyDescent="0.25">
      <c r="A200" t="s">
        <v>299</v>
      </c>
      <c r="B200" t="s">
        <v>3139</v>
      </c>
      <c r="C200">
        <v>39.700000000000003</v>
      </c>
      <c r="D200">
        <v>44.302</v>
      </c>
      <c r="E200">
        <v>45.22</v>
      </c>
      <c r="F200">
        <v>17</v>
      </c>
      <c r="G200">
        <v>70.2</v>
      </c>
    </row>
    <row r="201" spans="1:7" x14ac:dyDescent="0.25">
      <c r="A201" t="s">
        <v>299</v>
      </c>
      <c r="B201" t="s">
        <v>3140</v>
      </c>
      <c r="C201">
        <v>39.9</v>
      </c>
      <c r="D201">
        <v>44.841000000000001</v>
      </c>
      <c r="E201">
        <v>44.677999999999997</v>
      </c>
      <c r="F201">
        <v>15</v>
      </c>
      <c r="G201">
        <v>70</v>
      </c>
    </row>
    <row r="202" spans="1:7" x14ac:dyDescent="0.25">
      <c r="A202" t="s">
        <v>299</v>
      </c>
      <c r="B202" t="s">
        <v>3141</v>
      </c>
      <c r="C202">
        <v>39.700000000000003</v>
      </c>
      <c r="D202">
        <v>44.884</v>
      </c>
      <c r="E202">
        <v>44.698</v>
      </c>
      <c r="F202">
        <v>16</v>
      </c>
      <c r="G202">
        <v>70.099999999999994</v>
      </c>
    </row>
    <row r="203" spans="1:7" x14ac:dyDescent="0.25">
      <c r="A203" t="s">
        <v>299</v>
      </c>
      <c r="B203" t="s">
        <v>3142</v>
      </c>
      <c r="C203">
        <v>40.4</v>
      </c>
      <c r="D203">
        <v>44.180999999999997</v>
      </c>
      <c r="E203">
        <v>45.304000000000002</v>
      </c>
      <c r="F203">
        <v>15</v>
      </c>
      <c r="G203">
        <v>70.099999999999994</v>
      </c>
    </row>
    <row r="204" spans="1:7" x14ac:dyDescent="0.25">
      <c r="A204" t="s">
        <v>299</v>
      </c>
      <c r="B204" t="s">
        <v>3143</v>
      </c>
      <c r="C204">
        <v>40.1</v>
      </c>
      <c r="D204">
        <v>44.08</v>
      </c>
      <c r="E204">
        <v>44.884999999999998</v>
      </c>
      <c r="F204">
        <v>16</v>
      </c>
      <c r="G204">
        <v>70.3</v>
      </c>
    </row>
    <row r="205" spans="1:7" x14ac:dyDescent="0.25">
      <c r="A205" t="s">
        <v>299</v>
      </c>
      <c r="B205" t="s">
        <v>3144</v>
      </c>
      <c r="C205">
        <v>39.700000000000003</v>
      </c>
      <c r="D205">
        <v>44.445999999999998</v>
      </c>
      <c r="E205">
        <v>43.915999999999997</v>
      </c>
      <c r="F205">
        <v>15</v>
      </c>
      <c r="G205">
        <v>70.099999999999994</v>
      </c>
    </row>
    <row r="206" spans="1:7" x14ac:dyDescent="0.25">
      <c r="A206" t="s">
        <v>299</v>
      </c>
      <c r="B206" t="s">
        <v>3145</v>
      </c>
      <c r="C206">
        <v>40.299999999999997</v>
      </c>
      <c r="D206">
        <v>45.247</v>
      </c>
      <c r="E206">
        <v>44.277000000000001</v>
      </c>
      <c r="F206">
        <v>16</v>
      </c>
      <c r="G206">
        <v>69.900000000000006</v>
      </c>
    </row>
    <row r="207" spans="1:7" x14ac:dyDescent="0.25">
      <c r="A207" t="s">
        <v>299</v>
      </c>
      <c r="B207" t="s">
        <v>3146</v>
      </c>
      <c r="C207">
        <v>39.700000000000003</v>
      </c>
      <c r="D207">
        <v>43.982999999999997</v>
      </c>
      <c r="E207">
        <v>44.381</v>
      </c>
      <c r="F207">
        <v>15</v>
      </c>
      <c r="G207">
        <v>70.099999999999994</v>
      </c>
    </row>
    <row r="208" spans="1:7" x14ac:dyDescent="0.25">
      <c r="A208" t="s">
        <v>299</v>
      </c>
      <c r="B208" t="s">
        <v>3147</v>
      </c>
      <c r="C208">
        <v>39.799999999999997</v>
      </c>
      <c r="D208">
        <v>44.124000000000002</v>
      </c>
      <c r="E208">
        <v>44.838000000000001</v>
      </c>
      <c r="F208">
        <v>15</v>
      </c>
      <c r="G208">
        <v>70.2</v>
      </c>
    </row>
    <row r="209" spans="1:7" x14ac:dyDescent="0.25">
      <c r="A209" t="s">
        <v>299</v>
      </c>
      <c r="B209" t="s">
        <v>3148</v>
      </c>
      <c r="C209">
        <v>39.799999999999997</v>
      </c>
      <c r="D209">
        <v>44.124000000000002</v>
      </c>
      <c r="E209">
        <v>44.792000000000002</v>
      </c>
      <c r="F209">
        <v>16</v>
      </c>
      <c r="G209">
        <v>70.2</v>
      </c>
    </row>
    <row r="210" spans="1:7" x14ac:dyDescent="0.25">
      <c r="A210" t="s">
        <v>299</v>
      </c>
      <c r="B210" t="s">
        <v>3149</v>
      </c>
      <c r="C210">
        <v>39.6</v>
      </c>
      <c r="D210">
        <v>43.167999999999999</v>
      </c>
      <c r="E210">
        <v>44.262999999999998</v>
      </c>
      <c r="F210">
        <v>18</v>
      </c>
      <c r="G210">
        <v>70.2</v>
      </c>
    </row>
    <row r="211" spans="1:7" x14ac:dyDescent="0.25">
      <c r="A211" t="s">
        <v>299</v>
      </c>
      <c r="B211" t="s">
        <v>3150</v>
      </c>
      <c r="C211">
        <v>39.6</v>
      </c>
      <c r="D211">
        <v>44.329000000000001</v>
      </c>
      <c r="E211">
        <v>45.445999999999998</v>
      </c>
      <c r="F211">
        <v>15</v>
      </c>
      <c r="G211">
        <v>70.099999999999994</v>
      </c>
    </row>
    <row r="212" spans="1:7" x14ac:dyDescent="0.25">
      <c r="A212" t="s">
        <v>299</v>
      </c>
      <c r="B212" t="s">
        <v>3151</v>
      </c>
      <c r="C212">
        <v>40</v>
      </c>
      <c r="D212">
        <v>44.347000000000001</v>
      </c>
      <c r="E212">
        <v>45.186</v>
      </c>
      <c r="F212">
        <v>15</v>
      </c>
      <c r="G212">
        <v>70</v>
      </c>
    </row>
    <row r="213" spans="1:7" x14ac:dyDescent="0.25">
      <c r="A213" t="s">
        <v>299</v>
      </c>
      <c r="B213" t="s">
        <v>3152</v>
      </c>
      <c r="C213">
        <v>40.1</v>
      </c>
      <c r="D213">
        <v>45.204999999999998</v>
      </c>
      <c r="E213">
        <v>45.390999999999998</v>
      </c>
      <c r="F213">
        <v>16</v>
      </c>
      <c r="G213">
        <v>70.400000000000006</v>
      </c>
    </row>
    <row r="214" spans="1:7" x14ac:dyDescent="0.25">
      <c r="A214" t="s">
        <v>299</v>
      </c>
      <c r="B214" t="s">
        <v>3153</v>
      </c>
      <c r="C214">
        <v>40.1</v>
      </c>
      <c r="D214">
        <v>43.780999999999999</v>
      </c>
      <c r="E214">
        <v>44.802</v>
      </c>
      <c r="F214">
        <v>14</v>
      </c>
      <c r="G214">
        <v>70.099999999999994</v>
      </c>
    </row>
    <row r="215" spans="1:7" x14ac:dyDescent="0.25">
      <c r="A215" t="s">
        <v>299</v>
      </c>
      <c r="B215" t="s">
        <v>3154</v>
      </c>
      <c r="C215">
        <v>40.5</v>
      </c>
      <c r="D215">
        <v>45.320999999999998</v>
      </c>
      <c r="E215">
        <v>45.098999999999997</v>
      </c>
      <c r="F215">
        <v>33</v>
      </c>
      <c r="G215">
        <v>70.400000000000006</v>
      </c>
    </row>
    <row r="216" spans="1:7" x14ac:dyDescent="0.25">
      <c r="A216" t="s">
        <v>299</v>
      </c>
      <c r="B216" t="s">
        <v>3155</v>
      </c>
      <c r="C216">
        <v>39.9</v>
      </c>
      <c r="D216">
        <v>44.054000000000002</v>
      </c>
      <c r="E216">
        <v>44.561999999999998</v>
      </c>
      <c r="F216">
        <v>15</v>
      </c>
      <c r="G216">
        <v>70.2</v>
      </c>
    </row>
    <row r="217" spans="1:7" x14ac:dyDescent="0.25">
      <c r="A217" t="s">
        <v>299</v>
      </c>
      <c r="B217" t="s">
        <v>3156</v>
      </c>
      <c r="C217">
        <v>40.299999999999997</v>
      </c>
      <c r="D217">
        <v>44.896000000000001</v>
      </c>
      <c r="E217">
        <v>45.435000000000002</v>
      </c>
      <c r="F217">
        <v>14</v>
      </c>
      <c r="G217">
        <v>70.3</v>
      </c>
    </row>
    <row r="218" spans="1:7" x14ac:dyDescent="0.25">
      <c r="A218" t="s">
        <v>299</v>
      </c>
      <c r="B218" t="s">
        <v>3157</v>
      </c>
      <c r="C218">
        <v>40.299999999999997</v>
      </c>
      <c r="D218">
        <v>46.171999999999997</v>
      </c>
      <c r="E218">
        <v>44.286999999999999</v>
      </c>
      <c r="F218">
        <v>15</v>
      </c>
      <c r="G218">
        <v>70.3</v>
      </c>
    </row>
    <row r="219" spans="1:7" x14ac:dyDescent="0.25">
      <c r="A219" t="s">
        <v>299</v>
      </c>
      <c r="B219" t="s">
        <v>3158</v>
      </c>
      <c r="C219">
        <v>39.799999999999997</v>
      </c>
      <c r="D219">
        <v>44.145000000000003</v>
      </c>
      <c r="E219">
        <v>44.667000000000002</v>
      </c>
      <c r="F219">
        <v>15</v>
      </c>
      <c r="G219">
        <v>70.2</v>
      </c>
    </row>
    <row r="220" spans="1:7" x14ac:dyDescent="0.25">
      <c r="A220" t="s">
        <v>299</v>
      </c>
      <c r="B220" t="s">
        <v>3159</v>
      </c>
      <c r="C220">
        <v>40.299999999999997</v>
      </c>
      <c r="D220">
        <v>45.192</v>
      </c>
      <c r="E220">
        <v>44.795999999999999</v>
      </c>
      <c r="F220">
        <v>16</v>
      </c>
      <c r="G220">
        <v>70.099999999999994</v>
      </c>
    </row>
    <row r="221" spans="1:7" x14ac:dyDescent="0.25">
      <c r="A221" t="s">
        <v>299</v>
      </c>
      <c r="B221" t="s">
        <v>3160</v>
      </c>
      <c r="C221">
        <v>39.700000000000003</v>
      </c>
      <c r="D221">
        <v>43.75</v>
      </c>
      <c r="E221">
        <v>44.98</v>
      </c>
      <c r="F221">
        <v>15</v>
      </c>
      <c r="G221">
        <v>70.099999999999994</v>
      </c>
    </row>
    <row r="222" spans="1:7" x14ac:dyDescent="0.25">
      <c r="A222" t="s">
        <v>299</v>
      </c>
      <c r="B222" t="s">
        <v>3161</v>
      </c>
      <c r="C222">
        <v>40</v>
      </c>
      <c r="D222">
        <v>44.811</v>
      </c>
      <c r="E222">
        <v>44.408000000000001</v>
      </c>
      <c r="F222">
        <v>15</v>
      </c>
      <c r="G222">
        <v>70.099999999999994</v>
      </c>
    </row>
    <row r="223" spans="1:7" x14ac:dyDescent="0.25">
      <c r="A223" t="s">
        <v>299</v>
      </c>
      <c r="B223" t="s">
        <v>3162</v>
      </c>
      <c r="C223">
        <v>40.1</v>
      </c>
      <c r="D223">
        <v>44.557000000000002</v>
      </c>
      <c r="E223">
        <v>44.545999999999999</v>
      </c>
      <c r="F223">
        <v>15</v>
      </c>
      <c r="G223">
        <v>70.099999999999994</v>
      </c>
    </row>
    <row r="224" spans="1:7" x14ac:dyDescent="0.25">
      <c r="A224" t="s">
        <v>299</v>
      </c>
      <c r="B224" t="s">
        <v>3163</v>
      </c>
      <c r="C224">
        <v>39.799999999999997</v>
      </c>
      <c r="D224">
        <v>44.938000000000002</v>
      </c>
      <c r="E224">
        <v>44.987000000000002</v>
      </c>
      <c r="F224">
        <v>15</v>
      </c>
      <c r="G224">
        <v>70.099999999999994</v>
      </c>
    </row>
    <row r="225" spans="1:7" x14ac:dyDescent="0.25">
      <c r="A225" t="s">
        <v>299</v>
      </c>
      <c r="B225" t="s">
        <v>3164</v>
      </c>
      <c r="C225">
        <v>39.9</v>
      </c>
      <c r="D225">
        <v>44.515999999999998</v>
      </c>
      <c r="E225">
        <v>44.533999999999999</v>
      </c>
      <c r="F225">
        <v>15</v>
      </c>
      <c r="G225">
        <v>70.099999999999994</v>
      </c>
    </row>
    <row r="226" spans="1:7" x14ac:dyDescent="0.25">
      <c r="A226" t="s">
        <v>299</v>
      </c>
      <c r="B226" t="s">
        <v>3165</v>
      </c>
      <c r="C226">
        <v>40.6</v>
      </c>
      <c r="D226">
        <v>45.637</v>
      </c>
      <c r="E226">
        <v>43.890999999999998</v>
      </c>
      <c r="F226">
        <v>15</v>
      </c>
      <c r="G226">
        <v>70.3</v>
      </c>
    </row>
    <row r="227" spans="1:7" x14ac:dyDescent="0.25">
      <c r="A227" t="s">
        <v>299</v>
      </c>
      <c r="B227" t="s">
        <v>3166</v>
      </c>
      <c r="C227">
        <v>40.700000000000003</v>
      </c>
      <c r="D227">
        <v>45.844000000000001</v>
      </c>
      <c r="E227">
        <v>45.545999999999999</v>
      </c>
      <c r="F227">
        <v>15</v>
      </c>
      <c r="G227">
        <v>69.8</v>
      </c>
    </row>
    <row r="228" spans="1:7" x14ac:dyDescent="0.25">
      <c r="A228" t="s">
        <v>299</v>
      </c>
      <c r="B228" t="s">
        <v>3167</v>
      </c>
      <c r="C228">
        <v>40.200000000000003</v>
      </c>
      <c r="D228">
        <v>44.783000000000001</v>
      </c>
      <c r="E228">
        <v>44.747</v>
      </c>
      <c r="F228">
        <v>15</v>
      </c>
      <c r="G228">
        <v>70</v>
      </c>
    </row>
    <row r="229" spans="1:7" x14ac:dyDescent="0.25">
      <c r="A229" t="s">
        <v>299</v>
      </c>
      <c r="B229" t="s">
        <v>3168</v>
      </c>
      <c r="C229">
        <v>39.6</v>
      </c>
      <c r="D229">
        <v>44.814</v>
      </c>
      <c r="E229">
        <v>44.554000000000002</v>
      </c>
      <c r="F229">
        <v>15</v>
      </c>
      <c r="G229">
        <v>69.8</v>
      </c>
    </row>
    <row r="230" spans="1:7" x14ac:dyDescent="0.25">
      <c r="A230" t="s">
        <v>299</v>
      </c>
      <c r="B230" t="s">
        <v>3169</v>
      </c>
      <c r="C230">
        <v>40.5</v>
      </c>
      <c r="D230">
        <v>45.097999999999999</v>
      </c>
      <c r="E230">
        <v>45.091000000000001</v>
      </c>
      <c r="F230">
        <v>15</v>
      </c>
      <c r="G230">
        <v>69.900000000000006</v>
      </c>
    </row>
    <row r="231" spans="1:7" x14ac:dyDescent="0.25">
      <c r="A231" t="s">
        <v>299</v>
      </c>
      <c r="B231" t="s">
        <v>3170</v>
      </c>
      <c r="C231">
        <v>39.799999999999997</v>
      </c>
      <c r="D231">
        <v>44.158999999999999</v>
      </c>
      <c r="E231">
        <v>45.601999999999997</v>
      </c>
      <c r="F231">
        <v>14</v>
      </c>
      <c r="G231">
        <v>69.900000000000006</v>
      </c>
    </row>
    <row r="232" spans="1:7" x14ac:dyDescent="0.25">
      <c r="A232" t="s">
        <v>299</v>
      </c>
      <c r="B232" t="s">
        <v>3171</v>
      </c>
      <c r="C232">
        <v>39.799999999999997</v>
      </c>
      <c r="D232">
        <v>44.844000000000001</v>
      </c>
      <c r="E232">
        <v>45.384999999999998</v>
      </c>
      <c r="F232">
        <v>15</v>
      </c>
      <c r="G232">
        <v>69.900000000000006</v>
      </c>
    </row>
    <row r="233" spans="1:7" x14ac:dyDescent="0.25">
      <c r="A233" t="s">
        <v>299</v>
      </c>
      <c r="B233" t="s">
        <v>3172</v>
      </c>
      <c r="C233">
        <v>40.299999999999997</v>
      </c>
      <c r="D233">
        <v>45.094999999999999</v>
      </c>
      <c r="E233">
        <v>44.933</v>
      </c>
      <c r="F233">
        <v>14</v>
      </c>
      <c r="G233">
        <v>69.599999999999994</v>
      </c>
    </row>
    <row r="234" spans="1:7" x14ac:dyDescent="0.25">
      <c r="A234" t="s">
        <v>299</v>
      </c>
      <c r="B234" t="s">
        <v>3173</v>
      </c>
      <c r="C234">
        <v>40.200000000000003</v>
      </c>
      <c r="D234">
        <v>44.155999999999999</v>
      </c>
      <c r="E234">
        <v>44.168999999999997</v>
      </c>
      <c r="F234">
        <v>15</v>
      </c>
      <c r="G234">
        <v>69.8</v>
      </c>
    </row>
    <row r="235" spans="1:7" x14ac:dyDescent="0.25">
      <c r="A235" t="s">
        <v>299</v>
      </c>
      <c r="B235" t="s">
        <v>3174</v>
      </c>
      <c r="C235">
        <v>40.5</v>
      </c>
      <c r="D235">
        <v>44.938000000000002</v>
      </c>
      <c r="E235">
        <v>45.204999999999998</v>
      </c>
      <c r="F235">
        <v>14</v>
      </c>
      <c r="G235">
        <v>69.8</v>
      </c>
    </row>
    <row r="236" spans="1:7" x14ac:dyDescent="0.25">
      <c r="A236" t="s">
        <v>299</v>
      </c>
      <c r="B236" t="s">
        <v>3175</v>
      </c>
      <c r="C236">
        <v>40.299999999999997</v>
      </c>
      <c r="D236">
        <v>44.704999999999998</v>
      </c>
      <c r="E236">
        <v>44.579000000000001</v>
      </c>
      <c r="F236">
        <v>16</v>
      </c>
      <c r="G236">
        <v>70</v>
      </c>
    </row>
    <row r="237" spans="1:7" x14ac:dyDescent="0.25">
      <c r="A237" t="s">
        <v>299</v>
      </c>
      <c r="B237" t="s">
        <v>3176</v>
      </c>
      <c r="C237">
        <v>40</v>
      </c>
      <c r="D237">
        <v>44.953000000000003</v>
      </c>
      <c r="E237">
        <v>45.423000000000002</v>
      </c>
      <c r="F237">
        <v>15</v>
      </c>
      <c r="G237">
        <v>70.099999999999994</v>
      </c>
    </row>
    <row r="238" spans="1:7" x14ac:dyDescent="0.25">
      <c r="A238" t="s">
        <v>299</v>
      </c>
      <c r="B238" t="s">
        <v>3177</v>
      </c>
      <c r="C238">
        <v>39.700000000000003</v>
      </c>
      <c r="D238">
        <v>44.378999999999998</v>
      </c>
      <c r="E238">
        <v>44.531999999999996</v>
      </c>
      <c r="F238">
        <v>15</v>
      </c>
      <c r="G238">
        <v>69.8</v>
      </c>
    </row>
    <row r="239" spans="1:7" x14ac:dyDescent="0.25">
      <c r="A239" t="s">
        <v>299</v>
      </c>
      <c r="B239" t="s">
        <v>3178</v>
      </c>
      <c r="C239">
        <v>40</v>
      </c>
      <c r="D239">
        <v>44.53</v>
      </c>
      <c r="E239">
        <v>44.776000000000003</v>
      </c>
      <c r="F239">
        <v>15</v>
      </c>
      <c r="G239">
        <v>69.900000000000006</v>
      </c>
    </row>
    <row r="240" spans="1:7" x14ac:dyDescent="0.25">
      <c r="A240" t="s">
        <v>299</v>
      </c>
      <c r="B240" t="s">
        <v>3179</v>
      </c>
      <c r="C240">
        <v>40.299999999999997</v>
      </c>
      <c r="D240">
        <v>45.573999999999998</v>
      </c>
      <c r="E240">
        <v>45.5</v>
      </c>
      <c r="F240">
        <v>15</v>
      </c>
      <c r="G240">
        <v>70</v>
      </c>
    </row>
    <row r="241" spans="1:7" x14ac:dyDescent="0.25">
      <c r="A241" t="s">
        <v>299</v>
      </c>
      <c r="B241" t="s">
        <v>3180</v>
      </c>
      <c r="C241">
        <v>40.4</v>
      </c>
      <c r="D241">
        <v>45.694000000000003</v>
      </c>
      <c r="E241">
        <v>44.609000000000002</v>
      </c>
      <c r="F241">
        <v>14</v>
      </c>
      <c r="G241">
        <v>70.2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4B807-539D-40F5-A2DE-018A21991E8F}">
  <dimension ref="A1:J241"/>
  <sheetViews>
    <sheetView workbookViewId="0">
      <selection activeCell="J2" sqref="J2:J6"/>
    </sheetView>
  </sheetViews>
  <sheetFormatPr defaultRowHeight="15" x14ac:dyDescent="0.25"/>
  <cols>
    <col min="2" max="2" width="10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3181</v>
      </c>
      <c r="C2">
        <v>39.5</v>
      </c>
      <c r="D2">
        <v>45.752000000000002</v>
      </c>
      <c r="E2">
        <v>44.841999999999999</v>
      </c>
      <c r="F2">
        <v>16</v>
      </c>
      <c r="G2">
        <v>105.6</v>
      </c>
      <c r="I2" t="s">
        <v>249</v>
      </c>
      <c r="J2" s="1">
        <f>AVERAGE(Tbl_1_GameObjects_20000[Celkové využití CPU '[%']])</f>
        <v>39.045416666666661</v>
      </c>
    </row>
    <row r="3" spans="1:10" x14ac:dyDescent="0.25">
      <c r="A3" t="s">
        <v>299</v>
      </c>
      <c r="B3" t="s">
        <v>3182</v>
      </c>
      <c r="C3">
        <v>38.299999999999997</v>
      </c>
      <c r="D3">
        <v>44.732999999999997</v>
      </c>
      <c r="E3">
        <v>44.689</v>
      </c>
      <c r="F3">
        <v>16</v>
      </c>
      <c r="G3">
        <v>105.5</v>
      </c>
      <c r="I3" t="s">
        <v>250</v>
      </c>
      <c r="J3" s="1">
        <f>AVERAGE(Tbl_1_GameObjects_20000[CPU Spotřeba energie jádra (SVI3 TFN) '[W']])</f>
        <v>45.639504166666697</v>
      </c>
    </row>
    <row r="4" spans="1:10" x14ac:dyDescent="0.25">
      <c r="A4" t="s">
        <v>299</v>
      </c>
      <c r="B4" t="s">
        <v>3183</v>
      </c>
      <c r="C4">
        <v>38.6</v>
      </c>
      <c r="D4">
        <v>45.064</v>
      </c>
      <c r="E4">
        <v>44.186</v>
      </c>
      <c r="F4">
        <v>16</v>
      </c>
      <c r="G4">
        <v>105.4</v>
      </c>
      <c r="I4" t="s">
        <v>251</v>
      </c>
      <c r="J4" s="1">
        <f>AVERAGE(Tbl_1_GameObjects_20000[Využití GPU '[%']])</f>
        <v>15.758333333333333</v>
      </c>
    </row>
    <row r="5" spans="1:10" x14ac:dyDescent="0.25">
      <c r="A5" t="s">
        <v>299</v>
      </c>
      <c r="B5" t="s">
        <v>3184</v>
      </c>
      <c r="C5">
        <v>39.299999999999997</v>
      </c>
      <c r="D5">
        <v>45.993000000000002</v>
      </c>
      <c r="E5">
        <v>44.664000000000001</v>
      </c>
      <c r="F5">
        <v>15</v>
      </c>
      <c r="G5">
        <v>104.9</v>
      </c>
      <c r="I5" t="s">
        <v>252</v>
      </c>
      <c r="J5" s="1">
        <f>AVERAGE(Tbl_1_GameObjects_20000[Total Board Power (TBP) '[W']])</f>
        <v>44.730779166666679</v>
      </c>
    </row>
    <row r="6" spans="1:10" x14ac:dyDescent="0.25">
      <c r="A6" t="s">
        <v>299</v>
      </c>
      <c r="B6" t="s">
        <v>3185</v>
      </c>
      <c r="C6">
        <v>38.4</v>
      </c>
      <c r="D6">
        <v>45.228000000000002</v>
      </c>
      <c r="E6">
        <v>44.526000000000003</v>
      </c>
      <c r="F6">
        <v>15</v>
      </c>
      <c r="G6">
        <v>105.2</v>
      </c>
      <c r="I6" t="s">
        <v>254</v>
      </c>
      <c r="J6" s="1">
        <f>AVERAGE(Tbl_1_GameObjects_20000[Snímková frekvence (Presented) '[FPS']])</f>
        <v>104.68291666666666</v>
      </c>
    </row>
    <row r="7" spans="1:10" x14ac:dyDescent="0.25">
      <c r="A7" t="s">
        <v>299</v>
      </c>
      <c r="B7" t="s">
        <v>3186</v>
      </c>
      <c r="C7">
        <v>38.4</v>
      </c>
      <c r="D7">
        <v>45.313000000000002</v>
      </c>
      <c r="E7">
        <v>44.259</v>
      </c>
      <c r="F7">
        <v>15</v>
      </c>
      <c r="G7">
        <v>105.3</v>
      </c>
    </row>
    <row r="8" spans="1:10" x14ac:dyDescent="0.25">
      <c r="A8" t="s">
        <v>299</v>
      </c>
      <c r="B8" t="s">
        <v>3187</v>
      </c>
      <c r="C8">
        <v>38.6</v>
      </c>
      <c r="D8">
        <v>45.408000000000001</v>
      </c>
      <c r="E8">
        <v>44.847999999999999</v>
      </c>
      <c r="F8">
        <v>16</v>
      </c>
      <c r="G8">
        <v>104.9</v>
      </c>
    </row>
    <row r="9" spans="1:10" x14ac:dyDescent="0.25">
      <c r="A9" t="s">
        <v>299</v>
      </c>
      <c r="B9" t="s">
        <v>3188</v>
      </c>
      <c r="C9">
        <v>38.4</v>
      </c>
      <c r="D9">
        <v>44.606000000000002</v>
      </c>
      <c r="E9">
        <v>44.271999999999998</v>
      </c>
      <c r="F9">
        <v>15</v>
      </c>
      <c r="G9">
        <v>104.9</v>
      </c>
    </row>
    <row r="10" spans="1:10" x14ac:dyDescent="0.25">
      <c r="A10" t="s">
        <v>299</v>
      </c>
      <c r="B10" t="s">
        <v>3189</v>
      </c>
      <c r="C10">
        <v>39.6</v>
      </c>
      <c r="D10">
        <v>45.526000000000003</v>
      </c>
      <c r="E10">
        <v>44.75</v>
      </c>
      <c r="F10">
        <v>15</v>
      </c>
      <c r="G10">
        <v>104.8</v>
      </c>
    </row>
    <row r="11" spans="1:10" x14ac:dyDescent="0.25">
      <c r="A11" t="s">
        <v>299</v>
      </c>
      <c r="B11" t="s">
        <v>3190</v>
      </c>
      <c r="C11">
        <v>38.299999999999997</v>
      </c>
      <c r="D11">
        <v>45.7</v>
      </c>
      <c r="E11">
        <v>44.96</v>
      </c>
      <c r="F11">
        <v>15</v>
      </c>
      <c r="G11">
        <v>104.7</v>
      </c>
    </row>
    <row r="12" spans="1:10" x14ac:dyDescent="0.25">
      <c r="A12" t="s">
        <v>299</v>
      </c>
      <c r="B12" t="s">
        <v>3191</v>
      </c>
      <c r="C12">
        <v>38.5</v>
      </c>
      <c r="D12">
        <v>44.494999999999997</v>
      </c>
      <c r="E12">
        <v>44.844999999999999</v>
      </c>
      <c r="F12">
        <v>15</v>
      </c>
      <c r="G12">
        <v>104.8</v>
      </c>
    </row>
    <row r="13" spans="1:10" x14ac:dyDescent="0.25">
      <c r="A13" t="s">
        <v>299</v>
      </c>
      <c r="B13" t="s">
        <v>3192</v>
      </c>
      <c r="C13">
        <v>38.299999999999997</v>
      </c>
      <c r="D13">
        <v>44.494999999999997</v>
      </c>
      <c r="E13">
        <v>44.844999999999999</v>
      </c>
      <c r="F13">
        <v>15</v>
      </c>
      <c r="G13">
        <v>104.8</v>
      </c>
    </row>
    <row r="14" spans="1:10" x14ac:dyDescent="0.25">
      <c r="A14" t="s">
        <v>299</v>
      </c>
      <c r="B14" t="s">
        <v>3193</v>
      </c>
      <c r="C14">
        <v>38.299999999999997</v>
      </c>
      <c r="D14">
        <v>44.621000000000002</v>
      </c>
      <c r="E14">
        <v>44.381</v>
      </c>
      <c r="F14">
        <v>16</v>
      </c>
      <c r="G14">
        <v>105.5</v>
      </c>
    </row>
    <row r="15" spans="1:10" x14ac:dyDescent="0.25">
      <c r="A15" t="s">
        <v>299</v>
      </c>
      <c r="B15" t="s">
        <v>3194</v>
      </c>
      <c r="C15">
        <v>39.700000000000003</v>
      </c>
      <c r="D15">
        <v>45.345999999999997</v>
      </c>
      <c r="E15">
        <v>45.104999999999997</v>
      </c>
      <c r="F15">
        <v>15</v>
      </c>
      <c r="G15">
        <v>104.9</v>
      </c>
    </row>
    <row r="16" spans="1:10" x14ac:dyDescent="0.25">
      <c r="A16" t="s">
        <v>299</v>
      </c>
      <c r="B16" t="s">
        <v>3195</v>
      </c>
      <c r="C16">
        <v>38.700000000000003</v>
      </c>
      <c r="D16">
        <v>45.713999999999999</v>
      </c>
      <c r="E16">
        <v>44.761000000000003</v>
      </c>
      <c r="F16">
        <v>15</v>
      </c>
      <c r="G16">
        <v>104.6</v>
      </c>
    </row>
    <row r="17" spans="1:7" x14ac:dyDescent="0.25">
      <c r="A17" t="s">
        <v>299</v>
      </c>
      <c r="B17" t="s">
        <v>3196</v>
      </c>
      <c r="C17">
        <v>38.5</v>
      </c>
      <c r="D17">
        <v>44.893000000000001</v>
      </c>
      <c r="E17">
        <v>45.070999999999998</v>
      </c>
      <c r="F17">
        <v>16</v>
      </c>
      <c r="G17">
        <v>105.2</v>
      </c>
    </row>
    <row r="18" spans="1:7" x14ac:dyDescent="0.25">
      <c r="A18" t="s">
        <v>299</v>
      </c>
      <c r="B18" t="s">
        <v>3197</v>
      </c>
      <c r="C18">
        <v>38.4</v>
      </c>
      <c r="D18">
        <v>44.668999999999997</v>
      </c>
      <c r="E18">
        <v>44.533999999999999</v>
      </c>
      <c r="F18">
        <v>15</v>
      </c>
      <c r="G18">
        <v>105</v>
      </c>
    </row>
    <row r="19" spans="1:7" x14ac:dyDescent="0.25">
      <c r="A19" t="s">
        <v>299</v>
      </c>
      <c r="B19" t="s">
        <v>3198</v>
      </c>
      <c r="C19">
        <v>38.6</v>
      </c>
      <c r="D19">
        <v>45.674999999999997</v>
      </c>
      <c r="E19">
        <v>45.262999999999998</v>
      </c>
      <c r="F19">
        <v>1</v>
      </c>
      <c r="G19">
        <v>104.5</v>
      </c>
    </row>
    <row r="20" spans="1:7" x14ac:dyDescent="0.25">
      <c r="A20" t="s">
        <v>299</v>
      </c>
      <c r="B20" t="s">
        <v>3199</v>
      </c>
      <c r="C20">
        <v>39.4</v>
      </c>
      <c r="D20">
        <v>45.945999999999998</v>
      </c>
      <c r="E20">
        <v>44.188000000000002</v>
      </c>
      <c r="F20">
        <v>16</v>
      </c>
      <c r="G20">
        <v>104.9</v>
      </c>
    </row>
    <row r="21" spans="1:7" x14ac:dyDescent="0.25">
      <c r="A21" t="s">
        <v>299</v>
      </c>
      <c r="B21" t="s">
        <v>3200</v>
      </c>
      <c r="C21">
        <v>38.700000000000003</v>
      </c>
      <c r="D21">
        <v>45.689</v>
      </c>
      <c r="E21">
        <v>44.575000000000003</v>
      </c>
      <c r="F21">
        <v>24</v>
      </c>
      <c r="G21">
        <v>104.8</v>
      </c>
    </row>
    <row r="22" spans="1:7" x14ac:dyDescent="0.25">
      <c r="A22" t="s">
        <v>299</v>
      </c>
      <c r="B22" t="s">
        <v>3201</v>
      </c>
      <c r="C22">
        <v>38.6</v>
      </c>
      <c r="D22">
        <v>44.673999999999999</v>
      </c>
      <c r="E22">
        <v>44.9</v>
      </c>
      <c r="F22">
        <v>16</v>
      </c>
      <c r="G22">
        <v>105</v>
      </c>
    </row>
    <row r="23" spans="1:7" x14ac:dyDescent="0.25">
      <c r="A23" t="s">
        <v>299</v>
      </c>
      <c r="B23" t="s">
        <v>3202</v>
      </c>
      <c r="C23">
        <v>38.5</v>
      </c>
      <c r="D23">
        <v>44.561</v>
      </c>
      <c r="E23">
        <v>44.392000000000003</v>
      </c>
      <c r="F23">
        <v>19</v>
      </c>
      <c r="G23">
        <v>105</v>
      </c>
    </row>
    <row r="24" spans="1:7" x14ac:dyDescent="0.25">
      <c r="A24" t="s">
        <v>299</v>
      </c>
      <c r="B24" t="s">
        <v>3203</v>
      </c>
      <c r="C24">
        <v>38.700000000000003</v>
      </c>
      <c r="D24">
        <v>45.201999999999998</v>
      </c>
      <c r="E24">
        <v>44.918999999999997</v>
      </c>
      <c r="F24">
        <v>16</v>
      </c>
      <c r="G24">
        <v>105.1</v>
      </c>
    </row>
    <row r="25" spans="1:7" x14ac:dyDescent="0.25">
      <c r="A25" t="s">
        <v>299</v>
      </c>
      <c r="B25" t="s">
        <v>3204</v>
      </c>
      <c r="C25">
        <v>38.4</v>
      </c>
      <c r="D25">
        <v>45.38</v>
      </c>
      <c r="E25">
        <v>44.747</v>
      </c>
      <c r="F25">
        <v>17</v>
      </c>
      <c r="G25">
        <v>105.3</v>
      </c>
    </row>
    <row r="26" spans="1:7" x14ac:dyDescent="0.25">
      <c r="A26" t="s">
        <v>299</v>
      </c>
      <c r="B26" t="s">
        <v>3205</v>
      </c>
      <c r="C26">
        <v>38.5</v>
      </c>
      <c r="D26">
        <v>45.807000000000002</v>
      </c>
      <c r="E26">
        <v>44.908999999999999</v>
      </c>
      <c r="F26">
        <v>16</v>
      </c>
      <c r="G26">
        <v>105.4</v>
      </c>
    </row>
    <row r="27" spans="1:7" x14ac:dyDescent="0.25">
      <c r="A27" t="s">
        <v>299</v>
      </c>
      <c r="B27" t="s">
        <v>3206</v>
      </c>
      <c r="C27">
        <v>38.4</v>
      </c>
      <c r="D27">
        <v>45.619</v>
      </c>
      <c r="E27">
        <v>44.960999999999999</v>
      </c>
      <c r="F27">
        <v>15</v>
      </c>
      <c r="G27">
        <v>104.4</v>
      </c>
    </row>
    <row r="28" spans="1:7" x14ac:dyDescent="0.25">
      <c r="A28" t="s">
        <v>299</v>
      </c>
      <c r="B28" t="s">
        <v>3207</v>
      </c>
      <c r="C28">
        <v>38.5</v>
      </c>
      <c r="D28">
        <v>45.869</v>
      </c>
      <c r="E28">
        <v>44.741999999999997</v>
      </c>
      <c r="F28">
        <v>17</v>
      </c>
      <c r="G28">
        <v>104.7</v>
      </c>
    </row>
    <row r="29" spans="1:7" x14ac:dyDescent="0.25">
      <c r="A29" t="s">
        <v>299</v>
      </c>
      <c r="B29" t="s">
        <v>3208</v>
      </c>
      <c r="C29">
        <v>37.799999999999997</v>
      </c>
      <c r="D29">
        <v>44.908999999999999</v>
      </c>
      <c r="E29">
        <v>44.712000000000003</v>
      </c>
      <c r="F29">
        <v>18</v>
      </c>
      <c r="G29">
        <v>104.3</v>
      </c>
    </row>
    <row r="30" spans="1:7" x14ac:dyDescent="0.25">
      <c r="A30" t="s">
        <v>299</v>
      </c>
      <c r="B30" t="s">
        <v>3209</v>
      </c>
      <c r="C30">
        <v>38.299999999999997</v>
      </c>
      <c r="D30">
        <v>45.121000000000002</v>
      </c>
      <c r="E30">
        <v>44.804000000000002</v>
      </c>
      <c r="F30">
        <v>16</v>
      </c>
      <c r="G30">
        <v>104.7</v>
      </c>
    </row>
    <row r="31" spans="1:7" x14ac:dyDescent="0.25">
      <c r="A31" t="s">
        <v>299</v>
      </c>
      <c r="B31" t="s">
        <v>3210</v>
      </c>
      <c r="C31">
        <v>38.700000000000003</v>
      </c>
      <c r="D31">
        <v>45.085999999999999</v>
      </c>
      <c r="E31">
        <v>44.83</v>
      </c>
      <c r="F31">
        <v>17</v>
      </c>
      <c r="G31">
        <v>105.2</v>
      </c>
    </row>
    <row r="32" spans="1:7" x14ac:dyDescent="0.25">
      <c r="A32" t="s">
        <v>299</v>
      </c>
      <c r="B32" t="s">
        <v>3211</v>
      </c>
      <c r="C32">
        <v>38.1</v>
      </c>
      <c r="D32">
        <v>45.48</v>
      </c>
      <c r="E32">
        <v>44.404000000000003</v>
      </c>
      <c r="F32">
        <v>16</v>
      </c>
      <c r="G32">
        <v>105.4</v>
      </c>
    </row>
    <row r="33" spans="1:7" x14ac:dyDescent="0.25">
      <c r="A33" t="s">
        <v>299</v>
      </c>
      <c r="B33" t="s">
        <v>3212</v>
      </c>
      <c r="C33">
        <v>38.4</v>
      </c>
      <c r="D33">
        <v>45.051000000000002</v>
      </c>
      <c r="E33">
        <v>45.222999999999999</v>
      </c>
      <c r="F33">
        <v>16</v>
      </c>
      <c r="G33">
        <v>104.8</v>
      </c>
    </row>
    <row r="34" spans="1:7" x14ac:dyDescent="0.25">
      <c r="A34" t="s">
        <v>299</v>
      </c>
      <c r="B34" t="s">
        <v>3213</v>
      </c>
      <c r="C34">
        <v>37.9</v>
      </c>
      <c r="D34">
        <v>44.823</v>
      </c>
      <c r="E34">
        <v>44.265999999999998</v>
      </c>
      <c r="F34">
        <v>16</v>
      </c>
      <c r="G34">
        <v>104.7</v>
      </c>
    </row>
    <row r="35" spans="1:7" x14ac:dyDescent="0.25">
      <c r="A35" t="s">
        <v>299</v>
      </c>
      <c r="B35" t="s">
        <v>3214</v>
      </c>
      <c r="C35">
        <v>38.5</v>
      </c>
      <c r="D35">
        <v>45.207000000000001</v>
      </c>
      <c r="E35">
        <v>45.128999999999998</v>
      </c>
      <c r="F35">
        <v>18</v>
      </c>
      <c r="G35">
        <v>105.2</v>
      </c>
    </row>
    <row r="36" spans="1:7" x14ac:dyDescent="0.25">
      <c r="A36" t="s">
        <v>299</v>
      </c>
      <c r="B36" t="s">
        <v>3215</v>
      </c>
      <c r="C36">
        <v>37.799999999999997</v>
      </c>
      <c r="D36">
        <v>44.338999999999999</v>
      </c>
      <c r="E36">
        <v>45.05</v>
      </c>
      <c r="F36">
        <v>17</v>
      </c>
      <c r="G36">
        <v>105.3</v>
      </c>
    </row>
    <row r="37" spans="1:7" x14ac:dyDescent="0.25">
      <c r="A37" t="s">
        <v>299</v>
      </c>
      <c r="B37" t="s">
        <v>3216</v>
      </c>
      <c r="C37">
        <v>39.6</v>
      </c>
      <c r="D37">
        <v>46.08</v>
      </c>
      <c r="E37">
        <v>44.710999999999999</v>
      </c>
      <c r="F37">
        <v>17</v>
      </c>
      <c r="G37">
        <v>105.1</v>
      </c>
    </row>
    <row r="38" spans="1:7" x14ac:dyDescent="0.25">
      <c r="A38" t="s">
        <v>299</v>
      </c>
      <c r="B38" t="s">
        <v>3217</v>
      </c>
      <c r="C38">
        <v>38.4</v>
      </c>
      <c r="D38">
        <v>45.982999999999997</v>
      </c>
      <c r="E38">
        <v>44.81</v>
      </c>
      <c r="F38">
        <v>16</v>
      </c>
      <c r="G38">
        <v>104.8</v>
      </c>
    </row>
    <row r="39" spans="1:7" x14ac:dyDescent="0.25">
      <c r="A39" t="s">
        <v>299</v>
      </c>
      <c r="B39" t="s">
        <v>3218</v>
      </c>
      <c r="C39">
        <v>63.8</v>
      </c>
      <c r="D39">
        <v>61.158999999999999</v>
      </c>
      <c r="E39">
        <v>44.582000000000001</v>
      </c>
      <c r="F39">
        <v>18</v>
      </c>
      <c r="G39">
        <v>96.8</v>
      </c>
    </row>
    <row r="40" spans="1:7" x14ac:dyDescent="0.25">
      <c r="A40" t="s">
        <v>299</v>
      </c>
      <c r="B40" t="s">
        <v>3219</v>
      </c>
      <c r="C40">
        <v>39.700000000000003</v>
      </c>
      <c r="D40">
        <v>45.816000000000003</v>
      </c>
      <c r="E40">
        <v>44.52</v>
      </c>
      <c r="F40">
        <v>15</v>
      </c>
      <c r="G40">
        <v>101.5</v>
      </c>
    </row>
    <row r="41" spans="1:7" x14ac:dyDescent="0.25">
      <c r="A41" t="s">
        <v>299</v>
      </c>
      <c r="B41" t="s">
        <v>3220</v>
      </c>
      <c r="C41">
        <v>39.700000000000003</v>
      </c>
      <c r="D41">
        <v>45.648000000000003</v>
      </c>
      <c r="E41">
        <v>44.255000000000003</v>
      </c>
      <c r="F41">
        <v>17</v>
      </c>
      <c r="G41">
        <v>101.5</v>
      </c>
    </row>
    <row r="42" spans="1:7" x14ac:dyDescent="0.25">
      <c r="A42" t="s">
        <v>299</v>
      </c>
      <c r="B42" t="s">
        <v>3221</v>
      </c>
      <c r="C42">
        <v>66.2</v>
      </c>
      <c r="D42">
        <v>63.554000000000002</v>
      </c>
      <c r="E42">
        <v>43.923000000000002</v>
      </c>
      <c r="F42">
        <v>15</v>
      </c>
      <c r="G42">
        <v>96.1</v>
      </c>
    </row>
    <row r="43" spans="1:7" x14ac:dyDescent="0.25">
      <c r="A43" t="s">
        <v>299</v>
      </c>
      <c r="B43" t="s">
        <v>3222</v>
      </c>
      <c r="C43">
        <v>38.9</v>
      </c>
      <c r="D43">
        <v>45.956000000000003</v>
      </c>
      <c r="E43">
        <v>45.082999999999998</v>
      </c>
      <c r="F43">
        <v>18</v>
      </c>
      <c r="G43">
        <v>100.4</v>
      </c>
    </row>
    <row r="44" spans="1:7" x14ac:dyDescent="0.25">
      <c r="A44" t="s">
        <v>299</v>
      </c>
      <c r="B44" t="s">
        <v>3223</v>
      </c>
      <c r="C44">
        <v>39.1</v>
      </c>
      <c r="D44">
        <v>46.256</v>
      </c>
      <c r="E44">
        <v>45.25</v>
      </c>
      <c r="F44">
        <v>22</v>
      </c>
      <c r="G44">
        <v>102.7</v>
      </c>
    </row>
    <row r="45" spans="1:7" x14ac:dyDescent="0.25">
      <c r="A45" t="s">
        <v>299</v>
      </c>
      <c r="B45" t="s">
        <v>3224</v>
      </c>
      <c r="C45">
        <v>38.299999999999997</v>
      </c>
      <c r="D45">
        <v>45.817999999999998</v>
      </c>
      <c r="E45">
        <v>44.503999999999998</v>
      </c>
      <c r="F45">
        <v>17</v>
      </c>
      <c r="G45">
        <v>104.3</v>
      </c>
    </row>
    <row r="46" spans="1:7" x14ac:dyDescent="0.25">
      <c r="A46" t="s">
        <v>299</v>
      </c>
      <c r="B46" t="s">
        <v>3225</v>
      </c>
      <c r="C46">
        <v>38.5</v>
      </c>
      <c r="D46">
        <v>45.531999999999996</v>
      </c>
      <c r="E46">
        <v>44.908999999999999</v>
      </c>
      <c r="F46">
        <v>17</v>
      </c>
      <c r="G46">
        <v>105</v>
      </c>
    </row>
    <row r="47" spans="1:7" x14ac:dyDescent="0.25">
      <c r="A47" t="s">
        <v>299</v>
      </c>
      <c r="B47" t="s">
        <v>3226</v>
      </c>
      <c r="C47">
        <v>38.700000000000003</v>
      </c>
      <c r="D47">
        <v>45.481999999999999</v>
      </c>
      <c r="E47">
        <v>45.06</v>
      </c>
      <c r="F47">
        <v>16</v>
      </c>
      <c r="G47">
        <v>105.3</v>
      </c>
    </row>
    <row r="48" spans="1:7" x14ac:dyDescent="0.25">
      <c r="A48" t="s">
        <v>299</v>
      </c>
      <c r="B48" t="s">
        <v>3227</v>
      </c>
      <c r="C48">
        <v>38.6</v>
      </c>
      <c r="D48">
        <v>45.645000000000003</v>
      </c>
      <c r="E48">
        <v>44.506999999999998</v>
      </c>
      <c r="F48">
        <v>16</v>
      </c>
      <c r="G48">
        <v>105.5</v>
      </c>
    </row>
    <row r="49" spans="1:7" x14ac:dyDescent="0.25">
      <c r="A49" t="s">
        <v>299</v>
      </c>
      <c r="B49" t="s">
        <v>3228</v>
      </c>
      <c r="C49">
        <v>38.6</v>
      </c>
      <c r="D49">
        <v>45.710999999999999</v>
      </c>
      <c r="E49">
        <v>44.573</v>
      </c>
      <c r="F49">
        <v>17</v>
      </c>
      <c r="G49">
        <v>105.1</v>
      </c>
    </row>
    <row r="50" spans="1:7" x14ac:dyDescent="0.25">
      <c r="A50" t="s">
        <v>299</v>
      </c>
      <c r="B50" t="s">
        <v>3229</v>
      </c>
      <c r="C50">
        <v>38.5</v>
      </c>
      <c r="D50">
        <v>45.689</v>
      </c>
      <c r="E50">
        <v>44.566000000000003</v>
      </c>
      <c r="F50">
        <v>17</v>
      </c>
      <c r="G50">
        <v>104.5</v>
      </c>
    </row>
    <row r="51" spans="1:7" x14ac:dyDescent="0.25">
      <c r="A51" t="s">
        <v>299</v>
      </c>
      <c r="B51" t="s">
        <v>3230</v>
      </c>
      <c r="C51">
        <v>38.799999999999997</v>
      </c>
      <c r="D51">
        <v>45.973999999999997</v>
      </c>
      <c r="E51">
        <v>44.82</v>
      </c>
      <c r="F51">
        <v>17</v>
      </c>
      <c r="G51">
        <v>104.8</v>
      </c>
    </row>
    <row r="52" spans="1:7" x14ac:dyDescent="0.25">
      <c r="A52" t="s">
        <v>299</v>
      </c>
      <c r="B52" t="s">
        <v>3231</v>
      </c>
      <c r="C52">
        <v>38</v>
      </c>
      <c r="D52">
        <v>45.165999999999997</v>
      </c>
      <c r="E52">
        <v>45.057000000000002</v>
      </c>
      <c r="F52">
        <v>16</v>
      </c>
      <c r="G52">
        <v>105.2</v>
      </c>
    </row>
    <row r="53" spans="1:7" x14ac:dyDescent="0.25">
      <c r="A53" t="s">
        <v>299</v>
      </c>
      <c r="B53" t="s">
        <v>3232</v>
      </c>
      <c r="C53">
        <v>38.700000000000003</v>
      </c>
      <c r="D53">
        <v>45.551000000000002</v>
      </c>
      <c r="E53">
        <v>44.765000000000001</v>
      </c>
      <c r="F53">
        <v>17</v>
      </c>
      <c r="G53">
        <v>105.1</v>
      </c>
    </row>
    <row r="54" spans="1:7" x14ac:dyDescent="0.25">
      <c r="A54" t="s">
        <v>299</v>
      </c>
      <c r="B54" t="s">
        <v>3233</v>
      </c>
      <c r="C54">
        <v>38.4</v>
      </c>
      <c r="D54">
        <v>45.536999999999999</v>
      </c>
      <c r="E54">
        <v>45.158999999999999</v>
      </c>
      <c r="F54">
        <v>15</v>
      </c>
      <c r="G54">
        <v>105.5</v>
      </c>
    </row>
    <row r="55" spans="1:7" x14ac:dyDescent="0.25">
      <c r="A55" t="s">
        <v>299</v>
      </c>
      <c r="B55" t="s">
        <v>3234</v>
      </c>
      <c r="C55">
        <v>38.4</v>
      </c>
      <c r="D55">
        <v>45.718000000000004</v>
      </c>
      <c r="E55">
        <v>44.655000000000001</v>
      </c>
      <c r="F55">
        <v>16</v>
      </c>
      <c r="G55">
        <v>105.6</v>
      </c>
    </row>
    <row r="56" spans="1:7" x14ac:dyDescent="0.25">
      <c r="A56" t="s">
        <v>299</v>
      </c>
      <c r="B56" t="s">
        <v>3235</v>
      </c>
      <c r="C56">
        <v>38.200000000000003</v>
      </c>
      <c r="D56">
        <v>45.655999999999999</v>
      </c>
      <c r="E56">
        <v>44.191000000000003</v>
      </c>
      <c r="F56">
        <v>16</v>
      </c>
      <c r="G56">
        <v>105.6</v>
      </c>
    </row>
    <row r="57" spans="1:7" x14ac:dyDescent="0.25">
      <c r="A57" t="s">
        <v>299</v>
      </c>
      <c r="B57" t="s">
        <v>3236</v>
      </c>
      <c r="C57">
        <v>38.9</v>
      </c>
      <c r="D57">
        <v>45.9</v>
      </c>
      <c r="E57">
        <v>44.192</v>
      </c>
      <c r="F57">
        <v>16</v>
      </c>
      <c r="G57">
        <v>105.8</v>
      </c>
    </row>
    <row r="58" spans="1:7" x14ac:dyDescent="0.25">
      <c r="A58" t="s">
        <v>299</v>
      </c>
      <c r="B58" t="s">
        <v>3237</v>
      </c>
      <c r="C58">
        <v>38.1</v>
      </c>
      <c r="D58">
        <v>45.305</v>
      </c>
      <c r="E58">
        <v>44.911000000000001</v>
      </c>
      <c r="F58">
        <v>17</v>
      </c>
      <c r="G58">
        <v>105.9</v>
      </c>
    </row>
    <row r="59" spans="1:7" x14ac:dyDescent="0.25">
      <c r="A59" t="s">
        <v>299</v>
      </c>
      <c r="B59" t="s">
        <v>3238</v>
      </c>
      <c r="C59">
        <v>38.6</v>
      </c>
      <c r="D59">
        <v>45.206000000000003</v>
      </c>
      <c r="E59">
        <v>44.618000000000002</v>
      </c>
      <c r="F59">
        <v>17</v>
      </c>
      <c r="G59">
        <v>106</v>
      </c>
    </row>
    <row r="60" spans="1:7" x14ac:dyDescent="0.25">
      <c r="A60" t="s">
        <v>299</v>
      </c>
      <c r="B60" t="s">
        <v>3239</v>
      </c>
      <c r="C60">
        <v>39.200000000000003</v>
      </c>
      <c r="D60">
        <v>45.966999999999999</v>
      </c>
      <c r="E60">
        <v>44.545999999999999</v>
      </c>
      <c r="F60">
        <v>16</v>
      </c>
      <c r="G60">
        <v>105.4</v>
      </c>
    </row>
    <row r="61" spans="1:7" x14ac:dyDescent="0.25">
      <c r="A61" t="s">
        <v>299</v>
      </c>
      <c r="B61" t="s">
        <v>3240</v>
      </c>
      <c r="C61">
        <v>39.200000000000003</v>
      </c>
      <c r="D61">
        <v>45.557000000000002</v>
      </c>
      <c r="E61">
        <v>44.994999999999997</v>
      </c>
      <c r="F61">
        <v>15</v>
      </c>
      <c r="G61">
        <v>105.6</v>
      </c>
    </row>
    <row r="62" spans="1:7" x14ac:dyDescent="0.25">
      <c r="A62" t="s">
        <v>299</v>
      </c>
      <c r="B62" t="s">
        <v>3241</v>
      </c>
      <c r="C62">
        <v>38</v>
      </c>
      <c r="D62">
        <v>45.862000000000002</v>
      </c>
      <c r="E62">
        <v>44.765999999999998</v>
      </c>
      <c r="F62">
        <v>16</v>
      </c>
      <c r="G62">
        <v>103.8</v>
      </c>
    </row>
    <row r="63" spans="1:7" x14ac:dyDescent="0.25">
      <c r="A63" t="s">
        <v>299</v>
      </c>
      <c r="B63" t="s">
        <v>3242</v>
      </c>
      <c r="C63">
        <v>38.5</v>
      </c>
      <c r="D63">
        <v>45.192999999999998</v>
      </c>
      <c r="E63">
        <v>44.646999999999998</v>
      </c>
      <c r="F63">
        <v>16</v>
      </c>
      <c r="G63">
        <v>105</v>
      </c>
    </row>
    <row r="64" spans="1:7" x14ac:dyDescent="0.25">
      <c r="A64" t="s">
        <v>299</v>
      </c>
      <c r="B64" t="s">
        <v>3243</v>
      </c>
      <c r="C64">
        <v>38.200000000000003</v>
      </c>
      <c r="D64">
        <v>45.372999999999998</v>
      </c>
      <c r="E64">
        <v>44.938000000000002</v>
      </c>
      <c r="F64">
        <v>16</v>
      </c>
      <c r="G64">
        <v>105.5</v>
      </c>
    </row>
    <row r="65" spans="1:7" x14ac:dyDescent="0.25">
      <c r="A65" t="s">
        <v>299</v>
      </c>
      <c r="B65" t="s">
        <v>3244</v>
      </c>
      <c r="C65">
        <v>38.4</v>
      </c>
      <c r="D65">
        <v>45.643999999999998</v>
      </c>
      <c r="E65">
        <v>44.598999999999997</v>
      </c>
      <c r="F65">
        <v>15</v>
      </c>
      <c r="G65">
        <v>105.5</v>
      </c>
    </row>
    <row r="66" spans="1:7" x14ac:dyDescent="0.25">
      <c r="A66" t="s">
        <v>299</v>
      </c>
      <c r="B66" t="s">
        <v>3245</v>
      </c>
      <c r="C66">
        <v>38.6</v>
      </c>
      <c r="D66">
        <v>46.021000000000001</v>
      </c>
      <c r="E66">
        <v>44.204000000000001</v>
      </c>
      <c r="F66">
        <v>16</v>
      </c>
      <c r="G66">
        <v>105.4</v>
      </c>
    </row>
    <row r="67" spans="1:7" x14ac:dyDescent="0.25">
      <c r="A67" t="s">
        <v>299</v>
      </c>
      <c r="B67" t="s">
        <v>3246</v>
      </c>
      <c r="C67">
        <v>38.700000000000003</v>
      </c>
      <c r="D67">
        <v>45.863999999999997</v>
      </c>
      <c r="E67">
        <v>45.014000000000003</v>
      </c>
      <c r="F67">
        <v>16</v>
      </c>
      <c r="G67">
        <v>105.4</v>
      </c>
    </row>
    <row r="68" spans="1:7" x14ac:dyDescent="0.25">
      <c r="A68" t="s">
        <v>299</v>
      </c>
      <c r="B68" t="s">
        <v>3247</v>
      </c>
      <c r="C68">
        <v>38.299999999999997</v>
      </c>
      <c r="D68">
        <v>45.658999999999999</v>
      </c>
      <c r="E68">
        <v>44.93</v>
      </c>
      <c r="F68">
        <v>16</v>
      </c>
      <c r="G68">
        <v>105.7</v>
      </c>
    </row>
    <row r="69" spans="1:7" x14ac:dyDescent="0.25">
      <c r="A69" t="s">
        <v>299</v>
      </c>
      <c r="B69" t="s">
        <v>3248</v>
      </c>
      <c r="C69">
        <v>38.5</v>
      </c>
      <c r="D69">
        <v>45.941000000000003</v>
      </c>
      <c r="E69">
        <v>44.539000000000001</v>
      </c>
      <c r="F69">
        <v>17</v>
      </c>
      <c r="G69">
        <v>105.7</v>
      </c>
    </row>
    <row r="70" spans="1:7" x14ac:dyDescent="0.25">
      <c r="A70" t="s">
        <v>299</v>
      </c>
      <c r="B70" t="s">
        <v>3249</v>
      </c>
      <c r="C70">
        <v>38.799999999999997</v>
      </c>
      <c r="D70">
        <v>45.643000000000001</v>
      </c>
      <c r="E70">
        <v>44.801000000000002</v>
      </c>
      <c r="F70">
        <v>16</v>
      </c>
      <c r="G70">
        <v>105.6</v>
      </c>
    </row>
    <row r="71" spans="1:7" x14ac:dyDescent="0.25">
      <c r="A71" t="s">
        <v>299</v>
      </c>
      <c r="B71" t="s">
        <v>3250</v>
      </c>
      <c r="C71">
        <v>38.9</v>
      </c>
      <c r="D71">
        <v>46.463000000000001</v>
      </c>
      <c r="E71">
        <v>45.116</v>
      </c>
      <c r="F71">
        <v>16</v>
      </c>
      <c r="G71">
        <v>105.6</v>
      </c>
    </row>
    <row r="72" spans="1:7" x14ac:dyDescent="0.25">
      <c r="A72" t="s">
        <v>299</v>
      </c>
      <c r="B72" t="s">
        <v>3251</v>
      </c>
      <c r="C72">
        <v>38.200000000000003</v>
      </c>
      <c r="D72">
        <v>46.066000000000003</v>
      </c>
      <c r="E72">
        <v>45.003</v>
      </c>
      <c r="F72">
        <v>16</v>
      </c>
      <c r="G72">
        <v>105.9</v>
      </c>
    </row>
    <row r="73" spans="1:7" x14ac:dyDescent="0.25">
      <c r="A73" t="s">
        <v>299</v>
      </c>
      <c r="B73" t="s">
        <v>3252</v>
      </c>
      <c r="C73">
        <v>38.700000000000003</v>
      </c>
      <c r="D73">
        <v>45.994999999999997</v>
      </c>
      <c r="E73">
        <v>44.741999999999997</v>
      </c>
      <c r="F73">
        <v>16</v>
      </c>
      <c r="G73">
        <v>105.5</v>
      </c>
    </row>
    <row r="74" spans="1:7" x14ac:dyDescent="0.25">
      <c r="A74" t="s">
        <v>299</v>
      </c>
      <c r="B74" t="s">
        <v>3253</v>
      </c>
      <c r="C74">
        <v>38.299999999999997</v>
      </c>
      <c r="D74">
        <v>45.853000000000002</v>
      </c>
      <c r="E74">
        <v>44.808</v>
      </c>
      <c r="F74">
        <v>16</v>
      </c>
      <c r="G74">
        <v>105.7</v>
      </c>
    </row>
    <row r="75" spans="1:7" x14ac:dyDescent="0.25">
      <c r="A75" t="s">
        <v>299</v>
      </c>
      <c r="B75" t="s">
        <v>3254</v>
      </c>
      <c r="C75">
        <v>38.4</v>
      </c>
      <c r="D75">
        <v>45.195</v>
      </c>
      <c r="E75">
        <v>44.414000000000001</v>
      </c>
      <c r="F75">
        <v>15</v>
      </c>
      <c r="G75">
        <v>105.4</v>
      </c>
    </row>
    <row r="76" spans="1:7" x14ac:dyDescent="0.25">
      <c r="A76" t="s">
        <v>299</v>
      </c>
      <c r="B76" t="s">
        <v>3255</v>
      </c>
      <c r="C76">
        <v>38.1</v>
      </c>
      <c r="D76">
        <v>46.1</v>
      </c>
      <c r="E76">
        <v>44.34</v>
      </c>
      <c r="F76">
        <v>9</v>
      </c>
      <c r="G76">
        <v>105.1</v>
      </c>
    </row>
    <row r="77" spans="1:7" x14ac:dyDescent="0.25">
      <c r="A77" t="s">
        <v>299</v>
      </c>
      <c r="B77" t="s">
        <v>3256</v>
      </c>
      <c r="C77">
        <v>38.4</v>
      </c>
      <c r="D77">
        <v>45.676000000000002</v>
      </c>
      <c r="E77">
        <v>44.929000000000002</v>
      </c>
      <c r="F77">
        <v>16</v>
      </c>
      <c r="G77">
        <v>105.2</v>
      </c>
    </row>
    <row r="78" spans="1:7" x14ac:dyDescent="0.25">
      <c r="A78" t="s">
        <v>299</v>
      </c>
      <c r="B78" t="s">
        <v>3257</v>
      </c>
      <c r="C78">
        <v>38.299999999999997</v>
      </c>
      <c r="D78">
        <v>45.143000000000001</v>
      </c>
      <c r="E78">
        <v>44.189</v>
      </c>
      <c r="F78">
        <v>13</v>
      </c>
      <c r="G78">
        <v>104.9</v>
      </c>
    </row>
    <row r="79" spans="1:7" x14ac:dyDescent="0.25">
      <c r="A79" t="s">
        <v>299</v>
      </c>
      <c r="B79" t="s">
        <v>3258</v>
      </c>
      <c r="C79">
        <v>43.7</v>
      </c>
      <c r="D79">
        <v>48.807000000000002</v>
      </c>
      <c r="E79">
        <v>44.633000000000003</v>
      </c>
      <c r="F79">
        <v>16</v>
      </c>
      <c r="G79">
        <v>105.2</v>
      </c>
    </row>
    <row r="80" spans="1:7" x14ac:dyDescent="0.25">
      <c r="A80" t="s">
        <v>299</v>
      </c>
      <c r="B80" t="s">
        <v>3259</v>
      </c>
      <c r="C80">
        <v>40.5</v>
      </c>
      <c r="D80">
        <v>48.807000000000002</v>
      </c>
      <c r="E80">
        <v>44.435000000000002</v>
      </c>
      <c r="F80">
        <v>16</v>
      </c>
      <c r="G80">
        <v>105.2</v>
      </c>
    </row>
    <row r="81" spans="1:7" x14ac:dyDescent="0.25">
      <c r="A81" t="s">
        <v>299</v>
      </c>
      <c r="B81" t="s">
        <v>3260</v>
      </c>
      <c r="C81">
        <v>42.1</v>
      </c>
      <c r="D81">
        <v>46.530999999999999</v>
      </c>
      <c r="E81">
        <v>44.817999999999998</v>
      </c>
      <c r="F81">
        <v>16</v>
      </c>
      <c r="G81">
        <v>103.8</v>
      </c>
    </row>
    <row r="82" spans="1:7" x14ac:dyDescent="0.25">
      <c r="A82" t="s">
        <v>299</v>
      </c>
      <c r="B82" t="s">
        <v>3261</v>
      </c>
      <c r="C82">
        <v>39</v>
      </c>
      <c r="D82">
        <v>45.655999999999999</v>
      </c>
      <c r="E82">
        <v>44.956000000000003</v>
      </c>
      <c r="F82">
        <v>14</v>
      </c>
      <c r="G82">
        <v>103.3</v>
      </c>
    </row>
    <row r="83" spans="1:7" x14ac:dyDescent="0.25">
      <c r="A83" t="s">
        <v>299</v>
      </c>
      <c r="B83" t="s">
        <v>3262</v>
      </c>
      <c r="C83">
        <v>39.700000000000003</v>
      </c>
      <c r="D83">
        <v>45.793999999999997</v>
      </c>
      <c r="E83">
        <v>44.896000000000001</v>
      </c>
      <c r="F83">
        <v>15</v>
      </c>
      <c r="G83">
        <v>104.4</v>
      </c>
    </row>
    <row r="84" spans="1:7" x14ac:dyDescent="0.25">
      <c r="A84" t="s">
        <v>299</v>
      </c>
      <c r="B84" t="s">
        <v>3263</v>
      </c>
      <c r="C84">
        <v>38.1</v>
      </c>
      <c r="D84">
        <v>44.237000000000002</v>
      </c>
      <c r="E84">
        <v>44.523000000000003</v>
      </c>
      <c r="F84">
        <v>15</v>
      </c>
      <c r="G84">
        <v>104.3</v>
      </c>
    </row>
    <row r="85" spans="1:7" x14ac:dyDescent="0.25">
      <c r="A85" t="s">
        <v>299</v>
      </c>
      <c r="B85" t="s">
        <v>3264</v>
      </c>
      <c r="C85">
        <v>38.6</v>
      </c>
      <c r="D85">
        <v>45.293999999999997</v>
      </c>
      <c r="E85">
        <v>44.838999999999999</v>
      </c>
      <c r="F85">
        <v>16</v>
      </c>
      <c r="G85">
        <v>103.9</v>
      </c>
    </row>
    <row r="86" spans="1:7" x14ac:dyDescent="0.25">
      <c r="A86" t="s">
        <v>299</v>
      </c>
      <c r="B86" t="s">
        <v>3265</v>
      </c>
      <c r="C86">
        <v>38.200000000000003</v>
      </c>
      <c r="D86">
        <v>44.994</v>
      </c>
      <c r="E86">
        <v>45.116999999999997</v>
      </c>
      <c r="F86">
        <v>15</v>
      </c>
      <c r="G86">
        <v>104.7</v>
      </c>
    </row>
    <row r="87" spans="1:7" x14ac:dyDescent="0.25">
      <c r="A87" t="s">
        <v>299</v>
      </c>
      <c r="B87" t="s">
        <v>3266</v>
      </c>
      <c r="C87">
        <v>38.5</v>
      </c>
      <c r="D87">
        <v>45.201000000000001</v>
      </c>
      <c r="E87">
        <v>44.593000000000004</v>
      </c>
      <c r="F87">
        <v>16</v>
      </c>
      <c r="G87">
        <v>104.7</v>
      </c>
    </row>
    <row r="88" spans="1:7" x14ac:dyDescent="0.25">
      <c r="A88" t="s">
        <v>299</v>
      </c>
      <c r="B88" t="s">
        <v>3267</v>
      </c>
      <c r="C88">
        <v>38.1</v>
      </c>
      <c r="D88">
        <v>44.834000000000003</v>
      </c>
      <c r="E88">
        <v>44.682000000000002</v>
      </c>
      <c r="F88">
        <v>15</v>
      </c>
      <c r="G88">
        <v>104.8</v>
      </c>
    </row>
    <row r="89" spans="1:7" x14ac:dyDescent="0.25">
      <c r="A89" t="s">
        <v>299</v>
      </c>
      <c r="B89" t="s">
        <v>3268</v>
      </c>
      <c r="C89">
        <v>38.1</v>
      </c>
      <c r="D89">
        <v>44.834000000000003</v>
      </c>
      <c r="E89">
        <v>44.744</v>
      </c>
      <c r="F89">
        <v>16</v>
      </c>
      <c r="G89">
        <v>104.8</v>
      </c>
    </row>
    <row r="90" spans="1:7" x14ac:dyDescent="0.25">
      <c r="A90" t="s">
        <v>299</v>
      </c>
      <c r="B90" t="s">
        <v>3269</v>
      </c>
      <c r="C90">
        <v>38.200000000000003</v>
      </c>
      <c r="D90">
        <v>45.015000000000001</v>
      </c>
      <c r="E90">
        <v>45.148000000000003</v>
      </c>
      <c r="F90">
        <v>15</v>
      </c>
      <c r="G90">
        <v>105.5</v>
      </c>
    </row>
    <row r="91" spans="1:7" x14ac:dyDescent="0.25">
      <c r="A91" t="s">
        <v>299</v>
      </c>
      <c r="B91" t="s">
        <v>3270</v>
      </c>
      <c r="C91">
        <v>38.6</v>
      </c>
      <c r="D91">
        <v>44.811</v>
      </c>
      <c r="E91">
        <v>44.784999999999997</v>
      </c>
      <c r="F91">
        <v>16</v>
      </c>
      <c r="G91">
        <v>105.4</v>
      </c>
    </row>
    <row r="92" spans="1:7" x14ac:dyDescent="0.25">
      <c r="A92" t="s">
        <v>299</v>
      </c>
      <c r="B92" t="s">
        <v>3271</v>
      </c>
      <c r="C92">
        <v>37.9</v>
      </c>
      <c r="D92">
        <v>44.362000000000002</v>
      </c>
      <c r="E92">
        <v>45.134999999999998</v>
      </c>
      <c r="F92">
        <v>15</v>
      </c>
      <c r="G92">
        <v>103.6</v>
      </c>
    </row>
    <row r="93" spans="1:7" x14ac:dyDescent="0.25">
      <c r="A93" t="s">
        <v>299</v>
      </c>
      <c r="B93" t="s">
        <v>3272</v>
      </c>
      <c r="C93">
        <v>38.700000000000003</v>
      </c>
      <c r="D93">
        <v>44.362000000000002</v>
      </c>
      <c r="E93">
        <v>44.82</v>
      </c>
      <c r="F93">
        <v>16</v>
      </c>
      <c r="G93">
        <v>103.6</v>
      </c>
    </row>
    <row r="94" spans="1:7" x14ac:dyDescent="0.25">
      <c r="A94" t="s">
        <v>299</v>
      </c>
      <c r="B94" t="s">
        <v>3273</v>
      </c>
      <c r="C94">
        <v>37.9</v>
      </c>
      <c r="D94">
        <v>45.448999999999998</v>
      </c>
      <c r="E94">
        <v>45.012</v>
      </c>
      <c r="F94">
        <v>16</v>
      </c>
      <c r="G94">
        <v>104.7</v>
      </c>
    </row>
    <row r="95" spans="1:7" x14ac:dyDescent="0.25">
      <c r="A95" t="s">
        <v>299</v>
      </c>
      <c r="B95" t="s">
        <v>3274</v>
      </c>
      <c r="C95">
        <v>38.1</v>
      </c>
      <c r="D95">
        <v>45.405000000000001</v>
      </c>
      <c r="E95">
        <v>45.048000000000002</v>
      </c>
      <c r="F95">
        <v>16</v>
      </c>
      <c r="G95">
        <v>103.8</v>
      </c>
    </row>
    <row r="96" spans="1:7" x14ac:dyDescent="0.25">
      <c r="A96" t="s">
        <v>299</v>
      </c>
      <c r="B96" t="s">
        <v>3275</v>
      </c>
      <c r="C96">
        <v>38.1</v>
      </c>
      <c r="D96">
        <v>45.405000000000001</v>
      </c>
      <c r="E96">
        <v>44.265999999999998</v>
      </c>
      <c r="F96">
        <v>15</v>
      </c>
      <c r="G96">
        <v>103.8</v>
      </c>
    </row>
    <row r="97" spans="1:7" x14ac:dyDescent="0.25">
      <c r="A97" t="s">
        <v>299</v>
      </c>
      <c r="B97" t="s">
        <v>3276</v>
      </c>
      <c r="C97">
        <v>38.200000000000003</v>
      </c>
      <c r="D97">
        <v>44.686999999999998</v>
      </c>
      <c r="E97">
        <v>44.374000000000002</v>
      </c>
      <c r="F97">
        <v>16</v>
      </c>
      <c r="G97">
        <v>104.5</v>
      </c>
    </row>
    <row r="98" spans="1:7" x14ac:dyDescent="0.25">
      <c r="A98" t="s">
        <v>299</v>
      </c>
      <c r="B98" t="s">
        <v>3277</v>
      </c>
      <c r="C98">
        <v>38.5</v>
      </c>
      <c r="D98">
        <v>44.777999999999999</v>
      </c>
      <c r="E98">
        <v>44.822000000000003</v>
      </c>
      <c r="F98">
        <v>15</v>
      </c>
      <c r="G98">
        <v>104.7</v>
      </c>
    </row>
    <row r="99" spans="1:7" x14ac:dyDescent="0.25">
      <c r="A99" t="s">
        <v>299</v>
      </c>
      <c r="B99" t="s">
        <v>3278</v>
      </c>
      <c r="C99">
        <v>38.200000000000003</v>
      </c>
      <c r="D99">
        <v>44.587000000000003</v>
      </c>
      <c r="E99">
        <v>44.731000000000002</v>
      </c>
      <c r="F99">
        <v>16</v>
      </c>
      <c r="G99">
        <v>104.7</v>
      </c>
    </row>
    <row r="100" spans="1:7" x14ac:dyDescent="0.25">
      <c r="A100" t="s">
        <v>299</v>
      </c>
      <c r="B100" t="s">
        <v>3279</v>
      </c>
      <c r="C100">
        <v>38.6</v>
      </c>
      <c r="D100">
        <v>45.335000000000001</v>
      </c>
      <c r="E100">
        <v>44.497</v>
      </c>
      <c r="F100">
        <v>15</v>
      </c>
      <c r="G100">
        <v>105</v>
      </c>
    </row>
    <row r="101" spans="1:7" x14ac:dyDescent="0.25">
      <c r="A101" t="s">
        <v>299</v>
      </c>
      <c r="B101" t="s">
        <v>3280</v>
      </c>
      <c r="C101">
        <v>38.299999999999997</v>
      </c>
      <c r="D101">
        <v>45.646000000000001</v>
      </c>
      <c r="E101">
        <v>44.798000000000002</v>
      </c>
      <c r="F101">
        <v>16</v>
      </c>
      <c r="G101">
        <v>104.9</v>
      </c>
    </row>
    <row r="102" spans="1:7" x14ac:dyDescent="0.25">
      <c r="A102" t="s">
        <v>299</v>
      </c>
      <c r="B102" t="s">
        <v>3281</v>
      </c>
      <c r="C102">
        <v>38.299999999999997</v>
      </c>
      <c r="D102">
        <v>45.646000000000001</v>
      </c>
      <c r="E102">
        <v>44.66</v>
      </c>
      <c r="F102">
        <v>15</v>
      </c>
      <c r="G102">
        <v>104.9</v>
      </c>
    </row>
    <row r="103" spans="1:7" x14ac:dyDescent="0.25">
      <c r="A103" t="s">
        <v>299</v>
      </c>
      <c r="B103" t="s">
        <v>3282</v>
      </c>
      <c r="C103">
        <v>38.6</v>
      </c>
      <c r="D103">
        <v>45.12</v>
      </c>
      <c r="E103">
        <v>44.66</v>
      </c>
      <c r="F103">
        <v>15</v>
      </c>
      <c r="G103">
        <v>105.4</v>
      </c>
    </row>
    <row r="104" spans="1:7" x14ac:dyDescent="0.25">
      <c r="A104" t="s">
        <v>299</v>
      </c>
      <c r="B104" t="s">
        <v>3283</v>
      </c>
      <c r="C104">
        <v>38.799999999999997</v>
      </c>
      <c r="D104">
        <v>45.673000000000002</v>
      </c>
      <c r="E104">
        <v>44.927999999999997</v>
      </c>
      <c r="F104">
        <v>15</v>
      </c>
      <c r="G104">
        <v>105.6</v>
      </c>
    </row>
    <row r="105" spans="1:7" x14ac:dyDescent="0.25">
      <c r="A105" t="s">
        <v>299</v>
      </c>
      <c r="B105" t="s">
        <v>3284</v>
      </c>
      <c r="C105">
        <v>38.4</v>
      </c>
      <c r="D105">
        <v>44.7</v>
      </c>
      <c r="E105">
        <v>44.607999999999997</v>
      </c>
      <c r="F105">
        <v>15</v>
      </c>
      <c r="G105">
        <v>105.7</v>
      </c>
    </row>
    <row r="106" spans="1:7" x14ac:dyDescent="0.25">
      <c r="A106" t="s">
        <v>299</v>
      </c>
      <c r="B106" t="s">
        <v>3285</v>
      </c>
      <c r="C106">
        <v>38.799999999999997</v>
      </c>
      <c r="D106">
        <v>46.259</v>
      </c>
      <c r="E106">
        <v>44.956000000000003</v>
      </c>
      <c r="F106">
        <v>16</v>
      </c>
      <c r="G106">
        <v>105.7</v>
      </c>
    </row>
    <row r="107" spans="1:7" x14ac:dyDescent="0.25">
      <c r="A107" t="s">
        <v>299</v>
      </c>
      <c r="B107" t="s">
        <v>3286</v>
      </c>
      <c r="C107">
        <v>38.700000000000003</v>
      </c>
      <c r="D107">
        <v>45.723999999999997</v>
      </c>
      <c r="E107">
        <v>44.619</v>
      </c>
      <c r="F107">
        <v>16</v>
      </c>
      <c r="G107">
        <v>105.4</v>
      </c>
    </row>
    <row r="108" spans="1:7" x14ac:dyDescent="0.25">
      <c r="A108" t="s">
        <v>299</v>
      </c>
      <c r="B108" t="s">
        <v>3287</v>
      </c>
      <c r="C108">
        <v>37.700000000000003</v>
      </c>
      <c r="D108">
        <v>44.323</v>
      </c>
      <c r="E108">
        <v>44.694000000000003</v>
      </c>
      <c r="F108">
        <v>16</v>
      </c>
      <c r="G108">
        <v>105.2</v>
      </c>
    </row>
    <row r="109" spans="1:7" x14ac:dyDescent="0.25">
      <c r="A109" t="s">
        <v>299</v>
      </c>
      <c r="B109" t="s">
        <v>3288</v>
      </c>
      <c r="C109">
        <v>38.5</v>
      </c>
      <c r="D109">
        <v>45.286999999999999</v>
      </c>
      <c r="E109">
        <v>44.567</v>
      </c>
      <c r="F109">
        <v>17</v>
      </c>
      <c r="G109">
        <v>104.7</v>
      </c>
    </row>
    <row r="110" spans="1:7" x14ac:dyDescent="0.25">
      <c r="A110" t="s">
        <v>299</v>
      </c>
      <c r="B110" t="s">
        <v>3289</v>
      </c>
      <c r="C110">
        <v>38.299999999999997</v>
      </c>
      <c r="D110">
        <v>45.508000000000003</v>
      </c>
      <c r="E110">
        <v>45.195</v>
      </c>
      <c r="F110">
        <v>16</v>
      </c>
      <c r="G110">
        <v>104.8</v>
      </c>
    </row>
    <row r="111" spans="1:7" x14ac:dyDescent="0.25">
      <c r="A111" t="s">
        <v>299</v>
      </c>
      <c r="B111" t="s">
        <v>3290</v>
      </c>
      <c r="C111">
        <v>38.1</v>
      </c>
      <c r="D111">
        <v>44.994999999999997</v>
      </c>
      <c r="E111">
        <v>44.225000000000001</v>
      </c>
      <c r="F111">
        <v>16</v>
      </c>
      <c r="G111">
        <v>105.2</v>
      </c>
    </row>
    <row r="112" spans="1:7" x14ac:dyDescent="0.25">
      <c r="A112" t="s">
        <v>299</v>
      </c>
      <c r="B112" t="s">
        <v>3291</v>
      </c>
      <c r="C112">
        <v>37.9</v>
      </c>
      <c r="D112">
        <v>45.328000000000003</v>
      </c>
      <c r="E112">
        <v>44.731000000000002</v>
      </c>
      <c r="F112">
        <v>16</v>
      </c>
      <c r="G112">
        <v>105.1</v>
      </c>
    </row>
    <row r="113" spans="1:7" x14ac:dyDescent="0.25">
      <c r="A113" t="s">
        <v>299</v>
      </c>
      <c r="B113" t="s">
        <v>3292</v>
      </c>
      <c r="C113">
        <v>38.299999999999997</v>
      </c>
      <c r="D113">
        <v>44.896000000000001</v>
      </c>
      <c r="E113">
        <v>44.804000000000002</v>
      </c>
      <c r="F113">
        <v>21</v>
      </c>
      <c r="G113">
        <v>104.9</v>
      </c>
    </row>
    <row r="114" spans="1:7" x14ac:dyDescent="0.25">
      <c r="A114" t="s">
        <v>299</v>
      </c>
      <c r="B114" t="s">
        <v>3293</v>
      </c>
      <c r="C114">
        <v>37.700000000000003</v>
      </c>
      <c r="D114">
        <v>44.713000000000001</v>
      </c>
      <c r="E114">
        <v>44.695999999999998</v>
      </c>
      <c r="F114">
        <v>16</v>
      </c>
      <c r="G114">
        <v>104.9</v>
      </c>
    </row>
    <row r="115" spans="1:7" x14ac:dyDescent="0.25">
      <c r="A115" t="s">
        <v>299</v>
      </c>
      <c r="B115" t="s">
        <v>3294</v>
      </c>
      <c r="C115">
        <v>39.200000000000003</v>
      </c>
      <c r="D115">
        <v>45.823999999999998</v>
      </c>
      <c r="E115">
        <v>44.795000000000002</v>
      </c>
      <c r="F115">
        <v>17</v>
      </c>
      <c r="G115">
        <v>105.1</v>
      </c>
    </row>
    <row r="116" spans="1:7" x14ac:dyDescent="0.25">
      <c r="A116" t="s">
        <v>299</v>
      </c>
      <c r="B116" t="s">
        <v>3295</v>
      </c>
      <c r="C116">
        <v>39.299999999999997</v>
      </c>
      <c r="D116">
        <v>46.107999999999997</v>
      </c>
      <c r="E116">
        <v>43.927</v>
      </c>
      <c r="F116">
        <v>17</v>
      </c>
      <c r="G116">
        <v>105.2</v>
      </c>
    </row>
    <row r="117" spans="1:7" x14ac:dyDescent="0.25">
      <c r="A117" t="s">
        <v>299</v>
      </c>
      <c r="B117" t="s">
        <v>3296</v>
      </c>
      <c r="C117">
        <v>38.799999999999997</v>
      </c>
      <c r="D117">
        <v>46.048999999999999</v>
      </c>
      <c r="E117">
        <v>45.061999999999998</v>
      </c>
      <c r="F117">
        <v>17</v>
      </c>
      <c r="G117">
        <v>105.2</v>
      </c>
    </row>
    <row r="118" spans="1:7" x14ac:dyDescent="0.25">
      <c r="A118" t="s">
        <v>299</v>
      </c>
      <c r="B118" t="s">
        <v>3297</v>
      </c>
      <c r="C118">
        <v>38.9</v>
      </c>
      <c r="D118">
        <v>46.948999999999998</v>
      </c>
      <c r="E118">
        <v>44.506999999999998</v>
      </c>
      <c r="F118">
        <v>16</v>
      </c>
      <c r="G118">
        <v>105.2</v>
      </c>
    </row>
    <row r="119" spans="1:7" x14ac:dyDescent="0.25">
      <c r="A119" t="s">
        <v>299</v>
      </c>
      <c r="B119" t="s">
        <v>3298</v>
      </c>
      <c r="C119">
        <v>38.4</v>
      </c>
      <c r="D119">
        <v>45.238999999999997</v>
      </c>
      <c r="E119">
        <v>44.796999999999997</v>
      </c>
      <c r="F119">
        <v>16</v>
      </c>
      <c r="G119">
        <v>105.6</v>
      </c>
    </row>
    <row r="120" spans="1:7" x14ac:dyDescent="0.25">
      <c r="A120" t="s">
        <v>299</v>
      </c>
      <c r="B120" t="s">
        <v>3299</v>
      </c>
      <c r="C120">
        <v>38.299999999999997</v>
      </c>
      <c r="D120">
        <v>45.57</v>
      </c>
      <c r="E120">
        <v>44.878999999999998</v>
      </c>
      <c r="F120">
        <v>19</v>
      </c>
      <c r="G120">
        <v>105.5</v>
      </c>
    </row>
    <row r="121" spans="1:7" x14ac:dyDescent="0.25">
      <c r="A121" t="s">
        <v>299</v>
      </c>
      <c r="B121" t="s">
        <v>3300</v>
      </c>
      <c r="C121">
        <v>38.4</v>
      </c>
      <c r="D121">
        <v>44.994999999999997</v>
      </c>
      <c r="E121">
        <v>44.948</v>
      </c>
      <c r="F121">
        <v>16</v>
      </c>
      <c r="G121">
        <v>105.5</v>
      </c>
    </row>
    <row r="122" spans="1:7" x14ac:dyDescent="0.25">
      <c r="A122" t="s">
        <v>299</v>
      </c>
      <c r="B122" t="s">
        <v>3301</v>
      </c>
      <c r="C122">
        <v>39</v>
      </c>
      <c r="D122">
        <v>44.841000000000001</v>
      </c>
      <c r="E122">
        <v>44.731999999999999</v>
      </c>
      <c r="F122">
        <v>16</v>
      </c>
      <c r="G122">
        <v>105.1</v>
      </c>
    </row>
    <row r="123" spans="1:7" x14ac:dyDescent="0.25">
      <c r="A123" t="s">
        <v>299</v>
      </c>
      <c r="B123" t="s">
        <v>3302</v>
      </c>
      <c r="C123">
        <v>38.9</v>
      </c>
      <c r="D123">
        <v>46.238999999999997</v>
      </c>
      <c r="E123">
        <v>44.796999999999997</v>
      </c>
      <c r="F123">
        <v>16</v>
      </c>
      <c r="G123">
        <v>105</v>
      </c>
    </row>
    <row r="124" spans="1:7" x14ac:dyDescent="0.25">
      <c r="A124" t="s">
        <v>299</v>
      </c>
      <c r="B124" t="s">
        <v>3303</v>
      </c>
      <c r="C124">
        <v>38</v>
      </c>
      <c r="D124">
        <v>44.756</v>
      </c>
      <c r="E124">
        <v>44.877000000000002</v>
      </c>
      <c r="F124">
        <v>16</v>
      </c>
      <c r="G124">
        <v>104.5</v>
      </c>
    </row>
    <row r="125" spans="1:7" x14ac:dyDescent="0.25">
      <c r="A125" t="s">
        <v>299</v>
      </c>
      <c r="B125" t="s">
        <v>3304</v>
      </c>
      <c r="C125">
        <v>38.9</v>
      </c>
      <c r="D125">
        <v>45.271999999999998</v>
      </c>
      <c r="E125">
        <v>44.121000000000002</v>
      </c>
      <c r="F125">
        <v>16</v>
      </c>
      <c r="G125">
        <v>105.3</v>
      </c>
    </row>
    <row r="126" spans="1:7" x14ac:dyDescent="0.25">
      <c r="A126" t="s">
        <v>299</v>
      </c>
      <c r="B126" t="s">
        <v>3305</v>
      </c>
      <c r="C126">
        <v>38.299999999999997</v>
      </c>
      <c r="D126">
        <v>45.076999999999998</v>
      </c>
      <c r="E126">
        <v>45.031999999999996</v>
      </c>
      <c r="F126">
        <v>16</v>
      </c>
      <c r="G126">
        <v>105.5</v>
      </c>
    </row>
    <row r="127" spans="1:7" x14ac:dyDescent="0.25">
      <c r="A127" t="s">
        <v>299</v>
      </c>
      <c r="B127" t="s">
        <v>3306</v>
      </c>
      <c r="C127">
        <v>38.6</v>
      </c>
      <c r="D127">
        <v>45.448</v>
      </c>
      <c r="E127">
        <v>44.652000000000001</v>
      </c>
      <c r="F127">
        <v>16</v>
      </c>
      <c r="G127">
        <v>104.8</v>
      </c>
    </row>
    <row r="128" spans="1:7" x14ac:dyDescent="0.25">
      <c r="A128" t="s">
        <v>299</v>
      </c>
      <c r="B128" t="s">
        <v>3307</v>
      </c>
      <c r="C128">
        <v>39.4</v>
      </c>
      <c r="D128">
        <v>46.021999999999998</v>
      </c>
      <c r="E128">
        <v>45.176000000000002</v>
      </c>
      <c r="F128">
        <v>16</v>
      </c>
      <c r="G128">
        <v>105.2</v>
      </c>
    </row>
    <row r="129" spans="1:7" x14ac:dyDescent="0.25">
      <c r="A129" t="s">
        <v>299</v>
      </c>
      <c r="B129" t="s">
        <v>3308</v>
      </c>
      <c r="C129">
        <v>38.700000000000003</v>
      </c>
      <c r="D129">
        <v>45.177999999999997</v>
      </c>
      <c r="E129">
        <v>44.805</v>
      </c>
      <c r="F129">
        <v>16</v>
      </c>
      <c r="G129">
        <v>105.5</v>
      </c>
    </row>
    <row r="130" spans="1:7" x14ac:dyDescent="0.25">
      <c r="A130" t="s">
        <v>299</v>
      </c>
      <c r="B130" t="s">
        <v>3309</v>
      </c>
      <c r="C130">
        <v>39.299999999999997</v>
      </c>
      <c r="D130">
        <v>45.944000000000003</v>
      </c>
      <c r="E130">
        <v>44.945</v>
      </c>
      <c r="F130">
        <v>17</v>
      </c>
      <c r="G130">
        <v>105.2</v>
      </c>
    </row>
    <row r="131" spans="1:7" x14ac:dyDescent="0.25">
      <c r="A131" t="s">
        <v>299</v>
      </c>
      <c r="B131" t="s">
        <v>3310</v>
      </c>
      <c r="C131">
        <v>38.6</v>
      </c>
      <c r="D131">
        <v>44.917000000000002</v>
      </c>
      <c r="E131">
        <v>44.893999999999998</v>
      </c>
      <c r="F131">
        <v>16</v>
      </c>
      <c r="G131">
        <v>105.5</v>
      </c>
    </row>
    <row r="132" spans="1:7" x14ac:dyDescent="0.25">
      <c r="A132" t="s">
        <v>299</v>
      </c>
      <c r="B132" t="s">
        <v>3311</v>
      </c>
      <c r="C132">
        <v>39.5</v>
      </c>
      <c r="D132">
        <v>45.652000000000001</v>
      </c>
      <c r="E132">
        <v>44.914999999999999</v>
      </c>
      <c r="F132">
        <v>16</v>
      </c>
      <c r="G132">
        <v>105.4</v>
      </c>
    </row>
    <row r="133" spans="1:7" x14ac:dyDescent="0.25">
      <c r="A133" t="s">
        <v>299</v>
      </c>
      <c r="B133" t="s">
        <v>3312</v>
      </c>
      <c r="C133">
        <v>38.4</v>
      </c>
      <c r="D133">
        <v>44.460999999999999</v>
      </c>
      <c r="E133">
        <v>44.527000000000001</v>
      </c>
      <c r="F133">
        <v>16</v>
      </c>
      <c r="G133">
        <v>105.4</v>
      </c>
    </row>
    <row r="134" spans="1:7" x14ac:dyDescent="0.25">
      <c r="A134" t="s">
        <v>299</v>
      </c>
      <c r="B134" t="s">
        <v>3313</v>
      </c>
      <c r="C134">
        <v>39.1</v>
      </c>
      <c r="D134">
        <v>44.975000000000001</v>
      </c>
      <c r="E134">
        <v>44.853000000000002</v>
      </c>
      <c r="F134">
        <v>17</v>
      </c>
      <c r="G134">
        <v>104.5</v>
      </c>
    </row>
    <row r="135" spans="1:7" x14ac:dyDescent="0.25">
      <c r="A135" t="s">
        <v>299</v>
      </c>
      <c r="B135" t="s">
        <v>3314</v>
      </c>
      <c r="C135">
        <v>38.299999999999997</v>
      </c>
      <c r="D135">
        <v>45.113999999999997</v>
      </c>
      <c r="E135">
        <v>44.877000000000002</v>
      </c>
      <c r="F135">
        <v>16</v>
      </c>
      <c r="G135">
        <v>105</v>
      </c>
    </row>
    <row r="136" spans="1:7" x14ac:dyDescent="0.25">
      <c r="A136" t="s">
        <v>299</v>
      </c>
      <c r="B136" t="s">
        <v>3315</v>
      </c>
      <c r="C136">
        <v>38.299999999999997</v>
      </c>
      <c r="D136">
        <v>44.965000000000003</v>
      </c>
      <c r="E136">
        <v>44.534999999999997</v>
      </c>
      <c r="F136">
        <v>16</v>
      </c>
      <c r="G136">
        <v>104.9</v>
      </c>
    </row>
    <row r="137" spans="1:7" x14ac:dyDescent="0.25">
      <c r="A137" t="s">
        <v>299</v>
      </c>
      <c r="B137" t="s">
        <v>3316</v>
      </c>
      <c r="C137">
        <v>39.799999999999997</v>
      </c>
      <c r="D137">
        <v>46.523000000000003</v>
      </c>
      <c r="E137">
        <v>44.616999999999997</v>
      </c>
      <c r="F137">
        <v>16</v>
      </c>
      <c r="G137">
        <v>104.7</v>
      </c>
    </row>
    <row r="138" spans="1:7" x14ac:dyDescent="0.25">
      <c r="A138" t="s">
        <v>299</v>
      </c>
      <c r="B138" t="s">
        <v>3317</v>
      </c>
      <c r="C138">
        <v>39.299999999999997</v>
      </c>
      <c r="D138">
        <v>45.524999999999999</v>
      </c>
      <c r="E138">
        <v>45.145000000000003</v>
      </c>
      <c r="F138">
        <v>15</v>
      </c>
      <c r="G138">
        <v>105.2</v>
      </c>
    </row>
    <row r="139" spans="1:7" x14ac:dyDescent="0.25">
      <c r="A139" t="s">
        <v>299</v>
      </c>
      <c r="B139" t="s">
        <v>3318</v>
      </c>
      <c r="C139">
        <v>38.4</v>
      </c>
      <c r="D139">
        <v>45.198999999999998</v>
      </c>
      <c r="E139">
        <v>44.527000000000001</v>
      </c>
      <c r="F139">
        <v>16</v>
      </c>
      <c r="G139">
        <v>105.1</v>
      </c>
    </row>
    <row r="140" spans="1:7" x14ac:dyDescent="0.25">
      <c r="A140" t="s">
        <v>299</v>
      </c>
      <c r="B140" t="s">
        <v>3319</v>
      </c>
      <c r="C140">
        <v>38.299999999999997</v>
      </c>
      <c r="D140">
        <v>44.817</v>
      </c>
      <c r="E140">
        <v>44.279000000000003</v>
      </c>
      <c r="F140">
        <v>16</v>
      </c>
      <c r="G140">
        <v>104.9</v>
      </c>
    </row>
    <row r="141" spans="1:7" x14ac:dyDescent="0.25">
      <c r="A141" t="s">
        <v>299</v>
      </c>
      <c r="B141" t="s">
        <v>3320</v>
      </c>
      <c r="C141">
        <v>38.5</v>
      </c>
      <c r="D141">
        <v>44.652999999999999</v>
      </c>
      <c r="E141">
        <v>44.64</v>
      </c>
      <c r="F141">
        <v>17</v>
      </c>
      <c r="G141">
        <v>104.4</v>
      </c>
    </row>
    <row r="142" spans="1:7" x14ac:dyDescent="0.25">
      <c r="A142" t="s">
        <v>299</v>
      </c>
      <c r="B142" t="s">
        <v>3321</v>
      </c>
      <c r="C142">
        <v>38</v>
      </c>
      <c r="D142">
        <v>45.295000000000002</v>
      </c>
      <c r="E142">
        <v>44.557000000000002</v>
      </c>
      <c r="F142">
        <v>16</v>
      </c>
      <c r="G142">
        <v>104.5</v>
      </c>
    </row>
    <row r="143" spans="1:7" x14ac:dyDescent="0.25">
      <c r="A143" t="s">
        <v>299</v>
      </c>
      <c r="B143" t="s">
        <v>3322</v>
      </c>
      <c r="C143">
        <v>38.799999999999997</v>
      </c>
      <c r="D143">
        <v>45.494999999999997</v>
      </c>
      <c r="E143">
        <v>44.237000000000002</v>
      </c>
      <c r="F143">
        <v>16</v>
      </c>
      <c r="G143">
        <v>104.9</v>
      </c>
    </row>
    <row r="144" spans="1:7" x14ac:dyDescent="0.25">
      <c r="A144" t="s">
        <v>299</v>
      </c>
      <c r="B144" t="s">
        <v>3323</v>
      </c>
      <c r="C144">
        <v>38.299999999999997</v>
      </c>
      <c r="D144">
        <v>45.165999999999997</v>
      </c>
      <c r="E144">
        <v>44.631999999999998</v>
      </c>
      <c r="F144">
        <v>1</v>
      </c>
      <c r="G144">
        <v>104.8</v>
      </c>
    </row>
    <row r="145" spans="1:7" x14ac:dyDescent="0.25">
      <c r="A145" t="s">
        <v>299</v>
      </c>
      <c r="B145" t="s">
        <v>3324</v>
      </c>
      <c r="C145">
        <v>38.1</v>
      </c>
      <c r="D145">
        <v>44.848999999999997</v>
      </c>
      <c r="E145">
        <v>44.896000000000001</v>
      </c>
      <c r="F145">
        <v>15</v>
      </c>
      <c r="G145">
        <v>104.3</v>
      </c>
    </row>
    <row r="146" spans="1:7" x14ac:dyDescent="0.25">
      <c r="A146" t="s">
        <v>299</v>
      </c>
      <c r="B146" t="s">
        <v>3325</v>
      </c>
      <c r="C146">
        <v>38.5</v>
      </c>
      <c r="D146">
        <v>44.536999999999999</v>
      </c>
      <c r="E146">
        <v>44.548999999999999</v>
      </c>
      <c r="F146">
        <v>16</v>
      </c>
      <c r="G146">
        <v>104.7</v>
      </c>
    </row>
    <row r="147" spans="1:7" x14ac:dyDescent="0.25">
      <c r="A147" t="s">
        <v>299</v>
      </c>
      <c r="B147" t="s">
        <v>3326</v>
      </c>
      <c r="C147">
        <v>38.5</v>
      </c>
      <c r="D147">
        <v>45.076999999999998</v>
      </c>
      <c r="E147">
        <v>44.668999999999997</v>
      </c>
      <c r="F147">
        <v>16</v>
      </c>
      <c r="G147">
        <v>104.7</v>
      </c>
    </row>
    <row r="148" spans="1:7" x14ac:dyDescent="0.25">
      <c r="A148" t="s">
        <v>299</v>
      </c>
      <c r="B148" t="s">
        <v>3327</v>
      </c>
      <c r="C148">
        <v>38.4</v>
      </c>
      <c r="D148">
        <v>45.213000000000001</v>
      </c>
      <c r="E148">
        <v>44.764000000000003</v>
      </c>
      <c r="F148">
        <v>14</v>
      </c>
      <c r="G148">
        <v>104.7</v>
      </c>
    </row>
    <row r="149" spans="1:7" x14ac:dyDescent="0.25">
      <c r="A149" t="s">
        <v>299</v>
      </c>
      <c r="B149" t="s">
        <v>3328</v>
      </c>
      <c r="C149">
        <v>38.700000000000003</v>
      </c>
      <c r="D149">
        <v>44.948</v>
      </c>
      <c r="E149">
        <v>44.725000000000001</v>
      </c>
      <c r="F149">
        <v>16</v>
      </c>
      <c r="G149">
        <v>105</v>
      </c>
    </row>
    <row r="150" spans="1:7" x14ac:dyDescent="0.25">
      <c r="A150" t="s">
        <v>299</v>
      </c>
      <c r="B150" t="s">
        <v>3329</v>
      </c>
      <c r="C150">
        <v>37.9</v>
      </c>
      <c r="D150">
        <v>45.372999999999998</v>
      </c>
      <c r="E150">
        <v>44.790999999999997</v>
      </c>
      <c r="F150">
        <v>17</v>
      </c>
      <c r="G150">
        <v>105.1</v>
      </c>
    </row>
    <row r="151" spans="1:7" x14ac:dyDescent="0.25">
      <c r="A151" t="s">
        <v>299</v>
      </c>
      <c r="B151" t="s">
        <v>3330</v>
      </c>
      <c r="C151">
        <v>38.4</v>
      </c>
      <c r="D151">
        <v>45.503999999999998</v>
      </c>
      <c r="E151">
        <v>44.841999999999999</v>
      </c>
      <c r="F151">
        <v>16</v>
      </c>
      <c r="G151">
        <v>104</v>
      </c>
    </row>
    <row r="152" spans="1:7" x14ac:dyDescent="0.25">
      <c r="A152" t="s">
        <v>299</v>
      </c>
      <c r="B152" t="s">
        <v>3331</v>
      </c>
      <c r="C152">
        <v>38.1</v>
      </c>
      <c r="D152">
        <v>45.356000000000002</v>
      </c>
      <c r="E152">
        <v>44.802999999999997</v>
      </c>
      <c r="F152">
        <v>15</v>
      </c>
      <c r="G152">
        <v>104.8</v>
      </c>
    </row>
    <row r="153" spans="1:7" x14ac:dyDescent="0.25">
      <c r="A153" t="s">
        <v>299</v>
      </c>
      <c r="B153" t="s">
        <v>3332</v>
      </c>
      <c r="C153">
        <v>38.299999999999997</v>
      </c>
      <c r="D153">
        <v>44.640999999999998</v>
      </c>
      <c r="E153">
        <v>44.417000000000002</v>
      </c>
      <c r="F153">
        <v>16</v>
      </c>
      <c r="G153">
        <v>105.3</v>
      </c>
    </row>
    <row r="154" spans="1:7" x14ac:dyDescent="0.25">
      <c r="A154" t="s">
        <v>299</v>
      </c>
      <c r="B154" t="s">
        <v>3333</v>
      </c>
      <c r="C154">
        <v>37.799999999999997</v>
      </c>
      <c r="D154">
        <v>44.643000000000001</v>
      </c>
      <c r="E154">
        <v>45.369</v>
      </c>
      <c r="F154">
        <v>16</v>
      </c>
      <c r="G154">
        <v>105</v>
      </c>
    </row>
    <row r="155" spans="1:7" x14ac:dyDescent="0.25">
      <c r="A155" t="s">
        <v>299</v>
      </c>
      <c r="B155" t="s">
        <v>3334</v>
      </c>
      <c r="C155">
        <v>38.6</v>
      </c>
      <c r="D155">
        <v>45.165999999999997</v>
      </c>
      <c r="E155">
        <v>44.713000000000001</v>
      </c>
      <c r="F155">
        <v>16</v>
      </c>
      <c r="G155">
        <v>103.7</v>
      </c>
    </row>
    <row r="156" spans="1:7" x14ac:dyDescent="0.25">
      <c r="A156" t="s">
        <v>299</v>
      </c>
      <c r="B156" t="s">
        <v>3335</v>
      </c>
      <c r="C156">
        <v>61.3</v>
      </c>
      <c r="D156">
        <v>58.976999999999997</v>
      </c>
      <c r="E156">
        <v>44.661999999999999</v>
      </c>
      <c r="F156">
        <v>13</v>
      </c>
      <c r="G156">
        <v>104.4</v>
      </c>
    </row>
    <row r="157" spans="1:7" x14ac:dyDescent="0.25">
      <c r="A157" t="s">
        <v>299</v>
      </c>
      <c r="B157" t="s">
        <v>3336</v>
      </c>
      <c r="C157">
        <v>44.4</v>
      </c>
      <c r="D157">
        <v>49.878</v>
      </c>
      <c r="E157">
        <v>44.905000000000001</v>
      </c>
      <c r="F157">
        <v>17</v>
      </c>
      <c r="G157">
        <v>97.2</v>
      </c>
    </row>
    <row r="158" spans="1:7" x14ac:dyDescent="0.25">
      <c r="A158" t="s">
        <v>299</v>
      </c>
      <c r="B158" t="s">
        <v>3337</v>
      </c>
      <c r="C158">
        <v>66.099999999999994</v>
      </c>
      <c r="D158">
        <v>62.957999999999998</v>
      </c>
      <c r="E158">
        <v>43.96</v>
      </c>
      <c r="F158">
        <v>18</v>
      </c>
      <c r="G158">
        <v>95.7</v>
      </c>
    </row>
    <row r="159" spans="1:7" x14ac:dyDescent="0.25">
      <c r="A159" t="s">
        <v>299</v>
      </c>
      <c r="B159" t="s">
        <v>3338</v>
      </c>
      <c r="C159">
        <v>39.299999999999997</v>
      </c>
      <c r="D159">
        <v>46.412999999999997</v>
      </c>
      <c r="E159">
        <v>44.01</v>
      </c>
      <c r="F159">
        <v>15</v>
      </c>
      <c r="G159">
        <v>97.3</v>
      </c>
    </row>
    <row r="160" spans="1:7" x14ac:dyDescent="0.25">
      <c r="A160" t="s">
        <v>299</v>
      </c>
      <c r="B160" t="s">
        <v>3339</v>
      </c>
      <c r="C160">
        <v>38</v>
      </c>
      <c r="D160">
        <v>44.932000000000002</v>
      </c>
      <c r="E160">
        <v>44.917999999999999</v>
      </c>
      <c r="F160">
        <v>15</v>
      </c>
      <c r="G160">
        <v>100.3</v>
      </c>
    </row>
    <row r="161" spans="1:7" x14ac:dyDescent="0.25">
      <c r="A161" t="s">
        <v>299</v>
      </c>
      <c r="B161" t="s">
        <v>3340</v>
      </c>
      <c r="C161">
        <v>38</v>
      </c>
      <c r="D161">
        <v>45.018999999999998</v>
      </c>
      <c r="E161">
        <v>45.292999999999999</v>
      </c>
      <c r="F161">
        <v>16</v>
      </c>
      <c r="G161">
        <v>102.6</v>
      </c>
    </row>
    <row r="162" spans="1:7" x14ac:dyDescent="0.25">
      <c r="A162" t="s">
        <v>299</v>
      </c>
      <c r="B162" t="s">
        <v>3341</v>
      </c>
      <c r="C162">
        <v>38.700000000000003</v>
      </c>
      <c r="D162">
        <v>45.418999999999997</v>
      </c>
      <c r="E162">
        <v>44.963999999999999</v>
      </c>
      <c r="F162">
        <v>15</v>
      </c>
      <c r="G162">
        <v>103.5</v>
      </c>
    </row>
    <row r="163" spans="1:7" x14ac:dyDescent="0.25">
      <c r="A163" t="s">
        <v>299</v>
      </c>
      <c r="B163" t="s">
        <v>3342</v>
      </c>
      <c r="C163">
        <v>38.700000000000003</v>
      </c>
      <c r="D163">
        <v>45.280999999999999</v>
      </c>
      <c r="E163">
        <v>45.07</v>
      </c>
      <c r="F163">
        <v>15</v>
      </c>
      <c r="G163">
        <v>104.7</v>
      </c>
    </row>
    <row r="164" spans="1:7" x14ac:dyDescent="0.25">
      <c r="A164" t="s">
        <v>299</v>
      </c>
      <c r="B164" t="s">
        <v>3343</v>
      </c>
      <c r="C164">
        <v>38.200000000000003</v>
      </c>
      <c r="D164">
        <v>44.543999999999997</v>
      </c>
      <c r="E164">
        <v>44.802999999999997</v>
      </c>
      <c r="F164">
        <v>16</v>
      </c>
      <c r="G164">
        <v>104.9</v>
      </c>
    </row>
    <row r="165" spans="1:7" x14ac:dyDescent="0.25">
      <c r="A165" t="s">
        <v>299</v>
      </c>
      <c r="B165" t="s">
        <v>3344</v>
      </c>
      <c r="C165">
        <v>38.200000000000003</v>
      </c>
      <c r="D165">
        <v>45.271000000000001</v>
      </c>
      <c r="E165">
        <v>44.487000000000002</v>
      </c>
      <c r="F165">
        <v>16</v>
      </c>
      <c r="G165">
        <v>104.9</v>
      </c>
    </row>
    <row r="166" spans="1:7" x14ac:dyDescent="0.25">
      <c r="A166" t="s">
        <v>299</v>
      </c>
      <c r="B166" t="s">
        <v>3345</v>
      </c>
      <c r="C166">
        <v>38.200000000000003</v>
      </c>
      <c r="D166">
        <v>45.651000000000003</v>
      </c>
      <c r="E166">
        <v>44.604999999999997</v>
      </c>
      <c r="F166">
        <v>15</v>
      </c>
      <c r="G166">
        <v>104.9</v>
      </c>
    </row>
    <row r="167" spans="1:7" x14ac:dyDescent="0.25">
      <c r="A167" t="s">
        <v>299</v>
      </c>
      <c r="B167" t="s">
        <v>3346</v>
      </c>
      <c r="C167">
        <v>38.1</v>
      </c>
      <c r="D167">
        <v>45.137999999999998</v>
      </c>
      <c r="E167">
        <v>44.923000000000002</v>
      </c>
      <c r="F167">
        <v>16</v>
      </c>
      <c r="G167">
        <v>104.5</v>
      </c>
    </row>
    <row r="168" spans="1:7" x14ac:dyDescent="0.25">
      <c r="A168" t="s">
        <v>299</v>
      </c>
      <c r="B168" t="s">
        <v>3347</v>
      </c>
      <c r="C168">
        <v>38.1</v>
      </c>
      <c r="D168">
        <v>44.87</v>
      </c>
      <c r="E168">
        <v>44.43</v>
      </c>
      <c r="F168">
        <v>15</v>
      </c>
      <c r="G168">
        <v>104.5</v>
      </c>
    </row>
    <row r="169" spans="1:7" x14ac:dyDescent="0.25">
      <c r="A169" t="s">
        <v>299</v>
      </c>
      <c r="B169" t="s">
        <v>3348</v>
      </c>
      <c r="C169">
        <v>38.299999999999997</v>
      </c>
      <c r="D169">
        <v>44.679000000000002</v>
      </c>
      <c r="E169">
        <v>45.097000000000001</v>
      </c>
      <c r="F169">
        <v>16</v>
      </c>
      <c r="G169">
        <v>105</v>
      </c>
    </row>
    <row r="170" spans="1:7" x14ac:dyDescent="0.25">
      <c r="A170" t="s">
        <v>299</v>
      </c>
      <c r="B170" t="s">
        <v>3349</v>
      </c>
      <c r="C170">
        <v>38.299999999999997</v>
      </c>
      <c r="D170">
        <v>45.371000000000002</v>
      </c>
      <c r="E170">
        <v>45.167000000000002</v>
      </c>
      <c r="F170">
        <v>15</v>
      </c>
      <c r="G170">
        <v>105.2</v>
      </c>
    </row>
    <row r="171" spans="1:7" x14ac:dyDescent="0.25">
      <c r="A171" t="s">
        <v>299</v>
      </c>
      <c r="B171" t="s">
        <v>3350</v>
      </c>
      <c r="C171">
        <v>38.1</v>
      </c>
      <c r="D171">
        <v>45.566000000000003</v>
      </c>
      <c r="E171">
        <v>44.61</v>
      </c>
      <c r="F171">
        <v>16</v>
      </c>
      <c r="G171">
        <v>105.3</v>
      </c>
    </row>
    <row r="172" spans="1:7" x14ac:dyDescent="0.25">
      <c r="A172" t="s">
        <v>299</v>
      </c>
      <c r="B172" t="s">
        <v>3351</v>
      </c>
      <c r="C172">
        <v>38.4</v>
      </c>
      <c r="D172">
        <v>44.578000000000003</v>
      </c>
      <c r="E172">
        <v>45.110999999999997</v>
      </c>
      <c r="F172">
        <v>15</v>
      </c>
      <c r="G172">
        <v>105.1</v>
      </c>
    </row>
    <row r="173" spans="1:7" x14ac:dyDescent="0.25">
      <c r="A173" t="s">
        <v>299</v>
      </c>
      <c r="B173" t="s">
        <v>3352</v>
      </c>
      <c r="C173">
        <v>38.4</v>
      </c>
      <c r="D173">
        <v>45.334000000000003</v>
      </c>
      <c r="E173">
        <v>45.162999999999997</v>
      </c>
      <c r="F173">
        <v>16</v>
      </c>
      <c r="G173">
        <v>105.5</v>
      </c>
    </row>
    <row r="174" spans="1:7" x14ac:dyDescent="0.25">
      <c r="A174" t="s">
        <v>299</v>
      </c>
      <c r="B174" t="s">
        <v>3353</v>
      </c>
      <c r="C174">
        <v>38.299999999999997</v>
      </c>
      <c r="D174">
        <v>45.319000000000003</v>
      </c>
      <c r="E174">
        <v>44.918999999999997</v>
      </c>
      <c r="F174">
        <v>16</v>
      </c>
      <c r="G174">
        <v>104.9</v>
      </c>
    </row>
    <row r="175" spans="1:7" x14ac:dyDescent="0.25">
      <c r="A175" t="s">
        <v>299</v>
      </c>
      <c r="B175" t="s">
        <v>3354</v>
      </c>
      <c r="C175">
        <v>38.1</v>
      </c>
      <c r="D175">
        <v>45.148000000000003</v>
      </c>
      <c r="E175">
        <v>45.063000000000002</v>
      </c>
      <c r="F175">
        <v>16</v>
      </c>
      <c r="G175">
        <v>105.1</v>
      </c>
    </row>
    <row r="176" spans="1:7" x14ac:dyDescent="0.25">
      <c r="A176" t="s">
        <v>299</v>
      </c>
      <c r="B176" t="s">
        <v>3355</v>
      </c>
      <c r="C176">
        <v>39.200000000000003</v>
      </c>
      <c r="D176">
        <v>45.183</v>
      </c>
      <c r="E176">
        <v>45.265000000000001</v>
      </c>
      <c r="F176">
        <v>15</v>
      </c>
      <c r="G176">
        <v>105.1</v>
      </c>
    </row>
    <row r="177" spans="1:7" x14ac:dyDescent="0.25">
      <c r="A177" t="s">
        <v>299</v>
      </c>
      <c r="B177" t="s">
        <v>3356</v>
      </c>
      <c r="C177">
        <v>38</v>
      </c>
      <c r="D177">
        <v>45.061999999999998</v>
      </c>
      <c r="E177">
        <v>44.921999999999997</v>
      </c>
      <c r="F177">
        <v>16</v>
      </c>
      <c r="G177">
        <v>105</v>
      </c>
    </row>
    <row r="178" spans="1:7" x14ac:dyDescent="0.25">
      <c r="A178" t="s">
        <v>299</v>
      </c>
      <c r="B178" t="s">
        <v>3357</v>
      </c>
      <c r="C178">
        <v>37.9</v>
      </c>
      <c r="D178">
        <v>44.575000000000003</v>
      </c>
      <c r="E178">
        <v>44.497999999999998</v>
      </c>
      <c r="F178">
        <v>15</v>
      </c>
      <c r="G178">
        <v>104.7</v>
      </c>
    </row>
    <row r="179" spans="1:7" x14ac:dyDescent="0.25">
      <c r="A179" t="s">
        <v>299</v>
      </c>
      <c r="B179" t="s">
        <v>3358</v>
      </c>
      <c r="C179">
        <v>38.1</v>
      </c>
      <c r="D179">
        <v>44.091999999999999</v>
      </c>
      <c r="E179">
        <v>44.405000000000001</v>
      </c>
      <c r="F179">
        <v>16</v>
      </c>
      <c r="G179">
        <v>104</v>
      </c>
    </row>
    <row r="180" spans="1:7" x14ac:dyDescent="0.25">
      <c r="A180" t="s">
        <v>299</v>
      </c>
      <c r="B180" t="s">
        <v>3359</v>
      </c>
      <c r="C180">
        <v>38.799999999999997</v>
      </c>
      <c r="D180">
        <v>46.031999999999996</v>
      </c>
      <c r="E180">
        <v>44.548999999999999</v>
      </c>
      <c r="F180">
        <v>15</v>
      </c>
      <c r="G180">
        <v>104.6</v>
      </c>
    </row>
    <row r="181" spans="1:7" x14ac:dyDescent="0.25">
      <c r="A181" t="s">
        <v>299</v>
      </c>
      <c r="B181" t="s">
        <v>3360</v>
      </c>
      <c r="C181">
        <v>38.299999999999997</v>
      </c>
      <c r="D181">
        <v>45.567999999999998</v>
      </c>
      <c r="E181">
        <v>44.530999999999999</v>
      </c>
      <c r="F181">
        <v>16</v>
      </c>
      <c r="G181">
        <v>105.3</v>
      </c>
    </row>
    <row r="182" spans="1:7" x14ac:dyDescent="0.25">
      <c r="A182" t="s">
        <v>299</v>
      </c>
      <c r="B182" t="s">
        <v>3361</v>
      </c>
      <c r="C182">
        <v>39.4</v>
      </c>
      <c r="D182">
        <v>45.878999999999998</v>
      </c>
      <c r="E182">
        <v>45.280999999999999</v>
      </c>
      <c r="F182">
        <v>15</v>
      </c>
      <c r="G182">
        <v>104.8</v>
      </c>
    </row>
    <row r="183" spans="1:7" x14ac:dyDescent="0.25">
      <c r="A183" t="s">
        <v>299</v>
      </c>
      <c r="B183" t="s">
        <v>3362</v>
      </c>
      <c r="C183">
        <v>38.5</v>
      </c>
      <c r="D183">
        <v>44.744999999999997</v>
      </c>
      <c r="E183">
        <v>44.820999999999998</v>
      </c>
      <c r="F183">
        <v>16</v>
      </c>
      <c r="G183">
        <v>104.7</v>
      </c>
    </row>
    <row r="184" spans="1:7" x14ac:dyDescent="0.25">
      <c r="A184" t="s">
        <v>299</v>
      </c>
      <c r="B184" t="s">
        <v>3363</v>
      </c>
      <c r="C184">
        <v>38</v>
      </c>
      <c r="D184">
        <v>45.439</v>
      </c>
      <c r="E184">
        <v>45.084000000000003</v>
      </c>
      <c r="F184">
        <v>16</v>
      </c>
      <c r="G184">
        <v>104.7</v>
      </c>
    </row>
    <row r="185" spans="1:7" x14ac:dyDescent="0.25">
      <c r="A185" t="s">
        <v>299</v>
      </c>
      <c r="B185" t="s">
        <v>3364</v>
      </c>
      <c r="C185">
        <v>38.799999999999997</v>
      </c>
      <c r="D185">
        <v>45.975999999999999</v>
      </c>
      <c r="E185">
        <v>44.512</v>
      </c>
      <c r="F185">
        <v>16</v>
      </c>
      <c r="G185">
        <v>104.3</v>
      </c>
    </row>
    <row r="186" spans="1:7" x14ac:dyDescent="0.25">
      <c r="A186" t="s">
        <v>299</v>
      </c>
      <c r="B186" t="s">
        <v>3365</v>
      </c>
      <c r="C186">
        <v>39.6</v>
      </c>
      <c r="D186">
        <v>46.280999999999999</v>
      </c>
      <c r="E186">
        <v>44.628</v>
      </c>
      <c r="F186">
        <v>15</v>
      </c>
      <c r="G186">
        <v>104.5</v>
      </c>
    </row>
    <row r="187" spans="1:7" x14ac:dyDescent="0.25">
      <c r="A187" t="s">
        <v>299</v>
      </c>
      <c r="B187" t="s">
        <v>3366</v>
      </c>
      <c r="C187">
        <v>38.4</v>
      </c>
      <c r="D187">
        <v>45.158999999999999</v>
      </c>
      <c r="E187">
        <v>44.341999999999999</v>
      </c>
      <c r="F187">
        <v>15</v>
      </c>
      <c r="G187">
        <v>104.9</v>
      </c>
    </row>
    <row r="188" spans="1:7" x14ac:dyDescent="0.25">
      <c r="A188" t="s">
        <v>299</v>
      </c>
      <c r="B188" t="s">
        <v>3367</v>
      </c>
      <c r="C188">
        <v>38.700000000000003</v>
      </c>
      <c r="D188">
        <v>45.512999999999998</v>
      </c>
      <c r="E188">
        <v>44.902000000000001</v>
      </c>
      <c r="F188">
        <v>16</v>
      </c>
      <c r="G188">
        <v>105</v>
      </c>
    </row>
    <row r="189" spans="1:7" x14ac:dyDescent="0.25">
      <c r="A189" t="s">
        <v>299</v>
      </c>
      <c r="B189" t="s">
        <v>3368</v>
      </c>
      <c r="C189">
        <v>38.200000000000003</v>
      </c>
      <c r="D189">
        <v>44.923000000000002</v>
      </c>
      <c r="E189">
        <v>45.012999999999998</v>
      </c>
      <c r="F189">
        <v>16</v>
      </c>
      <c r="G189">
        <v>105.4</v>
      </c>
    </row>
    <row r="190" spans="1:7" x14ac:dyDescent="0.25">
      <c r="A190" t="s">
        <v>299</v>
      </c>
      <c r="B190" t="s">
        <v>3369</v>
      </c>
      <c r="C190">
        <v>38.1</v>
      </c>
      <c r="D190">
        <v>44.923000000000002</v>
      </c>
      <c r="E190">
        <v>45.15</v>
      </c>
      <c r="F190">
        <v>16</v>
      </c>
      <c r="G190">
        <v>105.4</v>
      </c>
    </row>
    <row r="191" spans="1:7" x14ac:dyDescent="0.25">
      <c r="A191" t="s">
        <v>299</v>
      </c>
      <c r="B191" t="s">
        <v>3370</v>
      </c>
      <c r="C191">
        <v>39.299999999999997</v>
      </c>
      <c r="D191">
        <v>45.576999999999998</v>
      </c>
      <c r="E191">
        <v>44.697000000000003</v>
      </c>
      <c r="F191">
        <v>15</v>
      </c>
      <c r="G191">
        <v>103.7</v>
      </c>
    </row>
    <row r="192" spans="1:7" x14ac:dyDescent="0.25">
      <c r="A192" t="s">
        <v>299</v>
      </c>
      <c r="B192" t="s">
        <v>3371</v>
      </c>
      <c r="C192">
        <v>38.1</v>
      </c>
      <c r="D192">
        <v>45.241</v>
      </c>
      <c r="E192">
        <v>44.697000000000003</v>
      </c>
      <c r="F192">
        <v>15</v>
      </c>
      <c r="G192">
        <v>104.6</v>
      </c>
    </row>
    <row r="193" spans="1:7" x14ac:dyDescent="0.25">
      <c r="A193" t="s">
        <v>299</v>
      </c>
      <c r="B193" t="s">
        <v>3372</v>
      </c>
      <c r="C193">
        <v>38.1</v>
      </c>
      <c r="D193">
        <v>45.241</v>
      </c>
      <c r="E193">
        <v>44.155000000000001</v>
      </c>
      <c r="F193">
        <v>16</v>
      </c>
      <c r="G193">
        <v>104.6</v>
      </c>
    </row>
    <row r="194" spans="1:7" x14ac:dyDescent="0.25">
      <c r="A194" t="s">
        <v>299</v>
      </c>
      <c r="B194" t="s">
        <v>3373</v>
      </c>
      <c r="C194">
        <v>38.1</v>
      </c>
      <c r="D194">
        <v>44.784999999999997</v>
      </c>
      <c r="E194">
        <v>44.628999999999998</v>
      </c>
      <c r="F194">
        <v>16</v>
      </c>
      <c r="G194">
        <v>105.1</v>
      </c>
    </row>
    <row r="195" spans="1:7" x14ac:dyDescent="0.25">
      <c r="A195" t="s">
        <v>299</v>
      </c>
      <c r="B195" t="s">
        <v>3374</v>
      </c>
      <c r="C195">
        <v>39.1</v>
      </c>
      <c r="D195">
        <v>45.69</v>
      </c>
      <c r="E195">
        <v>44.747</v>
      </c>
      <c r="F195">
        <v>16</v>
      </c>
      <c r="G195">
        <v>105.2</v>
      </c>
    </row>
    <row r="196" spans="1:7" x14ac:dyDescent="0.25">
      <c r="A196" t="s">
        <v>299</v>
      </c>
      <c r="B196" t="s">
        <v>3375</v>
      </c>
      <c r="C196">
        <v>39.4</v>
      </c>
      <c r="D196">
        <v>45.561999999999998</v>
      </c>
      <c r="E196">
        <v>45.314999999999998</v>
      </c>
      <c r="F196">
        <v>16</v>
      </c>
      <c r="G196">
        <v>105</v>
      </c>
    </row>
    <row r="197" spans="1:7" x14ac:dyDescent="0.25">
      <c r="A197" t="s">
        <v>299</v>
      </c>
      <c r="B197" t="s">
        <v>3376</v>
      </c>
      <c r="C197">
        <v>40</v>
      </c>
      <c r="D197">
        <v>45.911999999999999</v>
      </c>
      <c r="E197">
        <v>44.515000000000001</v>
      </c>
      <c r="F197">
        <v>16</v>
      </c>
      <c r="G197">
        <v>105.7</v>
      </c>
    </row>
    <row r="198" spans="1:7" x14ac:dyDescent="0.25">
      <c r="A198" t="s">
        <v>299</v>
      </c>
      <c r="B198" t="s">
        <v>3377</v>
      </c>
      <c r="C198">
        <v>38.1</v>
      </c>
      <c r="D198">
        <v>45.316000000000003</v>
      </c>
      <c r="E198">
        <v>44.884999999999998</v>
      </c>
      <c r="F198">
        <v>16</v>
      </c>
      <c r="G198">
        <v>105.1</v>
      </c>
    </row>
    <row r="199" spans="1:7" x14ac:dyDescent="0.25">
      <c r="A199" t="s">
        <v>299</v>
      </c>
      <c r="B199" t="s">
        <v>3378</v>
      </c>
      <c r="C199">
        <v>39.4</v>
      </c>
      <c r="D199">
        <v>46.058</v>
      </c>
      <c r="E199">
        <v>44.771999999999998</v>
      </c>
      <c r="F199">
        <v>16</v>
      </c>
      <c r="G199">
        <v>105.3</v>
      </c>
    </row>
    <row r="200" spans="1:7" x14ac:dyDescent="0.25">
      <c r="A200" t="s">
        <v>299</v>
      </c>
      <c r="B200" t="s">
        <v>3379</v>
      </c>
      <c r="C200">
        <v>38.299999999999997</v>
      </c>
      <c r="D200">
        <v>45.036000000000001</v>
      </c>
      <c r="E200">
        <v>44.719000000000001</v>
      </c>
      <c r="F200">
        <v>17</v>
      </c>
      <c r="G200">
        <v>105.3</v>
      </c>
    </row>
    <row r="201" spans="1:7" x14ac:dyDescent="0.25">
      <c r="A201" t="s">
        <v>299</v>
      </c>
      <c r="B201" t="s">
        <v>3380</v>
      </c>
      <c r="C201">
        <v>38</v>
      </c>
      <c r="D201">
        <v>44.603999999999999</v>
      </c>
      <c r="E201">
        <v>44.496000000000002</v>
      </c>
      <c r="F201">
        <v>16</v>
      </c>
      <c r="G201">
        <v>104.9</v>
      </c>
    </row>
    <row r="202" spans="1:7" x14ac:dyDescent="0.25">
      <c r="A202" t="s">
        <v>299</v>
      </c>
      <c r="B202" t="s">
        <v>3381</v>
      </c>
      <c r="C202">
        <v>38.4</v>
      </c>
      <c r="D202">
        <v>44.76</v>
      </c>
      <c r="E202">
        <v>44.741999999999997</v>
      </c>
      <c r="F202">
        <v>11</v>
      </c>
      <c r="G202">
        <v>105.1</v>
      </c>
    </row>
    <row r="203" spans="1:7" x14ac:dyDescent="0.25">
      <c r="A203" t="s">
        <v>299</v>
      </c>
      <c r="B203" t="s">
        <v>3382</v>
      </c>
      <c r="C203">
        <v>38.799999999999997</v>
      </c>
      <c r="D203">
        <v>45.765999999999998</v>
      </c>
      <c r="E203">
        <v>44.404000000000003</v>
      </c>
      <c r="F203">
        <v>16</v>
      </c>
      <c r="G203">
        <v>105.3</v>
      </c>
    </row>
    <row r="204" spans="1:7" x14ac:dyDescent="0.25">
      <c r="A204" t="s">
        <v>299</v>
      </c>
      <c r="B204" t="s">
        <v>3383</v>
      </c>
      <c r="C204">
        <v>38.200000000000003</v>
      </c>
      <c r="D204">
        <v>45.4</v>
      </c>
      <c r="E204">
        <v>44.878999999999998</v>
      </c>
      <c r="F204">
        <v>15</v>
      </c>
      <c r="G204">
        <v>105.1</v>
      </c>
    </row>
    <row r="205" spans="1:7" x14ac:dyDescent="0.25">
      <c r="A205" t="s">
        <v>299</v>
      </c>
      <c r="B205" t="s">
        <v>3384</v>
      </c>
      <c r="C205">
        <v>38.4</v>
      </c>
      <c r="D205">
        <v>44.966999999999999</v>
      </c>
      <c r="E205">
        <v>45.365000000000002</v>
      </c>
      <c r="F205">
        <v>16</v>
      </c>
      <c r="G205">
        <v>105.7</v>
      </c>
    </row>
    <row r="206" spans="1:7" x14ac:dyDescent="0.25">
      <c r="A206" t="s">
        <v>299</v>
      </c>
      <c r="B206" t="s">
        <v>3385</v>
      </c>
      <c r="C206">
        <v>38.1</v>
      </c>
      <c r="D206">
        <v>45.109000000000002</v>
      </c>
      <c r="E206">
        <v>44.509</v>
      </c>
      <c r="F206">
        <v>15</v>
      </c>
      <c r="G206">
        <v>105.1</v>
      </c>
    </row>
    <row r="207" spans="1:7" x14ac:dyDescent="0.25">
      <c r="A207" t="s">
        <v>299</v>
      </c>
      <c r="B207" t="s">
        <v>3386</v>
      </c>
      <c r="C207">
        <v>38.6</v>
      </c>
      <c r="D207">
        <v>44.780999999999999</v>
      </c>
      <c r="E207">
        <v>43.927999999999997</v>
      </c>
      <c r="F207">
        <v>16</v>
      </c>
      <c r="G207">
        <v>105.1</v>
      </c>
    </row>
    <row r="208" spans="1:7" x14ac:dyDescent="0.25">
      <c r="A208" t="s">
        <v>299</v>
      </c>
      <c r="B208" t="s">
        <v>3387</v>
      </c>
      <c r="C208">
        <v>38.200000000000003</v>
      </c>
      <c r="D208">
        <v>44.308</v>
      </c>
      <c r="E208">
        <v>44.688000000000002</v>
      </c>
      <c r="F208">
        <v>15</v>
      </c>
      <c r="G208">
        <v>105</v>
      </c>
    </row>
    <row r="209" spans="1:7" x14ac:dyDescent="0.25">
      <c r="A209" t="s">
        <v>299</v>
      </c>
      <c r="B209" t="s">
        <v>3388</v>
      </c>
      <c r="C209">
        <v>38.4</v>
      </c>
      <c r="D209">
        <v>45.12</v>
      </c>
      <c r="E209">
        <v>44.963999999999999</v>
      </c>
      <c r="F209">
        <v>16</v>
      </c>
      <c r="G209">
        <v>105.6</v>
      </c>
    </row>
    <row r="210" spans="1:7" x14ac:dyDescent="0.25">
      <c r="A210" t="s">
        <v>299</v>
      </c>
      <c r="B210" t="s">
        <v>3389</v>
      </c>
      <c r="C210">
        <v>38.299999999999997</v>
      </c>
      <c r="D210">
        <v>44.698</v>
      </c>
      <c r="E210">
        <v>45.098999999999997</v>
      </c>
      <c r="F210">
        <v>16</v>
      </c>
      <c r="G210">
        <v>105.5</v>
      </c>
    </row>
    <row r="211" spans="1:7" x14ac:dyDescent="0.25">
      <c r="A211" t="s">
        <v>299</v>
      </c>
      <c r="B211" t="s">
        <v>3390</v>
      </c>
      <c r="C211">
        <v>38.4</v>
      </c>
      <c r="D211">
        <v>44.774000000000001</v>
      </c>
      <c r="E211">
        <v>44.176000000000002</v>
      </c>
      <c r="F211">
        <v>16</v>
      </c>
      <c r="G211">
        <v>105</v>
      </c>
    </row>
    <row r="212" spans="1:7" x14ac:dyDescent="0.25">
      <c r="A212" t="s">
        <v>299</v>
      </c>
      <c r="B212" t="s">
        <v>3391</v>
      </c>
      <c r="C212">
        <v>38.200000000000003</v>
      </c>
      <c r="D212">
        <v>44.564999999999998</v>
      </c>
      <c r="E212">
        <v>44.326000000000001</v>
      </c>
      <c r="F212">
        <v>16</v>
      </c>
      <c r="G212">
        <v>105.1</v>
      </c>
    </row>
    <row r="213" spans="1:7" x14ac:dyDescent="0.25">
      <c r="A213" t="s">
        <v>299</v>
      </c>
      <c r="B213" t="s">
        <v>3392</v>
      </c>
      <c r="C213">
        <v>38</v>
      </c>
      <c r="D213">
        <v>44.856000000000002</v>
      </c>
      <c r="E213">
        <v>44.387999999999998</v>
      </c>
      <c r="F213">
        <v>16</v>
      </c>
      <c r="G213">
        <v>104.8</v>
      </c>
    </row>
    <row r="214" spans="1:7" x14ac:dyDescent="0.25">
      <c r="A214" t="s">
        <v>299</v>
      </c>
      <c r="B214" t="s">
        <v>3393</v>
      </c>
      <c r="C214">
        <v>38.299999999999997</v>
      </c>
      <c r="D214">
        <v>45.777000000000001</v>
      </c>
      <c r="E214">
        <v>44.655999999999999</v>
      </c>
      <c r="F214">
        <v>16</v>
      </c>
      <c r="G214">
        <v>105.3</v>
      </c>
    </row>
    <row r="215" spans="1:7" x14ac:dyDescent="0.25">
      <c r="A215" t="s">
        <v>299</v>
      </c>
      <c r="B215" t="s">
        <v>3394</v>
      </c>
      <c r="C215">
        <v>38.200000000000003</v>
      </c>
      <c r="D215">
        <v>44.741999999999997</v>
      </c>
      <c r="E215">
        <v>44.363999999999997</v>
      </c>
      <c r="F215">
        <v>16</v>
      </c>
      <c r="G215">
        <v>105.3</v>
      </c>
    </row>
    <row r="216" spans="1:7" x14ac:dyDescent="0.25">
      <c r="A216" t="s">
        <v>299</v>
      </c>
      <c r="B216" t="s">
        <v>3395</v>
      </c>
      <c r="C216">
        <v>38.799999999999997</v>
      </c>
      <c r="D216">
        <v>45.26</v>
      </c>
      <c r="E216">
        <v>45.271000000000001</v>
      </c>
      <c r="F216">
        <v>16</v>
      </c>
      <c r="G216">
        <v>105.1</v>
      </c>
    </row>
    <row r="217" spans="1:7" x14ac:dyDescent="0.25">
      <c r="A217" t="s">
        <v>299</v>
      </c>
      <c r="B217" t="s">
        <v>3396</v>
      </c>
      <c r="C217">
        <v>38</v>
      </c>
      <c r="D217">
        <v>44.994</v>
      </c>
      <c r="E217">
        <v>44.893000000000001</v>
      </c>
      <c r="F217">
        <v>16</v>
      </c>
      <c r="G217">
        <v>104.9</v>
      </c>
    </row>
    <row r="218" spans="1:7" x14ac:dyDescent="0.25">
      <c r="A218" t="s">
        <v>299</v>
      </c>
      <c r="B218" t="s">
        <v>3397</v>
      </c>
      <c r="C218">
        <v>38.200000000000003</v>
      </c>
      <c r="D218">
        <v>44.652999999999999</v>
      </c>
      <c r="E218">
        <v>44.77</v>
      </c>
      <c r="F218">
        <v>16</v>
      </c>
      <c r="G218">
        <v>104.5</v>
      </c>
    </row>
    <row r="219" spans="1:7" x14ac:dyDescent="0.25">
      <c r="A219" t="s">
        <v>299</v>
      </c>
      <c r="B219" t="s">
        <v>3398</v>
      </c>
      <c r="C219">
        <v>38.299999999999997</v>
      </c>
      <c r="D219">
        <v>45.167000000000002</v>
      </c>
      <c r="E219">
        <v>44.308999999999997</v>
      </c>
      <c r="F219">
        <v>16</v>
      </c>
      <c r="G219">
        <v>105.4</v>
      </c>
    </row>
    <row r="220" spans="1:7" x14ac:dyDescent="0.25">
      <c r="A220" t="s">
        <v>299</v>
      </c>
      <c r="B220" t="s">
        <v>3399</v>
      </c>
      <c r="C220">
        <v>37.9</v>
      </c>
      <c r="D220">
        <v>45.030999999999999</v>
      </c>
      <c r="E220">
        <v>45.381</v>
      </c>
      <c r="F220">
        <v>15</v>
      </c>
      <c r="G220">
        <v>105.5</v>
      </c>
    </row>
    <row r="221" spans="1:7" x14ac:dyDescent="0.25">
      <c r="A221" t="s">
        <v>299</v>
      </c>
      <c r="B221" t="s">
        <v>3400</v>
      </c>
      <c r="C221">
        <v>38.299999999999997</v>
      </c>
      <c r="D221">
        <v>45.170999999999999</v>
      </c>
      <c r="E221">
        <v>44.95</v>
      </c>
      <c r="F221">
        <v>17</v>
      </c>
      <c r="G221">
        <v>105</v>
      </c>
    </row>
    <row r="222" spans="1:7" x14ac:dyDescent="0.25">
      <c r="A222" t="s">
        <v>299</v>
      </c>
      <c r="B222" t="s">
        <v>3401</v>
      </c>
      <c r="C222">
        <v>38.4</v>
      </c>
      <c r="D222">
        <v>45.460999999999999</v>
      </c>
      <c r="E222">
        <v>44.588999999999999</v>
      </c>
      <c r="F222">
        <v>15</v>
      </c>
      <c r="G222">
        <v>105.3</v>
      </c>
    </row>
    <row r="223" spans="1:7" x14ac:dyDescent="0.25">
      <c r="A223" t="s">
        <v>299</v>
      </c>
      <c r="B223" t="s">
        <v>3402</v>
      </c>
      <c r="C223">
        <v>38</v>
      </c>
      <c r="D223">
        <v>44.307000000000002</v>
      </c>
      <c r="E223">
        <v>44.747</v>
      </c>
      <c r="F223">
        <v>16</v>
      </c>
      <c r="G223">
        <v>105.3</v>
      </c>
    </row>
    <row r="224" spans="1:7" x14ac:dyDescent="0.25">
      <c r="A224" t="s">
        <v>299</v>
      </c>
      <c r="B224" t="s">
        <v>3403</v>
      </c>
      <c r="C224">
        <v>37.9</v>
      </c>
      <c r="D224">
        <v>44.167999999999999</v>
      </c>
      <c r="E224">
        <v>44.307000000000002</v>
      </c>
      <c r="F224">
        <v>15</v>
      </c>
      <c r="G224">
        <v>104.5</v>
      </c>
    </row>
    <row r="225" spans="1:7" x14ac:dyDescent="0.25">
      <c r="A225" t="s">
        <v>299</v>
      </c>
      <c r="B225" t="s">
        <v>3404</v>
      </c>
      <c r="C225">
        <v>40.299999999999997</v>
      </c>
      <c r="D225">
        <v>45.697000000000003</v>
      </c>
      <c r="E225">
        <v>44.176000000000002</v>
      </c>
      <c r="F225">
        <v>15</v>
      </c>
      <c r="G225">
        <v>104.5</v>
      </c>
    </row>
    <row r="226" spans="1:7" x14ac:dyDescent="0.25">
      <c r="A226" t="s">
        <v>299</v>
      </c>
      <c r="B226" t="s">
        <v>3405</v>
      </c>
      <c r="C226">
        <v>43.9</v>
      </c>
      <c r="D226">
        <v>48.89</v>
      </c>
      <c r="E226">
        <v>44.734000000000002</v>
      </c>
      <c r="F226">
        <v>15</v>
      </c>
      <c r="G226">
        <v>100.4</v>
      </c>
    </row>
    <row r="227" spans="1:7" x14ac:dyDescent="0.25">
      <c r="A227" t="s">
        <v>299</v>
      </c>
      <c r="B227" t="s">
        <v>3406</v>
      </c>
      <c r="C227">
        <v>41.6</v>
      </c>
      <c r="D227">
        <v>47.28</v>
      </c>
      <c r="E227">
        <v>44.985999999999997</v>
      </c>
      <c r="F227">
        <v>16</v>
      </c>
      <c r="G227">
        <v>101.2</v>
      </c>
    </row>
    <row r="228" spans="1:7" x14ac:dyDescent="0.25">
      <c r="A228" t="s">
        <v>299</v>
      </c>
      <c r="B228" t="s">
        <v>3407</v>
      </c>
      <c r="C228">
        <v>39.299999999999997</v>
      </c>
      <c r="D228">
        <v>45.494999999999997</v>
      </c>
      <c r="E228">
        <v>44.331000000000003</v>
      </c>
      <c r="F228">
        <v>16</v>
      </c>
      <c r="G228">
        <v>103.5</v>
      </c>
    </row>
    <row r="229" spans="1:7" x14ac:dyDescent="0.25">
      <c r="A229" t="s">
        <v>299</v>
      </c>
      <c r="B229" t="s">
        <v>3408</v>
      </c>
      <c r="C229">
        <v>38.299999999999997</v>
      </c>
      <c r="D229">
        <v>44.353000000000002</v>
      </c>
      <c r="E229">
        <v>44.621000000000002</v>
      </c>
      <c r="F229">
        <v>15</v>
      </c>
      <c r="G229">
        <v>104.4</v>
      </c>
    </row>
    <row r="230" spans="1:7" x14ac:dyDescent="0.25">
      <c r="A230" t="s">
        <v>299</v>
      </c>
      <c r="B230" t="s">
        <v>3409</v>
      </c>
      <c r="C230">
        <v>39.9</v>
      </c>
      <c r="D230">
        <v>45.83</v>
      </c>
      <c r="E230">
        <v>45.067999999999998</v>
      </c>
      <c r="F230">
        <v>15</v>
      </c>
      <c r="G230">
        <v>104.6</v>
      </c>
    </row>
    <row r="231" spans="1:7" x14ac:dyDescent="0.25">
      <c r="A231" t="s">
        <v>299</v>
      </c>
      <c r="B231" t="s">
        <v>3410</v>
      </c>
      <c r="C231">
        <v>38.5</v>
      </c>
      <c r="D231">
        <v>45.265999999999998</v>
      </c>
      <c r="E231">
        <v>44.697000000000003</v>
      </c>
      <c r="F231">
        <v>16</v>
      </c>
      <c r="G231">
        <v>105.2</v>
      </c>
    </row>
    <row r="232" spans="1:7" x14ac:dyDescent="0.25">
      <c r="A232" t="s">
        <v>299</v>
      </c>
      <c r="B232" t="s">
        <v>3411</v>
      </c>
      <c r="C232">
        <v>38.1</v>
      </c>
      <c r="D232">
        <v>45.688000000000002</v>
      </c>
      <c r="E232">
        <v>45.069000000000003</v>
      </c>
      <c r="F232">
        <v>15</v>
      </c>
      <c r="G232">
        <v>104.9</v>
      </c>
    </row>
    <row r="233" spans="1:7" x14ac:dyDescent="0.25">
      <c r="A233" t="s">
        <v>299</v>
      </c>
      <c r="B233" t="s">
        <v>3412</v>
      </c>
      <c r="C233">
        <v>38.299999999999997</v>
      </c>
      <c r="D233">
        <v>45.493000000000002</v>
      </c>
      <c r="E233">
        <v>44.677</v>
      </c>
      <c r="F233">
        <v>14</v>
      </c>
      <c r="G233">
        <v>105.3</v>
      </c>
    </row>
    <row r="234" spans="1:7" x14ac:dyDescent="0.25">
      <c r="A234" t="s">
        <v>299</v>
      </c>
      <c r="B234" t="s">
        <v>3413</v>
      </c>
      <c r="C234">
        <v>38.200000000000003</v>
      </c>
      <c r="D234">
        <v>44.883000000000003</v>
      </c>
      <c r="E234">
        <v>44.314999999999998</v>
      </c>
      <c r="F234">
        <v>16</v>
      </c>
      <c r="G234">
        <v>104.9</v>
      </c>
    </row>
    <row r="235" spans="1:7" x14ac:dyDescent="0.25">
      <c r="A235" t="s">
        <v>299</v>
      </c>
      <c r="B235" t="s">
        <v>3414</v>
      </c>
      <c r="C235">
        <v>38.6</v>
      </c>
      <c r="D235">
        <v>45.154000000000003</v>
      </c>
      <c r="E235">
        <v>45.843000000000004</v>
      </c>
      <c r="F235">
        <v>16</v>
      </c>
      <c r="G235">
        <v>104.3</v>
      </c>
    </row>
    <row r="236" spans="1:7" x14ac:dyDescent="0.25">
      <c r="A236" t="s">
        <v>299</v>
      </c>
      <c r="B236" t="s">
        <v>3415</v>
      </c>
      <c r="C236">
        <v>38.1</v>
      </c>
      <c r="D236">
        <v>44.95</v>
      </c>
      <c r="E236">
        <v>44.536999999999999</v>
      </c>
      <c r="F236">
        <v>15</v>
      </c>
      <c r="G236">
        <v>104.9</v>
      </c>
    </row>
    <row r="237" spans="1:7" x14ac:dyDescent="0.25">
      <c r="A237" t="s">
        <v>299</v>
      </c>
      <c r="B237" t="s">
        <v>3416</v>
      </c>
      <c r="C237">
        <v>38.1</v>
      </c>
      <c r="D237">
        <v>44.533999999999999</v>
      </c>
      <c r="E237">
        <v>44.749000000000002</v>
      </c>
      <c r="F237">
        <v>16</v>
      </c>
      <c r="G237">
        <v>104.8</v>
      </c>
    </row>
    <row r="238" spans="1:7" x14ac:dyDescent="0.25">
      <c r="A238" t="s">
        <v>299</v>
      </c>
      <c r="B238" t="s">
        <v>3417</v>
      </c>
      <c r="C238">
        <v>38.200000000000003</v>
      </c>
      <c r="D238">
        <v>44.895000000000003</v>
      </c>
      <c r="E238">
        <v>44.198999999999998</v>
      </c>
      <c r="F238">
        <v>15</v>
      </c>
      <c r="G238">
        <v>104.9</v>
      </c>
    </row>
    <row r="239" spans="1:7" x14ac:dyDescent="0.25">
      <c r="A239" t="s">
        <v>299</v>
      </c>
      <c r="B239" t="s">
        <v>3418</v>
      </c>
      <c r="C239">
        <v>38.4</v>
      </c>
      <c r="D239">
        <v>44.996000000000002</v>
      </c>
      <c r="E239">
        <v>44.866</v>
      </c>
      <c r="F239">
        <v>15</v>
      </c>
      <c r="G239">
        <v>105.3</v>
      </c>
    </row>
    <row r="240" spans="1:7" x14ac:dyDescent="0.25">
      <c r="A240" t="s">
        <v>299</v>
      </c>
      <c r="B240" t="s">
        <v>3419</v>
      </c>
      <c r="C240">
        <v>38.4</v>
      </c>
      <c r="D240">
        <v>45.430999999999997</v>
      </c>
      <c r="E240">
        <v>44.752000000000002</v>
      </c>
      <c r="F240">
        <v>15</v>
      </c>
      <c r="G240">
        <v>105.2</v>
      </c>
    </row>
    <row r="241" spans="1:7" x14ac:dyDescent="0.25">
      <c r="A241" t="s">
        <v>299</v>
      </c>
      <c r="B241" t="s">
        <v>3420</v>
      </c>
      <c r="C241">
        <v>38</v>
      </c>
      <c r="D241">
        <v>45.963999999999999</v>
      </c>
      <c r="E241">
        <v>44.838999999999999</v>
      </c>
      <c r="F241">
        <v>16</v>
      </c>
      <c r="G241">
        <v>105.3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24D2-56F9-4313-8DF3-19220249F2D1}">
  <dimension ref="A1:J240"/>
  <sheetViews>
    <sheetView workbookViewId="0">
      <selection activeCell="J2" sqref="J2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3421</v>
      </c>
      <c r="C2">
        <v>38</v>
      </c>
      <c r="D2">
        <v>45.353000000000002</v>
      </c>
      <c r="E2">
        <v>44.936</v>
      </c>
      <c r="F2">
        <v>18</v>
      </c>
      <c r="G2">
        <v>204.3</v>
      </c>
      <c r="I2" t="s">
        <v>249</v>
      </c>
      <c r="J2" s="1">
        <f>AVERAGE(Tbl_1_GameObjects_10000[Celkové využití CPU '[%']])</f>
        <v>38.327196652719671</v>
      </c>
    </row>
    <row r="3" spans="1:10" x14ac:dyDescent="0.25">
      <c r="A3" t="s">
        <v>299</v>
      </c>
      <c r="B3" t="s">
        <v>3422</v>
      </c>
      <c r="C3">
        <v>39.200000000000003</v>
      </c>
      <c r="D3">
        <v>48.116999999999997</v>
      </c>
      <c r="E3">
        <v>44.695999999999998</v>
      </c>
      <c r="F3">
        <v>19</v>
      </c>
      <c r="G3">
        <v>205.9</v>
      </c>
      <c r="I3" t="s">
        <v>250</v>
      </c>
      <c r="J3" s="1">
        <f>AVERAGE(Tbl_1_GameObjects_10000[CPU Spotřeba energie jádra (SVI3 TFN) '[W']])</f>
        <v>46.51229288702929</v>
      </c>
    </row>
    <row r="4" spans="1:10" x14ac:dyDescent="0.25">
      <c r="A4" t="s">
        <v>299</v>
      </c>
      <c r="B4" t="s">
        <v>3423</v>
      </c>
      <c r="C4">
        <v>39.200000000000003</v>
      </c>
      <c r="D4">
        <v>48.116999999999997</v>
      </c>
      <c r="E4">
        <v>45.176000000000002</v>
      </c>
      <c r="F4">
        <v>19</v>
      </c>
      <c r="G4">
        <v>205.9</v>
      </c>
      <c r="I4" t="s">
        <v>251</v>
      </c>
      <c r="J4" s="1">
        <f>AVERAGE(Tbl_1_GameObjects_10000[Využití GPU '[%']])</f>
        <v>18.757322175732217</v>
      </c>
    </row>
    <row r="5" spans="1:10" x14ac:dyDescent="0.25">
      <c r="A5" t="s">
        <v>299</v>
      </c>
      <c r="B5" t="s">
        <v>3424</v>
      </c>
      <c r="C5">
        <v>38.200000000000003</v>
      </c>
      <c r="D5">
        <v>46.067</v>
      </c>
      <c r="E5">
        <v>44.579000000000001</v>
      </c>
      <c r="F5">
        <v>19</v>
      </c>
      <c r="G5">
        <v>206.7</v>
      </c>
      <c r="I5" t="s">
        <v>252</v>
      </c>
      <c r="J5" s="1">
        <f>AVERAGE(Tbl_1_GameObjects_10000[Total Board Power (TBP) '[W']])</f>
        <v>44.724476987447716</v>
      </c>
    </row>
    <row r="6" spans="1:10" x14ac:dyDescent="0.25">
      <c r="A6" t="s">
        <v>299</v>
      </c>
      <c r="B6" t="s">
        <v>3425</v>
      </c>
      <c r="C6">
        <v>38.9</v>
      </c>
      <c r="D6">
        <v>48.162999999999997</v>
      </c>
      <c r="E6">
        <v>44.79</v>
      </c>
      <c r="F6">
        <v>19</v>
      </c>
      <c r="G6">
        <v>207.6</v>
      </c>
      <c r="I6" t="s">
        <v>254</v>
      </c>
      <c r="J6" s="1">
        <f>AVERAGE(Tbl_1_GameObjects_10000[Snímková frekvence (Presented) '[FPS']])</f>
        <v>207.33430962343107</v>
      </c>
    </row>
    <row r="7" spans="1:10" x14ac:dyDescent="0.25">
      <c r="A7" t="s">
        <v>299</v>
      </c>
      <c r="B7" t="s">
        <v>3426</v>
      </c>
      <c r="C7">
        <v>38.200000000000003</v>
      </c>
      <c r="D7">
        <v>47.287999999999997</v>
      </c>
      <c r="E7">
        <v>44.737000000000002</v>
      </c>
      <c r="F7">
        <v>19</v>
      </c>
      <c r="G7">
        <v>205.1</v>
      </c>
    </row>
    <row r="8" spans="1:10" x14ac:dyDescent="0.25">
      <c r="A8" t="s">
        <v>299</v>
      </c>
      <c r="B8" t="s">
        <v>3427</v>
      </c>
      <c r="C8">
        <v>38.1</v>
      </c>
      <c r="D8">
        <v>45.343000000000004</v>
      </c>
      <c r="E8">
        <v>44.491999999999997</v>
      </c>
      <c r="F8">
        <v>20</v>
      </c>
      <c r="G8">
        <v>209.1</v>
      </c>
    </row>
    <row r="9" spans="1:10" x14ac:dyDescent="0.25">
      <c r="A9" t="s">
        <v>299</v>
      </c>
      <c r="B9" t="s">
        <v>3428</v>
      </c>
      <c r="C9">
        <v>38.5</v>
      </c>
      <c r="D9">
        <v>47.128</v>
      </c>
      <c r="E9">
        <v>44.404000000000003</v>
      </c>
      <c r="F9">
        <v>19</v>
      </c>
      <c r="G9">
        <v>207.7</v>
      </c>
    </row>
    <row r="10" spans="1:10" x14ac:dyDescent="0.25">
      <c r="A10" t="s">
        <v>299</v>
      </c>
      <c r="B10" t="s">
        <v>3429</v>
      </c>
      <c r="C10">
        <v>37.5</v>
      </c>
      <c r="D10">
        <v>46.335999999999999</v>
      </c>
      <c r="E10">
        <v>44.945999999999998</v>
      </c>
      <c r="F10">
        <v>19</v>
      </c>
      <c r="G10">
        <v>207.9</v>
      </c>
    </row>
    <row r="11" spans="1:10" x14ac:dyDescent="0.25">
      <c r="A11" t="s">
        <v>299</v>
      </c>
      <c r="B11" t="s">
        <v>3430</v>
      </c>
      <c r="C11">
        <v>38.1</v>
      </c>
      <c r="D11">
        <v>48.874000000000002</v>
      </c>
      <c r="E11">
        <v>44.360999999999997</v>
      </c>
      <c r="F11">
        <v>19</v>
      </c>
      <c r="G11">
        <v>210.9</v>
      </c>
    </row>
    <row r="12" spans="1:10" x14ac:dyDescent="0.25">
      <c r="A12" t="s">
        <v>299</v>
      </c>
      <c r="B12" t="s">
        <v>3431</v>
      </c>
      <c r="C12">
        <v>38.299999999999997</v>
      </c>
      <c r="D12">
        <v>46.292000000000002</v>
      </c>
      <c r="E12">
        <v>44.72</v>
      </c>
      <c r="F12">
        <v>19</v>
      </c>
      <c r="G12">
        <v>204.4</v>
      </c>
    </row>
    <row r="13" spans="1:10" x14ac:dyDescent="0.25">
      <c r="A13" t="s">
        <v>299</v>
      </c>
      <c r="B13" t="s">
        <v>3432</v>
      </c>
      <c r="C13">
        <v>37.4</v>
      </c>
      <c r="D13">
        <v>45.316000000000003</v>
      </c>
      <c r="E13">
        <v>44.066000000000003</v>
      </c>
      <c r="F13">
        <v>17</v>
      </c>
      <c r="G13">
        <v>202.5</v>
      </c>
    </row>
    <row r="14" spans="1:10" x14ac:dyDescent="0.25">
      <c r="A14" t="s">
        <v>299</v>
      </c>
      <c r="B14" t="s">
        <v>3433</v>
      </c>
      <c r="C14">
        <v>38</v>
      </c>
      <c r="D14">
        <v>45.984000000000002</v>
      </c>
      <c r="E14">
        <v>44.947000000000003</v>
      </c>
      <c r="F14">
        <v>20</v>
      </c>
      <c r="G14">
        <v>208.8</v>
      </c>
    </row>
    <row r="15" spans="1:10" x14ac:dyDescent="0.25">
      <c r="A15" t="s">
        <v>299</v>
      </c>
      <c r="B15" t="s">
        <v>3434</v>
      </c>
      <c r="C15">
        <v>37.799999999999997</v>
      </c>
      <c r="D15">
        <v>45.125</v>
      </c>
      <c r="E15">
        <v>44.686999999999998</v>
      </c>
      <c r="F15">
        <v>17</v>
      </c>
      <c r="G15">
        <v>209.3</v>
      </c>
    </row>
    <row r="16" spans="1:10" x14ac:dyDescent="0.25">
      <c r="A16" t="s">
        <v>299</v>
      </c>
      <c r="B16" t="s">
        <v>3435</v>
      </c>
      <c r="C16">
        <v>37.799999999999997</v>
      </c>
      <c r="D16">
        <v>46.953000000000003</v>
      </c>
      <c r="E16">
        <v>44.566000000000003</v>
      </c>
      <c r="F16">
        <v>20</v>
      </c>
      <c r="G16">
        <v>206.8</v>
      </c>
    </row>
    <row r="17" spans="1:7" x14ac:dyDescent="0.25">
      <c r="A17" t="s">
        <v>299</v>
      </c>
      <c r="B17" t="s">
        <v>3436</v>
      </c>
      <c r="C17">
        <v>38.200000000000003</v>
      </c>
      <c r="D17">
        <v>47.430999999999997</v>
      </c>
      <c r="E17">
        <v>44.62</v>
      </c>
      <c r="F17">
        <v>19</v>
      </c>
      <c r="G17">
        <v>207</v>
      </c>
    </row>
    <row r="18" spans="1:7" x14ac:dyDescent="0.25">
      <c r="A18" t="s">
        <v>299</v>
      </c>
      <c r="B18" t="s">
        <v>3437</v>
      </c>
      <c r="C18">
        <v>37.799999999999997</v>
      </c>
      <c r="D18">
        <v>45.953000000000003</v>
      </c>
      <c r="E18">
        <v>44.712000000000003</v>
      </c>
      <c r="F18">
        <v>19</v>
      </c>
      <c r="G18">
        <v>207.4</v>
      </c>
    </row>
    <row r="19" spans="1:7" x14ac:dyDescent="0.25">
      <c r="A19" t="s">
        <v>299</v>
      </c>
      <c r="B19" t="s">
        <v>3438</v>
      </c>
      <c r="C19">
        <v>38.1</v>
      </c>
      <c r="D19">
        <v>46.171999999999997</v>
      </c>
      <c r="E19">
        <v>44.988</v>
      </c>
      <c r="F19">
        <v>19</v>
      </c>
      <c r="G19">
        <v>210</v>
      </c>
    </row>
    <row r="20" spans="1:7" x14ac:dyDescent="0.25">
      <c r="A20" t="s">
        <v>299</v>
      </c>
      <c r="B20" t="s">
        <v>3439</v>
      </c>
      <c r="C20">
        <v>37.5</v>
      </c>
      <c r="D20">
        <v>45.834000000000003</v>
      </c>
      <c r="E20">
        <v>44.386000000000003</v>
      </c>
      <c r="F20">
        <v>19</v>
      </c>
      <c r="G20">
        <v>209.3</v>
      </c>
    </row>
    <row r="21" spans="1:7" x14ac:dyDescent="0.25">
      <c r="A21" t="s">
        <v>299</v>
      </c>
      <c r="B21" t="s">
        <v>3440</v>
      </c>
      <c r="C21">
        <v>37.700000000000003</v>
      </c>
      <c r="D21">
        <v>46.125</v>
      </c>
      <c r="E21">
        <v>44.863</v>
      </c>
      <c r="F21">
        <v>19</v>
      </c>
      <c r="G21">
        <v>208.8</v>
      </c>
    </row>
    <row r="22" spans="1:7" x14ac:dyDescent="0.25">
      <c r="A22" t="s">
        <v>299</v>
      </c>
      <c r="B22" t="s">
        <v>3441</v>
      </c>
      <c r="C22">
        <v>37.799999999999997</v>
      </c>
      <c r="D22">
        <v>45.636000000000003</v>
      </c>
      <c r="E22">
        <v>44.683999999999997</v>
      </c>
      <c r="F22">
        <v>20</v>
      </c>
      <c r="G22">
        <v>208.1</v>
      </c>
    </row>
    <row r="23" spans="1:7" x14ac:dyDescent="0.25">
      <c r="A23" t="s">
        <v>299</v>
      </c>
      <c r="B23" t="s">
        <v>3442</v>
      </c>
      <c r="C23">
        <v>37.9</v>
      </c>
      <c r="D23">
        <v>48.192999999999998</v>
      </c>
      <c r="E23">
        <v>44.67</v>
      </c>
      <c r="F23">
        <v>19</v>
      </c>
      <c r="G23">
        <v>207.2</v>
      </c>
    </row>
    <row r="24" spans="1:7" x14ac:dyDescent="0.25">
      <c r="A24" t="s">
        <v>299</v>
      </c>
      <c r="B24" t="s">
        <v>3443</v>
      </c>
      <c r="C24">
        <v>37.9</v>
      </c>
      <c r="D24">
        <v>45.652000000000001</v>
      </c>
      <c r="E24">
        <v>44.628</v>
      </c>
      <c r="F24">
        <v>19</v>
      </c>
      <c r="G24">
        <v>208.2</v>
      </c>
    </row>
    <row r="25" spans="1:7" x14ac:dyDescent="0.25">
      <c r="A25" t="s">
        <v>299</v>
      </c>
      <c r="B25" t="s">
        <v>3444</v>
      </c>
      <c r="C25">
        <v>37.799999999999997</v>
      </c>
      <c r="D25">
        <v>46.567999999999998</v>
      </c>
      <c r="E25">
        <v>44.408999999999999</v>
      </c>
      <c r="F25">
        <v>19</v>
      </c>
      <c r="G25">
        <v>204.4</v>
      </c>
    </row>
    <row r="26" spans="1:7" x14ac:dyDescent="0.25">
      <c r="A26" t="s">
        <v>299</v>
      </c>
      <c r="B26" t="s">
        <v>3445</v>
      </c>
      <c r="C26">
        <v>37.6</v>
      </c>
      <c r="D26">
        <v>46.127000000000002</v>
      </c>
      <c r="E26">
        <v>44.685000000000002</v>
      </c>
      <c r="F26">
        <v>18</v>
      </c>
      <c r="G26">
        <v>206.8</v>
      </c>
    </row>
    <row r="27" spans="1:7" x14ac:dyDescent="0.25">
      <c r="A27" t="s">
        <v>299</v>
      </c>
      <c r="B27" t="s">
        <v>3446</v>
      </c>
      <c r="C27">
        <v>37.299999999999997</v>
      </c>
      <c r="D27">
        <v>46.713999999999999</v>
      </c>
      <c r="E27">
        <v>44.715000000000003</v>
      </c>
      <c r="F27">
        <v>19</v>
      </c>
      <c r="G27">
        <v>205.7</v>
      </c>
    </row>
    <row r="28" spans="1:7" x14ac:dyDescent="0.25">
      <c r="A28" t="s">
        <v>299</v>
      </c>
      <c r="B28" t="s">
        <v>3447</v>
      </c>
      <c r="C28">
        <v>37.700000000000003</v>
      </c>
      <c r="D28">
        <v>45.521999999999998</v>
      </c>
      <c r="E28">
        <v>44.398000000000003</v>
      </c>
      <c r="F28">
        <v>19</v>
      </c>
      <c r="G28">
        <v>208.2</v>
      </c>
    </row>
    <row r="29" spans="1:7" x14ac:dyDescent="0.25">
      <c r="A29" t="s">
        <v>299</v>
      </c>
      <c r="B29" t="s">
        <v>3448</v>
      </c>
      <c r="C29">
        <v>38.1</v>
      </c>
      <c r="D29">
        <v>47.319000000000003</v>
      </c>
      <c r="E29">
        <v>44.823</v>
      </c>
      <c r="F29">
        <v>19</v>
      </c>
      <c r="G29">
        <v>209.6</v>
      </c>
    </row>
    <row r="30" spans="1:7" x14ac:dyDescent="0.25">
      <c r="A30" t="s">
        <v>299</v>
      </c>
      <c r="B30" t="s">
        <v>3449</v>
      </c>
      <c r="C30">
        <v>37.799999999999997</v>
      </c>
      <c r="D30">
        <v>47.11</v>
      </c>
      <c r="E30">
        <v>44.627000000000002</v>
      </c>
      <c r="F30">
        <v>18</v>
      </c>
      <c r="G30">
        <v>209</v>
      </c>
    </row>
    <row r="31" spans="1:7" x14ac:dyDescent="0.25">
      <c r="A31" t="s">
        <v>299</v>
      </c>
      <c r="B31" t="s">
        <v>3450</v>
      </c>
      <c r="C31">
        <v>37.799999999999997</v>
      </c>
      <c r="D31">
        <v>46.334000000000003</v>
      </c>
      <c r="E31">
        <v>44.628999999999998</v>
      </c>
      <c r="F31">
        <v>19</v>
      </c>
      <c r="G31">
        <v>208.5</v>
      </c>
    </row>
    <row r="32" spans="1:7" x14ac:dyDescent="0.25">
      <c r="A32" t="s">
        <v>299</v>
      </c>
      <c r="B32" t="s">
        <v>3451</v>
      </c>
      <c r="C32">
        <v>37.799999999999997</v>
      </c>
      <c r="D32">
        <v>45.287999999999997</v>
      </c>
      <c r="E32">
        <v>44.743000000000002</v>
      </c>
      <c r="F32">
        <v>19</v>
      </c>
      <c r="G32">
        <v>207.1</v>
      </c>
    </row>
    <row r="33" spans="1:7" x14ac:dyDescent="0.25">
      <c r="A33" t="s">
        <v>299</v>
      </c>
      <c r="B33" t="s">
        <v>3452</v>
      </c>
      <c r="C33">
        <v>38.1</v>
      </c>
      <c r="D33">
        <v>46.021000000000001</v>
      </c>
      <c r="E33">
        <v>44.835999999999999</v>
      </c>
      <c r="F33">
        <v>19</v>
      </c>
      <c r="G33">
        <v>208.9</v>
      </c>
    </row>
    <row r="34" spans="1:7" x14ac:dyDescent="0.25">
      <c r="A34" t="s">
        <v>299</v>
      </c>
      <c r="B34" t="s">
        <v>3453</v>
      </c>
      <c r="C34">
        <v>37.700000000000003</v>
      </c>
      <c r="D34">
        <v>45.899000000000001</v>
      </c>
      <c r="E34">
        <v>44.363</v>
      </c>
      <c r="F34">
        <v>15</v>
      </c>
      <c r="G34">
        <v>207</v>
      </c>
    </row>
    <row r="35" spans="1:7" x14ac:dyDescent="0.25">
      <c r="A35" t="s">
        <v>299</v>
      </c>
      <c r="B35" t="s">
        <v>3454</v>
      </c>
      <c r="C35">
        <v>37.5</v>
      </c>
      <c r="D35">
        <v>45.985999999999997</v>
      </c>
      <c r="E35">
        <v>44.673999999999999</v>
      </c>
      <c r="F35">
        <v>18</v>
      </c>
      <c r="G35">
        <v>204.7</v>
      </c>
    </row>
    <row r="36" spans="1:7" x14ac:dyDescent="0.25">
      <c r="A36" t="s">
        <v>299</v>
      </c>
      <c r="B36" t="s">
        <v>3455</v>
      </c>
      <c r="C36">
        <v>37.9</v>
      </c>
      <c r="D36">
        <v>46.764000000000003</v>
      </c>
      <c r="E36">
        <v>44.771999999999998</v>
      </c>
      <c r="F36">
        <v>19</v>
      </c>
      <c r="G36">
        <v>207.8</v>
      </c>
    </row>
    <row r="37" spans="1:7" x14ac:dyDescent="0.25">
      <c r="A37" t="s">
        <v>299</v>
      </c>
      <c r="B37" t="s">
        <v>3456</v>
      </c>
      <c r="C37">
        <v>38</v>
      </c>
      <c r="D37">
        <v>45.844000000000001</v>
      </c>
      <c r="E37">
        <v>44.895000000000003</v>
      </c>
      <c r="F37">
        <v>18</v>
      </c>
      <c r="G37">
        <v>208.2</v>
      </c>
    </row>
    <row r="38" spans="1:7" x14ac:dyDescent="0.25">
      <c r="A38" t="s">
        <v>299</v>
      </c>
      <c r="B38" t="s">
        <v>3457</v>
      </c>
      <c r="C38">
        <v>37.799999999999997</v>
      </c>
      <c r="D38">
        <v>44.91</v>
      </c>
      <c r="E38">
        <v>44.93</v>
      </c>
      <c r="F38">
        <v>19</v>
      </c>
      <c r="G38">
        <v>208.3</v>
      </c>
    </row>
    <row r="39" spans="1:7" x14ac:dyDescent="0.25">
      <c r="A39" t="s">
        <v>299</v>
      </c>
      <c r="B39" t="s">
        <v>3458</v>
      </c>
      <c r="C39">
        <v>37.9</v>
      </c>
      <c r="D39">
        <v>45.091999999999999</v>
      </c>
      <c r="E39">
        <v>44.664999999999999</v>
      </c>
      <c r="F39">
        <v>19</v>
      </c>
      <c r="G39">
        <v>207.4</v>
      </c>
    </row>
    <row r="40" spans="1:7" x14ac:dyDescent="0.25">
      <c r="A40" t="s">
        <v>299</v>
      </c>
      <c r="B40" t="s">
        <v>3459</v>
      </c>
      <c r="C40">
        <v>39.299999999999997</v>
      </c>
      <c r="D40">
        <v>48.063000000000002</v>
      </c>
      <c r="E40">
        <v>45.05</v>
      </c>
      <c r="F40">
        <v>18</v>
      </c>
      <c r="G40">
        <v>206</v>
      </c>
    </row>
    <row r="41" spans="1:7" x14ac:dyDescent="0.25">
      <c r="A41" t="s">
        <v>299</v>
      </c>
      <c r="B41" t="s">
        <v>3460</v>
      </c>
      <c r="C41">
        <v>37.9</v>
      </c>
      <c r="D41">
        <v>46.08</v>
      </c>
      <c r="E41">
        <v>44.71</v>
      </c>
      <c r="F41">
        <v>18</v>
      </c>
      <c r="G41">
        <v>206</v>
      </c>
    </row>
    <row r="42" spans="1:7" x14ac:dyDescent="0.25">
      <c r="A42" t="s">
        <v>299</v>
      </c>
      <c r="B42" t="s">
        <v>3461</v>
      </c>
      <c r="C42">
        <v>37.9</v>
      </c>
      <c r="D42">
        <v>46.088999999999999</v>
      </c>
      <c r="E42">
        <v>44.646000000000001</v>
      </c>
      <c r="F42">
        <v>19</v>
      </c>
      <c r="G42">
        <v>206.3</v>
      </c>
    </row>
    <row r="43" spans="1:7" x14ac:dyDescent="0.25">
      <c r="A43" t="s">
        <v>299</v>
      </c>
      <c r="B43" t="s">
        <v>3462</v>
      </c>
      <c r="C43">
        <v>38.799999999999997</v>
      </c>
      <c r="D43">
        <v>46.786000000000001</v>
      </c>
      <c r="E43">
        <v>44.512999999999998</v>
      </c>
      <c r="F43">
        <v>18</v>
      </c>
      <c r="G43">
        <v>206.7</v>
      </c>
    </row>
    <row r="44" spans="1:7" x14ac:dyDescent="0.25">
      <c r="A44" t="s">
        <v>299</v>
      </c>
      <c r="B44" t="s">
        <v>3463</v>
      </c>
      <c r="C44">
        <v>38.200000000000003</v>
      </c>
      <c r="D44">
        <v>46.366999999999997</v>
      </c>
      <c r="E44">
        <v>44.777000000000001</v>
      </c>
      <c r="F44">
        <v>19</v>
      </c>
      <c r="G44">
        <v>208.8</v>
      </c>
    </row>
    <row r="45" spans="1:7" x14ac:dyDescent="0.25">
      <c r="A45" t="s">
        <v>299</v>
      </c>
      <c r="B45" t="s">
        <v>3464</v>
      </c>
      <c r="C45">
        <v>38.200000000000003</v>
      </c>
      <c r="D45">
        <v>46.366999999999997</v>
      </c>
      <c r="E45">
        <v>44.845999999999997</v>
      </c>
      <c r="F45">
        <v>17</v>
      </c>
      <c r="G45">
        <v>208.8</v>
      </c>
    </row>
    <row r="46" spans="1:7" x14ac:dyDescent="0.25">
      <c r="A46" t="s">
        <v>299</v>
      </c>
      <c r="B46" t="s">
        <v>3465</v>
      </c>
      <c r="C46">
        <v>37.9</v>
      </c>
      <c r="D46">
        <v>45.920999999999999</v>
      </c>
      <c r="E46">
        <v>44.911999999999999</v>
      </c>
      <c r="F46">
        <v>19</v>
      </c>
      <c r="G46">
        <v>208.6</v>
      </c>
    </row>
    <row r="47" spans="1:7" x14ac:dyDescent="0.25">
      <c r="A47" t="s">
        <v>299</v>
      </c>
      <c r="B47" t="s">
        <v>3466</v>
      </c>
      <c r="C47">
        <v>38</v>
      </c>
      <c r="D47">
        <v>46.411999999999999</v>
      </c>
      <c r="E47">
        <v>44.948</v>
      </c>
      <c r="F47">
        <v>18</v>
      </c>
      <c r="G47">
        <v>204.9</v>
      </c>
    </row>
    <row r="48" spans="1:7" x14ac:dyDescent="0.25">
      <c r="A48" t="s">
        <v>299</v>
      </c>
      <c r="B48" t="s">
        <v>3467</v>
      </c>
      <c r="C48">
        <v>38.200000000000003</v>
      </c>
      <c r="D48">
        <v>46.783999999999999</v>
      </c>
      <c r="E48">
        <v>44.768000000000001</v>
      </c>
      <c r="F48">
        <v>19</v>
      </c>
      <c r="G48">
        <v>207</v>
      </c>
    </row>
    <row r="49" spans="1:7" x14ac:dyDescent="0.25">
      <c r="A49" t="s">
        <v>299</v>
      </c>
      <c r="B49" t="s">
        <v>3468</v>
      </c>
      <c r="C49">
        <v>38.6</v>
      </c>
      <c r="D49">
        <v>47.509</v>
      </c>
      <c r="E49">
        <v>45.103999999999999</v>
      </c>
      <c r="F49">
        <v>18</v>
      </c>
      <c r="G49">
        <v>207.3</v>
      </c>
    </row>
    <row r="50" spans="1:7" x14ac:dyDescent="0.25">
      <c r="A50" t="s">
        <v>299</v>
      </c>
      <c r="B50" t="s">
        <v>3469</v>
      </c>
      <c r="C50">
        <v>37.9</v>
      </c>
      <c r="D50">
        <v>45.317</v>
      </c>
      <c r="E50">
        <v>44.981000000000002</v>
      </c>
      <c r="F50">
        <v>19</v>
      </c>
      <c r="G50">
        <v>207.4</v>
      </c>
    </row>
    <row r="51" spans="1:7" x14ac:dyDescent="0.25">
      <c r="A51" t="s">
        <v>299</v>
      </c>
      <c r="B51" t="s">
        <v>3470</v>
      </c>
      <c r="C51">
        <v>38.200000000000003</v>
      </c>
      <c r="D51">
        <v>46.372999999999998</v>
      </c>
      <c r="E51">
        <v>44.713999999999999</v>
      </c>
      <c r="F51">
        <v>18</v>
      </c>
      <c r="G51">
        <v>207.4</v>
      </c>
    </row>
    <row r="52" spans="1:7" x14ac:dyDescent="0.25">
      <c r="A52" t="s">
        <v>299</v>
      </c>
      <c r="B52" t="s">
        <v>3471</v>
      </c>
      <c r="C52">
        <v>38.200000000000003</v>
      </c>
      <c r="D52">
        <v>47.741</v>
      </c>
      <c r="E52">
        <v>44.786999999999999</v>
      </c>
      <c r="F52">
        <v>19</v>
      </c>
      <c r="G52">
        <v>207.6</v>
      </c>
    </row>
    <row r="53" spans="1:7" x14ac:dyDescent="0.25">
      <c r="A53" t="s">
        <v>299</v>
      </c>
      <c r="B53" t="s">
        <v>3472</v>
      </c>
      <c r="C53">
        <v>37.5</v>
      </c>
      <c r="D53">
        <v>46.529000000000003</v>
      </c>
      <c r="E53">
        <v>44.552999999999997</v>
      </c>
      <c r="F53">
        <v>19</v>
      </c>
      <c r="G53">
        <v>206.4</v>
      </c>
    </row>
    <row r="54" spans="1:7" x14ac:dyDescent="0.25">
      <c r="A54" t="s">
        <v>299</v>
      </c>
      <c r="B54" t="s">
        <v>3473</v>
      </c>
      <c r="C54">
        <v>37.9</v>
      </c>
      <c r="D54">
        <v>45.847999999999999</v>
      </c>
      <c r="E54">
        <v>45.255000000000003</v>
      </c>
      <c r="F54">
        <v>19</v>
      </c>
      <c r="G54">
        <v>209.1</v>
      </c>
    </row>
    <row r="55" spans="1:7" x14ac:dyDescent="0.25">
      <c r="A55" t="s">
        <v>299</v>
      </c>
      <c r="B55" t="s">
        <v>3474</v>
      </c>
      <c r="C55">
        <v>37.700000000000003</v>
      </c>
      <c r="D55">
        <v>46.377000000000002</v>
      </c>
      <c r="E55">
        <v>44.557000000000002</v>
      </c>
      <c r="F55">
        <v>18</v>
      </c>
      <c r="G55">
        <v>208.1</v>
      </c>
    </row>
    <row r="56" spans="1:7" x14ac:dyDescent="0.25">
      <c r="A56" t="s">
        <v>299</v>
      </c>
      <c r="B56" t="s">
        <v>3475</v>
      </c>
      <c r="C56">
        <v>38.4</v>
      </c>
      <c r="D56">
        <v>47.588000000000001</v>
      </c>
      <c r="E56">
        <v>44.854999999999997</v>
      </c>
      <c r="F56">
        <v>18</v>
      </c>
      <c r="G56">
        <v>203.3</v>
      </c>
    </row>
    <row r="57" spans="1:7" x14ac:dyDescent="0.25">
      <c r="A57" t="s">
        <v>299</v>
      </c>
      <c r="B57" t="s">
        <v>3476</v>
      </c>
      <c r="C57">
        <v>37.200000000000003</v>
      </c>
      <c r="D57">
        <v>44.893000000000001</v>
      </c>
      <c r="E57">
        <v>44.929000000000002</v>
      </c>
      <c r="F57">
        <v>18</v>
      </c>
      <c r="G57">
        <v>200.6</v>
      </c>
    </row>
    <row r="58" spans="1:7" x14ac:dyDescent="0.25">
      <c r="A58" t="s">
        <v>299</v>
      </c>
      <c r="B58" t="s">
        <v>3477</v>
      </c>
      <c r="C58">
        <v>38.6</v>
      </c>
      <c r="D58">
        <v>46.015000000000001</v>
      </c>
      <c r="E58">
        <v>44.71</v>
      </c>
      <c r="F58">
        <v>20</v>
      </c>
      <c r="G58">
        <v>205.8</v>
      </c>
    </row>
    <row r="59" spans="1:7" x14ac:dyDescent="0.25">
      <c r="A59" t="s">
        <v>299</v>
      </c>
      <c r="B59" t="s">
        <v>3478</v>
      </c>
      <c r="C59">
        <v>38</v>
      </c>
      <c r="D59">
        <v>46.423000000000002</v>
      </c>
      <c r="E59">
        <v>44.784999999999997</v>
      </c>
      <c r="F59">
        <v>18</v>
      </c>
      <c r="G59">
        <v>207.1</v>
      </c>
    </row>
    <row r="60" spans="1:7" x14ac:dyDescent="0.25">
      <c r="A60" t="s">
        <v>299</v>
      </c>
      <c r="B60" t="s">
        <v>3479</v>
      </c>
      <c r="C60">
        <v>37.200000000000003</v>
      </c>
      <c r="D60">
        <v>45.648000000000003</v>
      </c>
      <c r="E60">
        <v>45.042000000000002</v>
      </c>
      <c r="F60">
        <v>18</v>
      </c>
      <c r="G60">
        <v>203.9</v>
      </c>
    </row>
    <row r="61" spans="1:7" x14ac:dyDescent="0.25">
      <c r="A61" t="s">
        <v>299</v>
      </c>
      <c r="B61" t="s">
        <v>3480</v>
      </c>
      <c r="C61">
        <v>37.200000000000003</v>
      </c>
      <c r="D61">
        <v>45.648000000000003</v>
      </c>
      <c r="E61">
        <v>44.764000000000003</v>
      </c>
      <c r="F61">
        <v>19</v>
      </c>
      <c r="G61">
        <v>203.9</v>
      </c>
    </row>
    <row r="62" spans="1:7" x14ac:dyDescent="0.25">
      <c r="A62" t="s">
        <v>299</v>
      </c>
      <c r="B62" t="s">
        <v>3481</v>
      </c>
      <c r="C62">
        <v>37.799999999999997</v>
      </c>
      <c r="D62">
        <v>45.719000000000001</v>
      </c>
      <c r="E62">
        <v>44.758000000000003</v>
      </c>
      <c r="F62">
        <v>18</v>
      </c>
      <c r="G62">
        <v>205.2</v>
      </c>
    </row>
    <row r="63" spans="1:7" x14ac:dyDescent="0.25">
      <c r="A63" t="s">
        <v>299</v>
      </c>
      <c r="B63" t="s">
        <v>3482</v>
      </c>
      <c r="C63">
        <v>37.799999999999997</v>
      </c>
      <c r="D63">
        <v>45.091999999999999</v>
      </c>
      <c r="E63">
        <v>44.895000000000003</v>
      </c>
      <c r="F63">
        <v>18</v>
      </c>
      <c r="G63">
        <v>207</v>
      </c>
    </row>
    <row r="64" spans="1:7" x14ac:dyDescent="0.25">
      <c r="A64" t="s">
        <v>299</v>
      </c>
      <c r="B64" t="s">
        <v>3483</v>
      </c>
      <c r="C64">
        <v>37.799999999999997</v>
      </c>
      <c r="D64">
        <v>45.091999999999999</v>
      </c>
      <c r="E64">
        <v>44.895000000000003</v>
      </c>
      <c r="F64">
        <v>18</v>
      </c>
      <c r="G64">
        <v>207</v>
      </c>
    </row>
    <row r="65" spans="1:7" x14ac:dyDescent="0.25">
      <c r="A65" t="s">
        <v>299</v>
      </c>
      <c r="B65" t="s">
        <v>3484</v>
      </c>
      <c r="C65">
        <v>38.1</v>
      </c>
      <c r="D65">
        <v>49.298999999999999</v>
      </c>
      <c r="E65">
        <v>44.75</v>
      </c>
      <c r="F65">
        <v>18</v>
      </c>
      <c r="G65">
        <v>211</v>
      </c>
    </row>
    <row r="66" spans="1:7" x14ac:dyDescent="0.25">
      <c r="A66" t="s">
        <v>299</v>
      </c>
      <c r="B66" t="s">
        <v>3485</v>
      </c>
      <c r="C66">
        <v>38.1</v>
      </c>
      <c r="D66">
        <v>49.298999999999999</v>
      </c>
      <c r="E66">
        <v>45.024000000000001</v>
      </c>
      <c r="F66">
        <v>19</v>
      </c>
      <c r="G66">
        <v>211.6</v>
      </c>
    </row>
    <row r="67" spans="1:7" x14ac:dyDescent="0.25">
      <c r="A67" t="s">
        <v>299</v>
      </c>
      <c r="B67" t="s">
        <v>3486</v>
      </c>
      <c r="C67">
        <v>37.799999999999997</v>
      </c>
      <c r="D67">
        <v>46.082999999999998</v>
      </c>
      <c r="E67">
        <v>44.557000000000002</v>
      </c>
      <c r="F67">
        <v>20</v>
      </c>
      <c r="G67">
        <v>207.8</v>
      </c>
    </row>
    <row r="68" spans="1:7" x14ac:dyDescent="0.25">
      <c r="A68" t="s">
        <v>299</v>
      </c>
      <c r="B68" t="s">
        <v>3487</v>
      </c>
      <c r="C68">
        <v>37.700000000000003</v>
      </c>
      <c r="D68">
        <v>46.094000000000001</v>
      </c>
      <c r="E68">
        <v>44.656999999999996</v>
      </c>
      <c r="F68">
        <v>19</v>
      </c>
      <c r="G68">
        <v>206.6</v>
      </c>
    </row>
    <row r="69" spans="1:7" x14ac:dyDescent="0.25">
      <c r="A69" t="s">
        <v>299</v>
      </c>
      <c r="B69" t="s">
        <v>3488</v>
      </c>
      <c r="C69">
        <v>38</v>
      </c>
      <c r="D69">
        <v>47.191000000000003</v>
      </c>
      <c r="E69">
        <v>44.476999999999997</v>
      </c>
      <c r="F69">
        <v>20</v>
      </c>
      <c r="G69">
        <v>209.6</v>
      </c>
    </row>
    <row r="70" spans="1:7" x14ac:dyDescent="0.25">
      <c r="A70" t="s">
        <v>299</v>
      </c>
      <c r="B70" t="s">
        <v>3489</v>
      </c>
      <c r="C70">
        <v>37.1</v>
      </c>
      <c r="D70">
        <v>44.426000000000002</v>
      </c>
      <c r="E70">
        <v>44.945</v>
      </c>
      <c r="F70">
        <v>19</v>
      </c>
      <c r="G70">
        <v>205.2</v>
      </c>
    </row>
    <row r="71" spans="1:7" x14ac:dyDescent="0.25">
      <c r="A71" t="s">
        <v>299</v>
      </c>
      <c r="B71" t="s">
        <v>3490</v>
      </c>
      <c r="C71">
        <v>38</v>
      </c>
      <c r="D71">
        <v>45.22</v>
      </c>
      <c r="E71">
        <v>44.74</v>
      </c>
      <c r="F71">
        <v>20</v>
      </c>
      <c r="G71">
        <v>208.6</v>
      </c>
    </row>
    <row r="72" spans="1:7" x14ac:dyDescent="0.25">
      <c r="A72" t="s">
        <v>299</v>
      </c>
      <c r="B72" t="s">
        <v>3491</v>
      </c>
      <c r="C72">
        <v>37.5</v>
      </c>
      <c r="D72">
        <v>46.24</v>
      </c>
      <c r="E72">
        <v>44.96</v>
      </c>
      <c r="F72">
        <v>19</v>
      </c>
      <c r="G72">
        <v>209.1</v>
      </c>
    </row>
    <row r="73" spans="1:7" x14ac:dyDescent="0.25">
      <c r="A73" t="s">
        <v>299</v>
      </c>
      <c r="B73" t="s">
        <v>3492</v>
      </c>
      <c r="C73">
        <v>38</v>
      </c>
      <c r="D73">
        <v>45.598999999999997</v>
      </c>
      <c r="E73">
        <v>44.908000000000001</v>
      </c>
      <c r="F73">
        <v>20</v>
      </c>
      <c r="G73">
        <v>207.7</v>
      </c>
    </row>
    <row r="74" spans="1:7" x14ac:dyDescent="0.25">
      <c r="A74" t="s">
        <v>299</v>
      </c>
      <c r="B74" t="s">
        <v>3493</v>
      </c>
      <c r="C74">
        <v>37.9</v>
      </c>
      <c r="D74">
        <v>46.28</v>
      </c>
      <c r="E74">
        <v>44.668999999999997</v>
      </c>
      <c r="F74">
        <v>19</v>
      </c>
      <c r="G74">
        <v>209.5</v>
      </c>
    </row>
    <row r="75" spans="1:7" x14ac:dyDescent="0.25">
      <c r="A75" t="s">
        <v>299</v>
      </c>
      <c r="B75" t="s">
        <v>3494</v>
      </c>
      <c r="C75">
        <v>37.9</v>
      </c>
      <c r="D75">
        <v>46.649000000000001</v>
      </c>
      <c r="E75">
        <v>44.451000000000001</v>
      </c>
      <c r="F75">
        <v>20</v>
      </c>
      <c r="G75">
        <v>207.2</v>
      </c>
    </row>
    <row r="76" spans="1:7" x14ac:dyDescent="0.25">
      <c r="A76" t="s">
        <v>299</v>
      </c>
      <c r="B76" t="s">
        <v>3495</v>
      </c>
      <c r="C76">
        <v>37.4</v>
      </c>
      <c r="D76">
        <v>45.487000000000002</v>
      </c>
      <c r="E76">
        <v>44.523000000000003</v>
      </c>
      <c r="F76">
        <v>19</v>
      </c>
      <c r="G76">
        <v>204.6</v>
      </c>
    </row>
    <row r="77" spans="1:7" x14ac:dyDescent="0.25">
      <c r="A77" t="s">
        <v>299</v>
      </c>
      <c r="B77" t="s">
        <v>3496</v>
      </c>
      <c r="C77">
        <v>37.700000000000003</v>
      </c>
      <c r="D77">
        <v>45.356999999999999</v>
      </c>
      <c r="E77">
        <v>44.43</v>
      </c>
      <c r="F77">
        <v>20</v>
      </c>
      <c r="G77">
        <v>207.8</v>
      </c>
    </row>
    <row r="78" spans="1:7" x14ac:dyDescent="0.25">
      <c r="A78" t="s">
        <v>299</v>
      </c>
      <c r="B78" t="s">
        <v>3497</v>
      </c>
      <c r="C78">
        <v>38.6</v>
      </c>
      <c r="D78">
        <v>46.521000000000001</v>
      </c>
      <c r="E78">
        <v>45.136000000000003</v>
      </c>
      <c r="F78">
        <v>19</v>
      </c>
      <c r="G78">
        <v>207.6</v>
      </c>
    </row>
    <row r="79" spans="1:7" x14ac:dyDescent="0.25">
      <c r="A79" t="s">
        <v>299</v>
      </c>
      <c r="B79" t="s">
        <v>3498</v>
      </c>
      <c r="C79">
        <v>37.299999999999997</v>
      </c>
      <c r="D79">
        <v>45.869</v>
      </c>
      <c r="E79">
        <v>44.665999999999997</v>
      </c>
      <c r="F79">
        <v>17</v>
      </c>
      <c r="G79">
        <v>202.8</v>
      </c>
    </row>
    <row r="80" spans="1:7" x14ac:dyDescent="0.25">
      <c r="A80" t="s">
        <v>299</v>
      </c>
      <c r="B80" t="s">
        <v>3499</v>
      </c>
      <c r="C80">
        <v>37.799999999999997</v>
      </c>
      <c r="D80">
        <v>45.363999999999997</v>
      </c>
      <c r="E80">
        <v>44.694000000000003</v>
      </c>
      <c r="F80">
        <v>19</v>
      </c>
      <c r="G80">
        <v>205.6</v>
      </c>
    </row>
    <row r="81" spans="1:7" x14ac:dyDescent="0.25">
      <c r="A81" t="s">
        <v>299</v>
      </c>
      <c r="B81" t="s">
        <v>3500</v>
      </c>
      <c r="C81">
        <v>37.9</v>
      </c>
      <c r="D81">
        <v>45.953000000000003</v>
      </c>
      <c r="E81">
        <v>44.814</v>
      </c>
      <c r="F81">
        <v>19</v>
      </c>
      <c r="G81">
        <v>208.4</v>
      </c>
    </row>
    <row r="82" spans="1:7" x14ac:dyDescent="0.25">
      <c r="A82" t="s">
        <v>299</v>
      </c>
      <c r="B82" t="s">
        <v>3501</v>
      </c>
      <c r="C82">
        <v>37.200000000000003</v>
      </c>
      <c r="D82">
        <v>47.402999999999999</v>
      </c>
      <c r="E82">
        <v>44.554000000000002</v>
      </c>
      <c r="F82">
        <v>19</v>
      </c>
      <c r="G82">
        <v>206.9</v>
      </c>
    </row>
    <row r="83" spans="1:7" x14ac:dyDescent="0.25">
      <c r="A83" t="s">
        <v>299</v>
      </c>
      <c r="B83" t="s">
        <v>3502</v>
      </c>
      <c r="C83">
        <v>37.9</v>
      </c>
      <c r="D83">
        <v>46.616999999999997</v>
      </c>
      <c r="E83">
        <v>45.064999999999998</v>
      </c>
      <c r="F83">
        <v>16</v>
      </c>
      <c r="G83">
        <v>207.2</v>
      </c>
    </row>
    <row r="84" spans="1:7" x14ac:dyDescent="0.25">
      <c r="A84" t="s">
        <v>299</v>
      </c>
      <c r="B84" t="s">
        <v>3503</v>
      </c>
      <c r="C84">
        <v>37.9</v>
      </c>
      <c r="D84">
        <v>45.753</v>
      </c>
      <c r="E84">
        <v>44.539000000000001</v>
      </c>
      <c r="F84">
        <v>19</v>
      </c>
      <c r="G84">
        <v>207.9</v>
      </c>
    </row>
    <row r="85" spans="1:7" x14ac:dyDescent="0.25">
      <c r="A85" t="s">
        <v>299</v>
      </c>
      <c r="B85" t="s">
        <v>3504</v>
      </c>
      <c r="C85">
        <v>37.799999999999997</v>
      </c>
      <c r="D85">
        <v>46.351999999999997</v>
      </c>
      <c r="E85">
        <v>45.219000000000001</v>
      </c>
      <c r="F85">
        <v>19</v>
      </c>
      <c r="G85">
        <v>206.7</v>
      </c>
    </row>
    <row r="86" spans="1:7" x14ac:dyDescent="0.25">
      <c r="A86" t="s">
        <v>299</v>
      </c>
      <c r="B86" t="s">
        <v>3505</v>
      </c>
      <c r="C86">
        <v>37.799999999999997</v>
      </c>
      <c r="D86">
        <v>45.665999999999997</v>
      </c>
      <c r="E86">
        <v>44.540999999999997</v>
      </c>
      <c r="F86">
        <v>19</v>
      </c>
      <c r="G86">
        <v>207.7</v>
      </c>
    </row>
    <row r="87" spans="1:7" x14ac:dyDescent="0.25">
      <c r="A87" t="s">
        <v>299</v>
      </c>
      <c r="B87" t="s">
        <v>3506</v>
      </c>
      <c r="C87">
        <v>37.799999999999997</v>
      </c>
      <c r="D87">
        <v>47.164000000000001</v>
      </c>
      <c r="E87">
        <v>44.881</v>
      </c>
      <c r="F87">
        <v>19</v>
      </c>
      <c r="G87">
        <v>207</v>
      </c>
    </row>
    <row r="88" spans="1:7" x14ac:dyDescent="0.25">
      <c r="A88" t="s">
        <v>299</v>
      </c>
      <c r="B88" t="s">
        <v>3507</v>
      </c>
      <c r="C88">
        <v>37.799999999999997</v>
      </c>
      <c r="D88">
        <v>46.328000000000003</v>
      </c>
      <c r="E88">
        <v>44.643000000000001</v>
      </c>
      <c r="F88">
        <v>19</v>
      </c>
      <c r="G88">
        <v>209.4</v>
      </c>
    </row>
    <row r="89" spans="1:7" x14ac:dyDescent="0.25">
      <c r="A89" t="s">
        <v>299</v>
      </c>
      <c r="B89" t="s">
        <v>3508</v>
      </c>
      <c r="C89">
        <v>38.200000000000003</v>
      </c>
      <c r="D89">
        <v>46.112000000000002</v>
      </c>
      <c r="E89">
        <v>44.844999999999999</v>
      </c>
      <c r="F89">
        <v>18</v>
      </c>
      <c r="G89">
        <v>209.6</v>
      </c>
    </row>
    <row r="90" spans="1:7" x14ac:dyDescent="0.25">
      <c r="A90" t="s">
        <v>299</v>
      </c>
      <c r="B90" t="s">
        <v>3509</v>
      </c>
      <c r="C90">
        <v>38</v>
      </c>
      <c r="D90">
        <v>45.570999999999998</v>
      </c>
      <c r="E90">
        <v>44.847999999999999</v>
      </c>
      <c r="F90">
        <v>19</v>
      </c>
      <c r="G90">
        <v>209.1</v>
      </c>
    </row>
    <row r="91" spans="1:7" x14ac:dyDescent="0.25">
      <c r="A91" t="s">
        <v>299</v>
      </c>
      <c r="B91" t="s">
        <v>3510</v>
      </c>
      <c r="C91">
        <v>38</v>
      </c>
      <c r="D91">
        <v>46.594999999999999</v>
      </c>
      <c r="E91">
        <v>44.371000000000002</v>
      </c>
      <c r="F91">
        <v>19</v>
      </c>
      <c r="G91">
        <v>208.4</v>
      </c>
    </row>
    <row r="92" spans="1:7" x14ac:dyDescent="0.25">
      <c r="A92" t="s">
        <v>299</v>
      </c>
      <c r="B92" t="s">
        <v>3511</v>
      </c>
      <c r="C92">
        <v>39.200000000000003</v>
      </c>
      <c r="D92">
        <v>48.482999999999997</v>
      </c>
      <c r="E92">
        <v>44.582999999999998</v>
      </c>
      <c r="F92">
        <v>19</v>
      </c>
      <c r="G92">
        <v>210.3</v>
      </c>
    </row>
    <row r="93" spans="1:7" x14ac:dyDescent="0.25">
      <c r="A93" t="s">
        <v>299</v>
      </c>
      <c r="B93" t="s">
        <v>3512</v>
      </c>
      <c r="C93">
        <v>37.9</v>
      </c>
      <c r="D93">
        <v>45.628</v>
      </c>
      <c r="E93">
        <v>45.31</v>
      </c>
      <c r="F93">
        <v>18</v>
      </c>
      <c r="G93">
        <v>210</v>
      </c>
    </row>
    <row r="94" spans="1:7" x14ac:dyDescent="0.25">
      <c r="A94" t="s">
        <v>299</v>
      </c>
      <c r="B94" t="s">
        <v>3513</v>
      </c>
      <c r="C94">
        <v>37.700000000000003</v>
      </c>
      <c r="D94">
        <v>46.584000000000003</v>
      </c>
      <c r="E94">
        <v>44.774999999999999</v>
      </c>
      <c r="F94">
        <v>19</v>
      </c>
      <c r="G94">
        <v>207.9</v>
      </c>
    </row>
    <row r="95" spans="1:7" x14ac:dyDescent="0.25">
      <c r="A95" t="s">
        <v>299</v>
      </c>
      <c r="B95" t="s">
        <v>3514</v>
      </c>
      <c r="C95">
        <v>37.4</v>
      </c>
      <c r="D95">
        <v>46.356999999999999</v>
      </c>
      <c r="E95">
        <v>45.308999999999997</v>
      </c>
      <c r="F95">
        <v>19</v>
      </c>
      <c r="G95">
        <v>208.6</v>
      </c>
    </row>
    <row r="96" spans="1:7" x14ac:dyDescent="0.25">
      <c r="A96" t="s">
        <v>299</v>
      </c>
      <c r="B96" t="s">
        <v>3515</v>
      </c>
      <c r="C96">
        <v>37.9</v>
      </c>
      <c r="D96">
        <v>47.32</v>
      </c>
      <c r="E96">
        <v>44.356999999999999</v>
      </c>
      <c r="F96">
        <v>19</v>
      </c>
      <c r="G96">
        <v>207.8</v>
      </c>
    </row>
    <row r="97" spans="1:7" x14ac:dyDescent="0.25">
      <c r="A97" t="s">
        <v>299</v>
      </c>
      <c r="B97" t="s">
        <v>3516</v>
      </c>
      <c r="C97">
        <v>37.9</v>
      </c>
      <c r="D97">
        <v>45.956000000000003</v>
      </c>
      <c r="E97">
        <v>44.658000000000001</v>
      </c>
      <c r="F97">
        <v>19</v>
      </c>
      <c r="G97">
        <v>208.7</v>
      </c>
    </row>
    <row r="98" spans="1:7" x14ac:dyDescent="0.25">
      <c r="A98" t="s">
        <v>299</v>
      </c>
      <c r="B98" t="s">
        <v>3517</v>
      </c>
      <c r="C98">
        <v>38.200000000000003</v>
      </c>
      <c r="D98">
        <v>48.082000000000001</v>
      </c>
      <c r="E98">
        <v>44.838000000000001</v>
      </c>
      <c r="F98">
        <v>19</v>
      </c>
      <c r="G98">
        <v>210.6</v>
      </c>
    </row>
    <row r="99" spans="1:7" x14ac:dyDescent="0.25">
      <c r="A99" t="s">
        <v>299</v>
      </c>
      <c r="B99" t="s">
        <v>3518</v>
      </c>
      <c r="C99">
        <v>38</v>
      </c>
      <c r="D99">
        <v>46.186999999999998</v>
      </c>
      <c r="E99">
        <v>44.366999999999997</v>
      </c>
      <c r="F99">
        <v>19</v>
      </c>
      <c r="G99">
        <v>207.9</v>
      </c>
    </row>
    <row r="100" spans="1:7" x14ac:dyDescent="0.25">
      <c r="A100" t="s">
        <v>299</v>
      </c>
      <c r="B100" t="s">
        <v>3519</v>
      </c>
      <c r="C100">
        <v>38.299999999999997</v>
      </c>
      <c r="D100">
        <v>46.027999999999999</v>
      </c>
      <c r="E100">
        <v>44.366999999999997</v>
      </c>
      <c r="F100">
        <v>31</v>
      </c>
      <c r="G100">
        <v>208.3</v>
      </c>
    </row>
    <row r="101" spans="1:7" x14ac:dyDescent="0.25">
      <c r="A101" t="s">
        <v>299</v>
      </c>
      <c r="B101" t="s">
        <v>3520</v>
      </c>
      <c r="C101">
        <v>38.5</v>
      </c>
      <c r="D101">
        <v>45.838000000000001</v>
      </c>
      <c r="E101">
        <v>44.694000000000003</v>
      </c>
      <c r="F101">
        <v>15</v>
      </c>
      <c r="G101">
        <v>206.3</v>
      </c>
    </row>
    <row r="102" spans="1:7" x14ac:dyDescent="0.25">
      <c r="A102" t="s">
        <v>299</v>
      </c>
      <c r="B102" t="s">
        <v>3521</v>
      </c>
      <c r="C102">
        <v>66.099999999999994</v>
      </c>
      <c r="D102">
        <v>64.186999999999998</v>
      </c>
      <c r="E102">
        <v>44.277999999999999</v>
      </c>
      <c r="F102">
        <v>17</v>
      </c>
      <c r="G102">
        <v>177</v>
      </c>
    </row>
    <row r="103" spans="1:7" x14ac:dyDescent="0.25">
      <c r="A103" t="s">
        <v>299</v>
      </c>
      <c r="B103" t="s">
        <v>3522</v>
      </c>
      <c r="C103">
        <v>38.700000000000003</v>
      </c>
      <c r="D103">
        <v>48.603000000000002</v>
      </c>
      <c r="E103">
        <v>44.703000000000003</v>
      </c>
      <c r="F103">
        <v>18</v>
      </c>
      <c r="G103">
        <v>196.7</v>
      </c>
    </row>
    <row r="104" spans="1:7" x14ac:dyDescent="0.25">
      <c r="A104" t="s">
        <v>299</v>
      </c>
      <c r="B104" t="s">
        <v>3523</v>
      </c>
      <c r="C104">
        <v>39.4</v>
      </c>
      <c r="D104">
        <v>47.015999999999998</v>
      </c>
      <c r="E104">
        <v>44.387999999999998</v>
      </c>
      <c r="F104">
        <v>19</v>
      </c>
      <c r="G104">
        <v>202.2</v>
      </c>
    </row>
    <row r="105" spans="1:7" x14ac:dyDescent="0.25">
      <c r="A105" t="s">
        <v>299</v>
      </c>
      <c r="B105" t="s">
        <v>3524</v>
      </c>
      <c r="C105">
        <v>39.9</v>
      </c>
      <c r="D105">
        <v>48.497</v>
      </c>
      <c r="E105">
        <v>44.841000000000001</v>
      </c>
      <c r="F105">
        <v>18</v>
      </c>
      <c r="G105">
        <v>207.5</v>
      </c>
    </row>
    <row r="106" spans="1:7" x14ac:dyDescent="0.25">
      <c r="A106" t="s">
        <v>299</v>
      </c>
      <c r="B106" t="s">
        <v>3525</v>
      </c>
      <c r="C106">
        <v>37.799999999999997</v>
      </c>
      <c r="D106">
        <v>45.792000000000002</v>
      </c>
      <c r="E106">
        <v>44.381999999999998</v>
      </c>
      <c r="F106">
        <v>18</v>
      </c>
      <c r="G106">
        <v>199.3</v>
      </c>
    </row>
    <row r="107" spans="1:7" x14ac:dyDescent="0.25">
      <c r="A107" t="s">
        <v>299</v>
      </c>
      <c r="B107" t="s">
        <v>3526</v>
      </c>
      <c r="C107">
        <v>64.099999999999994</v>
      </c>
      <c r="D107">
        <v>62.448999999999998</v>
      </c>
      <c r="E107">
        <v>44.218000000000004</v>
      </c>
      <c r="F107">
        <v>18</v>
      </c>
      <c r="G107">
        <v>178.2</v>
      </c>
    </row>
    <row r="108" spans="1:7" x14ac:dyDescent="0.25">
      <c r="A108" t="s">
        <v>299</v>
      </c>
      <c r="B108" t="s">
        <v>3527</v>
      </c>
      <c r="C108">
        <v>39.4</v>
      </c>
      <c r="D108">
        <v>48.018999999999998</v>
      </c>
      <c r="E108">
        <v>44.746000000000002</v>
      </c>
      <c r="F108">
        <v>17</v>
      </c>
      <c r="G108">
        <v>191.3</v>
      </c>
    </row>
    <row r="109" spans="1:7" x14ac:dyDescent="0.25">
      <c r="A109" t="s">
        <v>299</v>
      </c>
      <c r="B109" t="s">
        <v>3528</v>
      </c>
      <c r="C109">
        <v>37.9</v>
      </c>
      <c r="D109">
        <v>46.386000000000003</v>
      </c>
      <c r="E109">
        <v>44.89</v>
      </c>
      <c r="F109">
        <v>19</v>
      </c>
      <c r="G109">
        <v>203.2</v>
      </c>
    </row>
    <row r="110" spans="1:7" x14ac:dyDescent="0.25">
      <c r="A110" t="s">
        <v>299</v>
      </c>
      <c r="B110" t="s">
        <v>3529</v>
      </c>
      <c r="C110">
        <v>37.9</v>
      </c>
      <c r="D110">
        <v>46.158000000000001</v>
      </c>
      <c r="E110">
        <v>44.923999999999999</v>
      </c>
      <c r="F110">
        <v>18</v>
      </c>
      <c r="G110">
        <v>207.6</v>
      </c>
    </row>
    <row r="111" spans="1:7" x14ac:dyDescent="0.25">
      <c r="A111" t="s">
        <v>299</v>
      </c>
      <c r="B111" t="s">
        <v>3530</v>
      </c>
      <c r="C111">
        <v>37.6</v>
      </c>
      <c r="D111">
        <v>46.110999999999997</v>
      </c>
      <c r="E111">
        <v>44.491999999999997</v>
      </c>
      <c r="F111">
        <v>19</v>
      </c>
      <c r="G111">
        <v>207.7</v>
      </c>
    </row>
    <row r="112" spans="1:7" x14ac:dyDescent="0.25">
      <c r="A112" t="s">
        <v>299</v>
      </c>
      <c r="B112" t="s">
        <v>3531</v>
      </c>
      <c r="C112">
        <v>40.299999999999997</v>
      </c>
      <c r="D112">
        <v>49.115000000000002</v>
      </c>
      <c r="E112">
        <v>44.8</v>
      </c>
      <c r="F112">
        <v>18</v>
      </c>
      <c r="G112">
        <v>205</v>
      </c>
    </row>
    <row r="113" spans="1:7" x14ac:dyDescent="0.25">
      <c r="A113" t="s">
        <v>299</v>
      </c>
      <c r="B113" t="s">
        <v>3532</v>
      </c>
      <c r="C113">
        <v>38.200000000000003</v>
      </c>
      <c r="D113">
        <v>45.981000000000002</v>
      </c>
      <c r="E113">
        <v>44.570999999999998</v>
      </c>
      <c r="F113">
        <v>19</v>
      </c>
      <c r="G113">
        <v>202.6</v>
      </c>
    </row>
    <row r="114" spans="1:7" x14ac:dyDescent="0.25">
      <c r="A114" t="s">
        <v>299</v>
      </c>
      <c r="B114" t="s">
        <v>3533</v>
      </c>
      <c r="C114">
        <v>38</v>
      </c>
      <c r="D114">
        <v>44.889000000000003</v>
      </c>
      <c r="E114">
        <v>44.64</v>
      </c>
      <c r="F114">
        <v>18</v>
      </c>
      <c r="G114">
        <v>206.9</v>
      </c>
    </row>
    <row r="115" spans="1:7" x14ac:dyDescent="0.25">
      <c r="A115" t="s">
        <v>299</v>
      </c>
      <c r="B115" t="s">
        <v>3534</v>
      </c>
      <c r="C115">
        <v>38.4</v>
      </c>
      <c r="D115">
        <v>45.598999999999997</v>
      </c>
      <c r="E115">
        <v>44.942999999999998</v>
      </c>
      <c r="F115">
        <v>19</v>
      </c>
      <c r="G115">
        <v>210.4</v>
      </c>
    </row>
    <row r="116" spans="1:7" x14ac:dyDescent="0.25">
      <c r="A116" t="s">
        <v>299</v>
      </c>
      <c r="B116" t="s">
        <v>3535</v>
      </c>
      <c r="C116">
        <v>37.9</v>
      </c>
      <c r="D116">
        <v>45.481999999999999</v>
      </c>
      <c r="E116">
        <v>44.750999999999998</v>
      </c>
      <c r="F116">
        <v>17</v>
      </c>
      <c r="G116">
        <v>207.4</v>
      </c>
    </row>
    <row r="117" spans="1:7" x14ac:dyDescent="0.25">
      <c r="A117" t="s">
        <v>299</v>
      </c>
      <c r="B117" t="s">
        <v>3536</v>
      </c>
      <c r="C117">
        <v>38.200000000000003</v>
      </c>
      <c r="D117">
        <v>47.218000000000004</v>
      </c>
      <c r="E117">
        <v>44.585999999999999</v>
      </c>
      <c r="F117">
        <v>19</v>
      </c>
      <c r="G117">
        <v>208.7</v>
      </c>
    </row>
    <row r="118" spans="1:7" x14ac:dyDescent="0.25">
      <c r="A118" t="s">
        <v>299</v>
      </c>
      <c r="B118" t="s">
        <v>3537</v>
      </c>
      <c r="C118">
        <v>38.200000000000003</v>
      </c>
      <c r="D118">
        <v>47.218000000000004</v>
      </c>
      <c r="E118">
        <v>44.585999999999999</v>
      </c>
      <c r="F118">
        <v>19</v>
      </c>
      <c r="G118">
        <v>208.7</v>
      </c>
    </row>
    <row r="119" spans="1:7" x14ac:dyDescent="0.25">
      <c r="A119" t="s">
        <v>299</v>
      </c>
      <c r="B119" t="s">
        <v>3538</v>
      </c>
      <c r="C119">
        <v>38.700000000000003</v>
      </c>
      <c r="D119">
        <v>46.302999999999997</v>
      </c>
      <c r="E119">
        <v>44.743000000000002</v>
      </c>
      <c r="F119">
        <v>18</v>
      </c>
      <c r="G119">
        <v>208.9</v>
      </c>
    </row>
    <row r="120" spans="1:7" x14ac:dyDescent="0.25">
      <c r="A120" t="s">
        <v>299</v>
      </c>
      <c r="B120" t="s">
        <v>3539</v>
      </c>
      <c r="C120">
        <v>37.9</v>
      </c>
      <c r="D120">
        <v>45.901000000000003</v>
      </c>
      <c r="E120">
        <v>44.63</v>
      </c>
      <c r="F120">
        <v>19</v>
      </c>
      <c r="G120">
        <v>205.2</v>
      </c>
    </row>
    <row r="121" spans="1:7" x14ac:dyDescent="0.25">
      <c r="A121" t="s">
        <v>299</v>
      </c>
      <c r="B121" t="s">
        <v>3540</v>
      </c>
      <c r="C121">
        <v>37.700000000000003</v>
      </c>
      <c r="D121">
        <v>46.738999999999997</v>
      </c>
      <c r="E121">
        <v>44.743000000000002</v>
      </c>
      <c r="F121">
        <v>19</v>
      </c>
      <c r="G121">
        <v>207.3</v>
      </c>
    </row>
    <row r="122" spans="1:7" x14ac:dyDescent="0.25">
      <c r="A122" t="s">
        <v>299</v>
      </c>
      <c r="B122" t="s">
        <v>3541</v>
      </c>
      <c r="C122">
        <v>38</v>
      </c>
      <c r="D122">
        <v>45.89</v>
      </c>
      <c r="E122">
        <v>44.451999999999998</v>
      </c>
      <c r="F122">
        <v>18</v>
      </c>
      <c r="G122">
        <v>203</v>
      </c>
    </row>
    <row r="123" spans="1:7" x14ac:dyDescent="0.25">
      <c r="A123" t="s">
        <v>299</v>
      </c>
      <c r="B123" t="s">
        <v>3542</v>
      </c>
      <c r="C123">
        <v>38.1</v>
      </c>
      <c r="D123">
        <v>45.929000000000002</v>
      </c>
      <c r="E123">
        <v>44.451999999999998</v>
      </c>
      <c r="F123">
        <v>18</v>
      </c>
      <c r="G123">
        <v>208.3</v>
      </c>
    </row>
    <row r="124" spans="1:7" x14ac:dyDescent="0.25">
      <c r="A124" t="s">
        <v>299</v>
      </c>
      <c r="B124" t="s">
        <v>3543</v>
      </c>
      <c r="C124">
        <v>38.1</v>
      </c>
      <c r="D124">
        <v>47.265000000000001</v>
      </c>
      <c r="E124">
        <v>44.253999999999998</v>
      </c>
      <c r="F124">
        <v>19</v>
      </c>
      <c r="G124">
        <v>208.6</v>
      </c>
    </row>
    <row r="125" spans="1:7" x14ac:dyDescent="0.25">
      <c r="A125" t="s">
        <v>299</v>
      </c>
      <c r="B125" t="s">
        <v>3544</v>
      </c>
      <c r="C125">
        <v>38.799999999999997</v>
      </c>
      <c r="D125">
        <v>47.707999999999998</v>
      </c>
      <c r="E125">
        <v>44.463999999999999</v>
      </c>
      <c r="F125">
        <v>18</v>
      </c>
      <c r="G125">
        <v>209.6</v>
      </c>
    </row>
    <row r="126" spans="1:7" x14ac:dyDescent="0.25">
      <c r="A126" t="s">
        <v>299</v>
      </c>
      <c r="B126" t="s">
        <v>3545</v>
      </c>
      <c r="C126">
        <v>38.799999999999997</v>
      </c>
      <c r="D126">
        <v>47.707999999999998</v>
      </c>
      <c r="E126">
        <v>44.491999999999997</v>
      </c>
      <c r="F126">
        <v>18</v>
      </c>
      <c r="G126">
        <v>209.6</v>
      </c>
    </row>
    <row r="127" spans="1:7" x14ac:dyDescent="0.25">
      <c r="A127" t="s">
        <v>299</v>
      </c>
      <c r="B127" t="s">
        <v>3546</v>
      </c>
      <c r="C127">
        <v>37.5</v>
      </c>
      <c r="D127">
        <v>45.795999999999999</v>
      </c>
      <c r="E127">
        <v>44.997</v>
      </c>
      <c r="F127">
        <v>19</v>
      </c>
      <c r="G127">
        <v>205.7</v>
      </c>
    </row>
    <row r="128" spans="1:7" x14ac:dyDescent="0.25">
      <c r="A128" t="s">
        <v>299</v>
      </c>
      <c r="B128" t="s">
        <v>3547</v>
      </c>
      <c r="C128">
        <v>37.5</v>
      </c>
      <c r="D128">
        <v>45.795999999999999</v>
      </c>
      <c r="E128">
        <v>44.911000000000001</v>
      </c>
      <c r="F128">
        <v>19</v>
      </c>
      <c r="G128">
        <v>205.7</v>
      </c>
    </row>
    <row r="129" spans="1:7" x14ac:dyDescent="0.25">
      <c r="A129" t="s">
        <v>299</v>
      </c>
      <c r="B129" t="s">
        <v>3548</v>
      </c>
      <c r="C129">
        <v>37.700000000000003</v>
      </c>
      <c r="D129">
        <v>46.777000000000001</v>
      </c>
      <c r="E129">
        <v>44.686</v>
      </c>
      <c r="F129">
        <v>19</v>
      </c>
      <c r="G129">
        <v>208.3</v>
      </c>
    </row>
    <row r="130" spans="1:7" x14ac:dyDescent="0.25">
      <c r="A130" t="s">
        <v>299</v>
      </c>
      <c r="B130" t="s">
        <v>3549</v>
      </c>
      <c r="C130">
        <v>37.700000000000003</v>
      </c>
      <c r="D130">
        <v>45.713999999999999</v>
      </c>
      <c r="E130">
        <v>44.606999999999999</v>
      </c>
      <c r="F130">
        <v>19</v>
      </c>
      <c r="G130">
        <v>206.1</v>
      </c>
    </row>
    <row r="131" spans="1:7" x14ac:dyDescent="0.25">
      <c r="A131" t="s">
        <v>299</v>
      </c>
      <c r="B131" t="s">
        <v>3550</v>
      </c>
      <c r="C131">
        <v>39.1</v>
      </c>
      <c r="D131">
        <v>47.545999999999999</v>
      </c>
      <c r="E131">
        <v>44.345999999999997</v>
      </c>
      <c r="F131">
        <v>21</v>
      </c>
      <c r="G131">
        <v>209.9</v>
      </c>
    </row>
    <row r="132" spans="1:7" x14ac:dyDescent="0.25">
      <c r="A132" t="s">
        <v>299</v>
      </c>
      <c r="B132" t="s">
        <v>3551</v>
      </c>
      <c r="C132">
        <v>37.5</v>
      </c>
      <c r="D132">
        <v>45.521999999999998</v>
      </c>
      <c r="E132">
        <v>44.820999999999998</v>
      </c>
      <c r="F132">
        <v>19</v>
      </c>
      <c r="G132">
        <v>208.7</v>
      </c>
    </row>
    <row r="133" spans="1:7" x14ac:dyDescent="0.25">
      <c r="A133" t="s">
        <v>299</v>
      </c>
      <c r="B133" t="s">
        <v>3552</v>
      </c>
      <c r="C133">
        <v>37.799999999999997</v>
      </c>
      <c r="D133">
        <v>45.152000000000001</v>
      </c>
      <c r="E133">
        <v>44.872999999999998</v>
      </c>
      <c r="F133">
        <v>19</v>
      </c>
      <c r="G133">
        <v>207</v>
      </c>
    </row>
    <row r="134" spans="1:7" x14ac:dyDescent="0.25">
      <c r="A134" t="s">
        <v>299</v>
      </c>
      <c r="B134" t="s">
        <v>3553</v>
      </c>
      <c r="C134">
        <v>38</v>
      </c>
      <c r="D134">
        <v>44.856999999999999</v>
      </c>
      <c r="E134">
        <v>44.709000000000003</v>
      </c>
      <c r="F134">
        <v>19</v>
      </c>
      <c r="G134">
        <v>209.8</v>
      </c>
    </row>
    <row r="135" spans="1:7" x14ac:dyDescent="0.25">
      <c r="A135" t="s">
        <v>299</v>
      </c>
      <c r="B135" t="s">
        <v>3554</v>
      </c>
      <c r="C135">
        <v>38.1</v>
      </c>
      <c r="D135">
        <v>46.054000000000002</v>
      </c>
      <c r="E135">
        <v>44.905000000000001</v>
      </c>
      <c r="F135">
        <v>20</v>
      </c>
      <c r="G135">
        <v>210.9</v>
      </c>
    </row>
    <row r="136" spans="1:7" x14ac:dyDescent="0.25">
      <c r="A136" t="s">
        <v>299</v>
      </c>
      <c r="B136" t="s">
        <v>3555</v>
      </c>
      <c r="C136">
        <v>37.9</v>
      </c>
      <c r="D136">
        <v>46.04</v>
      </c>
      <c r="E136">
        <v>44.777999999999999</v>
      </c>
      <c r="F136">
        <v>19</v>
      </c>
      <c r="G136">
        <v>211.5</v>
      </c>
    </row>
    <row r="137" spans="1:7" x14ac:dyDescent="0.25">
      <c r="A137" t="s">
        <v>299</v>
      </c>
      <c r="B137" t="s">
        <v>3556</v>
      </c>
      <c r="C137">
        <v>37.6</v>
      </c>
      <c r="D137">
        <v>46.923000000000002</v>
      </c>
      <c r="E137">
        <v>45.256999999999998</v>
      </c>
      <c r="F137">
        <v>19</v>
      </c>
      <c r="G137">
        <v>209.4</v>
      </c>
    </row>
    <row r="138" spans="1:7" x14ac:dyDescent="0.25">
      <c r="A138" t="s">
        <v>299</v>
      </c>
      <c r="B138" t="s">
        <v>3557</v>
      </c>
      <c r="C138">
        <v>38.200000000000003</v>
      </c>
      <c r="D138">
        <v>46.868000000000002</v>
      </c>
      <c r="E138">
        <v>44.667000000000002</v>
      </c>
      <c r="F138">
        <v>20</v>
      </c>
      <c r="G138">
        <v>209.1</v>
      </c>
    </row>
    <row r="139" spans="1:7" x14ac:dyDescent="0.25">
      <c r="A139" t="s">
        <v>299</v>
      </c>
      <c r="B139" t="s">
        <v>3558</v>
      </c>
      <c r="C139">
        <v>38</v>
      </c>
      <c r="D139">
        <v>45.514000000000003</v>
      </c>
      <c r="E139">
        <v>44.536000000000001</v>
      </c>
      <c r="F139">
        <v>19</v>
      </c>
      <c r="G139">
        <v>210.3</v>
      </c>
    </row>
    <row r="140" spans="1:7" x14ac:dyDescent="0.25">
      <c r="A140" t="s">
        <v>299</v>
      </c>
      <c r="B140" t="s">
        <v>3559</v>
      </c>
      <c r="C140">
        <v>38.200000000000003</v>
      </c>
      <c r="D140">
        <v>46.085999999999999</v>
      </c>
      <c r="E140">
        <v>44.695</v>
      </c>
      <c r="F140">
        <v>19</v>
      </c>
      <c r="G140">
        <v>210.8</v>
      </c>
    </row>
    <row r="141" spans="1:7" x14ac:dyDescent="0.25">
      <c r="A141" t="s">
        <v>299</v>
      </c>
      <c r="B141" t="s">
        <v>3560</v>
      </c>
      <c r="C141">
        <v>39</v>
      </c>
      <c r="D141">
        <v>48.115000000000002</v>
      </c>
      <c r="E141">
        <v>44.625</v>
      </c>
      <c r="F141">
        <v>19</v>
      </c>
      <c r="G141">
        <v>210.5</v>
      </c>
    </row>
    <row r="142" spans="1:7" x14ac:dyDescent="0.25">
      <c r="A142" t="s">
        <v>299</v>
      </c>
      <c r="B142" t="s">
        <v>3561</v>
      </c>
      <c r="C142">
        <v>37.9</v>
      </c>
      <c r="D142">
        <v>47.698999999999998</v>
      </c>
      <c r="E142">
        <v>44.204999999999998</v>
      </c>
      <c r="F142">
        <v>19</v>
      </c>
      <c r="G142">
        <v>205.2</v>
      </c>
    </row>
    <row r="143" spans="1:7" x14ac:dyDescent="0.25">
      <c r="A143" t="s">
        <v>299</v>
      </c>
      <c r="B143" t="s">
        <v>3562</v>
      </c>
      <c r="C143">
        <v>38</v>
      </c>
      <c r="D143">
        <v>48.374000000000002</v>
      </c>
      <c r="E143">
        <v>44.813000000000002</v>
      </c>
      <c r="F143">
        <v>19</v>
      </c>
      <c r="G143">
        <v>208.7</v>
      </c>
    </row>
    <row r="144" spans="1:7" x14ac:dyDescent="0.25">
      <c r="A144" t="s">
        <v>299</v>
      </c>
      <c r="B144" t="s">
        <v>3563</v>
      </c>
      <c r="C144">
        <v>38.299999999999997</v>
      </c>
      <c r="D144">
        <v>46.311999999999998</v>
      </c>
      <c r="E144">
        <v>44.558</v>
      </c>
      <c r="F144">
        <v>19</v>
      </c>
      <c r="G144">
        <v>209.4</v>
      </c>
    </row>
    <row r="145" spans="1:7" x14ac:dyDescent="0.25">
      <c r="A145" t="s">
        <v>299</v>
      </c>
      <c r="B145" t="s">
        <v>3564</v>
      </c>
      <c r="C145">
        <v>37.700000000000003</v>
      </c>
      <c r="D145">
        <v>46.146999999999998</v>
      </c>
      <c r="E145">
        <v>44.773000000000003</v>
      </c>
      <c r="F145">
        <v>19</v>
      </c>
      <c r="G145">
        <v>208.2</v>
      </c>
    </row>
    <row r="146" spans="1:7" x14ac:dyDescent="0.25">
      <c r="A146" t="s">
        <v>299</v>
      </c>
      <c r="B146" t="s">
        <v>3565</v>
      </c>
      <c r="C146">
        <v>38.200000000000003</v>
      </c>
      <c r="D146">
        <v>46.392000000000003</v>
      </c>
      <c r="E146">
        <v>44.819000000000003</v>
      </c>
      <c r="F146">
        <v>31</v>
      </c>
      <c r="G146">
        <v>210</v>
      </c>
    </row>
    <row r="147" spans="1:7" x14ac:dyDescent="0.25">
      <c r="A147" t="s">
        <v>299</v>
      </c>
      <c r="B147" t="s">
        <v>3566</v>
      </c>
      <c r="C147">
        <v>37.700000000000003</v>
      </c>
      <c r="D147">
        <v>46.082999999999998</v>
      </c>
      <c r="E147">
        <v>44.558999999999997</v>
      </c>
      <c r="F147">
        <v>19</v>
      </c>
      <c r="G147">
        <v>206.1</v>
      </c>
    </row>
    <row r="148" spans="1:7" x14ac:dyDescent="0.25">
      <c r="A148" t="s">
        <v>299</v>
      </c>
      <c r="B148" t="s">
        <v>3567</v>
      </c>
      <c r="C148">
        <v>38.5</v>
      </c>
      <c r="D148">
        <v>47.220999999999997</v>
      </c>
      <c r="E148">
        <v>44.868000000000002</v>
      </c>
      <c r="F148">
        <v>17</v>
      </c>
      <c r="G148">
        <v>209.4</v>
      </c>
    </row>
    <row r="149" spans="1:7" x14ac:dyDescent="0.25">
      <c r="A149" t="s">
        <v>299</v>
      </c>
      <c r="B149" t="s">
        <v>3568</v>
      </c>
      <c r="C149">
        <v>37.9</v>
      </c>
      <c r="D149">
        <v>46.095999999999997</v>
      </c>
      <c r="E149">
        <v>44.854999999999997</v>
      </c>
      <c r="F149">
        <v>19</v>
      </c>
      <c r="G149">
        <v>209.3</v>
      </c>
    </row>
    <row r="150" spans="1:7" x14ac:dyDescent="0.25">
      <c r="A150" t="s">
        <v>299</v>
      </c>
      <c r="B150" t="s">
        <v>3569</v>
      </c>
      <c r="C150">
        <v>38</v>
      </c>
      <c r="D150">
        <v>45.228000000000002</v>
      </c>
      <c r="E150">
        <v>44.701999999999998</v>
      </c>
      <c r="F150">
        <v>18</v>
      </c>
      <c r="G150">
        <v>208.8</v>
      </c>
    </row>
    <row r="151" spans="1:7" x14ac:dyDescent="0.25">
      <c r="A151" t="s">
        <v>299</v>
      </c>
      <c r="B151" t="s">
        <v>3570</v>
      </c>
      <c r="C151">
        <v>37.9</v>
      </c>
      <c r="D151">
        <v>46.347999999999999</v>
      </c>
      <c r="E151">
        <v>44.692</v>
      </c>
      <c r="F151">
        <v>19</v>
      </c>
      <c r="G151">
        <v>209.4</v>
      </c>
    </row>
    <row r="152" spans="1:7" x14ac:dyDescent="0.25">
      <c r="A152" t="s">
        <v>299</v>
      </c>
      <c r="B152" t="s">
        <v>3571</v>
      </c>
      <c r="C152">
        <v>38</v>
      </c>
      <c r="D152">
        <v>46.265999999999998</v>
      </c>
      <c r="E152">
        <v>44.805</v>
      </c>
      <c r="F152">
        <v>18</v>
      </c>
      <c r="G152">
        <v>208.6</v>
      </c>
    </row>
    <row r="153" spans="1:7" x14ac:dyDescent="0.25">
      <c r="A153" t="s">
        <v>299</v>
      </c>
      <c r="B153" t="s">
        <v>3572</v>
      </c>
      <c r="C153">
        <v>37.799999999999997</v>
      </c>
      <c r="D153">
        <v>45.238</v>
      </c>
      <c r="E153">
        <v>45.121000000000002</v>
      </c>
      <c r="F153">
        <v>19</v>
      </c>
      <c r="G153">
        <v>208</v>
      </c>
    </row>
    <row r="154" spans="1:7" x14ac:dyDescent="0.25">
      <c r="A154" t="s">
        <v>299</v>
      </c>
      <c r="B154" t="s">
        <v>3573</v>
      </c>
      <c r="C154">
        <v>38</v>
      </c>
      <c r="D154">
        <v>46.576000000000001</v>
      </c>
      <c r="E154">
        <v>44.968000000000004</v>
      </c>
      <c r="F154">
        <v>18</v>
      </c>
      <c r="G154">
        <v>208.4</v>
      </c>
    </row>
    <row r="155" spans="1:7" x14ac:dyDescent="0.25">
      <c r="A155" t="s">
        <v>299</v>
      </c>
      <c r="B155" t="s">
        <v>3574</v>
      </c>
      <c r="C155">
        <v>37.799999999999997</v>
      </c>
      <c r="D155">
        <v>45.584000000000003</v>
      </c>
      <c r="E155">
        <v>45.073</v>
      </c>
      <c r="F155">
        <v>19</v>
      </c>
      <c r="G155">
        <v>207.9</v>
      </c>
    </row>
    <row r="156" spans="1:7" x14ac:dyDescent="0.25">
      <c r="A156" t="s">
        <v>299</v>
      </c>
      <c r="B156" t="s">
        <v>3575</v>
      </c>
      <c r="C156">
        <v>38.299999999999997</v>
      </c>
      <c r="D156">
        <v>48.878999999999998</v>
      </c>
      <c r="E156">
        <v>44.628999999999998</v>
      </c>
      <c r="F156">
        <v>18</v>
      </c>
      <c r="G156">
        <v>207.7</v>
      </c>
    </row>
    <row r="157" spans="1:7" x14ac:dyDescent="0.25">
      <c r="A157" t="s">
        <v>299</v>
      </c>
      <c r="B157" t="s">
        <v>3576</v>
      </c>
      <c r="C157">
        <v>37.9</v>
      </c>
      <c r="D157">
        <v>46.320999999999998</v>
      </c>
      <c r="E157">
        <v>44.588999999999999</v>
      </c>
      <c r="F157">
        <v>19</v>
      </c>
      <c r="G157">
        <v>209.5</v>
      </c>
    </row>
    <row r="158" spans="1:7" x14ac:dyDescent="0.25">
      <c r="A158" t="s">
        <v>299</v>
      </c>
      <c r="B158" t="s">
        <v>3577</v>
      </c>
      <c r="C158">
        <v>37.9</v>
      </c>
      <c r="D158">
        <v>45.295999999999999</v>
      </c>
      <c r="E158">
        <v>44.625</v>
      </c>
      <c r="F158">
        <v>18</v>
      </c>
      <c r="G158">
        <v>207.7</v>
      </c>
    </row>
    <row r="159" spans="1:7" x14ac:dyDescent="0.25">
      <c r="A159" t="s">
        <v>299</v>
      </c>
      <c r="B159" t="s">
        <v>3578</v>
      </c>
      <c r="C159">
        <v>37.700000000000003</v>
      </c>
      <c r="D159">
        <v>45.055999999999997</v>
      </c>
      <c r="E159">
        <v>44.83</v>
      </c>
      <c r="F159">
        <v>19</v>
      </c>
      <c r="G159">
        <v>205.6</v>
      </c>
    </row>
    <row r="160" spans="1:7" x14ac:dyDescent="0.25">
      <c r="A160" t="s">
        <v>299</v>
      </c>
      <c r="B160" t="s">
        <v>3579</v>
      </c>
      <c r="C160">
        <v>37.9</v>
      </c>
      <c r="D160">
        <v>46.249000000000002</v>
      </c>
      <c r="E160">
        <v>44.57</v>
      </c>
      <c r="F160">
        <v>18</v>
      </c>
      <c r="G160">
        <v>209</v>
      </c>
    </row>
    <row r="161" spans="1:7" x14ac:dyDescent="0.25">
      <c r="A161" t="s">
        <v>299</v>
      </c>
      <c r="B161" t="s">
        <v>3580</v>
      </c>
      <c r="C161">
        <v>37.700000000000003</v>
      </c>
      <c r="D161">
        <v>45.875</v>
      </c>
      <c r="E161">
        <v>44.832000000000001</v>
      </c>
      <c r="F161">
        <v>19</v>
      </c>
      <c r="G161">
        <v>206.9</v>
      </c>
    </row>
    <row r="162" spans="1:7" x14ac:dyDescent="0.25">
      <c r="A162" t="s">
        <v>299</v>
      </c>
      <c r="B162" t="s">
        <v>3581</v>
      </c>
      <c r="C162">
        <v>38.5</v>
      </c>
      <c r="D162">
        <v>45.73</v>
      </c>
      <c r="E162">
        <v>44.994</v>
      </c>
      <c r="F162">
        <v>18</v>
      </c>
      <c r="G162">
        <v>209.5</v>
      </c>
    </row>
    <row r="163" spans="1:7" x14ac:dyDescent="0.25">
      <c r="A163" t="s">
        <v>299</v>
      </c>
      <c r="B163" t="s">
        <v>3582</v>
      </c>
      <c r="C163">
        <v>37.5</v>
      </c>
      <c r="D163">
        <v>45.478999999999999</v>
      </c>
      <c r="E163">
        <v>44.64</v>
      </c>
      <c r="F163">
        <v>19</v>
      </c>
      <c r="G163">
        <v>209.5</v>
      </c>
    </row>
    <row r="164" spans="1:7" x14ac:dyDescent="0.25">
      <c r="A164" t="s">
        <v>299</v>
      </c>
      <c r="B164" t="s">
        <v>3583</v>
      </c>
      <c r="C164">
        <v>38.299999999999997</v>
      </c>
      <c r="D164">
        <v>46.124000000000002</v>
      </c>
      <c r="E164">
        <v>44.548000000000002</v>
      </c>
      <c r="F164">
        <v>18</v>
      </c>
      <c r="G164">
        <v>207.4</v>
      </c>
    </row>
    <row r="165" spans="1:7" x14ac:dyDescent="0.25">
      <c r="A165" t="s">
        <v>299</v>
      </c>
      <c r="B165" t="s">
        <v>3584</v>
      </c>
      <c r="C165">
        <v>37.9</v>
      </c>
      <c r="D165">
        <v>45.417999999999999</v>
      </c>
      <c r="E165">
        <v>44.594999999999999</v>
      </c>
      <c r="F165">
        <v>19</v>
      </c>
      <c r="G165">
        <v>208.1</v>
      </c>
    </row>
    <row r="166" spans="1:7" x14ac:dyDescent="0.25">
      <c r="A166" t="s">
        <v>299</v>
      </c>
      <c r="B166" t="s">
        <v>3585</v>
      </c>
      <c r="C166">
        <v>37.4</v>
      </c>
      <c r="D166">
        <v>47.420999999999999</v>
      </c>
      <c r="E166">
        <v>44.302</v>
      </c>
      <c r="F166">
        <v>18</v>
      </c>
      <c r="G166">
        <v>207.6</v>
      </c>
    </row>
    <row r="167" spans="1:7" x14ac:dyDescent="0.25">
      <c r="A167" t="s">
        <v>299</v>
      </c>
      <c r="B167" t="s">
        <v>3586</v>
      </c>
      <c r="C167">
        <v>38.1</v>
      </c>
      <c r="D167">
        <v>46.127000000000002</v>
      </c>
      <c r="E167">
        <v>44.932000000000002</v>
      </c>
      <c r="F167">
        <v>18</v>
      </c>
      <c r="G167">
        <v>208.9</v>
      </c>
    </row>
    <row r="168" spans="1:7" x14ac:dyDescent="0.25">
      <c r="A168" t="s">
        <v>299</v>
      </c>
      <c r="B168" t="s">
        <v>3587</v>
      </c>
      <c r="C168">
        <v>38.1</v>
      </c>
      <c r="D168">
        <v>46.651000000000003</v>
      </c>
      <c r="E168">
        <v>44.341000000000001</v>
      </c>
      <c r="F168">
        <v>20</v>
      </c>
      <c r="G168">
        <v>208.1</v>
      </c>
    </row>
    <row r="169" spans="1:7" x14ac:dyDescent="0.25">
      <c r="A169" t="s">
        <v>299</v>
      </c>
      <c r="B169" t="s">
        <v>3588</v>
      </c>
      <c r="C169">
        <v>38.1</v>
      </c>
      <c r="D169">
        <v>46.651000000000003</v>
      </c>
      <c r="E169">
        <v>44.893999999999998</v>
      </c>
      <c r="F169">
        <v>19</v>
      </c>
      <c r="G169">
        <v>208.1</v>
      </c>
    </row>
    <row r="170" spans="1:7" x14ac:dyDescent="0.25">
      <c r="A170" t="s">
        <v>299</v>
      </c>
      <c r="B170" t="s">
        <v>3589</v>
      </c>
      <c r="C170">
        <v>38</v>
      </c>
      <c r="D170">
        <v>45.686</v>
      </c>
      <c r="E170">
        <v>44.694000000000003</v>
      </c>
      <c r="F170">
        <v>18</v>
      </c>
      <c r="G170">
        <v>210.3</v>
      </c>
    </row>
    <row r="171" spans="1:7" x14ac:dyDescent="0.25">
      <c r="A171" t="s">
        <v>299</v>
      </c>
      <c r="B171" t="s">
        <v>3590</v>
      </c>
      <c r="C171">
        <v>38.1</v>
      </c>
      <c r="D171">
        <v>46.728000000000002</v>
      </c>
      <c r="E171">
        <v>44.505000000000003</v>
      </c>
      <c r="F171">
        <v>18</v>
      </c>
      <c r="G171">
        <v>209.5</v>
      </c>
    </row>
    <row r="172" spans="1:7" x14ac:dyDescent="0.25">
      <c r="A172" t="s">
        <v>299</v>
      </c>
      <c r="B172" t="s">
        <v>3591</v>
      </c>
      <c r="C172">
        <v>37.6</v>
      </c>
      <c r="D172">
        <v>45.703000000000003</v>
      </c>
      <c r="E172">
        <v>44.896999999999998</v>
      </c>
      <c r="F172">
        <v>18</v>
      </c>
      <c r="G172">
        <v>206.1</v>
      </c>
    </row>
    <row r="173" spans="1:7" x14ac:dyDescent="0.25">
      <c r="A173" t="s">
        <v>299</v>
      </c>
      <c r="B173" t="s">
        <v>3592</v>
      </c>
      <c r="C173">
        <v>38.1</v>
      </c>
      <c r="D173">
        <v>45.698</v>
      </c>
      <c r="E173">
        <v>44.744</v>
      </c>
      <c r="F173">
        <v>19</v>
      </c>
      <c r="G173">
        <v>206.8</v>
      </c>
    </row>
    <row r="174" spans="1:7" x14ac:dyDescent="0.25">
      <c r="A174" t="s">
        <v>299</v>
      </c>
      <c r="B174" t="s">
        <v>3593</v>
      </c>
      <c r="C174">
        <v>37.9</v>
      </c>
      <c r="D174">
        <v>46.148000000000003</v>
      </c>
      <c r="E174">
        <v>44.621000000000002</v>
      </c>
      <c r="F174">
        <v>18</v>
      </c>
      <c r="G174">
        <v>208.3</v>
      </c>
    </row>
    <row r="175" spans="1:7" x14ac:dyDescent="0.25">
      <c r="A175" t="s">
        <v>299</v>
      </c>
      <c r="B175" t="s">
        <v>3594</v>
      </c>
      <c r="C175">
        <v>37.5</v>
      </c>
      <c r="D175">
        <v>46.576000000000001</v>
      </c>
      <c r="E175">
        <v>44.710999999999999</v>
      </c>
      <c r="F175">
        <v>18</v>
      </c>
      <c r="G175">
        <v>207.8</v>
      </c>
    </row>
    <row r="176" spans="1:7" x14ac:dyDescent="0.25">
      <c r="A176" t="s">
        <v>299</v>
      </c>
      <c r="B176" t="s">
        <v>3595</v>
      </c>
      <c r="C176">
        <v>38</v>
      </c>
      <c r="D176">
        <v>45.865000000000002</v>
      </c>
      <c r="E176">
        <v>44.673999999999999</v>
      </c>
      <c r="F176">
        <v>18</v>
      </c>
      <c r="G176">
        <v>207.5</v>
      </c>
    </row>
    <row r="177" spans="1:7" x14ac:dyDescent="0.25">
      <c r="A177" t="s">
        <v>299</v>
      </c>
      <c r="B177" t="s">
        <v>3596</v>
      </c>
      <c r="C177">
        <v>37.700000000000003</v>
      </c>
      <c r="D177">
        <v>45.402999999999999</v>
      </c>
      <c r="E177">
        <v>44.808</v>
      </c>
      <c r="F177">
        <v>18</v>
      </c>
      <c r="G177">
        <v>208.6</v>
      </c>
    </row>
    <row r="178" spans="1:7" x14ac:dyDescent="0.25">
      <c r="A178" t="s">
        <v>299</v>
      </c>
      <c r="B178" t="s">
        <v>3597</v>
      </c>
      <c r="C178">
        <v>38.6</v>
      </c>
      <c r="D178">
        <v>46.088000000000001</v>
      </c>
      <c r="E178">
        <v>44.924999999999997</v>
      </c>
      <c r="F178">
        <v>18</v>
      </c>
      <c r="G178">
        <v>208.1</v>
      </c>
    </row>
    <row r="179" spans="1:7" x14ac:dyDescent="0.25">
      <c r="A179" t="s">
        <v>299</v>
      </c>
      <c r="B179" t="s">
        <v>3598</v>
      </c>
      <c r="C179">
        <v>37.4</v>
      </c>
      <c r="D179">
        <v>46.438000000000002</v>
      </c>
      <c r="E179">
        <v>44.265999999999998</v>
      </c>
      <c r="F179">
        <v>18</v>
      </c>
      <c r="G179">
        <v>208.6</v>
      </c>
    </row>
    <row r="180" spans="1:7" x14ac:dyDescent="0.25">
      <c r="A180" t="s">
        <v>299</v>
      </c>
      <c r="B180" t="s">
        <v>3599</v>
      </c>
      <c r="C180">
        <v>37.700000000000003</v>
      </c>
      <c r="D180">
        <v>46.676000000000002</v>
      </c>
      <c r="E180">
        <v>44.606000000000002</v>
      </c>
      <c r="F180">
        <v>18</v>
      </c>
      <c r="G180">
        <v>204.4</v>
      </c>
    </row>
    <row r="181" spans="1:7" x14ac:dyDescent="0.25">
      <c r="A181" t="s">
        <v>299</v>
      </c>
      <c r="B181" t="s">
        <v>3600</v>
      </c>
      <c r="C181">
        <v>37.4</v>
      </c>
      <c r="D181">
        <v>46.137</v>
      </c>
      <c r="E181">
        <v>44.905999999999999</v>
      </c>
      <c r="F181">
        <v>18</v>
      </c>
      <c r="G181">
        <v>205.4</v>
      </c>
    </row>
    <row r="182" spans="1:7" x14ac:dyDescent="0.25">
      <c r="A182" t="s">
        <v>299</v>
      </c>
      <c r="B182" t="s">
        <v>3601</v>
      </c>
      <c r="C182">
        <v>37.6</v>
      </c>
      <c r="D182">
        <v>45.732999999999997</v>
      </c>
      <c r="E182">
        <v>44.71</v>
      </c>
      <c r="F182">
        <v>18</v>
      </c>
      <c r="G182">
        <v>206.5</v>
      </c>
    </row>
    <row r="183" spans="1:7" x14ac:dyDescent="0.25">
      <c r="A183" t="s">
        <v>299</v>
      </c>
      <c r="B183" t="s">
        <v>3602</v>
      </c>
      <c r="C183">
        <v>37.700000000000003</v>
      </c>
      <c r="D183">
        <v>44.856999999999999</v>
      </c>
      <c r="E183">
        <v>44.546999999999997</v>
      </c>
      <c r="F183">
        <v>19</v>
      </c>
      <c r="G183">
        <v>205.8</v>
      </c>
    </row>
    <row r="184" spans="1:7" x14ac:dyDescent="0.25">
      <c r="A184" t="s">
        <v>299</v>
      </c>
      <c r="B184" t="s">
        <v>3603</v>
      </c>
      <c r="C184">
        <v>37.9</v>
      </c>
      <c r="D184">
        <v>45.981000000000002</v>
      </c>
      <c r="E184">
        <v>44.722000000000001</v>
      </c>
      <c r="F184">
        <v>18</v>
      </c>
      <c r="G184">
        <v>208.8</v>
      </c>
    </row>
    <row r="185" spans="1:7" x14ac:dyDescent="0.25">
      <c r="A185" t="s">
        <v>299</v>
      </c>
      <c r="B185" t="s">
        <v>3604</v>
      </c>
      <c r="C185">
        <v>37.700000000000003</v>
      </c>
      <c r="D185">
        <v>46.322000000000003</v>
      </c>
      <c r="E185">
        <v>44.722000000000001</v>
      </c>
      <c r="F185">
        <v>18</v>
      </c>
      <c r="G185">
        <v>207.1</v>
      </c>
    </row>
    <row r="186" spans="1:7" x14ac:dyDescent="0.25">
      <c r="A186" t="s">
        <v>299</v>
      </c>
      <c r="B186" t="s">
        <v>3605</v>
      </c>
      <c r="C186">
        <v>37.700000000000003</v>
      </c>
      <c r="D186">
        <v>46.322000000000003</v>
      </c>
      <c r="E186">
        <v>44.523000000000003</v>
      </c>
      <c r="F186">
        <v>18</v>
      </c>
      <c r="G186">
        <v>207.1</v>
      </c>
    </row>
    <row r="187" spans="1:7" x14ac:dyDescent="0.25">
      <c r="A187" t="s">
        <v>299</v>
      </c>
      <c r="B187" t="s">
        <v>3606</v>
      </c>
      <c r="C187">
        <v>37.9</v>
      </c>
      <c r="D187">
        <v>45.368000000000002</v>
      </c>
      <c r="E187">
        <v>44.792000000000002</v>
      </c>
      <c r="F187">
        <v>19</v>
      </c>
      <c r="G187">
        <v>209.2</v>
      </c>
    </row>
    <row r="188" spans="1:7" x14ac:dyDescent="0.25">
      <c r="A188" t="s">
        <v>299</v>
      </c>
      <c r="B188" t="s">
        <v>3607</v>
      </c>
      <c r="C188">
        <v>38.299999999999997</v>
      </c>
      <c r="D188">
        <v>46.383000000000003</v>
      </c>
      <c r="E188">
        <v>44.664000000000001</v>
      </c>
      <c r="F188">
        <v>19</v>
      </c>
      <c r="G188">
        <v>209.1</v>
      </c>
    </row>
    <row r="189" spans="1:7" x14ac:dyDescent="0.25">
      <c r="A189" t="s">
        <v>299</v>
      </c>
      <c r="B189" t="s">
        <v>3608</v>
      </c>
      <c r="C189">
        <v>38.299999999999997</v>
      </c>
      <c r="D189">
        <v>46.383000000000003</v>
      </c>
      <c r="E189">
        <v>44.558</v>
      </c>
      <c r="F189">
        <v>19</v>
      </c>
      <c r="G189">
        <v>209.1</v>
      </c>
    </row>
    <row r="190" spans="1:7" x14ac:dyDescent="0.25">
      <c r="A190" t="s">
        <v>299</v>
      </c>
      <c r="B190" t="s">
        <v>3609</v>
      </c>
      <c r="C190">
        <v>38.1</v>
      </c>
      <c r="D190">
        <v>47.29</v>
      </c>
      <c r="E190">
        <v>44.875999999999998</v>
      </c>
      <c r="F190">
        <v>20</v>
      </c>
      <c r="G190">
        <v>208</v>
      </c>
    </row>
    <row r="191" spans="1:7" x14ac:dyDescent="0.25">
      <c r="A191" t="s">
        <v>299</v>
      </c>
      <c r="B191" t="s">
        <v>3610</v>
      </c>
      <c r="C191">
        <v>38.200000000000003</v>
      </c>
      <c r="D191">
        <v>45.819000000000003</v>
      </c>
      <c r="E191">
        <v>44.826000000000001</v>
      </c>
      <c r="F191">
        <v>19</v>
      </c>
      <c r="G191">
        <v>209.3</v>
      </c>
    </row>
    <row r="192" spans="1:7" x14ac:dyDescent="0.25">
      <c r="A192" t="s">
        <v>299</v>
      </c>
      <c r="B192" t="s">
        <v>3611</v>
      </c>
      <c r="C192">
        <v>38.5</v>
      </c>
      <c r="D192">
        <v>47.375</v>
      </c>
      <c r="E192">
        <v>44.829000000000001</v>
      </c>
      <c r="F192">
        <v>19</v>
      </c>
      <c r="G192">
        <v>206.4</v>
      </c>
    </row>
    <row r="193" spans="1:7" x14ac:dyDescent="0.25">
      <c r="A193" t="s">
        <v>299</v>
      </c>
      <c r="B193" t="s">
        <v>3612</v>
      </c>
      <c r="C193">
        <v>38.5</v>
      </c>
      <c r="D193">
        <v>46.226999999999997</v>
      </c>
      <c r="E193">
        <v>44.616999999999997</v>
      </c>
      <c r="F193">
        <v>19</v>
      </c>
      <c r="G193">
        <v>206.3</v>
      </c>
    </row>
    <row r="194" spans="1:7" x14ac:dyDescent="0.25">
      <c r="A194" t="s">
        <v>299</v>
      </c>
      <c r="B194" t="s">
        <v>3613</v>
      </c>
      <c r="C194">
        <v>38.700000000000003</v>
      </c>
      <c r="D194">
        <v>46.731000000000002</v>
      </c>
      <c r="E194">
        <v>44.451999999999998</v>
      </c>
      <c r="F194">
        <v>23</v>
      </c>
      <c r="G194">
        <v>209.7</v>
      </c>
    </row>
    <row r="195" spans="1:7" x14ac:dyDescent="0.25">
      <c r="A195" t="s">
        <v>299</v>
      </c>
      <c r="B195" t="s">
        <v>3614</v>
      </c>
      <c r="C195">
        <v>37.299999999999997</v>
      </c>
      <c r="D195">
        <v>45.613</v>
      </c>
      <c r="E195">
        <v>44.68</v>
      </c>
      <c r="F195">
        <v>19</v>
      </c>
      <c r="G195">
        <v>204.7</v>
      </c>
    </row>
    <row r="196" spans="1:7" x14ac:dyDescent="0.25">
      <c r="A196" t="s">
        <v>299</v>
      </c>
      <c r="B196" t="s">
        <v>3615</v>
      </c>
      <c r="C196">
        <v>37.799999999999997</v>
      </c>
      <c r="D196">
        <v>46.901000000000003</v>
      </c>
      <c r="E196">
        <v>45.325000000000003</v>
      </c>
      <c r="F196">
        <v>19</v>
      </c>
      <c r="G196">
        <v>207.9</v>
      </c>
    </row>
    <row r="197" spans="1:7" x14ac:dyDescent="0.25">
      <c r="A197" t="s">
        <v>299</v>
      </c>
      <c r="B197" t="s">
        <v>3616</v>
      </c>
      <c r="C197">
        <v>38.299999999999997</v>
      </c>
      <c r="D197">
        <v>45.472999999999999</v>
      </c>
      <c r="E197">
        <v>44.929000000000002</v>
      </c>
      <c r="F197">
        <v>19</v>
      </c>
      <c r="G197">
        <v>209.4</v>
      </c>
    </row>
    <row r="198" spans="1:7" x14ac:dyDescent="0.25">
      <c r="A198" t="s">
        <v>299</v>
      </c>
      <c r="B198" t="s">
        <v>3617</v>
      </c>
      <c r="C198">
        <v>38.5</v>
      </c>
      <c r="D198">
        <v>46.088000000000001</v>
      </c>
      <c r="E198">
        <v>44.771999999999998</v>
      </c>
      <c r="F198">
        <v>18</v>
      </c>
      <c r="G198">
        <v>209.2</v>
      </c>
    </row>
    <row r="199" spans="1:7" x14ac:dyDescent="0.25">
      <c r="A199" t="s">
        <v>299</v>
      </c>
      <c r="B199" t="s">
        <v>3618</v>
      </c>
      <c r="C199">
        <v>38.200000000000003</v>
      </c>
      <c r="D199">
        <v>45.548999999999999</v>
      </c>
      <c r="E199">
        <v>44.715000000000003</v>
      </c>
      <c r="F199">
        <v>19</v>
      </c>
      <c r="G199">
        <v>208.9</v>
      </c>
    </row>
    <row r="200" spans="1:7" x14ac:dyDescent="0.25">
      <c r="A200" t="s">
        <v>299</v>
      </c>
      <c r="B200" t="s">
        <v>3619</v>
      </c>
      <c r="C200">
        <v>37.6</v>
      </c>
      <c r="D200">
        <v>44.594999999999999</v>
      </c>
      <c r="E200">
        <v>44.728999999999999</v>
      </c>
      <c r="F200">
        <v>17</v>
      </c>
      <c r="G200">
        <v>208.5</v>
      </c>
    </row>
    <row r="201" spans="1:7" x14ac:dyDescent="0.25">
      <c r="A201" t="s">
        <v>299</v>
      </c>
      <c r="B201" t="s">
        <v>3620</v>
      </c>
      <c r="C201">
        <v>37.9</v>
      </c>
      <c r="D201">
        <v>46.142000000000003</v>
      </c>
      <c r="E201">
        <v>44.8</v>
      </c>
      <c r="F201">
        <v>19</v>
      </c>
      <c r="G201">
        <v>207.9</v>
      </c>
    </row>
    <row r="202" spans="1:7" x14ac:dyDescent="0.25">
      <c r="A202" t="s">
        <v>299</v>
      </c>
      <c r="B202" t="s">
        <v>3621</v>
      </c>
      <c r="C202">
        <v>38.1</v>
      </c>
      <c r="D202">
        <v>46.902999999999999</v>
      </c>
      <c r="E202">
        <v>44.798000000000002</v>
      </c>
      <c r="F202">
        <v>18</v>
      </c>
      <c r="G202">
        <v>207.7</v>
      </c>
    </row>
    <row r="203" spans="1:7" x14ac:dyDescent="0.25">
      <c r="A203" t="s">
        <v>299</v>
      </c>
      <c r="B203" t="s">
        <v>3622</v>
      </c>
      <c r="C203">
        <v>38.1</v>
      </c>
      <c r="D203">
        <v>46.168999999999997</v>
      </c>
      <c r="E203">
        <v>44.743000000000002</v>
      </c>
      <c r="F203">
        <v>19</v>
      </c>
      <c r="G203">
        <v>207.8</v>
      </c>
    </row>
    <row r="204" spans="1:7" x14ac:dyDescent="0.25">
      <c r="A204" t="s">
        <v>299</v>
      </c>
      <c r="B204" t="s">
        <v>3623</v>
      </c>
      <c r="C204">
        <v>38.1</v>
      </c>
      <c r="D204">
        <v>45.411000000000001</v>
      </c>
      <c r="E204">
        <v>45.069000000000003</v>
      </c>
      <c r="F204">
        <v>18</v>
      </c>
      <c r="G204">
        <v>208.2</v>
      </c>
    </row>
    <row r="205" spans="1:7" x14ac:dyDescent="0.25">
      <c r="A205" t="s">
        <v>299</v>
      </c>
      <c r="B205" t="s">
        <v>3624</v>
      </c>
      <c r="C205">
        <v>38.200000000000003</v>
      </c>
      <c r="D205">
        <v>45.838999999999999</v>
      </c>
      <c r="E205">
        <v>44.786999999999999</v>
      </c>
      <c r="F205">
        <v>19</v>
      </c>
      <c r="G205">
        <v>208.4</v>
      </c>
    </row>
    <row r="206" spans="1:7" x14ac:dyDescent="0.25">
      <c r="A206" t="s">
        <v>299</v>
      </c>
      <c r="B206" t="s">
        <v>3625</v>
      </c>
      <c r="C206">
        <v>38.200000000000003</v>
      </c>
      <c r="D206">
        <v>46.472000000000001</v>
      </c>
      <c r="E206">
        <v>44.615000000000002</v>
      </c>
      <c r="F206">
        <v>19</v>
      </c>
      <c r="G206">
        <v>209.4</v>
      </c>
    </row>
    <row r="207" spans="1:7" x14ac:dyDescent="0.25">
      <c r="A207" t="s">
        <v>299</v>
      </c>
      <c r="B207" t="s">
        <v>3626</v>
      </c>
      <c r="C207">
        <v>37.9</v>
      </c>
      <c r="D207">
        <v>45.780999999999999</v>
      </c>
      <c r="E207">
        <v>44.433999999999997</v>
      </c>
      <c r="F207">
        <v>19</v>
      </c>
      <c r="G207">
        <v>208.2</v>
      </c>
    </row>
    <row r="208" spans="1:7" x14ac:dyDescent="0.25">
      <c r="A208" t="s">
        <v>299</v>
      </c>
      <c r="B208" t="s">
        <v>3627</v>
      </c>
      <c r="C208">
        <v>38.299999999999997</v>
      </c>
      <c r="D208">
        <v>46.054000000000002</v>
      </c>
      <c r="E208">
        <v>44.533999999999999</v>
      </c>
      <c r="F208">
        <v>18</v>
      </c>
      <c r="G208">
        <v>209.3</v>
      </c>
    </row>
    <row r="209" spans="1:7" x14ac:dyDescent="0.25">
      <c r="A209" t="s">
        <v>299</v>
      </c>
      <c r="B209" t="s">
        <v>3628</v>
      </c>
      <c r="C209">
        <v>38.299999999999997</v>
      </c>
      <c r="D209">
        <v>46.075000000000003</v>
      </c>
      <c r="E209">
        <v>44.896999999999998</v>
      </c>
      <c r="F209">
        <v>18</v>
      </c>
      <c r="G209">
        <v>209.7</v>
      </c>
    </row>
    <row r="210" spans="1:7" x14ac:dyDescent="0.25">
      <c r="A210" t="s">
        <v>299</v>
      </c>
      <c r="B210" t="s">
        <v>3629</v>
      </c>
      <c r="C210">
        <v>38.299999999999997</v>
      </c>
      <c r="D210">
        <v>46.624000000000002</v>
      </c>
      <c r="E210">
        <v>45.292000000000002</v>
      </c>
      <c r="F210">
        <v>18</v>
      </c>
      <c r="G210">
        <v>210.8</v>
      </c>
    </row>
    <row r="211" spans="1:7" x14ac:dyDescent="0.25">
      <c r="A211" t="s">
        <v>299</v>
      </c>
      <c r="B211" t="s">
        <v>3630</v>
      </c>
      <c r="C211">
        <v>37.9</v>
      </c>
      <c r="D211">
        <v>47.591999999999999</v>
      </c>
      <c r="E211">
        <v>44.698999999999998</v>
      </c>
      <c r="F211">
        <v>19</v>
      </c>
      <c r="G211">
        <v>211.6</v>
      </c>
    </row>
    <row r="212" spans="1:7" x14ac:dyDescent="0.25">
      <c r="A212" t="s">
        <v>299</v>
      </c>
      <c r="B212" t="s">
        <v>3631</v>
      </c>
      <c r="C212">
        <v>38</v>
      </c>
      <c r="D212">
        <v>45.813000000000002</v>
      </c>
      <c r="E212">
        <v>44.841999999999999</v>
      </c>
      <c r="F212">
        <v>18</v>
      </c>
      <c r="G212">
        <v>206.1</v>
      </c>
    </row>
    <row r="213" spans="1:7" x14ac:dyDescent="0.25">
      <c r="A213" t="s">
        <v>299</v>
      </c>
      <c r="B213" t="s">
        <v>3632</v>
      </c>
      <c r="C213">
        <v>38</v>
      </c>
      <c r="D213">
        <v>45.813000000000002</v>
      </c>
      <c r="E213">
        <v>44.923000000000002</v>
      </c>
      <c r="F213">
        <v>18</v>
      </c>
      <c r="G213">
        <v>206.1</v>
      </c>
    </row>
    <row r="214" spans="1:7" x14ac:dyDescent="0.25">
      <c r="A214" t="s">
        <v>299</v>
      </c>
      <c r="B214" t="s">
        <v>3633</v>
      </c>
      <c r="C214">
        <v>38.1</v>
      </c>
      <c r="D214">
        <v>45.665999999999997</v>
      </c>
      <c r="E214">
        <v>44.720999999999997</v>
      </c>
      <c r="F214">
        <v>18</v>
      </c>
      <c r="G214">
        <v>208.9</v>
      </c>
    </row>
    <row r="215" spans="1:7" x14ac:dyDescent="0.25">
      <c r="A215" t="s">
        <v>299</v>
      </c>
      <c r="B215" t="s">
        <v>3634</v>
      </c>
      <c r="C215">
        <v>38.5</v>
      </c>
      <c r="D215">
        <v>48.311</v>
      </c>
      <c r="E215">
        <v>44.707000000000001</v>
      </c>
      <c r="F215">
        <v>19</v>
      </c>
      <c r="G215">
        <v>209.1</v>
      </c>
    </row>
    <row r="216" spans="1:7" x14ac:dyDescent="0.25">
      <c r="A216" t="s">
        <v>299</v>
      </c>
      <c r="B216" t="s">
        <v>3635</v>
      </c>
      <c r="C216">
        <v>38.6</v>
      </c>
      <c r="D216">
        <v>46.741</v>
      </c>
      <c r="E216">
        <v>44.83</v>
      </c>
      <c r="F216">
        <v>19</v>
      </c>
      <c r="G216">
        <v>209.4</v>
      </c>
    </row>
    <row r="217" spans="1:7" x14ac:dyDescent="0.25">
      <c r="A217" t="s">
        <v>299</v>
      </c>
      <c r="B217" t="s">
        <v>3636</v>
      </c>
      <c r="C217">
        <v>37.700000000000003</v>
      </c>
      <c r="D217">
        <v>45.642000000000003</v>
      </c>
      <c r="E217">
        <v>44.817999999999998</v>
      </c>
      <c r="F217">
        <v>19</v>
      </c>
      <c r="G217">
        <v>206</v>
      </c>
    </row>
    <row r="218" spans="1:7" x14ac:dyDescent="0.25">
      <c r="A218" t="s">
        <v>299</v>
      </c>
      <c r="B218" t="s">
        <v>3637</v>
      </c>
      <c r="C218">
        <v>38.4</v>
      </c>
      <c r="D218">
        <v>45.651000000000003</v>
      </c>
      <c r="E218">
        <v>44.881</v>
      </c>
      <c r="F218">
        <v>20</v>
      </c>
      <c r="G218">
        <v>209.5</v>
      </c>
    </row>
    <row r="219" spans="1:7" x14ac:dyDescent="0.25">
      <c r="A219" t="s">
        <v>299</v>
      </c>
      <c r="B219" t="s">
        <v>3638</v>
      </c>
      <c r="C219">
        <v>39.200000000000003</v>
      </c>
      <c r="D219">
        <v>46.686</v>
      </c>
      <c r="E219">
        <v>44.872</v>
      </c>
      <c r="F219">
        <v>18</v>
      </c>
      <c r="G219">
        <v>207.1</v>
      </c>
    </row>
    <row r="220" spans="1:7" x14ac:dyDescent="0.25">
      <c r="A220" t="s">
        <v>299</v>
      </c>
      <c r="B220" t="s">
        <v>3639</v>
      </c>
      <c r="C220">
        <v>37.9</v>
      </c>
      <c r="D220">
        <v>45.628999999999998</v>
      </c>
      <c r="E220">
        <v>44.597999999999999</v>
      </c>
      <c r="F220">
        <v>19</v>
      </c>
      <c r="G220">
        <v>209</v>
      </c>
    </row>
    <row r="221" spans="1:7" x14ac:dyDescent="0.25">
      <c r="A221" t="s">
        <v>299</v>
      </c>
      <c r="B221" t="s">
        <v>3640</v>
      </c>
      <c r="C221">
        <v>38.1</v>
      </c>
      <c r="D221">
        <v>46.866</v>
      </c>
      <c r="E221">
        <v>44.765000000000001</v>
      </c>
      <c r="F221">
        <v>19</v>
      </c>
      <c r="G221">
        <v>208.5</v>
      </c>
    </row>
    <row r="222" spans="1:7" x14ac:dyDescent="0.25">
      <c r="A222" t="s">
        <v>299</v>
      </c>
      <c r="B222" t="s">
        <v>3641</v>
      </c>
      <c r="C222">
        <v>46</v>
      </c>
      <c r="D222">
        <v>51.247</v>
      </c>
      <c r="E222">
        <v>44.843000000000004</v>
      </c>
      <c r="F222">
        <v>18</v>
      </c>
      <c r="G222">
        <v>200.8</v>
      </c>
    </row>
    <row r="223" spans="1:7" x14ac:dyDescent="0.25">
      <c r="A223" t="s">
        <v>299</v>
      </c>
      <c r="B223" t="s">
        <v>3642</v>
      </c>
      <c r="C223">
        <v>38.4</v>
      </c>
      <c r="D223">
        <v>46.497999999999998</v>
      </c>
      <c r="E223">
        <v>44.817</v>
      </c>
      <c r="F223">
        <v>18</v>
      </c>
      <c r="G223">
        <v>204.7</v>
      </c>
    </row>
    <row r="224" spans="1:7" x14ac:dyDescent="0.25">
      <c r="A224" t="s">
        <v>299</v>
      </c>
      <c r="B224" t="s">
        <v>3643</v>
      </c>
      <c r="C224">
        <v>38.6</v>
      </c>
      <c r="D224">
        <v>46.417000000000002</v>
      </c>
      <c r="E224">
        <v>45.1</v>
      </c>
      <c r="F224">
        <v>19</v>
      </c>
      <c r="G224">
        <v>205.8</v>
      </c>
    </row>
    <row r="225" spans="1:7" x14ac:dyDescent="0.25">
      <c r="A225" t="s">
        <v>299</v>
      </c>
      <c r="B225" t="s">
        <v>3644</v>
      </c>
      <c r="C225">
        <v>38</v>
      </c>
      <c r="D225">
        <v>45.298999999999999</v>
      </c>
      <c r="E225">
        <v>44.634999999999998</v>
      </c>
      <c r="F225">
        <v>19</v>
      </c>
      <c r="G225">
        <v>208.9</v>
      </c>
    </row>
    <row r="226" spans="1:7" x14ac:dyDescent="0.25">
      <c r="A226" t="s">
        <v>299</v>
      </c>
      <c r="B226" t="s">
        <v>3645</v>
      </c>
      <c r="C226">
        <v>38.6</v>
      </c>
      <c r="D226">
        <v>46.09</v>
      </c>
      <c r="E226">
        <v>44.829000000000001</v>
      </c>
      <c r="F226">
        <v>19</v>
      </c>
      <c r="G226">
        <v>204.6</v>
      </c>
    </row>
    <row r="227" spans="1:7" x14ac:dyDescent="0.25">
      <c r="A227" t="s">
        <v>299</v>
      </c>
      <c r="B227" t="s">
        <v>3646</v>
      </c>
      <c r="C227">
        <v>38.5</v>
      </c>
      <c r="D227">
        <v>48.031999999999996</v>
      </c>
      <c r="E227">
        <v>44.533999999999999</v>
      </c>
      <c r="F227">
        <v>18</v>
      </c>
      <c r="G227">
        <v>207.4</v>
      </c>
    </row>
    <row r="228" spans="1:7" x14ac:dyDescent="0.25">
      <c r="A228" t="s">
        <v>299</v>
      </c>
      <c r="B228" t="s">
        <v>3647</v>
      </c>
      <c r="C228">
        <v>38.4</v>
      </c>
      <c r="D228">
        <v>46.17</v>
      </c>
      <c r="E228">
        <v>44.447000000000003</v>
      </c>
      <c r="F228">
        <v>19</v>
      </c>
      <c r="G228">
        <v>209.8</v>
      </c>
    </row>
    <row r="229" spans="1:7" x14ac:dyDescent="0.25">
      <c r="A229" t="s">
        <v>299</v>
      </c>
      <c r="B229" t="s">
        <v>3648</v>
      </c>
      <c r="C229">
        <v>38.1</v>
      </c>
      <c r="D229">
        <v>45.552999999999997</v>
      </c>
      <c r="E229">
        <v>44.776000000000003</v>
      </c>
      <c r="F229">
        <v>19</v>
      </c>
      <c r="G229">
        <v>206.9</v>
      </c>
    </row>
    <row r="230" spans="1:7" x14ac:dyDescent="0.25">
      <c r="A230" t="s">
        <v>299</v>
      </c>
      <c r="B230" t="s">
        <v>3649</v>
      </c>
      <c r="C230">
        <v>39.299999999999997</v>
      </c>
      <c r="D230">
        <v>47.182000000000002</v>
      </c>
      <c r="E230">
        <v>44.776000000000003</v>
      </c>
      <c r="F230">
        <v>18</v>
      </c>
      <c r="G230">
        <v>208.9</v>
      </c>
    </row>
    <row r="231" spans="1:7" x14ac:dyDescent="0.25">
      <c r="A231" t="s">
        <v>299</v>
      </c>
      <c r="B231" t="s">
        <v>3650</v>
      </c>
      <c r="C231">
        <v>39.6</v>
      </c>
      <c r="D231">
        <v>46.615000000000002</v>
      </c>
      <c r="E231">
        <v>45.008000000000003</v>
      </c>
      <c r="F231">
        <v>19</v>
      </c>
      <c r="G231">
        <v>208.1</v>
      </c>
    </row>
    <row r="232" spans="1:7" x14ac:dyDescent="0.25">
      <c r="A232" t="s">
        <v>299</v>
      </c>
      <c r="B232" t="s">
        <v>3651</v>
      </c>
      <c r="C232">
        <v>38.6</v>
      </c>
      <c r="D232">
        <v>46.771999999999998</v>
      </c>
      <c r="E232">
        <v>44.857999999999997</v>
      </c>
      <c r="F232">
        <v>19</v>
      </c>
      <c r="G232">
        <v>209</v>
      </c>
    </row>
    <row r="233" spans="1:7" x14ac:dyDescent="0.25">
      <c r="A233" t="s">
        <v>299</v>
      </c>
      <c r="B233" t="s">
        <v>3652</v>
      </c>
      <c r="C233">
        <v>38.1</v>
      </c>
      <c r="D233">
        <v>45.11</v>
      </c>
      <c r="E233">
        <v>44.591000000000001</v>
      </c>
      <c r="F233">
        <v>19</v>
      </c>
      <c r="G233">
        <v>208.5</v>
      </c>
    </row>
    <row r="234" spans="1:7" x14ac:dyDescent="0.25">
      <c r="A234" t="s">
        <v>299</v>
      </c>
      <c r="B234" t="s">
        <v>3653</v>
      </c>
      <c r="C234">
        <v>39.299999999999997</v>
      </c>
      <c r="D234">
        <v>47.759</v>
      </c>
      <c r="E234">
        <v>44.566000000000003</v>
      </c>
      <c r="F234">
        <v>18</v>
      </c>
      <c r="G234">
        <v>211</v>
      </c>
    </row>
    <row r="235" spans="1:7" x14ac:dyDescent="0.25">
      <c r="A235" t="s">
        <v>299</v>
      </c>
      <c r="B235" t="s">
        <v>3654</v>
      </c>
      <c r="C235">
        <v>38.6</v>
      </c>
      <c r="D235">
        <v>47.561</v>
      </c>
      <c r="E235">
        <v>44.801000000000002</v>
      </c>
      <c r="F235">
        <v>19</v>
      </c>
      <c r="G235">
        <v>209.9</v>
      </c>
    </row>
    <row r="236" spans="1:7" x14ac:dyDescent="0.25">
      <c r="A236" t="s">
        <v>299</v>
      </c>
      <c r="B236" t="s">
        <v>3655</v>
      </c>
      <c r="C236">
        <v>38.1</v>
      </c>
      <c r="D236">
        <v>46.817</v>
      </c>
      <c r="E236">
        <v>44.563000000000002</v>
      </c>
      <c r="F236">
        <v>19</v>
      </c>
      <c r="G236">
        <v>210.2</v>
      </c>
    </row>
    <row r="237" spans="1:7" x14ac:dyDescent="0.25">
      <c r="A237" t="s">
        <v>299</v>
      </c>
      <c r="B237" t="s">
        <v>3656</v>
      </c>
      <c r="C237">
        <v>38.1</v>
      </c>
      <c r="D237">
        <v>46.817</v>
      </c>
      <c r="E237">
        <v>44.6</v>
      </c>
      <c r="F237">
        <v>19</v>
      </c>
      <c r="G237">
        <v>210.2</v>
      </c>
    </row>
    <row r="238" spans="1:7" x14ac:dyDescent="0.25">
      <c r="A238" t="s">
        <v>299</v>
      </c>
      <c r="B238" t="s">
        <v>3657</v>
      </c>
      <c r="C238">
        <v>38</v>
      </c>
      <c r="D238">
        <v>45.314999999999998</v>
      </c>
      <c r="E238">
        <v>44.509</v>
      </c>
      <c r="F238">
        <v>18</v>
      </c>
      <c r="G238">
        <v>207.4</v>
      </c>
    </row>
    <row r="239" spans="1:7" x14ac:dyDescent="0.25">
      <c r="A239" t="s">
        <v>299</v>
      </c>
      <c r="B239" t="s">
        <v>3658</v>
      </c>
      <c r="C239">
        <v>38</v>
      </c>
      <c r="D239">
        <v>45.564</v>
      </c>
      <c r="E239">
        <v>45.03</v>
      </c>
      <c r="F239">
        <v>19</v>
      </c>
      <c r="G239">
        <v>209</v>
      </c>
    </row>
    <row r="240" spans="1:7" x14ac:dyDescent="0.25">
      <c r="A240" t="s">
        <v>299</v>
      </c>
      <c r="B240" t="s">
        <v>3659</v>
      </c>
      <c r="C240">
        <v>38.9</v>
      </c>
      <c r="D240">
        <v>47.234000000000002</v>
      </c>
      <c r="E240">
        <v>44.646000000000001</v>
      </c>
      <c r="F240">
        <v>19</v>
      </c>
      <c r="G240">
        <v>207.4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A40DD-C407-49F8-AA60-5FDE9836C3B2}">
  <dimension ref="A1:J241"/>
  <sheetViews>
    <sheetView workbookViewId="0">
      <selection activeCell="G12" sqref="G12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1022</v>
      </c>
      <c r="C2">
        <v>54.9</v>
      </c>
      <c r="D2">
        <v>47.572000000000003</v>
      </c>
      <c r="E2">
        <v>145.76</v>
      </c>
      <c r="F2">
        <v>75</v>
      </c>
      <c r="G2">
        <v>957.8</v>
      </c>
      <c r="I2" t="s">
        <v>249</v>
      </c>
      <c r="J2" s="1">
        <f>AVERAGE(Tbl_4_DOTS_GI_30000[Celkové využití CPU '[%']])</f>
        <v>53.919999999999959</v>
      </c>
    </row>
    <row r="3" spans="1:10" x14ac:dyDescent="0.25">
      <c r="A3" t="s">
        <v>299</v>
      </c>
      <c r="B3" t="s">
        <v>1023</v>
      </c>
      <c r="C3">
        <v>54.2</v>
      </c>
      <c r="D3">
        <v>47.427</v>
      </c>
      <c r="E3">
        <v>145.76</v>
      </c>
      <c r="F3">
        <v>75</v>
      </c>
      <c r="G3">
        <v>974.3</v>
      </c>
      <c r="I3" t="s">
        <v>250</v>
      </c>
      <c r="J3" s="1">
        <f>AVERAGE(Tbl_4_DOTS_GI_30000[CPU Spotřeba energie jádra (SVI3 TFN) '[W']])</f>
        <v>49.268766666666643</v>
      </c>
    </row>
    <row r="4" spans="1:10" x14ac:dyDescent="0.25">
      <c r="A4" t="s">
        <v>299</v>
      </c>
      <c r="B4" t="s">
        <v>1024</v>
      </c>
      <c r="C4">
        <v>79.099999999999994</v>
      </c>
      <c r="D4">
        <v>65.034999999999997</v>
      </c>
      <c r="E4">
        <v>145.58699999999999</v>
      </c>
      <c r="F4">
        <v>74</v>
      </c>
      <c r="G4">
        <v>777.5</v>
      </c>
      <c r="I4" t="s">
        <v>251</v>
      </c>
      <c r="J4" s="1">
        <f>AVERAGE(Tbl_4_DOTS_GI_30000[Využití GPU '[%']])</f>
        <v>74.412499999999994</v>
      </c>
    </row>
    <row r="5" spans="1:10" x14ac:dyDescent="0.25">
      <c r="A5" t="s">
        <v>299</v>
      </c>
      <c r="B5" t="s">
        <v>1025</v>
      </c>
      <c r="C5">
        <v>53.9</v>
      </c>
      <c r="D5">
        <v>50.750999999999998</v>
      </c>
      <c r="E5">
        <v>127.91800000000001</v>
      </c>
      <c r="F5">
        <v>75</v>
      </c>
      <c r="G5">
        <v>849.6</v>
      </c>
      <c r="I5" t="s">
        <v>252</v>
      </c>
      <c r="J5" s="1">
        <f>AVERAGE(Tbl_4_DOTS_GI_30000[Total Board Power (TBP) '[W']])</f>
        <v>144.70463333333331</v>
      </c>
    </row>
    <row r="6" spans="1:10" x14ac:dyDescent="0.25">
      <c r="A6" t="s">
        <v>299</v>
      </c>
      <c r="B6" t="s">
        <v>1026</v>
      </c>
      <c r="C6">
        <v>48.7</v>
      </c>
      <c r="D6">
        <v>44.779000000000003</v>
      </c>
      <c r="E6">
        <v>133.71</v>
      </c>
      <c r="F6">
        <v>77</v>
      </c>
      <c r="G6">
        <v>833.6</v>
      </c>
      <c r="I6" t="s">
        <v>254</v>
      </c>
      <c r="J6" s="1">
        <f>AVERAGE(Tbl_4_DOTS_GI_30000[Snímková frekvence (Presented) '[FPS']])</f>
        <v>937.03041666666695</v>
      </c>
    </row>
    <row r="7" spans="1:10" x14ac:dyDescent="0.25">
      <c r="A7" t="s">
        <v>299</v>
      </c>
      <c r="B7" t="s">
        <v>1027</v>
      </c>
      <c r="C7">
        <v>51.6</v>
      </c>
      <c r="D7">
        <v>46.787999999999997</v>
      </c>
      <c r="E7">
        <v>134.23599999999999</v>
      </c>
      <c r="F7">
        <v>77</v>
      </c>
      <c r="G7">
        <v>938.6</v>
      </c>
    </row>
    <row r="8" spans="1:10" x14ac:dyDescent="0.25">
      <c r="A8" t="s">
        <v>299</v>
      </c>
      <c r="B8" t="s">
        <v>1028</v>
      </c>
      <c r="C8">
        <v>54.6</v>
      </c>
      <c r="D8">
        <v>48.53</v>
      </c>
      <c r="E8">
        <v>139.786</v>
      </c>
      <c r="F8">
        <v>76</v>
      </c>
      <c r="G8">
        <v>955.1</v>
      </c>
    </row>
    <row r="9" spans="1:10" x14ac:dyDescent="0.25">
      <c r="A9" t="s">
        <v>299</v>
      </c>
      <c r="B9" t="s">
        <v>1029</v>
      </c>
      <c r="C9">
        <v>55.9</v>
      </c>
      <c r="D9">
        <v>50.231000000000002</v>
      </c>
      <c r="E9">
        <v>145.89599999999999</v>
      </c>
      <c r="F9">
        <v>75</v>
      </c>
      <c r="G9">
        <v>955.6</v>
      </c>
    </row>
    <row r="10" spans="1:10" x14ac:dyDescent="0.25">
      <c r="A10" t="s">
        <v>299</v>
      </c>
      <c r="B10" t="s">
        <v>1030</v>
      </c>
      <c r="C10">
        <v>53.9</v>
      </c>
      <c r="D10">
        <v>50.231000000000002</v>
      </c>
      <c r="E10">
        <v>145.74600000000001</v>
      </c>
      <c r="F10">
        <v>75</v>
      </c>
      <c r="G10">
        <v>955.6</v>
      </c>
    </row>
    <row r="11" spans="1:10" x14ac:dyDescent="0.25">
      <c r="A11" t="s">
        <v>299</v>
      </c>
      <c r="B11" t="s">
        <v>1031</v>
      </c>
      <c r="C11">
        <v>53.9</v>
      </c>
      <c r="D11">
        <v>46.753</v>
      </c>
      <c r="E11">
        <v>146.9</v>
      </c>
      <c r="F11">
        <v>75</v>
      </c>
      <c r="G11">
        <v>958.7</v>
      </c>
    </row>
    <row r="12" spans="1:10" x14ac:dyDescent="0.25">
      <c r="A12" t="s">
        <v>299</v>
      </c>
      <c r="B12" t="s">
        <v>1032</v>
      </c>
      <c r="C12">
        <v>55.8</v>
      </c>
      <c r="D12">
        <v>49.307000000000002</v>
      </c>
      <c r="E12">
        <v>146.73599999999999</v>
      </c>
      <c r="F12">
        <v>74</v>
      </c>
      <c r="G12">
        <v>974</v>
      </c>
    </row>
    <row r="13" spans="1:10" x14ac:dyDescent="0.25">
      <c r="A13" t="s">
        <v>299</v>
      </c>
      <c r="B13" t="s">
        <v>1033</v>
      </c>
      <c r="C13">
        <v>55.3</v>
      </c>
      <c r="D13">
        <v>50.143999999999998</v>
      </c>
      <c r="E13">
        <v>145.31200000000001</v>
      </c>
      <c r="F13">
        <v>75</v>
      </c>
      <c r="G13">
        <v>935.7</v>
      </c>
    </row>
    <row r="14" spans="1:10" x14ac:dyDescent="0.25">
      <c r="A14" t="s">
        <v>299</v>
      </c>
      <c r="B14" t="s">
        <v>1034</v>
      </c>
      <c r="C14">
        <v>55.7</v>
      </c>
      <c r="D14">
        <v>52.777999999999999</v>
      </c>
      <c r="E14">
        <v>146.65799999999999</v>
      </c>
      <c r="F14">
        <v>75</v>
      </c>
      <c r="G14">
        <v>932.7</v>
      </c>
    </row>
    <row r="15" spans="1:10" x14ac:dyDescent="0.25">
      <c r="A15" t="s">
        <v>299</v>
      </c>
      <c r="B15" t="s">
        <v>1035</v>
      </c>
      <c r="C15">
        <v>57.3</v>
      </c>
      <c r="D15">
        <v>50.404000000000003</v>
      </c>
      <c r="E15">
        <v>145.42500000000001</v>
      </c>
      <c r="F15">
        <v>75</v>
      </c>
      <c r="G15">
        <v>952.5</v>
      </c>
    </row>
    <row r="16" spans="1:10" x14ac:dyDescent="0.25">
      <c r="A16" t="s">
        <v>299</v>
      </c>
      <c r="B16" t="s">
        <v>1036</v>
      </c>
      <c r="C16">
        <v>56</v>
      </c>
      <c r="D16">
        <v>49.106000000000002</v>
      </c>
      <c r="E16">
        <v>145.13</v>
      </c>
      <c r="F16">
        <v>74</v>
      </c>
      <c r="G16">
        <v>935.1</v>
      </c>
    </row>
    <row r="17" spans="1:7" x14ac:dyDescent="0.25">
      <c r="A17" t="s">
        <v>299</v>
      </c>
      <c r="B17" t="s">
        <v>1037</v>
      </c>
      <c r="C17">
        <v>58.2</v>
      </c>
      <c r="D17">
        <v>52.42</v>
      </c>
      <c r="E17">
        <v>137.69800000000001</v>
      </c>
      <c r="F17">
        <v>74</v>
      </c>
      <c r="G17">
        <v>933.7</v>
      </c>
    </row>
    <row r="18" spans="1:7" x14ac:dyDescent="0.25">
      <c r="A18" t="s">
        <v>299</v>
      </c>
      <c r="B18" t="s">
        <v>1038</v>
      </c>
      <c r="C18">
        <v>51.5</v>
      </c>
      <c r="D18">
        <v>45.633000000000003</v>
      </c>
      <c r="E18">
        <v>140.08199999999999</v>
      </c>
      <c r="F18">
        <v>76</v>
      </c>
      <c r="G18">
        <v>913.7</v>
      </c>
    </row>
    <row r="19" spans="1:7" x14ac:dyDescent="0.25">
      <c r="A19" t="s">
        <v>299</v>
      </c>
      <c r="B19" t="s">
        <v>1039</v>
      </c>
      <c r="C19">
        <v>55.3</v>
      </c>
      <c r="D19">
        <v>50.156999999999996</v>
      </c>
      <c r="E19">
        <v>146.858</v>
      </c>
      <c r="F19">
        <v>74</v>
      </c>
      <c r="G19">
        <v>943.3</v>
      </c>
    </row>
    <row r="20" spans="1:7" x14ac:dyDescent="0.25">
      <c r="A20" t="s">
        <v>299</v>
      </c>
      <c r="B20" t="s">
        <v>1040</v>
      </c>
      <c r="C20">
        <v>55.6</v>
      </c>
      <c r="D20">
        <v>50.62</v>
      </c>
      <c r="E20">
        <v>147.26400000000001</v>
      </c>
      <c r="F20">
        <v>75</v>
      </c>
      <c r="G20">
        <v>950.5</v>
      </c>
    </row>
    <row r="21" spans="1:7" x14ac:dyDescent="0.25">
      <c r="A21" t="s">
        <v>299</v>
      </c>
      <c r="B21" t="s">
        <v>1041</v>
      </c>
      <c r="C21">
        <v>56</v>
      </c>
      <c r="D21">
        <v>50.557000000000002</v>
      </c>
      <c r="E21">
        <v>146.33000000000001</v>
      </c>
      <c r="F21">
        <v>75</v>
      </c>
      <c r="G21">
        <v>932.1</v>
      </c>
    </row>
    <row r="22" spans="1:7" x14ac:dyDescent="0.25">
      <c r="A22" t="s">
        <v>299</v>
      </c>
      <c r="B22" t="s">
        <v>1042</v>
      </c>
      <c r="C22">
        <v>55.5</v>
      </c>
      <c r="D22">
        <v>50.957000000000001</v>
      </c>
      <c r="E22">
        <v>146.78299999999999</v>
      </c>
      <c r="F22">
        <v>75</v>
      </c>
      <c r="G22">
        <v>961.9</v>
      </c>
    </row>
    <row r="23" spans="1:7" x14ac:dyDescent="0.25">
      <c r="A23" t="s">
        <v>299</v>
      </c>
      <c r="B23" t="s">
        <v>1043</v>
      </c>
      <c r="C23">
        <v>55</v>
      </c>
      <c r="D23">
        <v>50.862000000000002</v>
      </c>
      <c r="E23">
        <v>146.39400000000001</v>
      </c>
      <c r="F23">
        <v>75</v>
      </c>
      <c r="G23">
        <v>930.3</v>
      </c>
    </row>
    <row r="24" spans="1:7" x14ac:dyDescent="0.25">
      <c r="A24" t="s">
        <v>299</v>
      </c>
      <c r="B24" t="s">
        <v>1044</v>
      </c>
      <c r="C24">
        <v>55</v>
      </c>
      <c r="D24">
        <v>50.704999999999998</v>
      </c>
      <c r="E24">
        <v>147.49</v>
      </c>
      <c r="F24">
        <v>75</v>
      </c>
      <c r="G24">
        <v>964.6</v>
      </c>
    </row>
    <row r="25" spans="1:7" x14ac:dyDescent="0.25">
      <c r="A25" t="s">
        <v>299</v>
      </c>
      <c r="B25" t="s">
        <v>1045</v>
      </c>
      <c r="C25">
        <v>55.2</v>
      </c>
      <c r="D25">
        <v>51.542999999999999</v>
      </c>
      <c r="E25">
        <v>147.61099999999999</v>
      </c>
      <c r="F25">
        <v>75</v>
      </c>
      <c r="G25">
        <v>942</v>
      </c>
    </row>
    <row r="26" spans="1:7" x14ac:dyDescent="0.25">
      <c r="A26" t="s">
        <v>299</v>
      </c>
      <c r="B26" t="s">
        <v>1046</v>
      </c>
      <c r="C26">
        <v>54.3</v>
      </c>
      <c r="D26">
        <v>49.183</v>
      </c>
      <c r="E26">
        <v>147.26900000000001</v>
      </c>
      <c r="F26">
        <v>75</v>
      </c>
      <c r="G26">
        <v>917</v>
      </c>
    </row>
    <row r="27" spans="1:7" x14ac:dyDescent="0.25">
      <c r="A27" t="s">
        <v>299</v>
      </c>
      <c r="B27" t="s">
        <v>1047</v>
      </c>
      <c r="C27">
        <v>53.8</v>
      </c>
      <c r="D27">
        <v>49.28</v>
      </c>
      <c r="E27">
        <v>147.995</v>
      </c>
      <c r="F27">
        <v>74</v>
      </c>
      <c r="G27">
        <v>960.1</v>
      </c>
    </row>
    <row r="28" spans="1:7" x14ac:dyDescent="0.25">
      <c r="A28" t="s">
        <v>299</v>
      </c>
      <c r="B28" t="s">
        <v>1048</v>
      </c>
      <c r="C28">
        <v>54.9</v>
      </c>
      <c r="D28">
        <v>48.844000000000001</v>
      </c>
      <c r="E28">
        <v>146.49100000000001</v>
      </c>
      <c r="F28">
        <v>75</v>
      </c>
      <c r="G28">
        <v>951.8</v>
      </c>
    </row>
    <row r="29" spans="1:7" x14ac:dyDescent="0.25">
      <c r="A29" t="s">
        <v>299</v>
      </c>
      <c r="B29" t="s">
        <v>1049</v>
      </c>
      <c r="C29">
        <v>54.1</v>
      </c>
      <c r="D29">
        <v>49.652000000000001</v>
      </c>
      <c r="E29">
        <v>146.65799999999999</v>
      </c>
      <c r="F29">
        <v>74</v>
      </c>
      <c r="G29">
        <v>951.8</v>
      </c>
    </row>
    <row r="30" spans="1:7" x14ac:dyDescent="0.25">
      <c r="A30" t="s">
        <v>299</v>
      </c>
      <c r="B30" t="s">
        <v>1050</v>
      </c>
      <c r="C30">
        <v>55</v>
      </c>
      <c r="D30">
        <v>50.576000000000001</v>
      </c>
      <c r="E30">
        <v>146.42099999999999</v>
      </c>
      <c r="F30">
        <v>75</v>
      </c>
      <c r="G30">
        <v>935</v>
      </c>
    </row>
    <row r="31" spans="1:7" x14ac:dyDescent="0.25">
      <c r="A31" t="s">
        <v>299</v>
      </c>
      <c r="B31" t="s">
        <v>1051</v>
      </c>
      <c r="C31">
        <v>55.4</v>
      </c>
      <c r="D31">
        <v>49.866999999999997</v>
      </c>
      <c r="E31">
        <v>146.69399999999999</v>
      </c>
      <c r="F31">
        <v>75</v>
      </c>
      <c r="G31">
        <v>951</v>
      </c>
    </row>
    <row r="32" spans="1:7" x14ac:dyDescent="0.25">
      <c r="A32" t="s">
        <v>299</v>
      </c>
      <c r="B32" t="s">
        <v>1052</v>
      </c>
      <c r="C32">
        <v>56.1</v>
      </c>
      <c r="D32">
        <v>52.305999999999997</v>
      </c>
      <c r="E32">
        <v>145.773</v>
      </c>
      <c r="F32">
        <v>74</v>
      </c>
      <c r="G32">
        <v>926</v>
      </c>
    </row>
    <row r="33" spans="1:7" x14ac:dyDescent="0.25">
      <c r="A33" t="s">
        <v>299</v>
      </c>
      <c r="B33" t="s">
        <v>1053</v>
      </c>
      <c r="C33">
        <v>54.7</v>
      </c>
      <c r="D33">
        <v>48.835999999999999</v>
      </c>
      <c r="E33">
        <v>146.98599999999999</v>
      </c>
      <c r="F33">
        <v>74</v>
      </c>
      <c r="G33">
        <v>934.9</v>
      </c>
    </row>
    <row r="34" spans="1:7" x14ac:dyDescent="0.25">
      <c r="A34" t="s">
        <v>299</v>
      </c>
      <c r="B34" t="s">
        <v>1054</v>
      </c>
      <c r="C34">
        <v>55.1</v>
      </c>
      <c r="D34">
        <v>48.92</v>
      </c>
      <c r="E34">
        <v>147.143</v>
      </c>
      <c r="F34">
        <v>75</v>
      </c>
      <c r="G34">
        <v>954.1</v>
      </c>
    </row>
    <row r="35" spans="1:7" x14ac:dyDescent="0.25">
      <c r="A35" t="s">
        <v>299</v>
      </c>
      <c r="B35" t="s">
        <v>1055</v>
      </c>
      <c r="C35">
        <v>55.2</v>
      </c>
      <c r="D35">
        <v>51.447000000000003</v>
      </c>
      <c r="E35">
        <v>146.965</v>
      </c>
      <c r="F35">
        <v>74</v>
      </c>
      <c r="G35">
        <v>968.8</v>
      </c>
    </row>
    <row r="36" spans="1:7" x14ac:dyDescent="0.25">
      <c r="A36" t="s">
        <v>299</v>
      </c>
      <c r="B36" t="s">
        <v>1056</v>
      </c>
      <c r="C36">
        <v>56</v>
      </c>
      <c r="D36">
        <v>48.396000000000001</v>
      </c>
      <c r="E36">
        <v>146.72900000000001</v>
      </c>
      <c r="F36">
        <v>75</v>
      </c>
      <c r="G36">
        <v>963.2</v>
      </c>
    </row>
    <row r="37" spans="1:7" x14ac:dyDescent="0.25">
      <c r="A37" t="s">
        <v>299</v>
      </c>
      <c r="B37" t="s">
        <v>1057</v>
      </c>
      <c r="C37">
        <v>55</v>
      </c>
      <c r="D37">
        <v>51.631</v>
      </c>
      <c r="E37">
        <v>147.56899999999999</v>
      </c>
      <c r="F37">
        <v>76</v>
      </c>
      <c r="G37">
        <v>960.9</v>
      </c>
    </row>
    <row r="38" spans="1:7" x14ac:dyDescent="0.25">
      <c r="A38" t="s">
        <v>299</v>
      </c>
      <c r="B38" t="s">
        <v>1058</v>
      </c>
      <c r="C38">
        <v>56.4</v>
      </c>
      <c r="D38">
        <v>51.057000000000002</v>
      </c>
      <c r="E38">
        <v>131.84800000000001</v>
      </c>
      <c r="F38">
        <v>75</v>
      </c>
      <c r="G38">
        <v>828</v>
      </c>
    </row>
    <row r="39" spans="1:7" x14ac:dyDescent="0.25">
      <c r="A39" t="s">
        <v>299</v>
      </c>
      <c r="B39" t="s">
        <v>1059</v>
      </c>
      <c r="C39">
        <v>51.2</v>
      </c>
      <c r="D39">
        <v>46.63</v>
      </c>
      <c r="E39">
        <v>134.304</v>
      </c>
      <c r="F39">
        <v>77</v>
      </c>
      <c r="G39">
        <v>850.6</v>
      </c>
    </row>
    <row r="40" spans="1:7" x14ac:dyDescent="0.25">
      <c r="A40" t="s">
        <v>299</v>
      </c>
      <c r="B40" t="s">
        <v>1060</v>
      </c>
      <c r="C40">
        <v>50.3</v>
      </c>
      <c r="D40">
        <v>44.904000000000003</v>
      </c>
      <c r="E40">
        <v>136.72</v>
      </c>
      <c r="F40">
        <v>78</v>
      </c>
      <c r="G40">
        <v>850.9</v>
      </c>
    </row>
    <row r="41" spans="1:7" x14ac:dyDescent="0.25">
      <c r="A41" t="s">
        <v>299</v>
      </c>
      <c r="B41" t="s">
        <v>1061</v>
      </c>
      <c r="C41">
        <v>51.9</v>
      </c>
      <c r="D41">
        <v>46.171999999999997</v>
      </c>
      <c r="E41">
        <v>144.05500000000001</v>
      </c>
      <c r="F41">
        <v>75</v>
      </c>
      <c r="G41">
        <v>963.3</v>
      </c>
    </row>
    <row r="42" spans="1:7" x14ac:dyDescent="0.25">
      <c r="A42" t="s">
        <v>299</v>
      </c>
      <c r="B42" t="s">
        <v>1062</v>
      </c>
      <c r="C42">
        <v>55.1</v>
      </c>
      <c r="D42">
        <v>50.216999999999999</v>
      </c>
      <c r="E42">
        <v>146.93299999999999</v>
      </c>
      <c r="F42">
        <v>74</v>
      </c>
      <c r="G42">
        <v>962.2</v>
      </c>
    </row>
    <row r="43" spans="1:7" x14ac:dyDescent="0.25">
      <c r="A43" t="s">
        <v>299</v>
      </c>
      <c r="B43" t="s">
        <v>1063</v>
      </c>
      <c r="C43">
        <v>55.7</v>
      </c>
      <c r="D43">
        <v>52.353999999999999</v>
      </c>
      <c r="E43">
        <v>146.59</v>
      </c>
      <c r="F43">
        <v>74</v>
      </c>
      <c r="G43">
        <v>942.9</v>
      </c>
    </row>
    <row r="44" spans="1:7" x14ac:dyDescent="0.25">
      <c r="A44" t="s">
        <v>299</v>
      </c>
      <c r="B44" t="s">
        <v>1064</v>
      </c>
      <c r="C44">
        <v>56.1</v>
      </c>
      <c r="D44">
        <v>50.076999999999998</v>
      </c>
      <c r="E44">
        <v>146.65299999999999</v>
      </c>
      <c r="F44">
        <v>73</v>
      </c>
      <c r="G44">
        <v>968.7</v>
      </c>
    </row>
    <row r="45" spans="1:7" x14ac:dyDescent="0.25">
      <c r="A45" t="s">
        <v>299</v>
      </c>
      <c r="B45" t="s">
        <v>1065</v>
      </c>
      <c r="C45">
        <v>55.7</v>
      </c>
      <c r="D45">
        <v>49.085999999999999</v>
      </c>
      <c r="E45">
        <v>146.376</v>
      </c>
      <c r="F45">
        <v>74</v>
      </c>
      <c r="G45">
        <v>967.2</v>
      </c>
    </row>
    <row r="46" spans="1:7" x14ac:dyDescent="0.25">
      <c r="A46" t="s">
        <v>299</v>
      </c>
      <c r="B46" t="s">
        <v>1066</v>
      </c>
      <c r="C46">
        <v>55.7</v>
      </c>
      <c r="D46">
        <v>51.158000000000001</v>
      </c>
      <c r="E46">
        <v>146.71100000000001</v>
      </c>
      <c r="F46">
        <v>72</v>
      </c>
      <c r="G46">
        <v>962.6</v>
      </c>
    </row>
    <row r="47" spans="1:7" x14ac:dyDescent="0.25">
      <c r="A47" t="s">
        <v>299</v>
      </c>
      <c r="B47" t="s">
        <v>1067</v>
      </c>
      <c r="C47">
        <v>55.9</v>
      </c>
      <c r="D47">
        <v>50.741999999999997</v>
      </c>
      <c r="E47">
        <v>146.49299999999999</v>
      </c>
      <c r="F47">
        <v>74</v>
      </c>
      <c r="G47">
        <v>972.2</v>
      </c>
    </row>
    <row r="48" spans="1:7" x14ac:dyDescent="0.25">
      <c r="A48" t="s">
        <v>299</v>
      </c>
      <c r="B48" t="s">
        <v>1068</v>
      </c>
      <c r="C48">
        <v>56</v>
      </c>
      <c r="D48">
        <v>49.982999999999997</v>
      </c>
      <c r="E48">
        <v>147.792</v>
      </c>
      <c r="F48">
        <v>75</v>
      </c>
      <c r="G48">
        <v>960.9</v>
      </c>
    </row>
    <row r="49" spans="1:7" x14ac:dyDescent="0.25">
      <c r="A49" t="s">
        <v>299</v>
      </c>
      <c r="B49" t="s">
        <v>1069</v>
      </c>
      <c r="C49">
        <v>58.6</v>
      </c>
      <c r="D49">
        <v>51.848999999999997</v>
      </c>
      <c r="E49">
        <v>134.62799999999999</v>
      </c>
      <c r="F49">
        <v>74</v>
      </c>
      <c r="G49">
        <v>774.3</v>
      </c>
    </row>
    <row r="50" spans="1:7" x14ac:dyDescent="0.25">
      <c r="A50" t="s">
        <v>299</v>
      </c>
      <c r="B50" t="s">
        <v>1070</v>
      </c>
      <c r="C50">
        <v>50</v>
      </c>
      <c r="D50">
        <v>45.652999999999999</v>
      </c>
      <c r="E50">
        <v>135.95599999999999</v>
      </c>
      <c r="F50">
        <v>74</v>
      </c>
      <c r="G50">
        <v>850</v>
      </c>
    </row>
    <row r="51" spans="1:7" x14ac:dyDescent="0.25">
      <c r="A51" t="s">
        <v>299</v>
      </c>
      <c r="B51" t="s">
        <v>1071</v>
      </c>
      <c r="C51">
        <v>55.3</v>
      </c>
      <c r="D51">
        <v>50.994999999999997</v>
      </c>
      <c r="E51">
        <v>147.255</v>
      </c>
      <c r="F51">
        <v>74</v>
      </c>
      <c r="G51">
        <v>976.9</v>
      </c>
    </row>
    <row r="52" spans="1:7" x14ac:dyDescent="0.25">
      <c r="A52" t="s">
        <v>299</v>
      </c>
      <c r="B52" t="s">
        <v>1072</v>
      </c>
      <c r="C52">
        <v>55.1</v>
      </c>
      <c r="D52">
        <v>51.738</v>
      </c>
      <c r="E52">
        <v>148.43600000000001</v>
      </c>
      <c r="F52">
        <v>74</v>
      </c>
      <c r="G52">
        <v>972.4</v>
      </c>
    </row>
    <row r="53" spans="1:7" x14ac:dyDescent="0.25">
      <c r="A53" t="s">
        <v>299</v>
      </c>
      <c r="B53" t="s">
        <v>1073</v>
      </c>
      <c r="C53">
        <v>55.4</v>
      </c>
      <c r="D53">
        <v>54.256</v>
      </c>
      <c r="E53">
        <v>147.37899999999999</v>
      </c>
      <c r="F53">
        <v>75</v>
      </c>
      <c r="G53">
        <v>971.6</v>
      </c>
    </row>
    <row r="54" spans="1:7" x14ac:dyDescent="0.25">
      <c r="A54" t="s">
        <v>299</v>
      </c>
      <c r="B54" t="s">
        <v>1074</v>
      </c>
      <c r="C54">
        <v>55.2</v>
      </c>
      <c r="D54">
        <v>51.043999999999997</v>
      </c>
      <c r="E54">
        <v>148.02699999999999</v>
      </c>
      <c r="F54">
        <v>75</v>
      </c>
      <c r="G54">
        <v>967.4</v>
      </c>
    </row>
    <row r="55" spans="1:7" x14ac:dyDescent="0.25">
      <c r="A55" t="s">
        <v>299</v>
      </c>
      <c r="B55" t="s">
        <v>1075</v>
      </c>
      <c r="C55">
        <v>55.6</v>
      </c>
      <c r="D55">
        <v>49.258000000000003</v>
      </c>
      <c r="E55">
        <v>147.47499999999999</v>
      </c>
      <c r="F55">
        <v>74</v>
      </c>
      <c r="G55">
        <v>943.6</v>
      </c>
    </row>
    <row r="56" spans="1:7" x14ac:dyDescent="0.25">
      <c r="A56" t="s">
        <v>299</v>
      </c>
      <c r="B56" t="s">
        <v>1076</v>
      </c>
      <c r="C56">
        <v>55.5</v>
      </c>
      <c r="D56">
        <v>50.719000000000001</v>
      </c>
      <c r="E56">
        <v>147.34800000000001</v>
      </c>
      <c r="F56">
        <v>74</v>
      </c>
      <c r="G56">
        <v>970.9</v>
      </c>
    </row>
    <row r="57" spans="1:7" x14ac:dyDescent="0.25">
      <c r="A57" t="s">
        <v>299</v>
      </c>
      <c r="B57" t="s">
        <v>1077</v>
      </c>
      <c r="C57">
        <v>54.7</v>
      </c>
      <c r="D57">
        <v>49.945999999999998</v>
      </c>
      <c r="E57">
        <v>147.51599999999999</v>
      </c>
      <c r="F57">
        <v>75</v>
      </c>
      <c r="G57">
        <v>985.3</v>
      </c>
    </row>
    <row r="58" spans="1:7" x14ac:dyDescent="0.25">
      <c r="A58" t="s">
        <v>299</v>
      </c>
      <c r="B58" t="s">
        <v>1078</v>
      </c>
      <c r="C58">
        <v>55.2</v>
      </c>
      <c r="D58">
        <v>53</v>
      </c>
      <c r="E58">
        <v>147.64099999999999</v>
      </c>
      <c r="F58">
        <v>73</v>
      </c>
      <c r="G58">
        <v>981.3</v>
      </c>
    </row>
    <row r="59" spans="1:7" x14ac:dyDescent="0.25">
      <c r="A59" t="s">
        <v>299</v>
      </c>
      <c r="B59" t="s">
        <v>1079</v>
      </c>
      <c r="C59">
        <v>55.2</v>
      </c>
      <c r="D59">
        <v>49.936</v>
      </c>
      <c r="E59">
        <v>145.92599999999999</v>
      </c>
      <c r="F59">
        <v>74</v>
      </c>
      <c r="G59">
        <v>969</v>
      </c>
    </row>
    <row r="60" spans="1:7" x14ac:dyDescent="0.25">
      <c r="A60" t="s">
        <v>299</v>
      </c>
      <c r="B60" t="s">
        <v>1080</v>
      </c>
      <c r="C60">
        <v>54.9</v>
      </c>
      <c r="D60">
        <v>49.28</v>
      </c>
      <c r="E60">
        <v>145.554</v>
      </c>
      <c r="F60">
        <v>73</v>
      </c>
      <c r="G60">
        <v>971</v>
      </c>
    </row>
    <row r="61" spans="1:7" x14ac:dyDescent="0.25">
      <c r="A61" t="s">
        <v>299</v>
      </c>
      <c r="B61" t="s">
        <v>1081</v>
      </c>
      <c r="C61">
        <v>53.6</v>
      </c>
      <c r="D61">
        <v>48.616</v>
      </c>
      <c r="E61">
        <v>146.00800000000001</v>
      </c>
      <c r="F61">
        <v>74</v>
      </c>
      <c r="G61">
        <v>969.8</v>
      </c>
    </row>
    <row r="62" spans="1:7" x14ac:dyDescent="0.25">
      <c r="A62" t="s">
        <v>299</v>
      </c>
      <c r="B62" t="s">
        <v>1082</v>
      </c>
      <c r="C62">
        <v>56.3</v>
      </c>
      <c r="D62">
        <v>49.843000000000004</v>
      </c>
      <c r="E62">
        <v>144.87799999999999</v>
      </c>
      <c r="F62">
        <v>73</v>
      </c>
      <c r="G62">
        <v>963.8</v>
      </c>
    </row>
    <row r="63" spans="1:7" x14ac:dyDescent="0.25">
      <c r="A63" t="s">
        <v>299</v>
      </c>
      <c r="B63" t="s">
        <v>1083</v>
      </c>
      <c r="C63">
        <v>53.2</v>
      </c>
      <c r="D63">
        <v>47.225000000000001</v>
      </c>
      <c r="E63">
        <v>146.50700000000001</v>
      </c>
      <c r="F63">
        <v>74</v>
      </c>
      <c r="G63">
        <v>961.3</v>
      </c>
    </row>
    <row r="64" spans="1:7" x14ac:dyDescent="0.25">
      <c r="A64" t="s">
        <v>299</v>
      </c>
      <c r="B64" t="s">
        <v>1084</v>
      </c>
      <c r="C64">
        <v>53.4</v>
      </c>
      <c r="D64">
        <v>49.204999999999998</v>
      </c>
      <c r="E64">
        <v>146.74600000000001</v>
      </c>
      <c r="F64">
        <v>74</v>
      </c>
      <c r="G64">
        <v>925.3</v>
      </c>
    </row>
    <row r="65" spans="1:7" x14ac:dyDescent="0.25">
      <c r="A65" t="s">
        <v>299</v>
      </c>
      <c r="B65" t="s">
        <v>1085</v>
      </c>
      <c r="C65">
        <v>53.6</v>
      </c>
      <c r="D65">
        <v>48.307000000000002</v>
      </c>
      <c r="E65">
        <v>144.869</v>
      </c>
      <c r="F65">
        <v>73</v>
      </c>
      <c r="G65">
        <v>963.6</v>
      </c>
    </row>
    <row r="66" spans="1:7" x14ac:dyDescent="0.25">
      <c r="A66" t="s">
        <v>299</v>
      </c>
      <c r="B66" t="s">
        <v>1086</v>
      </c>
      <c r="C66">
        <v>53</v>
      </c>
      <c r="D66">
        <v>47.741</v>
      </c>
      <c r="E66">
        <v>146.03</v>
      </c>
      <c r="F66">
        <v>74</v>
      </c>
      <c r="G66">
        <v>965.8</v>
      </c>
    </row>
    <row r="67" spans="1:7" x14ac:dyDescent="0.25">
      <c r="A67" t="s">
        <v>299</v>
      </c>
      <c r="B67" t="s">
        <v>1087</v>
      </c>
      <c r="C67">
        <v>52.9</v>
      </c>
      <c r="D67">
        <v>46.643999999999998</v>
      </c>
      <c r="E67">
        <v>147.25700000000001</v>
      </c>
      <c r="F67">
        <v>74</v>
      </c>
      <c r="G67">
        <v>950.3</v>
      </c>
    </row>
    <row r="68" spans="1:7" x14ac:dyDescent="0.25">
      <c r="A68" t="s">
        <v>299</v>
      </c>
      <c r="B68" t="s">
        <v>1088</v>
      </c>
      <c r="C68">
        <v>53.3</v>
      </c>
      <c r="D68">
        <v>49.005000000000003</v>
      </c>
      <c r="E68">
        <v>146.191</v>
      </c>
      <c r="F68">
        <v>74</v>
      </c>
      <c r="G68">
        <v>953.1</v>
      </c>
    </row>
    <row r="69" spans="1:7" x14ac:dyDescent="0.25">
      <c r="A69" t="s">
        <v>299</v>
      </c>
      <c r="B69" t="s">
        <v>1089</v>
      </c>
      <c r="C69">
        <v>55.3</v>
      </c>
      <c r="D69">
        <v>52.682000000000002</v>
      </c>
      <c r="E69">
        <v>145.92500000000001</v>
      </c>
      <c r="F69">
        <v>74</v>
      </c>
      <c r="G69">
        <v>965.2</v>
      </c>
    </row>
    <row r="70" spans="1:7" x14ac:dyDescent="0.25">
      <c r="A70" t="s">
        <v>299</v>
      </c>
      <c r="B70" t="s">
        <v>1090</v>
      </c>
      <c r="C70">
        <v>53.7</v>
      </c>
      <c r="D70">
        <v>49.314</v>
      </c>
      <c r="E70">
        <v>146.79400000000001</v>
      </c>
      <c r="F70">
        <v>74</v>
      </c>
      <c r="G70">
        <v>963.4</v>
      </c>
    </row>
    <row r="71" spans="1:7" x14ac:dyDescent="0.25">
      <c r="A71" t="s">
        <v>299</v>
      </c>
      <c r="B71" t="s">
        <v>1091</v>
      </c>
      <c r="C71">
        <v>53.2</v>
      </c>
      <c r="D71">
        <v>48.052999999999997</v>
      </c>
      <c r="E71">
        <v>145.33799999999999</v>
      </c>
      <c r="F71">
        <v>74</v>
      </c>
      <c r="G71">
        <v>963.5</v>
      </c>
    </row>
    <row r="72" spans="1:7" x14ac:dyDescent="0.25">
      <c r="A72" t="s">
        <v>299</v>
      </c>
      <c r="B72" t="s">
        <v>1092</v>
      </c>
      <c r="C72">
        <v>53.1</v>
      </c>
      <c r="D72">
        <v>48.814</v>
      </c>
      <c r="E72">
        <v>145.46600000000001</v>
      </c>
      <c r="F72">
        <v>75</v>
      </c>
      <c r="G72">
        <v>967.4</v>
      </c>
    </row>
    <row r="73" spans="1:7" x14ac:dyDescent="0.25">
      <c r="A73" t="s">
        <v>299</v>
      </c>
      <c r="B73" t="s">
        <v>1093</v>
      </c>
      <c r="C73">
        <v>53.8</v>
      </c>
      <c r="D73">
        <v>47.73</v>
      </c>
      <c r="E73">
        <v>146.352</v>
      </c>
      <c r="F73">
        <v>74</v>
      </c>
      <c r="G73">
        <v>981.7</v>
      </c>
    </row>
    <row r="74" spans="1:7" x14ac:dyDescent="0.25">
      <c r="A74" t="s">
        <v>299</v>
      </c>
      <c r="B74" t="s">
        <v>1094</v>
      </c>
      <c r="C74">
        <v>53.4</v>
      </c>
      <c r="D74">
        <v>50.634</v>
      </c>
      <c r="E74">
        <v>146.30500000000001</v>
      </c>
      <c r="F74">
        <v>74</v>
      </c>
      <c r="G74">
        <v>978.5</v>
      </c>
    </row>
    <row r="75" spans="1:7" x14ac:dyDescent="0.25">
      <c r="A75" t="s">
        <v>299</v>
      </c>
      <c r="B75" t="s">
        <v>1095</v>
      </c>
      <c r="C75">
        <v>53.7</v>
      </c>
      <c r="D75">
        <v>49.567</v>
      </c>
      <c r="E75">
        <v>146.352</v>
      </c>
      <c r="F75">
        <v>74</v>
      </c>
      <c r="G75">
        <v>979.5</v>
      </c>
    </row>
    <row r="76" spans="1:7" x14ac:dyDescent="0.25">
      <c r="A76" t="s">
        <v>299</v>
      </c>
      <c r="B76" t="s">
        <v>1096</v>
      </c>
      <c r="C76">
        <v>54.3</v>
      </c>
      <c r="D76">
        <v>47.082000000000001</v>
      </c>
      <c r="E76">
        <v>144.03899999999999</v>
      </c>
      <c r="F76">
        <v>74</v>
      </c>
      <c r="G76">
        <v>966.3</v>
      </c>
    </row>
    <row r="77" spans="1:7" x14ac:dyDescent="0.25">
      <c r="A77" t="s">
        <v>299</v>
      </c>
      <c r="B77" t="s">
        <v>1097</v>
      </c>
      <c r="C77">
        <v>49.9</v>
      </c>
      <c r="D77">
        <v>45.66</v>
      </c>
      <c r="E77">
        <v>138.66499999999999</v>
      </c>
      <c r="F77">
        <v>75</v>
      </c>
      <c r="G77">
        <v>931.4</v>
      </c>
    </row>
    <row r="78" spans="1:7" x14ac:dyDescent="0.25">
      <c r="A78" t="s">
        <v>299</v>
      </c>
      <c r="B78" t="s">
        <v>1098</v>
      </c>
      <c r="C78">
        <v>54.7</v>
      </c>
      <c r="D78">
        <v>47.988</v>
      </c>
      <c r="E78">
        <v>138.66499999999999</v>
      </c>
      <c r="F78">
        <v>75</v>
      </c>
      <c r="G78">
        <v>804.5</v>
      </c>
    </row>
    <row r="79" spans="1:7" x14ac:dyDescent="0.25">
      <c r="A79" t="s">
        <v>299</v>
      </c>
      <c r="B79" t="s">
        <v>1099</v>
      </c>
      <c r="C79">
        <v>47.4</v>
      </c>
      <c r="D79">
        <v>43.682000000000002</v>
      </c>
      <c r="E79">
        <v>128.66300000000001</v>
      </c>
      <c r="F79">
        <v>75</v>
      </c>
      <c r="G79">
        <v>845.1</v>
      </c>
    </row>
    <row r="80" spans="1:7" x14ac:dyDescent="0.25">
      <c r="A80" t="s">
        <v>299</v>
      </c>
      <c r="B80" t="s">
        <v>1100</v>
      </c>
      <c r="C80">
        <v>47.8</v>
      </c>
      <c r="D80">
        <v>43.551000000000002</v>
      </c>
      <c r="E80">
        <v>133</v>
      </c>
      <c r="F80">
        <v>77</v>
      </c>
      <c r="G80">
        <v>848.1</v>
      </c>
    </row>
    <row r="81" spans="1:7" x14ac:dyDescent="0.25">
      <c r="A81" t="s">
        <v>299</v>
      </c>
      <c r="B81" t="s">
        <v>1101</v>
      </c>
      <c r="C81">
        <v>47.6</v>
      </c>
      <c r="D81">
        <v>43.182000000000002</v>
      </c>
      <c r="E81">
        <v>134.35</v>
      </c>
      <c r="F81">
        <v>76</v>
      </c>
      <c r="G81">
        <v>846.3</v>
      </c>
    </row>
    <row r="82" spans="1:7" x14ac:dyDescent="0.25">
      <c r="A82" t="s">
        <v>299</v>
      </c>
      <c r="B82" t="s">
        <v>1102</v>
      </c>
      <c r="C82">
        <v>47.7</v>
      </c>
      <c r="D82">
        <v>44.165999999999997</v>
      </c>
      <c r="E82">
        <v>135.11000000000001</v>
      </c>
      <c r="F82">
        <v>78</v>
      </c>
      <c r="G82">
        <v>839.8</v>
      </c>
    </row>
    <row r="83" spans="1:7" x14ac:dyDescent="0.25">
      <c r="A83" t="s">
        <v>299</v>
      </c>
      <c r="B83" t="s">
        <v>1103</v>
      </c>
      <c r="C83">
        <v>53.4</v>
      </c>
      <c r="D83">
        <v>48.012999999999998</v>
      </c>
      <c r="E83">
        <v>136.64500000000001</v>
      </c>
      <c r="F83">
        <v>76</v>
      </c>
      <c r="G83">
        <v>955.9</v>
      </c>
    </row>
    <row r="84" spans="1:7" x14ac:dyDescent="0.25">
      <c r="A84" t="s">
        <v>299</v>
      </c>
      <c r="B84" t="s">
        <v>1104</v>
      </c>
      <c r="C84">
        <v>53.5</v>
      </c>
      <c r="D84">
        <v>49.847000000000001</v>
      </c>
      <c r="E84">
        <v>146.417</v>
      </c>
      <c r="F84">
        <v>74</v>
      </c>
      <c r="G84">
        <v>969.3</v>
      </c>
    </row>
    <row r="85" spans="1:7" x14ac:dyDescent="0.25">
      <c r="A85" t="s">
        <v>299</v>
      </c>
      <c r="B85" t="s">
        <v>1105</v>
      </c>
      <c r="C85">
        <v>53.7</v>
      </c>
      <c r="D85">
        <v>50.006</v>
      </c>
      <c r="E85">
        <v>145.489</v>
      </c>
      <c r="F85">
        <v>74</v>
      </c>
      <c r="G85">
        <v>961</v>
      </c>
    </row>
    <row r="86" spans="1:7" x14ac:dyDescent="0.25">
      <c r="A86" t="s">
        <v>299</v>
      </c>
      <c r="B86" t="s">
        <v>1106</v>
      </c>
      <c r="C86">
        <v>53.2</v>
      </c>
      <c r="D86">
        <v>47.936999999999998</v>
      </c>
      <c r="E86">
        <v>146.02500000000001</v>
      </c>
      <c r="F86">
        <v>74</v>
      </c>
      <c r="G86">
        <v>972.9</v>
      </c>
    </row>
    <row r="87" spans="1:7" x14ac:dyDescent="0.25">
      <c r="A87" t="s">
        <v>299</v>
      </c>
      <c r="B87" t="s">
        <v>1107</v>
      </c>
      <c r="C87">
        <v>53.2</v>
      </c>
      <c r="D87">
        <v>47.936999999999998</v>
      </c>
      <c r="E87">
        <v>146.36000000000001</v>
      </c>
      <c r="F87">
        <v>74</v>
      </c>
      <c r="G87">
        <v>972.9</v>
      </c>
    </row>
    <row r="88" spans="1:7" x14ac:dyDescent="0.25">
      <c r="A88" t="s">
        <v>299</v>
      </c>
      <c r="B88" t="s">
        <v>1108</v>
      </c>
      <c r="C88">
        <v>53.6</v>
      </c>
      <c r="D88">
        <v>47.737000000000002</v>
      </c>
      <c r="E88">
        <v>145.143</v>
      </c>
      <c r="F88">
        <v>74</v>
      </c>
      <c r="G88">
        <v>927.9</v>
      </c>
    </row>
    <row r="89" spans="1:7" x14ac:dyDescent="0.25">
      <c r="A89" t="s">
        <v>299</v>
      </c>
      <c r="B89" t="s">
        <v>1109</v>
      </c>
      <c r="C89">
        <v>56.7</v>
      </c>
      <c r="D89">
        <v>50.698</v>
      </c>
      <c r="E89">
        <v>143.965</v>
      </c>
      <c r="F89">
        <v>74</v>
      </c>
      <c r="G89">
        <v>883.7</v>
      </c>
    </row>
    <row r="90" spans="1:7" x14ac:dyDescent="0.25">
      <c r="A90" t="s">
        <v>299</v>
      </c>
      <c r="B90" t="s">
        <v>1110</v>
      </c>
      <c r="C90">
        <v>57.5</v>
      </c>
      <c r="D90">
        <v>51.484000000000002</v>
      </c>
      <c r="E90">
        <v>144.83600000000001</v>
      </c>
      <c r="F90">
        <v>74</v>
      </c>
      <c r="G90">
        <v>920.6</v>
      </c>
    </row>
    <row r="91" spans="1:7" x14ac:dyDescent="0.25">
      <c r="A91" t="s">
        <v>299</v>
      </c>
      <c r="B91" t="s">
        <v>1111</v>
      </c>
      <c r="C91">
        <v>55.2</v>
      </c>
      <c r="D91">
        <v>49.482999999999997</v>
      </c>
      <c r="E91">
        <v>145.06700000000001</v>
      </c>
      <c r="F91">
        <v>74</v>
      </c>
      <c r="G91">
        <v>924.3</v>
      </c>
    </row>
    <row r="92" spans="1:7" x14ac:dyDescent="0.25">
      <c r="A92" t="s">
        <v>299</v>
      </c>
      <c r="B92" t="s">
        <v>1112</v>
      </c>
      <c r="C92">
        <v>54.7</v>
      </c>
      <c r="D92">
        <v>47.161000000000001</v>
      </c>
      <c r="E92">
        <v>145.685</v>
      </c>
      <c r="F92">
        <v>74</v>
      </c>
      <c r="G92">
        <v>968.4</v>
      </c>
    </row>
    <row r="93" spans="1:7" x14ac:dyDescent="0.25">
      <c r="A93" t="s">
        <v>299</v>
      </c>
      <c r="B93" t="s">
        <v>1113</v>
      </c>
      <c r="C93">
        <v>52.9</v>
      </c>
      <c r="D93">
        <v>48.366999999999997</v>
      </c>
      <c r="E93">
        <v>144.65700000000001</v>
      </c>
      <c r="F93">
        <v>75</v>
      </c>
      <c r="G93">
        <v>961.4</v>
      </c>
    </row>
    <row r="94" spans="1:7" x14ac:dyDescent="0.25">
      <c r="A94" t="s">
        <v>299</v>
      </c>
      <c r="B94" t="s">
        <v>1114</v>
      </c>
      <c r="C94">
        <v>52.7</v>
      </c>
      <c r="D94">
        <v>49.210999999999999</v>
      </c>
      <c r="E94">
        <v>144.654</v>
      </c>
      <c r="F94">
        <v>74</v>
      </c>
      <c r="G94">
        <v>961.5</v>
      </c>
    </row>
    <row r="95" spans="1:7" x14ac:dyDescent="0.25">
      <c r="A95" t="s">
        <v>299</v>
      </c>
      <c r="B95" t="s">
        <v>1115</v>
      </c>
      <c r="C95">
        <v>52.5</v>
      </c>
      <c r="D95">
        <v>47.316000000000003</v>
      </c>
      <c r="E95">
        <v>145.958</v>
      </c>
      <c r="F95">
        <v>74</v>
      </c>
      <c r="G95">
        <v>943.9</v>
      </c>
    </row>
    <row r="96" spans="1:7" x14ac:dyDescent="0.25">
      <c r="A96" t="s">
        <v>299</v>
      </c>
      <c r="B96" t="s">
        <v>1116</v>
      </c>
      <c r="C96">
        <v>53.4</v>
      </c>
      <c r="D96">
        <v>47.488999999999997</v>
      </c>
      <c r="E96">
        <v>144.82300000000001</v>
      </c>
      <c r="F96">
        <v>74</v>
      </c>
      <c r="G96">
        <v>939.8</v>
      </c>
    </row>
    <row r="97" spans="1:7" x14ac:dyDescent="0.25">
      <c r="A97" t="s">
        <v>299</v>
      </c>
      <c r="B97" t="s">
        <v>1117</v>
      </c>
      <c r="C97">
        <v>53.5</v>
      </c>
      <c r="D97">
        <v>49.07</v>
      </c>
      <c r="E97">
        <v>145.24</v>
      </c>
      <c r="F97">
        <v>74</v>
      </c>
      <c r="G97">
        <v>943.7</v>
      </c>
    </row>
    <row r="98" spans="1:7" x14ac:dyDescent="0.25">
      <c r="A98" t="s">
        <v>299</v>
      </c>
      <c r="B98" t="s">
        <v>1118</v>
      </c>
      <c r="C98">
        <v>55.5</v>
      </c>
      <c r="D98">
        <v>49.847999999999999</v>
      </c>
      <c r="E98">
        <v>145.376</v>
      </c>
      <c r="F98">
        <v>74</v>
      </c>
      <c r="G98">
        <v>926.8</v>
      </c>
    </row>
    <row r="99" spans="1:7" x14ac:dyDescent="0.25">
      <c r="A99" t="s">
        <v>299</v>
      </c>
      <c r="B99" t="s">
        <v>1119</v>
      </c>
      <c r="C99">
        <v>54.9</v>
      </c>
      <c r="D99">
        <v>49.591999999999999</v>
      </c>
      <c r="E99">
        <v>144.69200000000001</v>
      </c>
      <c r="F99">
        <v>75</v>
      </c>
      <c r="G99">
        <v>934.8</v>
      </c>
    </row>
    <row r="100" spans="1:7" x14ac:dyDescent="0.25">
      <c r="A100" t="s">
        <v>299</v>
      </c>
      <c r="B100" t="s">
        <v>1120</v>
      </c>
      <c r="C100">
        <v>53.8</v>
      </c>
      <c r="D100">
        <v>51.070999999999998</v>
      </c>
      <c r="E100">
        <v>145.37</v>
      </c>
      <c r="F100">
        <v>75</v>
      </c>
      <c r="G100">
        <v>930.1</v>
      </c>
    </row>
    <row r="101" spans="1:7" x14ac:dyDescent="0.25">
      <c r="A101" t="s">
        <v>299</v>
      </c>
      <c r="B101" t="s">
        <v>1121</v>
      </c>
      <c r="C101">
        <v>54.7</v>
      </c>
      <c r="D101">
        <v>50.768000000000001</v>
      </c>
      <c r="E101">
        <v>145.398</v>
      </c>
      <c r="F101">
        <v>74</v>
      </c>
      <c r="G101">
        <v>943.7</v>
      </c>
    </row>
    <row r="102" spans="1:7" x14ac:dyDescent="0.25">
      <c r="A102" t="s">
        <v>299</v>
      </c>
      <c r="B102" t="s">
        <v>1122</v>
      </c>
      <c r="C102">
        <v>54.9</v>
      </c>
      <c r="D102">
        <v>51.722999999999999</v>
      </c>
      <c r="E102">
        <v>144.70099999999999</v>
      </c>
      <c r="F102">
        <v>74</v>
      </c>
      <c r="G102">
        <v>939.9</v>
      </c>
    </row>
    <row r="103" spans="1:7" x14ac:dyDescent="0.25">
      <c r="A103" t="s">
        <v>299</v>
      </c>
      <c r="B103" t="s">
        <v>1123</v>
      </c>
      <c r="C103">
        <v>54.4</v>
      </c>
      <c r="D103">
        <v>48.15</v>
      </c>
      <c r="E103">
        <v>146.03200000000001</v>
      </c>
      <c r="F103">
        <v>74</v>
      </c>
      <c r="G103">
        <v>948</v>
      </c>
    </row>
    <row r="104" spans="1:7" x14ac:dyDescent="0.25">
      <c r="A104" t="s">
        <v>299</v>
      </c>
      <c r="B104" t="s">
        <v>1124</v>
      </c>
      <c r="C104">
        <v>56.4</v>
      </c>
      <c r="D104">
        <v>50.91</v>
      </c>
      <c r="E104">
        <v>131.714</v>
      </c>
      <c r="F104">
        <v>78</v>
      </c>
      <c r="G104">
        <v>815.1</v>
      </c>
    </row>
    <row r="105" spans="1:7" x14ac:dyDescent="0.25">
      <c r="A105" t="s">
        <v>299</v>
      </c>
      <c r="B105" t="s">
        <v>1125</v>
      </c>
      <c r="C105">
        <v>47.5</v>
      </c>
      <c r="D105">
        <v>43.308999999999997</v>
      </c>
      <c r="E105">
        <v>134.178</v>
      </c>
      <c r="F105">
        <v>77</v>
      </c>
      <c r="G105">
        <v>839.8</v>
      </c>
    </row>
    <row r="106" spans="1:7" x14ac:dyDescent="0.25">
      <c r="A106" t="s">
        <v>299</v>
      </c>
      <c r="B106" t="s">
        <v>1126</v>
      </c>
      <c r="C106">
        <v>47.7</v>
      </c>
      <c r="D106">
        <v>42.575000000000003</v>
      </c>
      <c r="E106">
        <v>137.35599999999999</v>
      </c>
      <c r="F106">
        <v>72</v>
      </c>
      <c r="G106">
        <v>815.6</v>
      </c>
    </row>
    <row r="107" spans="1:7" x14ac:dyDescent="0.25">
      <c r="A107" t="s">
        <v>299</v>
      </c>
      <c r="B107" t="s">
        <v>1127</v>
      </c>
      <c r="C107">
        <v>53.3</v>
      </c>
      <c r="D107">
        <v>46.661000000000001</v>
      </c>
      <c r="E107">
        <v>146.01499999999999</v>
      </c>
      <c r="F107">
        <v>74</v>
      </c>
      <c r="G107">
        <v>926.2</v>
      </c>
    </row>
    <row r="108" spans="1:7" x14ac:dyDescent="0.25">
      <c r="A108" t="s">
        <v>299</v>
      </c>
      <c r="B108" t="s">
        <v>1128</v>
      </c>
      <c r="C108">
        <v>53.5</v>
      </c>
      <c r="D108">
        <v>49.53</v>
      </c>
      <c r="E108">
        <v>144.911</v>
      </c>
      <c r="F108">
        <v>74</v>
      </c>
      <c r="G108">
        <v>942</v>
      </c>
    </row>
    <row r="109" spans="1:7" x14ac:dyDescent="0.25">
      <c r="A109" t="s">
        <v>299</v>
      </c>
      <c r="B109" t="s">
        <v>1129</v>
      </c>
      <c r="C109">
        <v>53.3</v>
      </c>
      <c r="D109">
        <v>49.597000000000001</v>
      </c>
      <c r="E109">
        <v>145.67400000000001</v>
      </c>
      <c r="F109">
        <v>74</v>
      </c>
      <c r="G109">
        <v>931.6</v>
      </c>
    </row>
    <row r="110" spans="1:7" x14ac:dyDescent="0.25">
      <c r="A110" t="s">
        <v>299</v>
      </c>
      <c r="B110" t="s">
        <v>1130</v>
      </c>
      <c r="C110">
        <v>53.2</v>
      </c>
      <c r="D110">
        <v>47.862000000000002</v>
      </c>
      <c r="E110">
        <v>145.048</v>
      </c>
      <c r="F110">
        <v>74</v>
      </c>
      <c r="G110">
        <v>943</v>
      </c>
    </row>
    <row r="111" spans="1:7" x14ac:dyDescent="0.25">
      <c r="A111" t="s">
        <v>299</v>
      </c>
      <c r="B111" t="s">
        <v>1131</v>
      </c>
      <c r="C111">
        <v>52.4</v>
      </c>
      <c r="D111">
        <v>49.101999999999997</v>
      </c>
      <c r="E111">
        <v>145.43</v>
      </c>
      <c r="F111">
        <v>74</v>
      </c>
      <c r="G111">
        <v>942.3</v>
      </c>
    </row>
    <row r="112" spans="1:7" x14ac:dyDescent="0.25">
      <c r="A112" t="s">
        <v>299</v>
      </c>
      <c r="B112" t="s">
        <v>1132</v>
      </c>
      <c r="C112">
        <v>52.9</v>
      </c>
      <c r="D112">
        <v>48.070999999999998</v>
      </c>
      <c r="E112">
        <v>145.65299999999999</v>
      </c>
      <c r="F112">
        <v>74</v>
      </c>
      <c r="G112">
        <v>915.8</v>
      </c>
    </row>
    <row r="113" spans="1:7" x14ac:dyDescent="0.25">
      <c r="A113" t="s">
        <v>299</v>
      </c>
      <c r="B113" t="s">
        <v>1133</v>
      </c>
      <c r="C113">
        <v>53.1</v>
      </c>
      <c r="D113">
        <v>48.017000000000003</v>
      </c>
      <c r="E113">
        <v>146.31</v>
      </c>
      <c r="F113">
        <v>74</v>
      </c>
      <c r="G113">
        <v>909.4</v>
      </c>
    </row>
    <row r="114" spans="1:7" x14ac:dyDescent="0.25">
      <c r="A114" t="s">
        <v>299</v>
      </c>
      <c r="B114" t="s">
        <v>1134</v>
      </c>
      <c r="C114">
        <v>52.9</v>
      </c>
      <c r="D114">
        <v>48.624000000000002</v>
      </c>
      <c r="E114">
        <v>145.64400000000001</v>
      </c>
      <c r="F114">
        <v>74</v>
      </c>
      <c r="G114">
        <v>936.1</v>
      </c>
    </row>
    <row r="115" spans="1:7" x14ac:dyDescent="0.25">
      <c r="A115" t="s">
        <v>299</v>
      </c>
      <c r="B115" t="s">
        <v>1135</v>
      </c>
      <c r="C115">
        <v>53.6</v>
      </c>
      <c r="D115">
        <v>49.012</v>
      </c>
      <c r="E115">
        <v>144.38300000000001</v>
      </c>
      <c r="F115">
        <v>74</v>
      </c>
      <c r="G115">
        <v>913.1</v>
      </c>
    </row>
    <row r="116" spans="1:7" x14ac:dyDescent="0.25">
      <c r="A116" t="s">
        <v>299</v>
      </c>
      <c r="B116" t="s">
        <v>1136</v>
      </c>
      <c r="C116">
        <v>53.4</v>
      </c>
      <c r="D116">
        <v>47.91</v>
      </c>
      <c r="E116">
        <v>145.91499999999999</v>
      </c>
      <c r="F116">
        <v>74</v>
      </c>
      <c r="G116">
        <v>931.1</v>
      </c>
    </row>
    <row r="117" spans="1:7" x14ac:dyDescent="0.25">
      <c r="A117" t="s">
        <v>299</v>
      </c>
      <c r="B117" t="s">
        <v>1137</v>
      </c>
      <c r="C117">
        <v>53.4</v>
      </c>
      <c r="D117">
        <v>47.31</v>
      </c>
      <c r="E117">
        <v>124.569</v>
      </c>
      <c r="F117">
        <v>76</v>
      </c>
      <c r="G117">
        <v>835.8</v>
      </c>
    </row>
    <row r="118" spans="1:7" x14ac:dyDescent="0.25">
      <c r="A118" t="s">
        <v>299</v>
      </c>
      <c r="B118" t="s">
        <v>1138</v>
      </c>
      <c r="C118">
        <v>48.5</v>
      </c>
      <c r="D118">
        <v>43.502000000000002</v>
      </c>
      <c r="E118">
        <v>134.376</v>
      </c>
      <c r="F118">
        <v>77</v>
      </c>
      <c r="G118">
        <v>847.2</v>
      </c>
    </row>
    <row r="119" spans="1:7" x14ac:dyDescent="0.25">
      <c r="A119" t="s">
        <v>299</v>
      </c>
      <c r="B119" t="s">
        <v>1139</v>
      </c>
      <c r="C119">
        <v>47.6</v>
      </c>
      <c r="D119">
        <v>43.695</v>
      </c>
      <c r="E119">
        <v>135.76599999999999</v>
      </c>
      <c r="F119">
        <v>77</v>
      </c>
      <c r="G119">
        <v>837.1</v>
      </c>
    </row>
    <row r="120" spans="1:7" x14ac:dyDescent="0.25">
      <c r="A120" t="s">
        <v>299</v>
      </c>
      <c r="B120" t="s">
        <v>1140</v>
      </c>
      <c r="C120">
        <v>47.8</v>
      </c>
      <c r="D120">
        <v>42.503</v>
      </c>
      <c r="E120">
        <v>135.851</v>
      </c>
      <c r="F120">
        <v>77</v>
      </c>
      <c r="G120">
        <v>839.5</v>
      </c>
    </row>
    <row r="121" spans="1:7" x14ac:dyDescent="0.25">
      <c r="A121" t="s">
        <v>299</v>
      </c>
      <c r="B121" t="s">
        <v>1141</v>
      </c>
      <c r="C121">
        <v>48.4</v>
      </c>
      <c r="D121">
        <v>43.277999999999999</v>
      </c>
      <c r="E121">
        <v>134.75299999999999</v>
      </c>
      <c r="F121">
        <v>77</v>
      </c>
      <c r="G121">
        <v>844.4</v>
      </c>
    </row>
    <row r="122" spans="1:7" x14ac:dyDescent="0.25">
      <c r="A122" t="s">
        <v>299</v>
      </c>
      <c r="B122" t="s">
        <v>1142</v>
      </c>
      <c r="C122">
        <v>48.4</v>
      </c>
      <c r="D122">
        <v>44.924999999999997</v>
      </c>
      <c r="E122">
        <v>134.19999999999999</v>
      </c>
      <c r="F122">
        <v>77</v>
      </c>
      <c r="G122">
        <v>820.4</v>
      </c>
    </row>
    <row r="123" spans="1:7" x14ac:dyDescent="0.25">
      <c r="A123" t="s">
        <v>299</v>
      </c>
      <c r="B123" t="s">
        <v>1143</v>
      </c>
      <c r="C123">
        <v>50</v>
      </c>
      <c r="D123">
        <v>45.158000000000001</v>
      </c>
      <c r="E123">
        <v>140.691</v>
      </c>
      <c r="F123">
        <v>75</v>
      </c>
      <c r="G123">
        <v>933</v>
      </c>
    </row>
    <row r="124" spans="1:7" x14ac:dyDescent="0.25">
      <c r="A124" t="s">
        <v>299</v>
      </c>
      <c r="B124" t="s">
        <v>1144</v>
      </c>
      <c r="C124">
        <v>53.1</v>
      </c>
      <c r="D124">
        <v>47.707999999999998</v>
      </c>
      <c r="E124">
        <v>146.01499999999999</v>
      </c>
      <c r="F124">
        <v>74</v>
      </c>
      <c r="G124">
        <v>946.6</v>
      </c>
    </row>
    <row r="125" spans="1:7" x14ac:dyDescent="0.25">
      <c r="A125" t="s">
        <v>299</v>
      </c>
      <c r="B125" t="s">
        <v>1145</v>
      </c>
      <c r="C125">
        <v>53.5</v>
      </c>
      <c r="D125">
        <v>48.131</v>
      </c>
      <c r="E125">
        <v>147.39400000000001</v>
      </c>
      <c r="F125">
        <v>74</v>
      </c>
      <c r="G125">
        <v>962.9</v>
      </c>
    </row>
    <row r="126" spans="1:7" x14ac:dyDescent="0.25">
      <c r="A126" t="s">
        <v>299</v>
      </c>
      <c r="B126" t="s">
        <v>1146</v>
      </c>
      <c r="C126">
        <v>54.1</v>
      </c>
      <c r="D126">
        <v>47.814</v>
      </c>
      <c r="E126">
        <v>145.84200000000001</v>
      </c>
      <c r="F126">
        <v>75</v>
      </c>
      <c r="G126">
        <v>943.4</v>
      </c>
    </row>
    <row r="127" spans="1:7" x14ac:dyDescent="0.25">
      <c r="A127" t="s">
        <v>299</v>
      </c>
      <c r="B127" t="s">
        <v>1147</v>
      </c>
      <c r="C127">
        <v>53.2</v>
      </c>
      <c r="D127">
        <v>49.116</v>
      </c>
      <c r="E127">
        <v>147.15700000000001</v>
      </c>
      <c r="F127">
        <v>74</v>
      </c>
      <c r="G127">
        <v>956.2</v>
      </c>
    </row>
    <row r="128" spans="1:7" x14ac:dyDescent="0.25">
      <c r="A128" t="s">
        <v>299</v>
      </c>
      <c r="B128" t="s">
        <v>1148</v>
      </c>
      <c r="C128">
        <v>54.5</v>
      </c>
      <c r="D128">
        <v>48.171999999999997</v>
      </c>
      <c r="E128">
        <v>146.17500000000001</v>
      </c>
      <c r="F128">
        <v>73</v>
      </c>
      <c r="G128">
        <v>934.2</v>
      </c>
    </row>
    <row r="129" spans="1:7" x14ac:dyDescent="0.25">
      <c r="A129" t="s">
        <v>299</v>
      </c>
      <c r="B129" t="s">
        <v>1149</v>
      </c>
      <c r="C129">
        <v>53.4</v>
      </c>
      <c r="D129">
        <v>49.164999999999999</v>
      </c>
      <c r="E129">
        <v>145.80699999999999</v>
      </c>
      <c r="F129">
        <v>74</v>
      </c>
      <c r="G129">
        <v>959.7</v>
      </c>
    </row>
    <row r="130" spans="1:7" x14ac:dyDescent="0.25">
      <c r="A130" t="s">
        <v>299</v>
      </c>
      <c r="B130" t="s">
        <v>1150</v>
      </c>
      <c r="C130">
        <v>53.9</v>
      </c>
      <c r="D130">
        <v>47.878</v>
      </c>
      <c r="E130">
        <v>146.55500000000001</v>
      </c>
      <c r="F130">
        <v>74</v>
      </c>
      <c r="G130">
        <v>973.6</v>
      </c>
    </row>
    <row r="131" spans="1:7" x14ac:dyDescent="0.25">
      <c r="A131" t="s">
        <v>299</v>
      </c>
      <c r="B131" t="s">
        <v>1151</v>
      </c>
      <c r="C131">
        <v>53.9</v>
      </c>
      <c r="D131">
        <v>48.337000000000003</v>
      </c>
      <c r="E131">
        <v>146.22399999999999</v>
      </c>
      <c r="F131">
        <v>74</v>
      </c>
      <c r="G131">
        <v>931.9</v>
      </c>
    </row>
    <row r="132" spans="1:7" x14ac:dyDescent="0.25">
      <c r="A132" t="s">
        <v>299</v>
      </c>
      <c r="B132" t="s">
        <v>1152</v>
      </c>
      <c r="C132">
        <v>53.1</v>
      </c>
      <c r="D132">
        <v>49.003999999999998</v>
      </c>
      <c r="E132">
        <v>146.79900000000001</v>
      </c>
      <c r="F132">
        <v>73</v>
      </c>
      <c r="G132">
        <v>963.5</v>
      </c>
    </row>
    <row r="133" spans="1:7" x14ac:dyDescent="0.25">
      <c r="A133" t="s">
        <v>299</v>
      </c>
      <c r="B133" t="s">
        <v>1153</v>
      </c>
      <c r="C133">
        <v>53.8</v>
      </c>
      <c r="D133">
        <v>48.46</v>
      </c>
      <c r="E133">
        <v>146.03299999999999</v>
      </c>
      <c r="F133">
        <v>74</v>
      </c>
      <c r="G133">
        <v>960.4</v>
      </c>
    </row>
    <row r="134" spans="1:7" x14ac:dyDescent="0.25">
      <c r="A134" t="s">
        <v>299</v>
      </c>
      <c r="B134" t="s">
        <v>1154</v>
      </c>
      <c r="C134">
        <v>53.4</v>
      </c>
      <c r="D134">
        <v>48.136000000000003</v>
      </c>
      <c r="E134">
        <v>146.93600000000001</v>
      </c>
      <c r="F134">
        <v>74</v>
      </c>
      <c r="G134">
        <v>976.9</v>
      </c>
    </row>
    <row r="135" spans="1:7" x14ac:dyDescent="0.25">
      <c r="A135" t="s">
        <v>299</v>
      </c>
      <c r="B135" t="s">
        <v>1155</v>
      </c>
      <c r="C135">
        <v>53</v>
      </c>
      <c r="D135">
        <v>49.784999999999997</v>
      </c>
      <c r="E135">
        <v>146.67699999999999</v>
      </c>
      <c r="F135">
        <v>74</v>
      </c>
      <c r="G135">
        <v>948.1</v>
      </c>
    </row>
    <row r="136" spans="1:7" x14ac:dyDescent="0.25">
      <c r="A136" t="s">
        <v>299</v>
      </c>
      <c r="B136" t="s">
        <v>1156</v>
      </c>
      <c r="C136">
        <v>52.9</v>
      </c>
      <c r="D136">
        <v>46.935000000000002</v>
      </c>
      <c r="E136">
        <v>146.47900000000001</v>
      </c>
      <c r="F136">
        <v>74</v>
      </c>
      <c r="G136">
        <v>955.4</v>
      </c>
    </row>
    <row r="137" spans="1:7" x14ac:dyDescent="0.25">
      <c r="A137" t="s">
        <v>299</v>
      </c>
      <c r="B137" t="s">
        <v>1157</v>
      </c>
      <c r="C137">
        <v>53.5</v>
      </c>
      <c r="D137">
        <v>46.604999999999997</v>
      </c>
      <c r="E137">
        <v>124.30500000000001</v>
      </c>
      <c r="F137">
        <v>76</v>
      </c>
      <c r="G137">
        <v>838.3</v>
      </c>
    </row>
    <row r="138" spans="1:7" x14ac:dyDescent="0.25">
      <c r="A138" t="s">
        <v>299</v>
      </c>
      <c r="B138" t="s">
        <v>1158</v>
      </c>
      <c r="C138">
        <v>52.7</v>
      </c>
      <c r="D138">
        <v>46.808</v>
      </c>
      <c r="E138">
        <v>145.58199999999999</v>
      </c>
      <c r="F138">
        <v>73</v>
      </c>
      <c r="G138">
        <v>964.2</v>
      </c>
    </row>
    <row r="139" spans="1:7" x14ac:dyDescent="0.25">
      <c r="A139" t="s">
        <v>299</v>
      </c>
      <c r="B139" t="s">
        <v>1159</v>
      </c>
      <c r="C139">
        <v>53.4</v>
      </c>
      <c r="D139">
        <v>49.734000000000002</v>
      </c>
      <c r="E139">
        <v>147.31</v>
      </c>
      <c r="F139">
        <v>74</v>
      </c>
      <c r="G139">
        <v>967.1</v>
      </c>
    </row>
    <row r="140" spans="1:7" x14ac:dyDescent="0.25">
      <c r="A140" t="s">
        <v>299</v>
      </c>
      <c r="B140" t="s">
        <v>1160</v>
      </c>
      <c r="C140">
        <v>53.1</v>
      </c>
      <c r="D140">
        <v>48.536999999999999</v>
      </c>
      <c r="E140">
        <v>147.27199999999999</v>
      </c>
      <c r="F140">
        <v>74</v>
      </c>
      <c r="G140">
        <v>961</v>
      </c>
    </row>
    <row r="141" spans="1:7" x14ac:dyDescent="0.25">
      <c r="A141" t="s">
        <v>299</v>
      </c>
      <c r="B141" t="s">
        <v>1161</v>
      </c>
      <c r="C141">
        <v>53.2</v>
      </c>
      <c r="D141">
        <v>47.292999999999999</v>
      </c>
      <c r="E141">
        <v>146.286</v>
      </c>
      <c r="F141">
        <v>74</v>
      </c>
      <c r="G141">
        <v>961.9</v>
      </c>
    </row>
    <row r="142" spans="1:7" x14ac:dyDescent="0.25">
      <c r="A142" t="s">
        <v>299</v>
      </c>
      <c r="B142" t="s">
        <v>1162</v>
      </c>
      <c r="C142">
        <v>53.5</v>
      </c>
      <c r="D142">
        <v>48.857999999999997</v>
      </c>
      <c r="E142">
        <v>147.589</v>
      </c>
      <c r="F142">
        <v>73</v>
      </c>
      <c r="G142">
        <v>964</v>
      </c>
    </row>
    <row r="143" spans="1:7" x14ac:dyDescent="0.25">
      <c r="A143" t="s">
        <v>299</v>
      </c>
      <c r="B143" t="s">
        <v>1163</v>
      </c>
      <c r="C143">
        <v>53</v>
      </c>
      <c r="D143">
        <v>51.771000000000001</v>
      </c>
      <c r="E143">
        <v>146.40299999999999</v>
      </c>
      <c r="F143">
        <v>74</v>
      </c>
      <c r="G143">
        <v>965.7</v>
      </c>
    </row>
    <row r="144" spans="1:7" x14ac:dyDescent="0.25">
      <c r="A144" t="s">
        <v>299</v>
      </c>
      <c r="B144" t="s">
        <v>1164</v>
      </c>
      <c r="C144">
        <v>54.3</v>
      </c>
      <c r="D144">
        <v>47.789000000000001</v>
      </c>
      <c r="E144">
        <v>146.185</v>
      </c>
      <c r="F144">
        <v>74</v>
      </c>
      <c r="G144">
        <v>963.8</v>
      </c>
    </row>
    <row r="145" spans="1:7" x14ac:dyDescent="0.25">
      <c r="A145" t="s">
        <v>299</v>
      </c>
      <c r="B145" t="s">
        <v>1165</v>
      </c>
      <c r="C145">
        <v>54.2</v>
      </c>
      <c r="D145">
        <v>50.679000000000002</v>
      </c>
      <c r="E145">
        <v>146.75299999999999</v>
      </c>
      <c r="F145">
        <v>74</v>
      </c>
      <c r="G145">
        <v>960</v>
      </c>
    </row>
    <row r="146" spans="1:7" x14ac:dyDescent="0.25">
      <c r="A146" t="s">
        <v>299</v>
      </c>
      <c r="B146" t="s">
        <v>1166</v>
      </c>
      <c r="C146">
        <v>53.7</v>
      </c>
      <c r="D146">
        <v>48.161000000000001</v>
      </c>
      <c r="E146">
        <v>146.44999999999999</v>
      </c>
      <c r="F146">
        <v>74</v>
      </c>
      <c r="G146">
        <v>965.8</v>
      </c>
    </row>
    <row r="147" spans="1:7" x14ac:dyDescent="0.25">
      <c r="A147" t="s">
        <v>299</v>
      </c>
      <c r="B147" t="s">
        <v>1167</v>
      </c>
      <c r="C147">
        <v>54.4</v>
      </c>
      <c r="D147">
        <v>49.671999999999997</v>
      </c>
      <c r="E147">
        <v>147.34700000000001</v>
      </c>
      <c r="F147">
        <v>74</v>
      </c>
      <c r="G147">
        <v>967.4</v>
      </c>
    </row>
    <row r="148" spans="1:7" x14ac:dyDescent="0.25">
      <c r="A148" t="s">
        <v>299</v>
      </c>
      <c r="B148" t="s">
        <v>1168</v>
      </c>
      <c r="C148">
        <v>54.7</v>
      </c>
      <c r="D148">
        <v>50.616</v>
      </c>
      <c r="E148">
        <v>145.12100000000001</v>
      </c>
      <c r="F148">
        <v>73</v>
      </c>
      <c r="G148">
        <v>948</v>
      </c>
    </row>
    <row r="149" spans="1:7" x14ac:dyDescent="0.25">
      <c r="A149" t="s">
        <v>299</v>
      </c>
      <c r="B149" t="s">
        <v>1169</v>
      </c>
      <c r="C149">
        <v>54.4</v>
      </c>
      <c r="D149">
        <v>51.216000000000001</v>
      </c>
      <c r="E149">
        <v>146.583</v>
      </c>
      <c r="F149">
        <v>74</v>
      </c>
      <c r="G149">
        <v>953.9</v>
      </c>
    </row>
    <row r="150" spans="1:7" x14ac:dyDescent="0.25">
      <c r="A150" t="s">
        <v>299</v>
      </c>
      <c r="B150" t="s">
        <v>1170</v>
      </c>
      <c r="C150">
        <v>53.9</v>
      </c>
      <c r="D150">
        <v>50.642000000000003</v>
      </c>
      <c r="E150">
        <v>147.36000000000001</v>
      </c>
      <c r="F150">
        <v>74</v>
      </c>
      <c r="G150">
        <v>961.9</v>
      </c>
    </row>
    <row r="151" spans="1:7" x14ac:dyDescent="0.25">
      <c r="A151" t="s">
        <v>299</v>
      </c>
      <c r="B151" t="s">
        <v>1171</v>
      </c>
      <c r="C151">
        <v>54.6</v>
      </c>
      <c r="D151">
        <v>48.640999999999998</v>
      </c>
      <c r="E151">
        <v>147.36000000000001</v>
      </c>
      <c r="F151">
        <v>74</v>
      </c>
      <c r="G151">
        <v>946.6</v>
      </c>
    </row>
    <row r="152" spans="1:7" x14ac:dyDescent="0.25">
      <c r="A152" t="s">
        <v>299</v>
      </c>
      <c r="B152" t="s">
        <v>1172</v>
      </c>
      <c r="C152">
        <v>53.9</v>
      </c>
      <c r="D152">
        <v>48.640999999999998</v>
      </c>
      <c r="E152">
        <v>146.75299999999999</v>
      </c>
      <c r="F152">
        <v>74</v>
      </c>
      <c r="G152">
        <v>946.6</v>
      </c>
    </row>
    <row r="153" spans="1:7" x14ac:dyDescent="0.25">
      <c r="A153" t="s">
        <v>299</v>
      </c>
      <c r="B153" t="s">
        <v>1173</v>
      </c>
      <c r="C153">
        <v>55.9</v>
      </c>
      <c r="D153">
        <v>51.597999999999999</v>
      </c>
      <c r="E153">
        <v>146.232</v>
      </c>
      <c r="F153">
        <v>74</v>
      </c>
      <c r="G153">
        <v>965.8</v>
      </c>
    </row>
    <row r="154" spans="1:7" x14ac:dyDescent="0.25">
      <c r="A154" t="s">
        <v>299</v>
      </c>
      <c r="B154" t="s">
        <v>1174</v>
      </c>
      <c r="C154">
        <v>55.3</v>
      </c>
      <c r="D154">
        <v>51.603000000000002</v>
      </c>
      <c r="E154">
        <v>147.36699999999999</v>
      </c>
      <c r="F154">
        <v>74</v>
      </c>
      <c r="G154">
        <v>955</v>
      </c>
    </row>
    <row r="155" spans="1:7" x14ac:dyDescent="0.25">
      <c r="A155" t="s">
        <v>299</v>
      </c>
      <c r="B155" t="s">
        <v>1175</v>
      </c>
      <c r="C155">
        <v>57.9</v>
      </c>
      <c r="D155">
        <v>51.350999999999999</v>
      </c>
      <c r="E155">
        <v>147.34200000000001</v>
      </c>
      <c r="F155">
        <v>74</v>
      </c>
      <c r="G155">
        <v>937.7</v>
      </c>
    </row>
    <row r="156" spans="1:7" x14ac:dyDescent="0.25">
      <c r="A156" t="s">
        <v>299</v>
      </c>
      <c r="B156" t="s">
        <v>1176</v>
      </c>
      <c r="C156">
        <v>55.6</v>
      </c>
      <c r="D156">
        <v>52.061</v>
      </c>
      <c r="E156">
        <v>145.88800000000001</v>
      </c>
      <c r="F156">
        <v>73</v>
      </c>
      <c r="G156">
        <v>968.5</v>
      </c>
    </row>
    <row r="157" spans="1:7" x14ac:dyDescent="0.25">
      <c r="A157" t="s">
        <v>299</v>
      </c>
      <c r="B157" t="s">
        <v>1177</v>
      </c>
      <c r="C157">
        <v>55.6</v>
      </c>
      <c r="D157">
        <v>52.061</v>
      </c>
      <c r="E157">
        <v>146.15799999999999</v>
      </c>
      <c r="F157">
        <v>73</v>
      </c>
      <c r="G157">
        <v>968.5</v>
      </c>
    </row>
    <row r="158" spans="1:7" x14ac:dyDescent="0.25">
      <c r="A158" t="s">
        <v>299</v>
      </c>
      <c r="B158" t="s">
        <v>1178</v>
      </c>
      <c r="C158">
        <v>55.6</v>
      </c>
      <c r="D158">
        <v>51.444000000000003</v>
      </c>
      <c r="E158">
        <v>146.86099999999999</v>
      </c>
      <c r="F158">
        <v>73</v>
      </c>
      <c r="G158">
        <v>901.4</v>
      </c>
    </row>
    <row r="159" spans="1:7" x14ac:dyDescent="0.25">
      <c r="A159" t="s">
        <v>299</v>
      </c>
      <c r="B159" t="s">
        <v>1179</v>
      </c>
      <c r="C159">
        <v>56.6</v>
      </c>
      <c r="D159">
        <v>50.78</v>
      </c>
      <c r="E159">
        <v>147.66499999999999</v>
      </c>
      <c r="F159">
        <v>74</v>
      </c>
      <c r="G159">
        <v>971.4</v>
      </c>
    </row>
    <row r="160" spans="1:7" x14ac:dyDescent="0.25">
      <c r="A160" t="s">
        <v>299</v>
      </c>
      <c r="B160" t="s">
        <v>1180</v>
      </c>
      <c r="C160">
        <v>56.6</v>
      </c>
      <c r="D160">
        <v>50.78</v>
      </c>
      <c r="E160">
        <v>146.32400000000001</v>
      </c>
      <c r="F160">
        <v>74</v>
      </c>
      <c r="G160">
        <v>971.4</v>
      </c>
    </row>
    <row r="161" spans="1:7" x14ac:dyDescent="0.25">
      <c r="A161" t="s">
        <v>299</v>
      </c>
      <c r="B161" t="s">
        <v>1181</v>
      </c>
      <c r="C161">
        <v>54.2</v>
      </c>
      <c r="D161">
        <v>48.207999999999998</v>
      </c>
      <c r="E161">
        <v>147.74</v>
      </c>
      <c r="F161">
        <v>74</v>
      </c>
      <c r="G161">
        <v>942.5</v>
      </c>
    </row>
    <row r="162" spans="1:7" x14ac:dyDescent="0.25">
      <c r="A162" t="s">
        <v>299</v>
      </c>
      <c r="B162" t="s">
        <v>1182</v>
      </c>
      <c r="C162">
        <v>57</v>
      </c>
      <c r="D162">
        <v>53.929000000000002</v>
      </c>
      <c r="E162">
        <v>147.756</v>
      </c>
      <c r="F162">
        <v>74</v>
      </c>
      <c r="G162">
        <v>921.5</v>
      </c>
    </row>
    <row r="163" spans="1:7" x14ac:dyDescent="0.25">
      <c r="A163" t="s">
        <v>299</v>
      </c>
      <c r="B163" t="s">
        <v>1183</v>
      </c>
      <c r="C163">
        <v>56.3</v>
      </c>
      <c r="D163">
        <v>53.311999999999998</v>
      </c>
      <c r="E163">
        <v>147.59700000000001</v>
      </c>
      <c r="F163">
        <v>74</v>
      </c>
      <c r="G163">
        <v>970.2</v>
      </c>
    </row>
    <row r="164" spans="1:7" x14ac:dyDescent="0.25">
      <c r="A164" t="s">
        <v>299</v>
      </c>
      <c r="B164" t="s">
        <v>1184</v>
      </c>
      <c r="C164">
        <v>53.6</v>
      </c>
      <c r="D164">
        <v>51.048000000000002</v>
      </c>
      <c r="E164">
        <v>146.03800000000001</v>
      </c>
      <c r="F164">
        <v>74</v>
      </c>
      <c r="G164">
        <v>956.7</v>
      </c>
    </row>
    <row r="165" spans="1:7" x14ac:dyDescent="0.25">
      <c r="A165" t="s">
        <v>299</v>
      </c>
      <c r="B165" t="s">
        <v>1185</v>
      </c>
      <c r="C165">
        <v>52.7</v>
      </c>
      <c r="D165">
        <v>47.396000000000001</v>
      </c>
      <c r="E165">
        <v>125.58</v>
      </c>
      <c r="F165">
        <v>76</v>
      </c>
      <c r="G165">
        <v>819.3</v>
      </c>
    </row>
    <row r="166" spans="1:7" x14ac:dyDescent="0.25">
      <c r="A166" t="s">
        <v>299</v>
      </c>
      <c r="B166" t="s">
        <v>1186</v>
      </c>
      <c r="C166">
        <v>51.1</v>
      </c>
      <c r="D166">
        <v>46.915999999999997</v>
      </c>
      <c r="E166">
        <v>139.81200000000001</v>
      </c>
      <c r="F166">
        <v>75</v>
      </c>
      <c r="G166">
        <v>922</v>
      </c>
    </row>
    <row r="167" spans="1:7" x14ac:dyDescent="0.25">
      <c r="A167" t="s">
        <v>299</v>
      </c>
      <c r="B167" t="s">
        <v>1187</v>
      </c>
      <c r="C167">
        <v>54.8</v>
      </c>
      <c r="D167">
        <v>52.473999999999997</v>
      </c>
      <c r="E167">
        <v>146.50899999999999</v>
      </c>
      <c r="F167">
        <v>74</v>
      </c>
      <c r="G167">
        <v>926.1</v>
      </c>
    </row>
    <row r="168" spans="1:7" x14ac:dyDescent="0.25">
      <c r="A168" t="s">
        <v>299</v>
      </c>
      <c r="B168" t="s">
        <v>1188</v>
      </c>
      <c r="C168">
        <v>56</v>
      </c>
      <c r="D168">
        <v>49.701999999999998</v>
      </c>
      <c r="E168">
        <v>147.49700000000001</v>
      </c>
      <c r="F168">
        <v>72</v>
      </c>
      <c r="G168">
        <v>926.3</v>
      </c>
    </row>
    <row r="169" spans="1:7" x14ac:dyDescent="0.25">
      <c r="A169" t="s">
        <v>299</v>
      </c>
      <c r="B169" t="s">
        <v>1189</v>
      </c>
      <c r="C169">
        <v>55.1</v>
      </c>
      <c r="D169">
        <v>47.999000000000002</v>
      </c>
      <c r="E169">
        <v>147.726</v>
      </c>
      <c r="F169">
        <v>74</v>
      </c>
      <c r="G169">
        <v>932</v>
      </c>
    </row>
    <row r="170" spans="1:7" x14ac:dyDescent="0.25">
      <c r="A170" t="s">
        <v>299</v>
      </c>
      <c r="B170" t="s">
        <v>1190</v>
      </c>
      <c r="C170">
        <v>54.4</v>
      </c>
      <c r="D170">
        <v>51.143000000000001</v>
      </c>
      <c r="E170">
        <v>147.209</v>
      </c>
      <c r="F170">
        <v>75</v>
      </c>
      <c r="G170">
        <v>915.5</v>
      </c>
    </row>
    <row r="171" spans="1:7" x14ac:dyDescent="0.25">
      <c r="A171" t="s">
        <v>299</v>
      </c>
      <c r="B171" t="s">
        <v>1191</v>
      </c>
      <c r="C171">
        <v>54.4</v>
      </c>
      <c r="D171">
        <v>50.061999999999998</v>
      </c>
      <c r="E171">
        <v>147.02099999999999</v>
      </c>
      <c r="F171">
        <v>74</v>
      </c>
      <c r="G171">
        <v>912.9</v>
      </c>
    </row>
    <row r="172" spans="1:7" x14ac:dyDescent="0.25">
      <c r="A172" t="s">
        <v>299</v>
      </c>
      <c r="B172" t="s">
        <v>1192</v>
      </c>
      <c r="C172">
        <v>54.4</v>
      </c>
      <c r="D172">
        <v>49.16</v>
      </c>
      <c r="E172">
        <v>148.21299999999999</v>
      </c>
      <c r="F172">
        <v>74</v>
      </c>
      <c r="G172">
        <v>952</v>
      </c>
    </row>
    <row r="173" spans="1:7" x14ac:dyDescent="0.25">
      <c r="A173" t="s">
        <v>299</v>
      </c>
      <c r="B173" t="s">
        <v>1193</v>
      </c>
      <c r="C173">
        <v>54.5</v>
      </c>
      <c r="D173">
        <v>51.375</v>
      </c>
      <c r="E173">
        <v>147.792</v>
      </c>
      <c r="F173">
        <v>74</v>
      </c>
      <c r="G173">
        <v>931.4</v>
      </c>
    </row>
    <row r="174" spans="1:7" x14ac:dyDescent="0.25">
      <c r="A174" t="s">
        <v>299</v>
      </c>
      <c r="B174" t="s">
        <v>1194</v>
      </c>
      <c r="C174">
        <v>54.4</v>
      </c>
      <c r="D174">
        <v>50.26</v>
      </c>
      <c r="E174">
        <v>147.93899999999999</v>
      </c>
      <c r="F174">
        <v>73</v>
      </c>
      <c r="G174">
        <v>954.3</v>
      </c>
    </row>
    <row r="175" spans="1:7" x14ac:dyDescent="0.25">
      <c r="A175" t="s">
        <v>299</v>
      </c>
      <c r="B175" t="s">
        <v>1195</v>
      </c>
      <c r="C175">
        <v>54.3</v>
      </c>
      <c r="D175">
        <v>51.036999999999999</v>
      </c>
      <c r="E175">
        <v>147.98599999999999</v>
      </c>
      <c r="F175">
        <v>74</v>
      </c>
      <c r="G175">
        <v>959.4</v>
      </c>
    </row>
    <row r="176" spans="1:7" x14ac:dyDescent="0.25">
      <c r="A176" t="s">
        <v>299</v>
      </c>
      <c r="B176" t="s">
        <v>1196</v>
      </c>
      <c r="C176">
        <v>54.6</v>
      </c>
      <c r="D176">
        <v>52.473999999999997</v>
      </c>
      <c r="E176">
        <v>146.80799999999999</v>
      </c>
      <c r="F176">
        <v>73</v>
      </c>
      <c r="G176">
        <v>956.6</v>
      </c>
    </row>
    <row r="177" spans="1:7" x14ac:dyDescent="0.25">
      <c r="A177" t="s">
        <v>299</v>
      </c>
      <c r="B177" t="s">
        <v>1197</v>
      </c>
      <c r="C177">
        <v>54.2</v>
      </c>
      <c r="D177">
        <v>48.238</v>
      </c>
      <c r="E177">
        <v>148.26499999999999</v>
      </c>
      <c r="F177">
        <v>74</v>
      </c>
      <c r="G177">
        <v>959.9</v>
      </c>
    </row>
    <row r="178" spans="1:7" x14ac:dyDescent="0.25">
      <c r="A178" t="s">
        <v>299</v>
      </c>
      <c r="B178" t="s">
        <v>1198</v>
      </c>
      <c r="C178">
        <v>54.8</v>
      </c>
      <c r="D178">
        <v>52.594999999999999</v>
      </c>
      <c r="E178">
        <v>147.83099999999999</v>
      </c>
      <c r="F178">
        <v>73</v>
      </c>
      <c r="G178">
        <v>945.9</v>
      </c>
    </row>
    <row r="179" spans="1:7" x14ac:dyDescent="0.25">
      <c r="A179" t="s">
        <v>299</v>
      </c>
      <c r="B179" t="s">
        <v>1199</v>
      </c>
      <c r="C179">
        <v>54.3</v>
      </c>
      <c r="D179">
        <v>50.255000000000003</v>
      </c>
      <c r="E179">
        <v>147.101</v>
      </c>
      <c r="F179">
        <v>74</v>
      </c>
      <c r="G179">
        <v>951.7</v>
      </c>
    </row>
    <row r="180" spans="1:7" x14ac:dyDescent="0.25">
      <c r="A180" t="s">
        <v>299</v>
      </c>
      <c r="B180" t="s">
        <v>1200</v>
      </c>
      <c r="C180">
        <v>55.7</v>
      </c>
      <c r="D180">
        <v>53.154000000000003</v>
      </c>
      <c r="E180">
        <v>146.821</v>
      </c>
      <c r="F180">
        <v>72</v>
      </c>
      <c r="G180">
        <v>959.2</v>
      </c>
    </row>
    <row r="181" spans="1:7" x14ac:dyDescent="0.25">
      <c r="A181" t="s">
        <v>299</v>
      </c>
      <c r="B181" t="s">
        <v>1201</v>
      </c>
      <c r="C181">
        <v>56.2</v>
      </c>
      <c r="D181">
        <v>50.415999999999997</v>
      </c>
      <c r="E181">
        <v>128.21299999999999</v>
      </c>
      <c r="F181">
        <v>75</v>
      </c>
      <c r="G181">
        <v>837</v>
      </c>
    </row>
    <row r="182" spans="1:7" x14ac:dyDescent="0.25">
      <c r="A182" t="s">
        <v>299</v>
      </c>
      <c r="B182" t="s">
        <v>1202</v>
      </c>
      <c r="C182">
        <v>54.6</v>
      </c>
      <c r="D182">
        <v>48.142000000000003</v>
      </c>
      <c r="E182">
        <v>129.47200000000001</v>
      </c>
      <c r="F182">
        <v>76</v>
      </c>
      <c r="G182">
        <v>812</v>
      </c>
    </row>
    <row r="183" spans="1:7" x14ac:dyDescent="0.25">
      <c r="A183" t="s">
        <v>299</v>
      </c>
      <c r="B183" t="s">
        <v>1203</v>
      </c>
      <c r="C183">
        <v>50.5</v>
      </c>
      <c r="D183">
        <v>46.7</v>
      </c>
      <c r="E183">
        <v>134.79</v>
      </c>
      <c r="F183">
        <v>76</v>
      </c>
      <c r="G183">
        <v>851.6</v>
      </c>
    </row>
    <row r="184" spans="1:7" x14ac:dyDescent="0.25">
      <c r="A184" t="s">
        <v>299</v>
      </c>
      <c r="B184" t="s">
        <v>1204</v>
      </c>
      <c r="C184">
        <v>49.3</v>
      </c>
      <c r="D184">
        <v>45.524999999999999</v>
      </c>
      <c r="E184">
        <v>137.12100000000001</v>
      </c>
      <c r="F184">
        <v>76</v>
      </c>
      <c r="G184">
        <v>854.9</v>
      </c>
    </row>
    <row r="185" spans="1:7" x14ac:dyDescent="0.25">
      <c r="A185" t="s">
        <v>299</v>
      </c>
      <c r="B185" t="s">
        <v>1205</v>
      </c>
      <c r="C185">
        <v>52.3</v>
      </c>
      <c r="D185">
        <v>49.27</v>
      </c>
      <c r="E185">
        <v>144.46899999999999</v>
      </c>
      <c r="F185">
        <v>74</v>
      </c>
      <c r="G185">
        <v>942.7</v>
      </c>
    </row>
    <row r="186" spans="1:7" x14ac:dyDescent="0.25">
      <c r="A186" t="s">
        <v>299</v>
      </c>
      <c r="B186" t="s">
        <v>1206</v>
      </c>
      <c r="C186">
        <v>54</v>
      </c>
      <c r="D186">
        <v>50.85</v>
      </c>
      <c r="E186">
        <v>148.24</v>
      </c>
      <c r="F186">
        <v>74</v>
      </c>
      <c r="G186">
        <v>960</v>
      </c>
    </row>
    <row r="187" spans="1:7" x14ac:dyDescent="0.25">
      <c r="A187" t="s">
        <v>299</v>
      </c>
      <c r="B187" t="s">
        <v>1207</v>
      </c>
      <c r="C187">
        <v>53.9</v>
      </c>
      <c r="D187">
        <v>52.125999999999998</v>
      </c>
      <c r="E187">
        <v>146.87899999999999</v>
      </c>
      <c r="F187">
        <v>74</v>
      </c>
      <c r="G187">
        <v>956.6</v>
      </c>
    </row>
    <row r="188" spans="1:7" x14ac:dyDescent="0.25">
      <c r="A188" t="s">
        <v>299</v>
      </c>
      <c r="B188" t="s">
        <v>1208</v>
      </c>
      <c r="C188">
        <v>53.9</v>
      </c>
      <c r="D188">
        <v>49.170999999999999</v>
      </c>
      <c r="E188">
        <v>147.89400000000001</v>
      </c>
      <c r="F188">
        <v>74</v>
      </c>
      <c r="G188">
        <v>951.1</v>
      </c>
    </row>
    <row r="189" spans="1:7" x14ac:dyDescent="0.25">
      <c r="A189" t="s">
        <v>299</v>
      </c>
      <c r="B189" t="s">
        <v>1209</v>
      </c>
      <c r="C189">
        <v>54.3</v>
      </c>
      <c r="D189">
        <v>51.792999999999999</v>
      </c>
      <c r="E189">
        <v>147.25200000000001</v>
      </c>
      <c r="F189">
        <v>74</v>
      </c>
      <c r="G189">
        <v>942.3</v>
      </c>
    </row>
    <row r="190" spans="1:7" x14ac:dyDescent="0.25">
      <c r="A190" t="s">
        <v>299</v>
      </c>
      <c r="B190" t="s">
        <v>1210</v>
      </c>
      <c r="C190">
        <v>53.2</v>
      </c>
      <c r="D190">
        <v>49.183</v>
      </c>
      <c r="E190">
        <v>147.68</v>
      </c>
      <c r="F190">
        <v>74</v>
      </c>
      <c r="G190">
        <v>951</v>
      </c>
    </row>
    <row r="191" spans="1:7" x14ac:dyDescent="0.25">
      <c r="A191" t="s">
        <v>299</v>
      </c>
      <c r="B191" t="s">
        <v>1211</v>
      </c>
      <c r="C191">
        <v>53.3</v>
      </c>
      <c r="D191">
        <v>47.703000000000003</v>
      </c>
      <c r="E191">
        <v>146.82499999999999</v>
      </c>
      <c r="F191">
        <v>73</v>
      </c>
      <c r="G191">
        <v>939.8</v>
      </c>
    </row>
    <row r="192" spans="1:7" x14ac:dyDescent="0.25">
      <c r="A192" t="s">
        <v>299</v>
      </c>
      <c r="B192" t="s">
        <v>1212</v>
      </c>
      <c r="C192">
        <v>52.8</v>
      </c>
      <c r="D192">
        <v>50.692</v>
      </c>
      <c r="E192">
        <v>147.38300000000001</v>
      </c>
      <c r="F192">
        <v>74</v>
      </c>
      <c r="G192">
        <v>960.9</v>
      </c>
    </row>
    <row r="193" spans="1:7" x14ac:dyDescent="0.25">
      <c r="A193" t="s">
        <v>299</v>
      </c>
      <c r="B193" t="s">
        <v>1213</v>
      </c>
      <c r="C193">
        <v>55.4</v>
      </c>
      <c r="D193">
        <v>50.511000000000003</v>
      </c>
      <c r="E193">
        <v>147.857</v>
      </c>
      <c r="F193">
        <v>74</v>
      </c>
      <c r="G193">
        <v>963.9</v>
      </c>
    </row>
    <row r="194" spans="1:7" x14ac:dyDescent="0.25">
      <c r="A194" t="s">
        <v>299</v>
      </c>
      <c r="B194" t="s">
        <v>1214</v>
      </c>
      <c r="C194">
        <v>53.2</v>
      </c>
      <c r="D194">
        <v>49.054000000000002</v>
      </c>
      <c r="E194">
        <v>147.90700000000001</v>
      </c>
      <c r="F194">
        <v>74</v>
      </c>
      <c r="G194">
        <v>965</v>
      </c>
    </row>
    <row r="195" spans="1:7" x14ac:dyDescent="0.25">
      <c r="A195" t="s">
        <v>299</v>
      </c>
      <c r="B195" t="s">
        <v>1215</v>
      </c>
      <c r="C195">
        <v>53.7</v>
      </c>
      <c r="D195">
        <v>51.377000000000002</v>
      </c>
      <c r="E195">
        <v>148.995</v>
      </c>
      <c r="F195">
        <v>74</v>
      </c>
      <c r="G195">
        <v>970.7</v>
      </c>
    </row>
    <row r="196" spans="1:7" x14ac:dyDescent="0.25">
      <c r="A196" t="s">
        <v>299</v>
      </c>
      <c r="B196" t="s">
        <v>1216</v>
      </c>
      <c r="C196">
        <v>53.5</v>
      </c>
      <c r="D196">
        <v>50.46</v>
      </c>
      <c r="E196">
        <v>147.69999999999999</v>
      </c>
      <c r="F196">
        <v>74</v>
      </c>
      <c r="G196">
        <v>952.9</v>
      </c>
    </row>
    <row r="197" spans="1:7" x14ac:dyDescent="0.25">
      <c r="A197" t="s">
        <v>299</v>
      </c>
      <c r="B197" t="s">
        <v>1217</v>
      </c>
      <c r="C197">
        <v>52.8</v>
      </c>
      <c r="D197">
        <v>49.639000000000003</v>
      </c>
      <c r="E197">
        <v>146.732</v>
      </c>
      <c r="F197">
        <v>73</v>
      </c>
      <c r="G197">
        <v>971.5</v>
      </c>
    </row>
    <row r="198" spans="1:7" x14ac:dyDescent="0.25">
      <c r="A198" t="s">
        <v>299</v>
      </c>
      <c r="B198" t="s">
        <v>1218</v>
      </c>
      <c r="C198">
        <v>53.4</v>
      </c>
      <c r="D198">
        <v>47.548000000000002</v>
      </c>
      <c r="E198">
        <v>148.33099999999999</v>
      </c>
      <c r="F198">
        <v>74</v>
      </c>
      <c r="G198">
        <v>971.1</v>
      </c>
    </row>
    <row r="199" spans="1:7" x14ac:dyDescent="0.25">
      <c r="A199" t="s">
        <v>299</v>
      </c>
      <c r="B199" t="s">
        <v>1219</v>
      </c>
      <c r="C199">
        <v>53.1</v>
      </c>
      <c r="D199">
        <v>49.948</v>
      </c>
      <c r="E199">
        <v>147.71199999999999</v>
      </c>
      <c r="F199">
        <v>74</v>
      </c>
      <c r="G199">
        <v>957.3</v>
      </c>
    </row>
    <row r="200" spans="1:7" x14ac:dyDescent="0.25">
      <c r="A200" t="s">
        <v>299</v>
      </c>
      <c r="B200" t="s">
        <v>1220</v>
      </c>
      <c r="C200">
        <v>53.1</v>
      </c>
      <c r="D200">
        <v>48.908000000000001</v>
      </c>
      <c r="E200">
        <v>147.76599999999999</v>
      </c>
      <c r="F200">
        <v>74</v>
      </c>
      <c r="G200">
        <v>960.6</v>
      </c>
    </row>
    <row r="201" spans="1:7" x14ac:dyDescent="0.25">
      <c r="A201" t="s">
        <v>299</v>
      </c>
      <c r="B201" t="s">
        <v>1221</v>
      </c>
      <c r="C201">
        <v>53.3</v>
      </c>
      <c r="D201">
        <v>49.463999999999999</v>
      </c>
      <c r="E201">
        <v>145.898</v>
      </c>
      <c r="F201">
        <v>73</v>
      </c>
      <c r="G201">
        <v>962</v>
      </c>
    </row>
    <row r="202" spans="1:7" x14ac:dyDescent="0.25">
      <c r="A202" t="s">
        <v>299</v>
      </c>
      <c r="B202" t="s">
        <v>1222</v>
      </c>
      <c r="C202">
        <v>55.7</v>
      </c>
      <c r="D202">
        <v>50.167999999999999</v>
      </c>
      <c r="E202">
        <v>131.85499999999999</v>
      </c>
      <c r="F202">
        <v>73</v>
      </c>
      <c r="G202">
        <v>946.4</v>
      </c>
    </row>
    <row r="203" spans="1:7" x14ac:dyDescent="0.25">
      <c r="A203" t="s">
        <v>299</v>
      </c>
      <c r="B203" t="s">
        <v>1223</v>
      </c>
      <c r="C203">
        <v>53.3</v>
      </c>
      <c r="D203">
        <v>50.91</v>
      </c>
      <c r="E203">
        <v>148.38300000000001</v>
      </c>
      <c r="F203">
        <v>74</v>
      </c>
      <c r="G203">
        <v>971.7</v>
      </c>
    </row>
    <row r="204" spans="1:7" x14ac:dyDescent="0.25">
      <c r="A204" t="s">
        <v>299</v>
      </c>
      <c r="B204" t="s">
        <v>1224</v>
      </c>
      <c r="C204">
        <v>53.5</v>
      </c>
      <c r="D204">
        <v>48.594000000000001</v>
      </c>
      <c r="E204">
        <v>148.995</v>
      </c>
      <c r="F204">
        <v>74</v>
      </c>
      <c r="G204">
        <v>963.6</v>
      </c>
    </row>
    <row r="205" spans="1:7" x14ac:dyDescent="0.25">
      <c r="A205" t="s">
        <v>299</v>
      </c>
      <c r="B205" t="s">
        <v>1225</v>
      </c>
      <c r="C205">
        <v>53.1</v>
      </c>
      <c r="D205">
        <v>51.356999999999999</v>
      </c>
      <c r="E205">
        <v>147.58099999999999</v>
      </c>
      <c r="F205">
        <v>74</v>
      </c>
      <c r="G205">
        <v>965.9</v>
      </c>
    </row>
    <row r="206" spans="1:7" x14ac:dyDescent="0.25">
      <c r="A206" t="s">
        <v>299</v>
      </c>
      <c r="B206" t="s">
        <v>1226</v>
      </c>
      <c r="C206">
        <v>50.5</v>
      </c>
      <c r="D206">
        <v>47.744999999999997</v>
      </c>
      <c r="E206">
        <v>141.72499999999999</v>
      </c>
      <c r="F206">
        <v>77</v>
      </c>
      <c r="G206">
        <v>848</v>
      </c>
    </row>
    <row r="207" spans="1:7" x14ac:dyDescent="0.25">
      <c r="A207" t="s">
        <v>299</v>
      </c>
      <c r="B207" t="s">
        <v>1227</v>
      </c>
      <c r="C207">
        <v>52.2</v>
      </c>
      <c r="D207">
        <v>48.816000000000003</v>
      </c>
      <c r="E207">
        <v>145.98699999999999</v>
      </c>
      <c r="F207">
        <v>74</v>
      </c>
      <c r="G207">
        <v>959.6</v>
      </c>
    </row>
    <row r="208" spans="1:7" x14ac:dyDescent="0.25">
      <c r="A208" t="s">
        <v>299</v>
      </c>
      <c r="B208" t="s">
        <v>1228</v>
      </c>
      <c r="C208">
        <v>53.9</v>
      </c>
      <c r="D208">
        <v>50.738</v>
      </c>
      <c r="E208">
        <v>148.94200000000001</v>
      </c>
      <c r="F208">
        <v>73</v>
      </c>
      <c r="G208">
        <v>967.9</v>
      </c>
    </row>
    <row r="209" spans="1:7" x14ac:dyDescent="0.25">
      <c r="A209" t="s">
        <v>299</v>
      </c>
      <c r="B209" t="s">
        <v>1229</v>
      </c>
      <c r="C209">
        <v>53.2</v>
      </c>
      <c r="D209">
        <v>45.984000000000002</v>
      </c>
      <c r="E209">
        <v>148.54499999999999</v>
      </c>
      <c r="F209">
        <v>74</v>
      </c>
      <c r="G209">
        <v>965.2</v>
      </c>
    </row>
    <row r="210" spans="1:7" x14ac:dyDescent="0.25">
      <c r="A210" t="s">
        <v>299</v>
      </c>
      <c r="B210" t="s">
        <v>1230</v>
      </c>
      <c r="C210">
        <v>53.3</v>
      </c>
      <c r="D210">
        <v>51.161000000000001</v>
      </c>
      <c r="E210">
        <v>147.203</v>
      </c>
      <c r="F210">
        <v>75</v>
      </c>
      <c r="G210">
        <v>958.1</v>
      </c>
    </row>
    <row r="211" spans="1:7" x14ac:dyDescent="0.25">
      <c r="A211" t="s">
        <v>299</v>
      </c>
      <c r="B211" t="s">
        <v>1231</v>
      </c>
      <c r="C211">
        <v>54.1</v>
      </c>
      <c r="D211">
        <v>48.908999999999999</v>
      </c>
      <c r="E211">
        <v>147.946</v>
      </c>
      <c r="F211">
        <v>74</v>
      </c>
      <c r="G211">
        <v>966</v>
      </c>
    </row>
    <row r="212" spans="1:7" x14ac:dyDescent="0.25">
      <c r="A212" t="s">
        <v>299</v>
      </c>
      <c r="B212" t="s">
        <v>1232</v>
      </c>
      <c r="C212">
        <v>53.5</v>
      </c>
      <c r="D212">
        <v>49.872999999999998</v>
      </c>
      <c r="E212">
        <v>147.88</v>
      </c>
      <c r="F212">
        <v>75</v>
      </c>
      <c r="G212">
        <v>965.6</v>
      </c>
    </row>
    <row r="213" spans="1:7" x14ac:dyDescent="0.25">
      <c r="A213" t="s">
        <v>299</v>
      </c>
      <c r="B213" t="s">
        <v>1233</v>
      </c>
      <c r="C213">
        <v>53.7</v>
      </c>
      <c r="D213">
        <v>47.959000000000003</v>
      </c>
      <c r="E213">
        <v>147.69999999999999</v>
      </c>
      <c r="F213">
        <v>74</v>
      </c>
      <c r="G213">
        <v>955.1</v>
      </c>
    </row>
    <row r="214" spans="1:7" x14ac:dyDescent="0.25">
      <c r="A214" t="s">
        <v>299</v>
      </c>
      <c r="B214" t="s">
        <v>1234</v>
      </c>
      <c r="C214">
        <v>53.2</v>
      </c>
      <c r="D214">
        <v>49.374000000000002</v>
      </c>
      <c r="E214">
        <v>148.65</v>
      </c>
      <c r="F214">
        <v>74</v>
      </c>
      <c r="G214">
        <v>961.5</v>
      </c>
    </row>
    <row r="215" spans="1:7" x14ac:dyDescent="0.25">
      <c r="A215" t="s">
        <v>299</v>
      </c>
      <c r="B215" t="s">
        <v>1235</v>
      </c>
      <c r="C215">
        <v>53.7</v>
      </c>
      <c r="D215">
        <v>51.484000000000002</v>
      </c>
      <c r="E215">
        <v>148.249</v>
      </c>
      <c r="F215">
        <v>74</v>
      </c>
      <c r="G215">
        <v>976.9</v>
      </c>
    </row>
    <row r="216" spans="1:7" x14ac:dyDescent="0.25">
      <c r="A216" t="s">
        <v>299</v>
      </c>
      <c r="B216" t="s">
        <v>1236</v>
      </c>
      <c r="C216">
        <v>56.8</v>
      </c>
      <c r="D216">
        <v>49.515000000000001</v>
      </c>
      <c r="E216">
        <v>134.40299999999999</v>
      </c>
      <c r="F216">
        <v>78</v>
      </c>
      <c r="G216">
        <v>773.1</v>
      </c>
    </row>
    <row r="217" spans="1:7" x14ac:dyDescent="0.25">
      <c r="A217" t="s">
        <v>299</v>
      </c>
      <c r="B217" t="s">
        <v>1237</v>
      </c>
      <c r="C217">
        <v>52.1</v>
      </c>
      <c r="D217">
        <v>46.567999999999998</v>
      </c>
      <c r="E217">
        <v>143.84</v>
      </c>
      <c r="F217">
        <v>75</v>
      </c>
      <c r="G217">
        <v>961.7</v>
      </c>
    </row>
    <row r="218" spans="1:7" x14ac:dyDescent="0.25">
      <c r="A218" t="s">
        <v>299</v>
      </c>
      <c r="B218" t="s">
        <v>1238</v>
      </c>
      <c r="C218">
        <v>55.9</v>
      </c>
      <c r="D218">
        <v>52.508000000000003</v>
      </c>
      <c r="E218">
        <v>147.251</v>
      </c>
      <c r="F218">
        <v>74</v>
      </c>
      <c r="G218">
        <v>943.5</v>
      </c>
    </row>
    <row r="219" spans="1:7" x14ac:dyDescent="0.25">
      <c r="A219" t="s">
        <v>299</v>
      </c>
      <c r="B219" t="s">
        <v>1239</v>
      </c>
      <c r="C219">
        <v>53.8</v>
      </c>
      <c r="D219">
        <v>49.008000000000003</v>
      </c>
      <c r="E219">
        <v>147.32400000000001</v>
      </c>
      <c r="F219">
        <v>74</v>
      </c>
      <c r="G219">
        <v>967.1</v>
      </c>
    </row>
    <row r="220" spans="1:7" x14ac:dyDescent="0.25">
      <c r="A220" t="s">
        <v>299</v>
      </c>
      <c r="B220" t="s">
        <v>1240</v>
      </c>
      <c r="C220">
        <v>53.7</v>
      </c>
      <c r="D220">
        <v>49.158999999999999</v>
      </c>
      <c r="E220">
        <v>147.315</v>
      </c>
      <c r="F220">
        <v>74</v>
      </c>
      <c r="G220">
        <v>959.7</v>
      </c>
    </row>
    <row r="221" spans="1:7" x14ac:dyDescent="0.25">
      <c r="A221" t="s">
        <v>299</v>
      </c>
      <c r="B221" t="s">
        <v>1241</v>
      </c>
      <c r="C221">
        <v>54.3</v>
      </c>
      <c r="D221">
        <v>50.021999999999998</v>
      </c>
      <c r="E221">
        <v>147.21</v>
      </c>
      <c r="F221">
        <v>74</v>
      </c>
      <c r="G221">
        <v>968.2</v>
      </c>
    </row>
    <row r="222" spans="1:7" x14ac:dyDescent="0.25">
      <c r="A222" t="s">
        <v>299</v>
      </c>
      <c r="B222" t="s">
        <v>1242</v>
      </c>
      <c r="C222">
        <v>53.5</v>
      </c>
      <c r="D222">
        <v>50.531999999999996</v>
      </c>
      <c r="E222">
        <v>147.90600000000001</v>
      </c>
      <c r="F222">
        <v>75</v>
      </c>
      <c r="G222">
        <v>965.3</v>
      </c>
    </row>
    <row r="223" spans="1:7" x14ac:dyDescent="0.25">
      <c r="A223" t="s">
        <v>299</v>
      </c>
      <c r="B223" t="s">
        <v>1243</v>
      </c>
      <c r="C223">
        <v>53.9</v>
      </c>
      <c r="D223">
        <v>52.006999999999998</v>
      </c>
      <c r="E223">
        <v>147.643</v>
      </c>
      <c r="F223">
        <v>74</v>
      </c>
      <c r="G223">
        <v>943</v>
      </c>
    </row>
    <row r="224" spans="1:7" x14ac:dyDescent="0.25">
      <c r="A224" t="s">
        <v>299</v>
      </c>
      <c r="B224" t="s">
        <v>1244</v>
      </c>
      <c r="C224">
        <v>53.7</v>
      </c>
      <c r="D224">
        <v>52.25</v>
      </c>
      <c r="E224">
        <v>147.46799999999999</v>
      </c>
      <c r="F224">
        <v>75</v>
      </c>
      <c r="G224">
        <v>961.9</v>
      </c>
    </row>
    <row r="225" spans="1:7" x14ac:dyDescent="0.25">
      <c r="A225" t="s">
        <v>299</v>
      </c>
      <c r="B225" t="s">
        <v>1245</v>
      </c>
      <c r="C225">
        <v>53.7</v>
      </c>
      <c r="D225">
        <v>48.570999999999998</v>
      </c>
      <c r="E225">
        <v>146.20099999999999</v>
      </c>
      <c r="F225">
        <v>75</v>
      </c>
      <c r="G225">
        <v>951.2</v>
      </c>
    </row>
    <row r="226" spans="1:7" x14ac:dyDescent="0.25">
      <c r="A226" t="s">
        <v>299</v>
      </c>
      <c r="B226" t="s">
        <v>1246</v>
      </c>
      <c r="C226">
        <v>52.9</v>
      </c>
      <c r="D226">
        <v>48.570999999999998</v>
      </c>
      <c r="E226">
        <v>146.20099999999999</v>
      </c>
      <c r="F226">
        <v>75</v>
      </c>
      <c r="G226">
        <v>951.2</v>
      </c>
    </row>
    <row r="227" spans="1:7" x14ac:dyDescent="0.25">
      <c r="A227" t="s">
        <v>299</v>
      </c>
      <c r="B227" t="s">
        <v>1247</v>
      </c>
      <c r="C227">
        <v>54.5</v>
      </c>
      <c r="D227">
        <v>47.011000000000003</v>
      </c>
      <c r="E227">
        <v>147.22800000000001</v>
      </c>
      <c r="F227">
        <v>74</v>
      </c>
      <c r="G227">
        <v>950.2</v>
      </c>
    </row>
    <row r="228" spans="1:7" x14ac:dyDescent="0.25">
      <c r="A228" t="s">
        <v>299</v>
      </c>
      <c r="B228" t="s">
        <v>1248</v>
      </c>
      <c r="C228">
        <v>54.5</v>
      </c>
      <c r="D228">
        <v>51.396999999999998</v>
      </c>
      <c r="E228">
        <v>146.791</v>
      </c>
      <c r="F228">
        <v>74</v>
      </c>
      <c r="G228">
        <v>950.3</v>
      </c>
    </row>
    <row r="229" spans="1:7" x14ac:dyDescent="0.25">
      <c r="A229" t="s">
        <v>299</v>
      </c>
      <c r="B229" t="s">
        <v>1249</v>
      </c>
      <c r="C229">
        <v>53.9</v>
      </c>
      <c r="D229">
        <v>49.546999999999997</v>
      </c>
      <c r="E229">
        <v>146.791</v>
      </c>
      <c r="F229">
        <v>74</v>
      </c>
      <c r="G229">
        <v>968.7</v>
      </c>
    </row>
    <row r="230" spans="1:7" x14ac:dyDescent="0.25">
      <c r="A230" t="s">
        <v>299</v>
      </c>
      <c r="B230" t="s">
        <v>1250</v>
      </c>
      <c r="C230">
        <v>53.2</v>
      </c>
      <c r="D230">
        <v>49.853999999999999</v>
      </c>
      <c r="E230">
        <v>147.37799999999999</v>
      </c>
      <c r="F230">
        <v>75</v>
      </c>
      <c r="G230">
        <v>962.5</v>
      </c>
    </row>
    <row r="231" spans="1:7" x14ac:dyDescent="0.25">
      <c r="A231" t="s">
        <v>299</v>
      </c>
      <c r="B231" t="s">
        <v>1251</v>
      </c>
      <c r="C231">
        <v>53.8</v>
      </c>
      <c r="D231">
        <v>49.484999999999999</v>
      </c>
      <c r="E231">
        <v>147.60400000000001</v>
      </c>
      <c r="F231">
        <v>74</v>
      </c>
      <c r="G231">
        <v>958.5</v>
      </c>
    </row>
    <row r="232" spans="1:7" x14ac:dyDescent="0.25">
      <c r="A232" t="s">
        <v>299</v>
      </c>
      <c r="B232" t="s">
        <v>1252</v>
      </c>
      <c r="C232">
        <v>52.9</v>
      </c>
      <c r="D232">
        <v>47.244999999999997</v>
      </c>
      <c r="E232">
        <v>147.643</v>
      </c>
      <c r="F232">
        <v>75</v>
      </c>
      <c r="G232">
        <v>961.7</v>
      </c>
    </row>
    <row r="233" spans="1:7" x14ac:dyDescent="0.25">
      <c r="A233" t="s">
        <v>299</v>
      </c>
      <c r="B233" t="s">
        <v>1253</v>
      </c>
      <c r="C233">
        <v>53.2</v>
      </c>
      <c r="D233">
        <v>49.512999999999998</v>
      </c>
      <c r="E233">
        <v>147.26499999999999</v>
      </c>
      <c r="F233">
        <v>75</v>
      </c>
      <c r="G233">
        <v>954</v>
      </c>
    </row>
    <row r="234" spans="1:7" x14ac:dyDescent="0.25">
      <c r="A234" t="s">
        <v>299</v>
      </c>
      <c r="B234" t="s">
        <v>1254</v>
      </c>
      <c r="C234">
        <v>53.1</v>
      </c>
      <c r="D234">
        <v>48.896999999999998</v>
      </c>
      <c r="E234">
        <v>147.27799999999999</v>
      </c>
      <c r="F234">
        <v>81</v>
      </c>
      <c r="G234">
        <v>932.1</v>
      </c>
    </row>
    <row r="235" spans="1:7" x14ac:dyDescent="0.25">
      <c r="A235" t="s">
        <v>299</v>
      </c>
      <c r="B235" t="s">
        <v>1255</v>
      </c>
      <c r="C235">
        <v>53</v>
      </c>
      <c r="D235">
        <v>50.308999999999997</v>
      </c>
      <c r="E235">
        <v>147.46299999999999</v>
      </c>
      <c r="F235">
        <v>74</v>
      </c>
      <c r="G235">
        <v>916.1</v>
      </c>
    </row>
    <row r="236" spans="1:7" x14ac:dyDescent="0.25">
      <c r="A236" t="s">
        <v>299</v>
      </c>
      <c r="B236" t="s">
        <v>1256</v>
      </c>
      <c r="C236">
        <v>53</v>
      </c>
      <c r="D236">
        <v>50.125</v>
      </c>
      <c r="E236">
        <v>147.21</v>
      </c>
      <c r="F236">
        <v>74</v>
      </c>
      <c r="G236">
        <v>931</v>
      </c>
    </row>
    <row r="237" spans="1:7" x14ac:dyDescent="0.25">
      <c r="A237" t="s">
        <v>299</v>
      </c>
      <c r="B237" t="s">
        <v>1257</v>
      </c>
      <c r="C237">
        <v>54</v>
      </c>
      <c r="D237">
        <v>49.575000000000003</v>
      </c>
      <c r="E237">
        <v>147.25399999999999</v>
      </c>
      <c r="F237">
        <v>74</v>
      </c>
      <c r="G237">
        <v>936.5</v>
      </c>
    </row>
    <row r="238" spans="1:7" x14ac:dyDescent="0.25">
      <c r="A238" t="s">
        <v>299</v>
      </c>
      <c r="B238" t="s">
        <v>1258</v>
      </c>
      <c r="C238">
        <v>53.4</v>
      </c>
      <c r="D238">
        <v>48.749000000000002</v>
      </c>
      <c r="E238">
        <v>147.21199999999999</v>
      </c>
      <c r="F238">
        <v>74</v>
      </c>
      <c r="G238">
        <v>941.5</v>
      </c>
    </row>
    <row r="239" spans="1:7" x14ac:dyDescent="0.25">
      <c r="A239" t="s">
        <v>299</v>
      </c>
      <c r="B239" t="s">
        <v>1259</v>
      </c>
      <c r="C239">
        <v>55</v>
      </c>
      <c r="D239">
        <v>51.853000000000002</v>
      </c>
      <c r="E239">
        <v>146.26</v>
      </c>
      <c r="F239">
        <v>74</v>
      </c>
      <c r="G239">
        <v>922.7</v>
      </c>
    </row>
    <row r="240" spans="1:7" x14ac:dyDescent="0.25">
      <c r="A240" t="s">
        <v>299</v>
      </c>
      <c r="B240" t="s">
        <v>1260</v>
      </c>
      <c r="C240">
        <v>53.8</v>
      </c>
      <c r="D240">
        <v>47.868000000000002</v>
      </c>
      <c r="E240">
        <v>147.393</v>
      </c>
      <c r="F240">
        <v>74</v>
      </c>
      <c r="G240">
        <v>927.1</v>
      </c>
    </row>
    <row r="241" spans="1:7" x14ac:dyDescent="0.25">
      <c r="A241" t="s">
        <v>299</v>
      </c>
      <c r="B241" t="s">
        <v>1261</v>
      </c>
      <c r="C241">
        <v>53.8</v>
      </c>
      <c r="D241">
        <v>50.661999999999999</v>
      </c>
      <c r="E241">
        <v>147.13399999999999</v>
      </c>
      <c r="F241">
        <v>75</v>
      </c>
      <c r="G241">
        <v>939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8711-2312-41BC-A8A4-4E0BCAF1E0B5}">
  <dimension ref="A1:J241"/>
  <sheetViews>
    <sheetView workbookViewId="0">
      <selection sqref="A1:G242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3660</v>
      </c>
      <c r="C2">
        <v>47.5</v>
      </c>
      <c r="D2">
        <v>53.44</v>
      </c>
      <c r="E2">
        <v>47.067999999999998</v>
      </c>
      <c r="F2">
        <v>40</v>
      </c>
      <c r="G2">
        <v>1411.9</v>
      </c>
      <c r="I2" t="s">
        <v>249</v>
      </c>
      <c r="J2" s="1">
        <f>AVERAGE(Tbl_1_GameObjects_1000[Celkové využití CPU '[%']])</f>
        <v>48.612499999999997</v>
      </c>
    </row>
    <row r="3" spans="1:10" x14ac:dyDescent="0.25">
      <c r="A3" t="s">
        <v>299</v>
      </c>
      <c r="B3" t="s">
        <v>3661</v>
      </c>
      <c r="C3">
        <v>48.2</v>
      </c>
      <c r="D3">
        <v>53.975000000000001</v>
      </c>
      <c r="E3">
        <v>47.276000000000003</v>
      </c>
      <c r="F3">
        <v>41</v>
      </c>
      <c r="G3">
        <v>1459</v>
      </c>
      <c r="I3" t="s">
        <v>250</v>
      </c>
      <c r="J3" s="1">
        <f>AVERAGE(Tbl_1_GameObjects_1000[CPU Spotřeba energie jádra (SVI3 TFN) '[W']])</f>
        <v>54.339149999999982</v>
      </c>
    </row>
    <row r="4" spans="1:10" x14ac:dyDescent="0.25">
      <c r="A4" t="s">
        <v>299</v>
      </c>
      <c r="B4" t="s">
        <v>3662</v>
      </c>
      <c r="C4">
        <v>48.5</v>
      </c>
      <c r="D4">
        <v>54.893000000000001</v>
      </c>
      <c r="E4">
        <v>47.308</v>
      </c>
      <c r="F4">
        <v>41</v>
      </c>
      <c r="G4">
        <v>1476</v>
      </c>
      <c r="I4" t="s">
        <v>251</v>
      </c>
      <c r="J4" s="1">
        <f>AVERAGE(Tbl_1_GameObjects_1000[Využití GPU '[%']])</f>
        <v>40.575000000000003</v>
      </c>
    </row>
    <row r="5" spans="1:10" x14ac:dyDescent="0.25">
      <c r="A5" t="s">
        <v>299</v>
      </c>
      <c r="B5" t="s">
        <v>3663</v>
      </c>
      <c r="C5">
        <v>48.1</v>
      </c>
      <c r="D5">
        <v>54.136000000000003</v>
      </c>
      <c r="E5">
        <v>47.164000000000001</v>
      </c>
      <c r="F5">
        <v>41</v>
      </c>
      <c r="G5">
        <v>1438.6</v>
      </c>
      <c r="I5" t="s">
        <v>252</v>
      </c>
      <c r="J5" s="1">
        <f>AVERAGE(Tbl_1_GameObjects_1000[Total Board Power (TBP) '[W']])</f>
        <v>47.011645833333311</v>
      </c>
    </row>
    <row r="6" spans="1:10" x14ac:dyDescent="0.25">
      <c r="A6" t="s">
        <v>299</v>
      </c>
      <c r="B6" t="s">
        <v>3664</v>
      </c>
      <c r="C6">
        <v>48.8</v>
      </c>
      <c r="D6">
        <v>54.14</v>
      </c>
      <c r="E6">
        <v>47.188000000000002</v>
      </c>
      <c r="F6">
        <v>40</v>
      </c>
      <c r="G6">
        <v>1448.7</v>
      </c>
      <c r="I6" t="s">
        <v>254</v>
      </c>
      <c r="J6" s="1">
        <f>AVERAGE(Tbl_1_GameObjects_1000[Snímková frekvence (Presented) '[FPS']])</f>
        <v>1434.0433333333326</v>
      </c>
    </row>
    <row r="7" spans="1:10" x14ac:dyDescent="0.25">
      <c r="A7" t="s">
        <v>299</v>
      </c>
      <c r="B7" t="s">
        <v>3665</v>
      </c>
      <c r="C7">
        <v>48.5</v>
      </c>
      <c r="D7">
        <v>53.866999999999997</v>
      </c>
      <c r="E7">
        <v>47.274000000000001</v>
      </c>
      <c r="F7">
        <v>41</v>
      </c>
      <c r="G7">
        <v>1463.1</v>
      </c>
    </row>
    <row r="8" spans="1:10" x14ac:dyDescent="0.25">
      <c r="A8" t="s">
        <v>299</v>
      </c>
      <c r="B8" t="s">
        <v>3666</v>
      </c>
      <c r="C8">
        <v>49.2</v>
      </c>
      <c r="D8">
        <v>54.392000000000003</v>
      </c>
      <c r="E8">
        <v>47.186999999999998</v>
      </c>
      <c r="F8">
        <v>41</v>
      </c>
      <c r="G8">
        <v>1395</v>
      </c>
    </row>
    <row r="9" spans="1:10" x14ac:dyDescent="0.25">
      <c r="A9" t="s">
        <v>299</v>
      </c>
      <c r="B9" t="s">
        <v>3667</v>
      </c>
      <c r="C9">
        <v>48.8</v>
      </c>
      <c r="D9">
        <v>54.427</v>
      </c>
      <c r="E9">
        <v>47.334000000000003</v>
      </c>
      <c r="F9">
        <v>41</v>
      </c>
      <c r="G9">
        <v>1486.8</v>
      </c>
    </row>
    <row r="10" spans="1:10" x14ac:dyDescent="0.25">
      <c r="A10" t="s">
        <v>299</v>
      </c>
      <c r="B10" t="s">
        <v>3668</v>
      </c>
      <c r="C10">
        <v>48</v>
      </c>
      <c r="D10">
        <v>53.460999999999999</v>
      </c>
      <c r="E10">
        <v>47.171999999999997</v>
      </c>
      <c r="F10">
        <v>40</v>
      </c>
      <c r="G10">
        <v>1480.7</v>
      </c>
    </row>
    <row r="11" spans="1:10" x14ac:dyDescent="0.25">
      <c r="A11" t="s">
        <v>299</v>
      </c>
      <c r="B11" t="s">
        <v>3669</v>
      </c>
      <c r="C11">
        <v>48.9</v>
      </c>
      <c r="D11">
        <v>54.156999999999996</v>
      </c>
      <c r="E11">
        <v>47.039000000000001</v>
      </c>
      <c r="F11">
        <v>41</v>
      </c>
      <c r="G11">
        <v>1418.2</v>
      </c>
    </row>
    <row r="12" spans="1:10" x14ac:dyDescent="0.25">
      <c r="A12" t="s">
        <v>299</v>
      </c>
      <c r="B12" t="s">
        <v>3670</v>
      </c>
      <c r="C12">
        <v>46.9</v>
      </c>
      <c r="D12">
        <v>52.847000000000001</v>
      </c>
      <c r="E12">
        <v>46.969000000000001</v>
      </c>
      <c r="F12">
        <v>40</v>
      </c>
      <c r="G12">
        <v>1375.5</v>
      </c>
    </row>
    <row r="13" spans="1:10" x14ac:dyDescent="0.25">
      <c r="A13" t="s">
        <v>299</v>
      </c>
      <c r="B13" t="s">
        <v>3671</v>
      </c>
      <c r="C13">
        <v>48.1</v>
      </c>
      <c r="D13">
        <v>54.173000000000002</v>
      </c>
      <c r="E13">
        <v>47.162999999999997</v>
      </c>
      <c r="F13">
        <v>41</v>
      </c>
      <c r="G13">
        <v>1437.4</v>
      </c>
    </row>
    <row r="14" spans="1:10" x14ac:dyDescent="0.25">
      <c r="A14" t="s">
        <v>299</v>
      </c>
      <c r="B14" t="s">
        <v>3672</v>
      </c>
      <c r="C14">
        <v>47.8</v>
      </c>
      <c r="D14">
        <v>53.616999999999997</v>
      </c>
      <c r="E14">
        <v>47.167000000000002</v>
      </c>
      <c r="F14">
        <v>39</v>
      </c>
      <c r="G14">
        <v>1451.7</v>
      </c>
    </row>
    <row r="15" spans="1:10" x14ac:dyDescent="0.25">
      <c r="A15" t="s">
        <v>299</v>
      </c>
      <c r="B15" t="s">
        <v>3673</v>
      </c>
      <c r="C15">
        <v>47.9</v>
      </c>
      <c r="D15">
        <v>53.786999999999999</v>
      </c>
      <c r="E15">
        <v>46.942999999999998</v>
      </c>
      <c r="F15">
        <v>40</v>
      </c>
      <c r="G15">
        <v>1401.9</v>
      </c>
    </row>
    <row r="16" spans="1:10" x14ac:dyDescent="0.25">
      <c r="A16" t="s">
        <v>299</v>
      </c>
      <c r="B16" t="s">
        <v>3674</v>
      </c>
      <c r="C16">
        <v>49</v>
      </c>
      <c r="D16">
        <v>54.46</v>
      </c>
      <c r="E16">
        <v>47.024000000000001</v>
      </c>
      <c r="F16">
        <v>40</v>
      </c>
      <c r="G16">
        <v>1447.8</v>
      </c>
    </row>
    <row r="17" spans="1:7" x14ac:dyDescent="0.25">
      <c r="A17" t="s">
        <v>299</v>
      </c>
      <c r="B17" t="s">
        <v>3675</v>
      </c>
      <c r="C17">
        <v>49</v>
      </c>
      <c r="D17">
        <v>54.386000000000003</v>
      </c>
      <c r="E17">
        <v>47.027999999999999</v>
      </c>
      <c r="F17">
        <v>41</v>
      </c>
      <c r="G17">
        <v>1390.6</v>
      </c>
    </row>
    <row r="18" spans="1:7" x14ac:dyDescent="0.25">
      <c r="A18" t="s">
        <v>299</v>
      </c>
      <c r="B18" t="s">
        <v>3676</v>
      </c>
      <c r="C18">
        <v>49.5</v>
      </c>
      <c r="D18">
        <v>54.673999999999999</v>
      </c>
      <c r="E18">
        <v>47.14</v>
      </c>
      <c r="F18">
        <v>41</v>
      </c>
      <c r="G18">
        <v>1384.4</v>
      </c>
    </row>
    <row r="19" spans="1:7" x14ac:dyDescent="0.25">
      <c r="A19" t="s">
        <v>299</v>
      </c>
      <c r="B19" t="s">
        <v>3677</v>
      </c>
      <c r="C19">
        <v>49.9</v>
      </c>
      <c r="D19">
        <v>54.866</v>
      </c>
      <c r="E19">
        <v>47.252000000000002</v>
      </c>
      <c r="F19">
        <v>41</v>
      </c>
      <c r="G19">
        <v>1476.9</v>
      </c>
    </row>
    <row r="20" spans="1:7" x14ac:dyDescent="0.25">
      <c r="A20" t="s">
        <v>299</v>
      </c>
      <c r="B20" t="s">
        <v>3678</v>
      </c>
      <c r="C20">
        <v>49.9</v>
      </c>
      <c r="D20">
        <v>55.395000000000003</v>
      </c>
      <c r="E20">
        <v>47.302</v>
      </c>
      <c r="F20">
        <v>42</v>
      </c>
      <c r="G20">
        <v>1481.1</v>
      </c>
    </row>
    <row r="21" spans="1:7" x14ac:dyDescent="0.25">
      <c r="A21" t="s">
        <v>299</v>
      </c>
      <c r="B21" t="s">
        <v>3679</v>
      </c>
      <c r="C21">
        <v>51.8</v>
      </c>
      <c r="D21">
        <v>56.418999999999997</v>
      </c>
      <c r="E21">
        <v>47.189</v>
      </c>
      <c r="F21">
        <v>41</v>
      </c>
      <c r="G21">
        <v>1470.1</v>
      </c>
    </row>
    <row r="22" spans="1:7" x14ac:dyDescent="0.25">
      <c r="A22" t="s">
        <v>299</v>
      </c>
      <c r="B22" t="s">
        <v>3680</v>
      </c>
      <c r="C22">
        <v>49.7</v>
      </c>
      <c r="D22">
        <v>55.216999999999999</v>
      </c>
      <c r="E22">
        <v>47.281999999999996</v>
      </c>
      <c r="F22">
        <v>41</v>
      </c>
      <c r="G22">
        <v>1472.2</v>
      </c>
    </row>
    <row r="23" spans="1:7" x14ac:dyDescent="0.25">
      <c r="A23" t="s">
        <v>299</v>
      </c>
      <c r="B23" t="s">
        <v>3681</v>
      </c>
      <c r="C23">
        <v>50.1</v>
      </c>
      <c r="D23">
        <v>55.64</v>
      </c>
      <c r="E23">
        <v>47.259</v>
      </c>
      <c r="F23">
        <v>41</v>
      </c>
      <c r="G23">
        <v>1443.4</v>
      </c>
    </row>
    <row r="24" spans="1:7" x14ac:dyDescent="0.25">
      <c r="A24" t="s">
        <v>299</v>
      </c>
      <c r="B24" t="s">
        <v>3682</v>
      </c>
      <c r="C24">
        <v>49.8</v>
      </c>
      <c r="D24">
        <v>55.991999999999997</v>
      </c>
      <c r="E24">
        <v>47.328000000000003</v>
      </c>
      <c r="F24">
        <v>41</v>
      </c>
      <c r="G24">
        <v>1473.6</v>
      </c>
    </row>
    <row r="25" spans="1:7" x14ac:dyDescent="0.25">
      <c r="A25" t="s">
        <v>299</v>
      </c>
      <c r="B25" t="s">
        <v>3683</v>
      </c>
      <c r="C25">
        <v>50.1</v>
      </c>
      <c r="D25">
        <v>55.503</v>
      </c>
      <c r="E25">
        <v>47.238</v>
      </c>
      <c r="F25">
        <v>42</v>
      </c>
      <c r="G25">
        <v>1459.2</v>
      </c>
    </row>
    <row r="26" spans="1:7" x14ac:dyDescent="0.25">
      <c r="A26" t="s">
        <v>299</v>
      </c>
      <c r="B26" t="s">
        <v>3684</v>
      </c>
      <c r="C26">
        <v>48.9</v>
      </c>
      <c r="D26">
        <v>55.293999999999997</v>
      </c>
      <c r="E26">
        <v>46.988999999999997</v>
      </c>
      <c r="F26">
        <v>40</v>
      </c>
      <c r="G26">
        <v>1409.8</v>
      </c>
    </row>
    <row r="27" spans="1:7" x14ac:dyDescent="0.25">
      <c r="A27" t="s">
        <v>299</v>
      </c>
      <c r="B27" t="s">
        <v>3685</v>
      </c>
      <c r="C27">
        <v>47.7</v>
      </c>
      <c r="D27">
        <v>53.777000000000001</v>
      </c>
      <c r="E27">
        <v>47.018000000000001</v>
      </c>
      <c r="F27">
        <v>40</v>
      </c>
      <c r="G27">
        <v>1420.5</v>
      </c>
    </row>
    <row r="28" spans="1:7" x14ac:dyDescent="0.25">
      <c r="A28" t="s">
        <v>299</v>
      </c>
      <c r="B28" t="s">
        <v>3686</v>
      </c>
      <c r="C28">
        <v>48.7</v>
      </c>
      <c r="D28">
        <v>54.23</v>
      </c>
      <c r="E28">
        <v>46.969000000000001</v>
      </c>
      <c r="F28">
        <v>40</v>
      </c>
      <c r="G28">
        <v>1410.4</v>
      </c>
    </row>
    <row r="29" spans="1:7" x14ac:dyDescent="0.25">
      <c r="A29" t="s">
        <v>299</v>
      </c>
      <c r="B29" t="s">
        <v>3687</v>
      </c>
      <c r="C29">
        <v>49.4</v>
      </c>
      <c r="D29">
        <v>54.152000000000001</v>
      </c>
      <c r="E29">
        <v>46.945</v>
      </c>
      <c r="F29">
        <v>40</v>
      </c>
      <c r="G29">
        <v>1419.6</v>
      </c>
    </row>
    <row r="30" spans="1:7" x14ac:dyDescent="0.25">
      <c r="A30" t="s">
        <v>299</v>
      </c>
      <c r="B30" t="s">
        <v>3688</v>
      </c>
      <c r="C30">
        <v>52.3</v>
      </c>
      <c r="D30">
        <v>56.636000000000003</v>
      </c>
      <c r="E30">
        <v>46.969000000000001</v>
      </c>
      <c r="F30">
        <v>40</v>
      </c>
      <c r="G30">
        <v>1396.6</v>
      </c>
    </row>
    <row r="31" spans="1:7" x14ac:dyDescent="0.25">
      <c r="A31" t="s">
        <v>299</v>
      </c>
      <c r="B31" t="s">
        <v>3689</v>
      </c>
      <c r="C31">
        <v>49.6</v>
      </c>
      <c r="D31">
        <v>55.003999999999998</v>
      </c>
      <c r="E31">
        <v>47.218000000000004</v>
      </c>
      <c r="F31">
        <v>40</v>
      </c>
      <c r="G31">
        <v>1423.8</v>
      </c>
    </row>
    <row r="32" spans="1:7" x14ac:dyDescent="0.25">
      <c r="A32" t="s">
        <v>299</v>
      </c>
      <c r="B32" t="s">
        <v>3690</v>
      </c>
      <c r="C32">
        <v>49.7</v>
      </c>
      <c r="D32">
        <v>54.929000000000002</v>
      </c>
      <c r="E32">
        <v>47.185000000000002</v>
      </c>
      <c r="F32">
        <v>41</v>
      </c>
      <c r="G32">
        <v>1451.4</v>
      </c>
    </row>
    <row r="33" spans="1:7" x14ac:dyDescent="0.25">
      <c r="A33" t="s">
        <v>299</v>
      </c>
      <c r="B33" t="s">
        <v>3691</v>
      </c>
      <c r="C33">
        <v>50.1</v>
      </c>
      <c r="D33">
        <v>55.715000000000003</v>
      </c>
      <c r="E33">
        <v>47.238</v>
      </c>
      <c r="F33">
        <v>41</v>
      </c>
      <c r="G33">
        <v>1471.1</v>
      </c>
    </row>
    <row r="34" spans="1:7" x14ac:dyDescent="0.25">
      <c r="A34" t="s">
        <v>299</v>
      </c>
      <c r="B34" t="s">
        <v>3692</v>
      </c>
      <c r="C34">
        <v>49.1</v>
      </c>
      <c r="D34">
        <v>54.902999999999999</v>
      </c>
      <c r="E34">
        <v>47.253</v>
      </c>
      <c r="F34">
        <v>41</v>
      </c>
      <c r="G34">
        <v>1436.3</v>
      </c>
    </row>
    <row r="35" spans="1:7" x14ac:dyDescent="0.25">
      <c r="A35" t="s">
        <v>299</v>
      </c>
      <c r="B35" t="s">
        <v>3693</v>
      </c>
      <c r="C35">
        <v>50</v>
      </c>
      <c r="D35">
        <v>54.832000000000001</v>
      </c>
      <c r="E35">
        <v>47.25</v>
      </c>
      <c r="F35">
        <v>40</v>
      </c>
      <c r="G35">
        <v>1464.7</v>
      </c>
    </row>
    <row r="36" spans="1:7" x14ac:dyDescent="0.25">
      <c r="A36" t="s">
        <v>299</v>
      </c>
      <c r="B36" t="s">
        <v>3694</v>
      </c>
      <c r="C36">
        <v>49.9</v>
      </c>
      <c r="D36">
        <v>55.698</v>
      </c>
      <c r="E36">
        <v>47.262999999999998</v>
      </c>
      <c r="F36">
        <v>41</v>
      </c>
      <c r="G36">
        <v>1449.9</v>
      </c>
    </row>
    <row r="37" spans="1:7" x14ac:dyDescent="0.25">
      <c r="A37" t="s">
        <v>299</v>
      </c>
      <c r="B37" t="s">
        <v>3695</v>
      </c>
      <c r="C37">
        <v>50.2</v>
      </c>
      <c r="D37">
        <v>55.555</v>
      </c>
      <c r="E37">
        <v>47.344000000000001</v>
      </c>
      <c r="F37">
        <v>41</v>
      </c>
      <c r="G37">
        <v>1473.6</v>
      </c>
    </row>
    <row r="38" spans="1:7" x14ac:dyDescent="0.25">
      <c r="A38" t="s">
        <v>299</v>
      </c>
      <c r="B38" t="s">
        <v>3696</v>
      </c>
      <c r="C38">
        <v>49.5</v>
      </c>
      <c r="D38">
        <v>55.313000000000002</v>
      </c>
      <c r="E38">
        <v>47.316000000000003</v>
      </c>
      <c r="F38">
        <v>41</v>
      </c>
      <c r="G38">
        <v>1442.8</v>
      </c>
    </row>
    <row r="39" spans="1:7" x14ac:dyDescent="0.25">
      <c r="A39" t="s">
        <v>299</v>
      </c>
      <c r="B39" t="s">
        <v>3697</v>
      </c>
      <c r="C39">
        <v>48.8</v>
      </c>
      <c r="D39">
        <v>54.503</v>
      </c>
      <c r="E39">
        <v>47.350999999999999</v>
      </c>
      <c r="F39">
        <v>42</v>
      </c>
      <c r="G39">
        <v>1466.7</v>
      </c>
    </row>
    <row r="40" spans="1:7" x14ac:dyDescent="0.25">
      <c r="A40" t="s">
        <v>299</v>
      </c>
      <c r="B40" t="s">
        <v>3698</v>
      </c>
      <c r="C40">
        <v>49.5</v>
      </c>
      <c r="D40">
        <v>55.421999999999997</v>
      </c>
      <c r="E40">
        <v>47.197000000000003</v>
      </c>
      <c r="F40">
        <v>41</v>
      </c>
      <c r="G40">
        <v>1465.3</v>
      </c>
    </row>
    <row r="41" spans="1:7" x14ac:dyDescent="0.25">
      <c r="A41" t="s">
        <v>299</v>
      </c>
      <c r="B41" t="s">
        <v>3699</v>
      </c>
      <c r="C41">
        <v>49.1</v>
      </c>
      <c r="D41">
        <v>54.256999999999998</v>
      </c>
      <c r="E41">
        <v>47.006999999999998</v>
      </c>
      <c r="F41">
        <v>39</v>
      </c>
      <c r="G41">
        <v>1397.9</v>
      </c>
    </row>
    <row r="42" spans="1:7" x14ac:dyDescent="0.25">
      <c r="A42" t="s">
        <v>299</v>
      </c>
      <c r="B42" t="s">
        <v>3700</v>
      </c>
      <c r="C42">
        <v>48.6</v>
      </c>
      <c r="D42">
        <v>54.164999999999999</v>
      </c>
      <c r="E42">
        <v>47.04</v>
      </c>
      <c r="F42">
        <v>40</v>
      </c>
      <c r="G42">
        <v>1439.5</v>
      </c>
    </row>
    <row r="43" spans="1:7" x14ac:dyDescent="0.25">
      <c r="A43" t="s">
        <v>299</v>
      </c>
      <c r="B43" t="s">
        <v>3701</v>
      </c>
      <c r="C43">
        <v>47.7</v>
      </c>
      <c r="D43">
        <v>53.634</v>
      </c>
      <c r="E43">
        <v>47.152000000000001</v>
      </c>
      <c r="F43">
        <v>41</v>
      </c>
      <c r="G43">
        <v>1414.7</v>
      </c>
    </row>
    <row r="44" spans="1:7" x14ac:dyDescent="0.25">
      <c r="A44" t="s">
        <v>299</v>
      </c>
      <c r="B44" t="s">
        <v>3702</v>
      </c>
      <c r="C44">
        <v>48.9</v>
      </c>
      <c r="D44">
        <v>54.235999999999997</v>
      </c>
      <c r="E44">
        <v>47.054000000000002</v>
      </c>
      <c r="F44">
        <v>40</v>
      </c>
      <c r="G44">
        <v>1437.8</v>
      </c>
    </row>
    <row r="45" spans="1:7" x14ac:dyDescent="0.25">
      <c r="A45" t="s">
        <v>299</v>
      </c>
      <c r="B45" t="s">
        <v>3703</v>
      </c>
      <c r="C45">
        <v>49.4</v>
      </c>
      <c r="D45">
        <v>54.831000000000003</v>
      </c>
      <c r="E45">
        <v>47.081000000000003</v>
      </c>
      <c r="F45">
        <v>41</v>
      </c>
      <c r="G45">
        <v>1428.3</v>
      </c>
    </row>
    <row r="46" spans="1:7" x14ac:dyDescent="0.25">
      <c r="A46" t="s">
        <v>299</v>
      </c>
      <c r="B46" t="s">
        <v>3704</v>
      </c>
      <c r="C46">
        <v>48.9</v>
      </c>
      <c r="D46">
        <v>54.468000000000004</v>
      </c>
      <c r="E46">
        <v>46.927</v>
      </c>
      <c r="F46">
        <v>40</v>
      </c>
      <c r="G46">
        <v>1365.2</v>
      </c>
    </row>
    <row r="47" spans="1:7" x14ac:dyDescent="0.25">
      <c r="A47" t="s">
        <v>299</v>
      </c>
      <c r="B47" t="s">
        <v>3705</v>
      </c>
      <c r="C47">
        <v>48.9</v>
      </c>
      <c r="D47">
        <v>54.494999999999997</v>
      </c>
      <c r="E47">
        <v>47.006</v>
      </c>
      <c r="F47">
        <v>40</v>
      </c>
      <c r="G47">
        <v>1387.1</v>
      </c>
    </row>
    <row r="48" spans="1:7" x14ac:dyDescent="0.25">
      <c r="A48" t="s">
        <v>299</v>
      </c>
      <c r="B48" t="s">
        <v>3706</v>
      </c>
      <c r="C48">
        <v>50.3</v>
      </c>
      <c r="D48">
        <v>54.988999999999997</v>
      </c>
      <c r="E48">
        <v>47.265999999999998</v>
      </c>
      <c r="F48">
        <v>41</v>
      </c>
      <c r="G48">
        <v>1448</v>
      </c>
    </row>
    <row r="49" spans="1:7" x14ac:dyDescent="0.25">
      <c r="A49" t="s">
        <v>299</v>
      </c>
      <c r="B49" t="s">
        <v>3707</v>
      </c>
      <c r="C49">
        <v>49.7</v>
      </c>
      <c r="D49">
        <v>55.326999999999998</v>
      </c>
      <c r="E49">
        <v>47.228000000000002</v>
      </c>
      <c r="F49">
        <v>41</v>
      </c>
      <c r="G49">
        <v>1459.3</v>
      </c>
    </row>
    <row r="50" spans="1:7" x14ac:dyDescent="0.25">
      <c r="A50" t="s">
        <v>299</v>
      </c>
      <c r="B50" t="s">
        <v>3708</v>
      </c>
      <c r="C50">
        <v>49.8</v>
      </c>
      <c r="D50">
        <v>54.845999999999997</v>
      </c>
      <c r="E50">
        <v>47.198</v>
      </c>
      <c r="F50">
        <v>41</v>
      </c>
      <c r="G50">
        <v>1472</v>
      </c>
    </row>
    <row r="51" spans="1:7" x14ac:dyDescent="0.25">
      <c r="A51" t="s">
        <v>299</v>
      </c>
      <c r="B51" t="s">
        <v>3709</v>
      </c>
      <c r="C51">
        <v>48.6</v>
      </c>
      <c r="D51">
        <v>54.677</v>
      </c>
      <c r="E51">
        <v>47.16</v>
      </c>
      <c r="F51">
        <v>41</v>
      </c>
      <c r="G51">
        <v>1446</v>
      </c>
    </row>
    <row r="52" spans="1:7" x14ac:dyDescent="0.25">
      <c r="A52" t="s">
        <v>299</v>
      </c>
      <c r="B52" t="s">
        <v>3710</v>
      </c>
      <c r="C52">
        <v>50.5</v>
      </c>
      <c r="D52">
        <v>55.8</v>
      </c>
      <c r="E52">
        <v>47.231000000000002</v>
      </c>
      <c r="F52">
        <v>41</v>
      </c>
      <c r="G52">
        <v>1454.4</v>
      </c>
    </row>
    <row r="53" spans="1:7" x14ac:dyDescent="0.25">
      <c r="A53" t="s">
        <v>299</v>
      </c>
      <c r="B53" t="s">
        <v>3711</v>
      </c>
      <c r="C53">
        <v>49.9</v>
      </c>
      <c r="D53">
        <v>55.478999999999999</v>
      </c>
      <c r="E53">
        <v>47.235999999999997</v>
      </c>
      <c r="F53">
        <v>41</v>
      </c>
      <c r="G53">
        <v>1472.2</v>
      </c>
    </row>
    <row r="54" spans="1:7" x14ac:dyDescent="0.25">
      <c r="A54" t="s">
        <v>299</v>
      </c>
      <c r="B54" t="s">
        <v>3712</v>
      </c>
      <c r="C54">
        <v>50</v>
      </c>
      <c r="D54">
        <v>56.009</v>
      </c>
      <c r="E54">
        <v>47.290999999999997</v>
      </c>
      <c r="F54">
        <v>41</v>
      </c>
      <c r="G54">
        <v>1468.3</v>
      </c>
    </row>
    <row r="55" spans="1:7" x14ac:dyDescent="0.25">
      <c r="A55" t="s">
        <v>299</v>
      </c>
      <c r="B55" t="s">
        <v>3713</v>
      </c>
      <c r="C55">
        <v>49.3</v>
      </c>
      <c r="D55">
        <v>54.801000000000002</v>
      </c>
      <c r="E55">
        <v>47.093000000000004</v>
      </c>
      <c r="F55">
        <v>41</v>
      </c>
      <c r="G55">
        <v>1410.4</v>
      </c>
    </row>
    <row r="56" spans="1:7" x14ac:dyDescent="0.25">
      <c r="A56" t="s">
        <v>299</v>
      </c>
      <c r="B56" t="s">
        <v>3714</v>
      </c>
      <c r="C56">
        <v>48.6</v>
      </c>
      <c r="D56">
        <v>54.567999999999998</v>
      </c>
      <c r="E56">
        <v>46.899000000000001</v>
      </c>
      <c r="F56">
        <v>40</v>
      </c>
      <c r="G56">
        <v>1391.8</v>
      </c>
    </row>
    <row r="57" spans="1:7" x14ac:dyDescent="0.25">
      <c r="A57" t="s">
        <v>299</v>
      </c>
      <c r="B57" t="s">
        <v>3715</v>
      </c>
      <c r="C57">
        <v>49</v>
      </c>
      <c r="D57">
        <v>54.738999999999997</v>
      </c>
      <c r="E57">
        <v>47.084000000000003</v>
      </c>
      <c r="F57">
        <v>40</v>
      </c>
      <c r="G57">
        <v>1438.8</v>
      </c>
    </row>
    <row r="58" spans="1:7" x14ac:dyDescent="0.25">
      <c r="A58" t="s">
        <v>299</v>
      </c>
      <c r="B58" t="s">
        <v>3716</v>
      </c>
      <c r="C58">
        <v>47</v>
      </c>
      <c r="D58">
        <v>53.472999999999999</v>
      </c>
      <c r="E58">
        <v>46.994</v>
      </c>
      <c r="F58">
        <v>40</v>
      </c>
      <c r="G58">
        <v>1454.1</v>
      </c>
    </row>
    <row r="59" spans="1:7" x14ac:dyDescent="0.25">
      <c r="A59" t="s">
        <v>299</v>
      </c>
      <c r="B59" t="s">
        <v>3717</v>
      </c>
      <c r="C59">
        <v>48.4</v>
      </c>
      <c r="D59">
        <v>53.472999999999999</v>
      </c>
      <c r="E59">
        <v>46.972999999999999</v>
      </c>
      <c r="F59">
        <v>40</v>
      </c>
      <c r="G59">
        <v>1454.1</v>
      </c>
    </row>
    <row r="60" spans="1:7" x14ac:dyDescent="0.25">
      <c r="A60" t="s">
        <v>299</v>
      </c>
      <c r="B60" t="s">
        <v>3718</v>
      </c>
      <c r="C60">
        <v>48.8</v>
      </c>
      <c r="D60">
        <v>55.093000000000004</v>
      </c>
      <c r="E60">
        <v>47.045999999999999</v>
      </c>
      <c r="F60">
        <v>40</v>
      </c>
      <c r="G60">
        <v>1400.2</v>
      </c>
    </row>
    <row r="61" spans="1:7" x14ac:dyDescent="0.25">
      <c r="A61" t="s">
        <v>299</v>
      </c>
      <c r="B61" t="s">
        <v>3719</v>
      </c>
      <c r="C61">
        <v>48.6</v>
      </c>
      <c r="D61">
        <v>54.752000000000002</v>
      </c>
      <c r="E61">
        <v>47.021999999999998</v>
      </c>
      <c r="F61">
        <v>40</v>
      </c>
      <c r="G61">
        <v>1402.8</v>
      </c>
    </row>
    <row r="62" spans="1:7" x14ac:dyDescent="0.25">
      <c r="A62" t="s">
        <v>299</v>
      </c>
      <c r="B62" t="s">
        <v>3720</v>
      </c>
      <c r="C62">
        <v>48.4</v>
      </c>
      <c r="D62">
        <v>54.423000000000002</v>
      </c>
      <c r="E62">
        <v>46.960999999999999</v>
      </c>
      <c r="F62">
        <v>41</v>
      </c>
      <c r="G62">
        <v>1418.8</v>
      </c>
    </row>
    <row r="63" spans="1:7" x14ac:dyDescent="0.25">
      <c r="A63" t="s">
        <v>299</v>
      </c>
      <c r="B63" t="s">
        <v>3721</v>
      </c>
      <c r="C63">
        <v>49.8</v>
      </c>
      <c r="D63">
        <v>54.423000000000002</v>
      </c>
      <c r="E63">
        <v>47.234000000000002</v>
      </c>
      <c r="F63">
        <v>41</v>
      </c>
      <c r="G63">
        <v>1418.8</v>
      </c>
    </row>
    <row r="64" spans="1:7" x14ac:dyDescent="0.25">
      <c r="A64" t="s">
        <v>299</v>
      </c>
      <c r="B64" t="s">
        <v>3722</v>
      </c>
      <c r="C64">
        <v>49.2</v>
      </c>
      <c r="D64">
        <v>55.646999999999998</v>
      </c>
      <c r="E64">
        <v>47.180999999999997</v>
      </c>
      <c r="F64">
        <v>41</v>
      </c>
      <c r="G64">
        <v>1426.2</v>
      </c>
    </row>
    <row r="65" spans="1:7" x14ac:dyDescent="0.25">
      <c r="A65" t="s">
        <v>299</v>
      </c>
      <c r="B65" t="s">
        <v>3723</v>
      </c>
      <c r="C65">
        <v>49.8</v>
      </c>
      <c r="D65">
        <v>54.962000000000003</v>
      </c>
      <c r="E65">
        <v>47.183</v>
      </c>
      <c r="F65">
        <v>41</v>
      </c>
      <c r="G65">
        <v>1409.8</v>
      </c>
    </row>
    <row r="66" spans="1:7" x14ac:dyDescent="0.25">
      <c r="A66" t="s">
        <v>299</v>
      </c>
      <c r="B66" t="s">
        <v>3724</v>
      </c>
      <c r="C66">
        <v>49.7</v>
      </c>
      <c r="D66">
        <v>54.959000000000003</v>
      </c>
      <c r="E66">
        <v>47.146999999999998</v>
      </c>
      <c r="F66">
        <v>41</v>
      </c>
      <c r="G66">
        <v>1418.8</v>
      </c>
    </row>
    <row r="67" spans="1:7" x14ac:dyDescent="0.25">
      <c r="A67" t="s">
        <v>299</v>
      </c>
      <c r="B67" t="s">
        <v>3725</v>
      </c>
      <c r="C67">
        <v>50</v>
      </c>
      <c r="D67">
        <v>55.396000000000001</v>
      </c>
      <c r="E67">
        <v>47.127000000000002</v>
      </c>
      <c r="F67">
        <v>41</v>
      </c>
      <c r="G67">
        <v>1426.7</v>
      </c>
    </row>
    <row r="68" spans="1:7" x14ac:dyDescent="0.25">
      <c r="A68" t="s">
        <v>299</v>
      </c>
      <c r="B68" t="s">
        <v>3726</v>
      </c>
      <c r="C68">
        <v>49.1</v>
      </c>
      <c r="D68">
        <v>54.567999999999998</v>
      </c>
      <c r="E68">
        <v>47.155999999999999</v>
      </c>
      <c r="F68">
        <v>41</v>
      </c>
      <c r="G68">
        <v>1399.9</v>
      </c>
    </row>
    <row r="69" spans="1:7" x14ac:dyDescent="0.25">
      <c r="A69" t="s">
        <v>299</v>
      </c>
      <c r="B69" t="s">
        <v>3727</v>
      </c>
      <c r="C69">
        <v>49.1</v>
      </c>
      <c r="D69">
        <v>54.567999999999998</v>
      </c>
      <c r="E69">
        <v>47.155999999999999</v>
      </c>
      <c r="F69">
        <v>41</v>
      </c>
      <c r="G69">
        <v>1431.9</v>
      </c>
    </row>
    <row r="70" spans="1:7" x14ac:dyDescent="0.25">
      <c r="A70" t="s">
        <v>299</v>
      </c>
      <c r="B70" t="s">
        <v>3728</v>
      </c>
      <c r="C70">
        <v>48.6</v>
      </c>
      <c r="D70">
        <v>53.868000000000002</v>
      </c>
      <c r="E70">
        <v>47.174999999999997</v>
      </c>
      <c r="F70">
        <v>41</v>
      </c>
      <c r="G70">
        <v>1454.5</v>
      </c>
    </row>
    <row r="71" spans="1:7" x14ac:dyDescent="0.25">
      <c r="A71" t="s">
        <v>299</v>
      </c>
      <c r="B71" t="s">
        <v>3729</v>
      </c>
      <c r="C71">
        <v>46.9</v>
      </c>
      <c r="D71">
        <v>53.366999999999997</v>
      </c>
      <c r="E71">
        <v>46.886000000000003</v>
      </c>
      <c r="F71">
        <v>43</v>
      </c>
      <c r="G71">
        <v>1368.7</v>
      </c>
    </row>
    <row r="72" spans="1:7" x14ac:dyDescent="0.25">
      <c r="A72" t="s">
        <v>299</v>
      </c>
      <c r="B72" t="s">
        <v>3730</v>
      </c>
      <c r="C72">
        <v>49.2</v>
      </c>
      <c r="D72">
        <v>54.924999999999997</v>
      </c>
      <c r="E72">
        <v>47.021999999999998</v>
      </c>
      <c r="F72">
        <v>40</v>
      </c>
      <c r="G72">
        <v>1432.7</v>
      </c>
    </row>
    <row r="73" spans="1:7" x14ac:dyDescent="0.25">
      <c r="A73" t="s">
        <v>299</v>
      </c>
      <c r="B73" t="s">
        <v>3731</v>
      </c>
      <c r="C73">
        <v>47.2</v>
      </c>
      <c r="D73">
        <v>53.167999999999999</v>
      </c>
      <c r="E73">
        <v>46.991999999999997</v>
      </c>
      <c r="F73">
        <v>41</v>
      </c>
      <c r="G73">
        <v>1470</v>
      </c>
    </row>
    <row r="74" spans="1:7" x14ac:dyDescent="0.25">
      <c r="A74" t="s">
        <v>299</v>
      </c>
      <c r="B74" t="s">
        <v>3732</v>
      </c>
      <c r="C74">
        <v>47.1</v>
      </c>
      <c r="D74">
        <v>53.179000000000002</v>
      </c>
      <c r="E74">
        <v>46.957000000000001</v>
      </c>
      <c r="F74">
        <v>41</v>
      </c>
      <c r="G74">
        <v>1459.2</v>
      </c>
    </row>
    <row r="75" spans="1:7" x14ac:dyDescent="0.25">
      <c r="A75" t="s">
        <v>299</v>
      </c>
      <c r="B75" t="s">
        <v>3733</v>
      </c>
      <c r="C75">
        <v>47</v>
      </c>
      <c r="D75">
        <v>53.423000000000002</v>
      </c>
      <c r="E75">
        <v>46.938000000000002</v>
      </c>
      <c r="F75">
        <v>40</v>
      </c>
      <c r="G75">
        <v>1399.7</v>
      </c>
    </row>
    <row r="76" spans="1:7" x14ac:dyDescent="0.25">
      <c r="A76" t="s">
        <v>299</v>
      </c>
      <c r="B76" t="s">
        <v>3734</v>
      </c>
      <c r="C76">
        <v>49.3</v>
      </c>
      <c r="D76">
        <v>54.896999999999998</v>
      </c>
      <c r="E76">
        <v>47.055999999999997</v>
      </c>
      <c r="F76">
        <v>41</v>
      </c>
      <c r="G76">
        <v>1392.3</v>
      </c>
    </row>
    <row r="77" spans="1:7" x14ac:dyDescent="0.25">
      <c r="A77" t="s">
        <v>299</v>
      </c>
      <c r="B77" t="s">
        <v>3735</v>
      </c>
      <c r="C77">
        <v>48.6</v>
      </c>
      <c r="D77">
        <v>54.316000000000003</v>
      </c>
      <c r="E77">
        <v>46.932000000000002</v>
      </c>
      <c r="F77">
        <v>40</v>
      </c>
      <c r="G77">
        <v>1359.8</v>
      </c>
    </row>
    <row r="78" spans="1:7" x14ac:dyDescent="0.25">
      <c r="A78" t="s">
        <v>299</v>
      </c>
      <c r="B78" t="s">
        <v>3736</v>
      </c>
      <c r="C78">
        <v>48</v>
      </c>
      <c r="D78">
        <v>54.118000000000002</v>
      </c>
      <c r="E78">
        <v>46.929000000000002</v>
      </c>
      <c r="F78">
        <v>41</v>
      </c>
      <c r="G78">
        <v>1405.5</v>
      </c>
    </row>
    <row r="79" spans="1:7" x14ac:dyDescent="0.25">
      <c r="A79" t="s">
        <v>299</v>
      </c>
      <c r="B79" t="s">
        <v>3737</v>
      </c>
      <c r="C79">
        <v>48.3</v>
      </c>
      <c r="D79">
        <v>54.012</v>
      </c>
      <c r="E79">
        <v>47.25</v>
      </c>
      <c r="F79">
        <v>42</v>
      </c>
      <c r="G79">
        <v>1461.7</v>
      </c>
    </row>
    <row r="80" spans="1:7" x14ac:dyDescent="0.25">
      <c r="A80" t="s">
        <v>299</v>
      </c>
      <c r="B80" t="s">
        <v>3738</v>
      </c>
      <c r="C80">
        <v>48.4</v>
      </c>
      <c r="D80">
        <v>53.835000000000001</v>
      </c>
      <c r="E80">
        <v>47.24</v>
      </c>
      <c r="F80">
        <v>42</v>
      </c>
      <c r="G80">
        <v>1479.6</v>
      </c>
    </row>
    <row r="81" spans="1:7" x14ac:dyDescent="0.25">
      <c r="A81" t="s">
        <v>299</v>
      </c>
      <c r="B81" t="s">
        <v>3739</v>
      </c>
      <c r="C81">
        <v>48.6</v>
      </c>
      <c r="D81">
        <v>54.082000000000001</v>
      </c>
      <c r="E81">
        <v>47.237000000000002</v>
      </c>
      <c r="F81">
        <v>42</v>
      </c>
      <c r="G81">
        <v>1448</v>
      </c>
    </row>
    <row r="82" spans="1:7" x14ac:dyDescent="0.25">
      <c r="A82" t="s">
        <v>299</v>
      </c>
      <c r="B82" t="s">
        <v>3740</v>
      </c>
      <c r="C82">
        <v>48.7</v>
      </c>
      <c r="D82">
        <v>54.582999999999998</v>
      </c>
      <c r="E82">
        <v>47.218000000000004</v>
      </c>
      <c r="F82">
        <v>42</v>
      </c>
      <c r="G82">
        <v>1457.2</v>
      </c>
    </row>
    <row r="83" spans="1:7" x14ac:dyDescent="0.25">
      <c r="A83" t="s">
        <v>299</v>
      </c>
      <c r="B83" t="s">
        <v>3741</v>
      </c>
      <c r="C83">
        <v>49</v>
      </c>
      <c r="D83">
        <v>54.37</v>
      </c>
      <c r="E83">
        <v>47.267000000000003</v>
      </c>
      <c r="F83">
        <v>42</v>
      </c>
      <c r="G83">
        <v>1472.5</v>
      </c>
    </row>
    <row r="84" spans="1:7" x14ac:dyDescent="0.25">
      <c r="A84" t="s">
        <v>299</v>
      </c>
      <c r="B84" t="s">
        <v>3742</v>
      </c>
      <c r="C84">
        <v>49</v>
      </c>
      <c r="D84">
        <v>54.113999999999997</v>
      </c>
      <c r="E84">
        <v>47.223999999999997</v>
      </c>
      <c r="F84">
        <v>41</v>
      </c>
      <c r="G84">
        <v>1455.2</v>
      </c>
    </row>
    <row r="85" spans="1:7" x14ac:dyDescent="0.25">
      <c r="A85" t="s">
        <v>299</v>
      </c>
      <c r="B85" t="s">
        <v>3743</v>
      </c>
      <c r="C85">
        <v>48.7</v>
      </c>
      <c r="D85">
        <v>54.249000000000002</v>
      </c>
      <c r="E85">
        <v>47.215000000000003</v>
      </c>
      <c r="F85">
        <v>41</v>
      </c>
      <c r="G85">
        <v>1477.8</v>
      </c>
    </row>
    <row r="86" spans="1:7" x14ac:dyDescent="0.25">
      <c r="A86" t="s">
        <v>299</v>
      </c>
      <c r="B86" t="s">
        <v>3744</v>
      </c>
      <c r="C86">
        <v>48.9</v>
      </c>
      <c r="D86">
        <v>54.405000000000001</v>
      </c>
      <c r="E86">
        <v>47.152999999999999</v>
      </c>
      <c r="F86">
        <v>40</v>
      </c>
      <c r="G86">
        <v>1427.4</v>
      </c>
    </row>
    <row r="87" spans="1:7" x14ac:dyDescent="0.25">
      <c r="A87" t="s">
        <v>299</v>
      </c>
      <c r="B87" t="s">
        <v>3745</v>
      </c>
      <c r="C87">
        <v>47.3</v>
      </c>
      <c r="D87">
        <v>53.395000000000003</v>
      </c>
      <c r="E87">
        <v>46.820999999999998</v>
      </c>
      <c r="F87">
        <v>40</v>
      </c>
      <c r="G87">
        <v>1392.9</v>
      </c>
    </row>
    <row r="88" spans="1:7" x14ac:dyDescent="0.25">
      <c r="A88" t="s">
        <v>299</v>
      </c>
      <c r="B88" t="s">
        <v>3746</v>
      </c>
      <c r="C88">
        <v>47.6</v>
      </c>
      <c r="D88">
        <v>53.698</v>
      </c>
      <c r="E88">
        <v>46.929000000000002</v>
      </c>
      <c r="F88">
        <v>40</v>
      </c>
      <c r="G88">
        <v>1406.3</v>
      </c>
    </row>
    <row r="89" spans="1:7" x14ac:dyDescent="0.25">
      <c r="A89" t="s">
        <v>299</v>
      </c>
      <c r="B89" t="s">
        <v>3747</v>
      </c>
      <c r="C89">
        <v>47.6</v>
      </c>
      <c r="D89">
        <v>53.707000000000001</v>
      </c>
      <c r="E89">
        <v>46.997999999999998</v>
      </c>
      <c r="F89">
        <v>41</v>
      </c>
      <c r="G89">
        <v>1440.4</v>
      </c>
    </row>
    <row r="90" spans="1:7" x14ac:dyDescent="0.25">
      <c r="A90" t="s">
        <v>299</v>
      </c>
      <c r="B90" t="s">
        <v>3748</v>
      </c>
      <c r="C90">
        <v>47.1</v>
      </c>
      <c r="D90">
        <v>52.982999999999997</v>
      </c>
      <c r="E90">
        <v>46.828000000000003</v>
      </c>
      <c r="F90">
        <v>40</v>
      </c>
      <c r="G90">
        <v>1420.2</v>
      </c>
    </row>
    <row r="91" spans="1:7" x14ac:dyDescent="0.25">
      <c r="A91" t="s">
        <v>299</v>
      </c>
      <c r="B91" t="s">
        <v>3749</v>
      </c>
      <c r="C91">
        <v>47.9</v>
      </c>
      <c r="D91">
        <v>53.978000000000002</v>
      </c>
      <c r="E91">
        <v>46.968000000000004</v>
      </c>
      <c r="F91">
        <v>41</v>
      </c>
      <c r="G91">
        <v>1431.9</v>
      </c>
    </row>
    <row r="92" spans="1:7" x14ac:dyDescent="0.25">
      <c r="A92" t="s">
        <v>299</v>
      </c>
      <c r="B92" t="s">
        <v>3750</v>
      </c>
      <c r="C92">
        <v>47.8</v>
      </c>
      <c r="D92">
        <v>53.715000000000003</v>
      </c>
      <c r="E92">
        <v>46.951999999999998</v>
      </c>
      <c r="F92">
        <v>40</v>
      </c>
      <c r="G92">
        <v>1428.4</v>
      </c>
    </row>
    <row r="93" spans="1:7" x14ac:dyDescent="0.25">
      <c r="A93" t="s">
        <v>299</v>
      </c>
      <c r="B93" t="s">
        <v>3751</v>
      </c>
      <c r="C93">
        <v>47.5</v>
      </c>
      <c r="D93">
        <v>53.427999999999997</v>
      </c>
      <c r="E93">
        <v>46.954999999999998</v>
      </c>
      <c r="F93">
        <v>41</v>
      </c>
      <c r="G93">
        <v>1428.4</v>
      </c>
    </row>
    <row r="94" spans="1:7" x14ac:dyDescent="0.25">
      <c r="A94" t="s">
        <v>299</v>
      </c>
      <c r="B94" t="s">
        <v>3752</v>
      </c>
      <c r="C94">
        <v>48.4</v>
      </c>
      <c r="D94">
        <v>53.997999999999998</v>
      </c>
      <c r="E94">
        <v>47.192</v>
      </c>
      <c r="F94">
        <v>41</v>
      </c>
      <c r="G94">
        <v>1450.6</v>
      </c>
    </row>
    <row r="95" spans="1:7" x14ac:dyDescent="0.25">
      <c r="A95" t="s">
        <v>299</v>
      </c>
      <c r="B95" t="s">
        <v>3753</v>
      </c>
      <c r="C95">
        <v>48.8</v>
      </c>
      <c r="D95">
        <v>54.765999999999998</v>
      </c>
      <c r="E95">
        <v>47.186</v>
      </c>
      <c r="F95">
        <v>41</v>
      </c>
      <c r="G95">
        <v>1466.9</v>
      </c>
    </row>
    <row r="96" spans="1:7" x14ac:dyDescent="0.25">
      <c r="A96" t="s">
        <v>299</v>
      </c>
      <c r="B96" t="s">
        <v>3754</v>
      </c>
      <c r="C96">
        <v>48.7</v>
      </c>
      <c r="D96">
        <v>54.732999999999997</v>
      </c>
      <c r="E96">
        <v>47.241999999999997</v>
      </c>
      <c r="F96">
        <v>41</v>
      </c>
      <c r="G96">
        <v>1465.3</v>
      </c>
    </row>
    <row r="97" spans="1:7" x14ac:dyDescent="0.25">
      <c r="A97" t="s">
        <v>299</v>
      </c>
      <c r="B97" t="s">
        <v>3755</v>
      </c>
      <c r="C97">
        <v>48.8</v>
      </c>
      <c r="D97">
        <v>54.011000000000003</v>
      </c>
      <c r="E97">
        <v>47.167999999999999</v>
      </c>
      <c r="F97">
        <v>42</v>
      </c>
      <c r="G97">
        <v>1443.3</v>
      </c>
    </row>
    <row r="98" spans="1:7" x14ac:dyDescent="0.25">
      <c r="A98" t="s">
        <v>299</v>
      </c>
      <c r="B98" t="s">
        <v>3756</v>
      </c>
      <c r="C98">
        <v>48.6</v>
      </c>
      <c r="D98">
        <v>54.055</v>
      </c>
      <c r="E98">
        <v>47.179000000000002</v>
      </c>
      <c r="F98">
        <v>41</v>
      </c>
      <c r="G98">
        <v>1452.1</v>
      </c>
    </row>
    <row r="99" spans="1:7" x14ac:dyDescent="0.25">
      <c r="A99" t="s">
        <v>299</v>
      </c>
      <c r="B99" t="s">
        <v>3757</v>
      </c>
      <c r="C99">
        <v>48.8</v>
      </c>
      <c r="D99">
        <v>54.923000000000002</v>
      </c>
      <c r="E99">
        <v>47.15</v>
      </c>
      <c r="F99">
        <v>41</v>
      </c>
      <c r="G99">
        <v>1456.1</v>
      </c>
    </row>
    <row r="100" spans="1:7" x14ac:dyDescent="0.25">
      <c r="A100" t="s">
        <v>299</v>
      </c>
      <c r="B100" t="s">
        <v>3758</v>
      </c>
      <c r="C100">
        <v>48.4</v>
      </c>
      <c r="D100">
        <v>54.302</v>
      </c>
      <c r="E100">
        <v>47.110999999999997</v>
      </c>
      <c r="F100">
        <v>41</v>
      </c>
      <c r="G100">
        <v>1437</v>
      </c>
    </row>
    <row r="101" spans="1:7" x14ac:dyDescent="0.25">
      <c r="A101" t="s">
        <v>299</v>
      </c>
      <c r="B101" t="s">
        <v>3759</v>
      </c>
      <c r="C101">
        <v>47.6</v>
      </c>
      <c r="D101">
        <v>53.281999999999996</v>
      </c>
      <c r="E101">
        <v>46.988</v>
      </c>
      <c r="F101">
        <v>40</v>
      </c>
      <c r="G101">
        <v>1420.3</v>
      </c>
    </row>
    <row r="102" spans="1:7" x14ac:dyDescent="0.25">
      <c r="A102" t="s">
        <v>299</v>
      </c>
      <c r="B102" t="s">
        <v>3760</v>
      </c>
      <c r="C102">
        <v>47.8</v>
      </c>
      <c r="D102">
        <v>53.485999999999997</v>
      </c>
      <c r="E102">
        <v>47.018000000000001</v>
      </c>
      <c r="F102">
        <v>40</v>
      </c>
      <c r="G102">
        <v>1453.8</v>
      </c>
    </row>
    <row r="103" spans="1:7" x14ac:dyDescent="0.25">
      <c r="A103" t="s">
        <v>299</v>
      </c>
      <c r="B103" t="s">
        <v>3761</v>
      </c>
      <c r="C103">
        <v>47.7</v>
      </c>
      <c r="D103">
        <v>53.356000000000002</v>
      </c>
      <c r="E103">
        <v>46.966999999999999</v>
      </c>
      <c r="F103">
        <v>41</v>
      </c>
      <c r="G103">
        <v>1415.3</v>
      </c>
    </row>
    <row r="104" spans="1:7" x14ac:dyDescent="0.25">
      <c r="A104" t="s">
        <v>299</v>
      </c>
      <c r="B104" t="s">
        <v>3762</v>
      </c>
      <c r="C104">
        <v>47.2</v>
      </c>
      <c r="D104">
        <v>53.329000000000001</v>
      </c>
      <c r="E104">
        <v>46.945</v>
      </c>
      <c r="F104">
        <v>40</v>
      </c>
      <c r="G104">
        <v>1404.1</v>
      </c>
    </row>
    <row r="105" spans="1:7" x14ac:dyDescent="0.25">
      <c r="A105" t="s">
        <v>299</v>
      </c>
      <c r="B105" t="s">
        <v>3763</v>
      </c>
      <c r="C105">
        <v>47.4</v>
      </c>
      <c r="D105">
        <v>52.984000000000002</v>
      </c>
      <c r="E105">
        <v>46.881</v>
      </c>
      <c r="F105">
        <v>40</v>
      </c>
      <c r="G105">
        <v>1423.9</v>
      </c>
    </row>
    <row r="106" spans="1:7" x14ac:dyDescent="0.25">
      <c r="A106" t="s">
        <v>299</v>
      </c>
      <c r="B106" t="s">
        <v>3764</v>
      </c>
      <c r="C106">
        <v>47.1</v>
      </c>
      <c r="D106">
        <v>52.631</v>
      </c>
      <c r="E106">
        <v>46.829000000000001</v>
      </c>
      <c r="F106">
        <v>40</v>
      </c>
      <c r="G106">
        <v>1339.3</v>
      </c>
    </row>
    <row r="107" spans="1:7" x14ac:dyDescent="0.25">
      <c r="A107" t="s">
        <v>299</v>
      </c>
      <c r="B107" t="s">
        <v>3765</v>
      </c>
      <c r="C107">
        <v>48</v>
      </c>
      <c r="D107">
        <v>53.206000000000003</v>
      </c>
      <c r="E107">
        <v>47.011000000000003</v>
      </c>
      <c r="F107">
        <v>40</v>
      </c>
      <c r="G107">
        <v>1445</v>
      </c>
    </row>
    <row r="108" spans="1:7" x14ac:dyDescent="0.25">
      <c r="A108" t="s">
        <v>299</v>
      </c>
      <c r="B108" t="s">
        <v>3766</v>
      </c>
      <c r="C108">
        <v>48.4</v>
      </c>
      <c r="D108">
        <v>54.247</v>
      </c>
      <c r="E108">
        <v>46.84</v>
      </c>
      <c r="F108">
        <v>40</v>
      </c>
      <c r="G108">
        <v>1329.7</v>
      </c>
    </row>
    <row r="109" spans="1:7" x14ac:dyDescent="0.25">
      <c r="A109" t="s">
        <v>299</v>
      </c>
      <c r="B109" t="s">
        <v>3767</v>
      </c>
      <c r="C109">
        <v>64.8</v>
      </c>
      <c r="D109">
        <v>62.398000000000003</v>
      </c>
      <c r="E109">
        <v>46.442999999999998</v>
      </c>
      <c r="F109">
        <v>36</v>
      </c>
      <c r="G109">
        <v>1446.2</v>
      </c>
    </row>
    <row r="110" spans="1:7" x14ac:dyDescent="0.25">
      <c r="A110" t="s">
        <v>299</v>
      </c>
      <c r="B110" t="s">
        <v>3768</v>
      </c>
      <c r="C110">
        <v>60.4</v>
      </c>
      <c r="D110">
        <v>62.959000000000003</v>
      </c>
      <c r="E110">
        <v>46.795000000000002</v>
      </c>
      <c r="F110">
        <v>40</v>
      </c>
      <c r="G110">
        <v>1448.9</v>
      </c>
    </row>
    <row r="111" spans="1:7" x14ac:dyDescent="0.25">
      <c r="A111" t="s">
        <v>299</v>
      </c>
      <c r="B111" t="s">
        <v>3769</v>
      </c>
      <c r="C111">
        <v>50.3</v>
      </c>
      <c r="D111">
        <v>55.941000000000003</v>
      </c>
      <c r="E111">
        <v>46.9</v>
      </c>
      <c r="F111">
        <v>41</v>
      </c>
      <c r="G111">
        <v>1463</v>
      </c>
    </row>
    <row r="112" spans="1:7" x14ac:dyDescent="0.25">
      <c r="A112" t="s">
        <v>299</v>
      </c>
      <c r="B112" t="s">
        <v>3770</v>
      </c>
      <c r="C112">
        <v>59</v>
      </c>
      <c r="D112">
        <v>59.807000000000002</v>
      </c>
      <c r="E112">
        <v>46.587000000000003</v>
      </c>
      <c r="F112">
        <v>39</v>
      </c>
      <c r="G112">
        <v>1466.3</v>
      </c>
    </row>
    <row r="113" spans="1:7" x14ac:dyDescent="0.25">
      <c r="A113" t="s">
        <v>299</v>
      </c>
      <c r="B113" t="s">
        <v>3771</v>
      </c>
      <c r="C113">
        <v>65.2</v>
      </c>
      <c r="D113">
        <v>65.418000000000006</v>
      </c>
      <c r="E113">
        <v>46.755000000000003</v>
      </c>
      <c r="F113">
        <v>41</v>
      </c>
      <c r="G113">
        <v>1431.3</v>
      </c>
    </row>
    <row r="114" spans="1:7" x14ac:dyDescent="0.25">
      <c r="A114" t="s">
        <v>299</v>
      </c>
      <c r="B114" t="s">
        <v>3772</v>
      </c>
      <c r="C114">
        <v>49.5</v>
      </c>
      <c r="D114">
        <v>55.198999999999998</v>
      </c>
      <c r="E114">
        <v>46.98</v>
      </c>
      <c r="F114">
        <v>41</v>
      </c>
      <c r="G114">
        <v>1439.3</v>
      </c>
    </row>
    <row r="115" spans="1:7" x14ac:dyDescent="0.25">
      <c r="A115" t="s">
        <v>299</v>
      </c>
      <c r="B115" t="s">
        <v>3773</v>
      </c>
      <c r="C115">
        <v>48.7</v>
      </c>
      <c r="D115">
        <v>54.274999999999999</v>
      </c>
      <c r="E115">
        <v>47.125</v>
      </c>
      <c r="F115">
        <v>41</v>
      </c>
      <c r="G115">
        <v>1461.5</v>
      </c>
    </row>
    <row r="116" spans="1:7" x14ac:dyDescent="0.25">
      <c r="A116" t="s">
        <v>299</v>
      </c>
      <c r="B116" t="s">
        <v>3774</v>
      </c>
      <c r="C116">
        <v>47.6</v>
      </c>
      <c r="D116">
        <v>53.957999999999998</v>
      </c>
      <c r="E116">
        <v>46.872999999999998</v>
      </c>
      <c r="F116">
        <v>40</v>
      </c>
      <c r="G116">
        <v>1403.1</v>
      </c>
    </row>
    <row r="117" spans="1:7" x14ac:dyDescent="0.25">
      <c r="A117" t="s">
        <v>299</v>
      </c>
      <c r="B117" t="s">
        <v>3775</v>
      </c>
      <c r="C117">
        <v>47.3</v>
      </c>
      <c r="D117">
        <v>53.417000000000002</v>
      </c>
      <c r="E117">
        <v>46.826000000000001</v>
      </c>
      <c r="F117">
        <v>41</v>
      </c>
      <c r="G117">
        <v>1415.4</v>
      </c>
    </row>
    <row r="118" spans="1:7" x14ac:dyDescent="0.25">
      <c r="A118" t="s">
        <v>299</v>
      </c>
      <c r="B118" t="s">
        <v>3776</v>
      </c>
      <c r="C118">
        <v>47.3</v>
      </c>
      <c r="D118">
        <v>53.304000000000002</v>
      </c>
      <c r="E118">
        <v>46.816000000000003</v>
      </c>
      <c r="F118">
        <v>40</v>
      </c>
      <c r="G118">
        <v>1430.3</v>
      </c>
    </row>
    <row r="119" spans="1:7" x14ac:dyDescent="0.25">
      <c r="A119" t="s">
        <v>299</v>
      </c>
      <c r="B119" t="s">
        <v>3777</v>
      </c>
      <c r="C119">
        <v>47.4</v>
      </c>
      <c r="D119">
        <v>53.341000000000001</v>
      </c>
      <c r="E119">
        <v>46.805</v>
      </c>
      <c r="F119">
        <v>40</v>
      </c>
      <c r="G119">
        <v>1403.7</v>
      </c>
    </row>
    <row r="120" spans="1:7" x14ac:dyDescent="0.25">
      <c r="A120" t="s">
        <v>299</v>
      </c>
      <c r="B120" t="s">
        <v>3778</v>
      </c>
      <c r="C120">
        <v>47.6</v>
      </c>
      <c r="D120">
        <v>53.040999999999997</v>
      </c>
      <c r="E120">
        <v>46.832000000000001</v>
      </c>
      <c r="F120">
        <v>40</v>
      </c>
      <c r="G120">
        <v>1416.3</v>
      </c>
    </row>
    <row r="121" spans="1:7" x14ac:dyDescent="0.25">
      <c r="A121" t="s">
        <v>299</v>
      </c>
      <c r="B121" t="s">
        <v>3779</v>
      </c>
      <c r="C121">
        <v>47.3</v>
      </c>
      <c r="D121">
        <v>53.131999999999998</v>
      </c>
      <c r="E121">
        <v>46.77</v>
      </c>
      <c r="F121">
        <v>41</v>
      </c>
      <c r="G121">
        <v>1352.8</v>
      </c>
    </row>
    <row r="122" spans="1:7" x14ac:dyDescent="0.25">
      <c r="A122" t="s">
        <v>299</v>
      </c>
      <c r="B122" t="s">
        <v>3780</v>
      </c>
      <c r="C122">
        <v>48.5</v>
      </c>
      <c r="D122">
        <v>53.975999999999999</v>
      </c>
      <c r="E122">
        <v>46.942999999999998</v>
      </c>
      <c r="F122">
        <v>41</v>
      </c>
      <c r="G122">
        <v>1450.6</v>
      </c>
    </row>
    <row r="123" spans="1:7" x14ac:dyDescent="0.25">
      <c r="A123" t="s">
        <v>299</v>
      </c>
      <c r="B123" t="s">
        <v>3781</v>
      </c>
      <c r="C123">
        <v>48.1</v>
      </c>
      <c r="D123">
        <v>52.978000000000002</v>
      </c>
      <c r="E123">
        <v>46.951999999999998</v>
      </c>
      <c r="F123">
        <v>41</v>
      </c>
      <c r="G123">
        <v>1392.6</v>
      </c>
    </row>
    <row r="124" spans="1:7" x14ac:dyDescent="0.25">
      <c r="A124" t="s">
        <v>299</v>
      </c>
      <c r="B124" t="s">
        <v>3782</v>
      </c>
      <c r="C124">
        <v>48.9</v>
      </c>
      <c r="D124">
        <v>53.844000000000001</v>
      </c>
      <c r="E124">
        <v>47.091999999999999</v>
      </c>
      <c r="F124">
        <v>41</v>
      </c>
      <c r="G124">
        <v>1455.4</v>
      </c>
    </row>
    <row r="125" spans="1:7" x14ac:dyDescent="0.25">
      <c r="A125" t="s">
        <v>299</v>
      </c>
      <c r="B125" t="s">
        <v>3783</v>
      </c>
      <c r="C125">
        <v>48.4</v>
      </c>
      <c r="D125">
        <v>53.872999999999998</v>
      </c>
      <c r="E125">
        <v>47.021999999999998</v>
      </c>
      <c r="F125">
        <v>41</v>
      </c>
      <c r="G125">
        <v>1396</v>
      </c>
    </row>
    <row r="126" spans="1:7" x14ac:dyDescent="0.25">
      <c r="A126" t="s">
        <v>299</v>
      </c>
      <c r="B126" t="s">
        <v>3784</v>
      </c>
      <c r="C126">
        <v>48.8</v>
      </c>
      <c r="D126">
        <v>54.970999999999997</v>
      </c>
      <c r="E126">
        <v>47.103000000000002</v>
      </c>
      <c r="F126">
        <v>41</v>
      </c>
      <c r="G126">
        <v>1451.4</v>
      </c>
    </row>
    <row r="127" spans="1:7" x14ac:dyDescent="0.25">
      <c r="A127" t="s">
        <v>299</v>
      </c>
      <c r="B127" t="s">
        <v>3785</v>
      </c>
      <c r="C127">
        <v>48.6</v>
      </c>
      <c r="D127">
        <v>54.405999999999999</v>
      </c>
      <c r="E127">
        <v>47.094000000000001</v>
      </c>
      <c r="F127">
        <v>41</v>
      </c>
      <c r="G127">
        <v>1448.5</v>
      </c>
    </row>
    <row r="128" spans="1:7" x14ac:dyDescent="0.25">
      <c r="A128" t="s">
        <v>299</v>
      </c>
      <c r="B128" t="s">
        <v>3786</v>
      </c>
      <c r="C128">
        <v>48.7</v>
      </c>
      <c r="D128">
        <v>54.593000000000004</v>
      </c>
      <c r="E128">
        <v>47.082999999999998</v>
      </c>
      <c r="F128">
        <v>40</v>
      </c>
      <c r="G128">
        <v>1444.2</v>
      </c>
    </row>
    <row r="129" spans="1:7" x14ac:dyDescent="0.25">
      <c r="A129" t="s">
        <v>299</v>
      </c>
      <c r="B129" t="s">
        <v>3787</v>
      </c>
      <c r="C129">
        <v>48.5</v>
      </c>
      <c r="D129">
        <v>54.13</v>
      </c>
      <c r="E129">
        <v>47.063000000000002</v>
      </c>
      <c r="F129">
        <v>41</v>
      </c>
      <c r="G129">
        <v>1450</v>
      </c>
    </row>
    <row r="130" spans="1:7" x14ac:dyDescent="0.25">
      <c r="A130" t="s">
        <v>299</v>
      </c>
      <c r="B130" t="s">
        <v>3788</v>
      </c>
      <c r="C130">
        <v>48.6</v>
      </c>
      <c r="D130">
        <v>54.631</v>
      </c>
      <c r="E130">
        <v>47.076999999999998</v>
      </c>
      <c r="F130">
        <v>41</v>
      </c>
      <c r="G130">
        <v>1450.1</v>
      </c>
    </row>
    <row r="131" spans="1:7" x14ac:dyDescent="0.25">
      <c r="A131" t="s">
        <v>299</v>
      </c>
      <c r="B131" t="s">
        <v>3789</v>
      </c>
      <c r="C131">
        <v>48.5</v>
      </c>
      <c r="D131">
        <v>54.453000000000003</v>
      </c>
      <c r="E131">
        <v>47.002000000000002</v>
      </c>
      <c r="F131">
        <v>41</v>
      </c>
      <c r="G131">
        <v>1423.6</v>
      </c>
    </row>
    <row r="132" spans="1:7" x14ac:dyDescent="0.25">
      <c r="A132" t="s">
        <v>299</v>
      </c>
      <c r="B132" t="s">
        <v>3790</v>
      </c>
      <c r="C132">
        <v>47.8</v>
      </c>
      <c r="D132">
        <v>53.860999999999997</v>
      </c>
      <c r="E132">
        <v>46.929000000000002</v>
      </c>
      <c r="F132">
        <v>38</v>
      </c>
      <c r="G132">
        <v>1436.1</v>
      </c>
    </row>
    <row r="133" spans="1:7" x14ac:dyDescent="0.25">
      <c r="A133" t="s">
        <v>299</v>
      </c>
      <c r="B133" t="s">
        <v>3791</v>
      </c>
      <c r="C133">
        <v>47.1</v>
      </c>
      <c r="D133">
        <v>53.234999999999999</v>
      </c>
      <c r="E133">
        <v>46.954999999999998</v>
      </c>
      <c r="F133">
        <v>41</v>
      </c>
      <c r="G133">
        <v>1436.6</v>
      </c>
    </row>
    <row r="134" spans="1:7" x14ac:dyDescent="0.25">
      <c r="A134" t="s">
        <v>299</v>
      </c>
      <c r="B134" t="s">
        <v>3792</v>
      </c>
      <c r="C134">
        <v>47.7</v>
      </c>
      <c r="D134">
        <v>53.594999999999999</v>
      </c>
      <c r="E134">
        <v>46.877000000000002</v>
      </c>
      <c r="F134">
        <v>40</v>
      </c>
      <c r="G134">
        <v>1443.4</v>
      </c>
    </row>
    <row r="135" spans="1:7" x14ac:dyDescent="0.25">
      <c r="A135" t="s">
        <v>299</v>
      </c>
      <c r="B135" t="s">
        <v>3793</v>
      </c>
      <c r="C135">
        <v>48</v>
      </c>
      <c r="D135">
        <v>53.857999999999997</v>
      </c>
      <c r="E135">
        <v>46.957999999999998</v>
      </c>
      <c r="F135">
        <v>40</v>
      </c>
      <c r="G135">
        <v>1437.7</v>
      </c>
    </row>
    <row r="136" spans="1:7" x14ac:dyDescent="0.25">
      <c r="A136" t="s">
        <v>299</v>
      </c>
      <c r="B136" t="s">
        <v>3794</v>
      </c>
      <c r="C136">
        <v>48.2</v>
      </c>
      <c r="D136">
        <v>53.63</v>
      </c>
      <c r="E136">
        <v>46.886000000000003</v>
      </c>
      <c r="F136">
        <v>38</v>
      </c>
      <c r="G136">
        <v>1431.6</v>
      </c>
    </row>
    <row r="137" spans="1:7" x14ac:dyDescent="0.25">
      <c r="A137" t="s">
        <v>299</v>
      </c>
      <c r="B137" t="s">
        <v>3795</v>
      </c>
      <c r="C137">
        <v>47.7</v>
      </c>
      <c r="D137">
        <v>54.15</v>
      </c>
      <c r="E137">
        <v>46.920999999999999</v>
      </c>
      <c r="F137">
        <v>41</v>
      </c>
      <c r="G137">
        <v>1432</v>
      </c>
    </row>
    <row r="138" spans="1:7" x14ac:dyDescent="0.25">
      <c r="A138" t="s">
        <v>299</v>
      </c>
      <c r="B138" t="s">
        <v>3796</v>
      </c>
      <c r="C138">
        <v>48.7</v>
      </c>
      <c r="D138">
        <v>53.841000000000001</v>
      </c>
      <c r="E138">
        <v>47.087000000000003</v>
      </c>
      <c r="F138">
        <v>39</v>
      </c>
      <c r="G138">
        <v>1447.5</v>
      </c>
    </row>
    <row r="139" spans="1:7" x14ac:dyDescent="0.25">
      <c r="A139" t="s">
        <v>299</v>
      </c>
      <c r="B139" t="s">
        <v>3797</v>
      </c>
      <c r="C139">
        <v>48.6</v>
      </c>
      <c r="D139">
        <v>54.118000000000002</v>
      </c>
      <c r="E139">
        <v>47.048000000000002</v>
      </c>
      <c r="F139">
        <v>41</v>
      </c>
      <c r="G139">
        <v>1462.6</v>
      </c>
    </row>
    <row r="140" spans="1:7" x14ac:dyDescent="0.25">
      <c r="A140" t="s">
        <v>299</v>
      </c>
      <c r="B140" t="s">
        <v>3798</v>
      </c>
      <c r="C140">
        <v>48.7</v>
      </c>
      <c r="D140">
        <v>54.73</v>
      </c>
      <c r="E140">
        <v>47.134</v>
      </c>
      <c r="F140">
        <v>41</v>
      </c>
      <c r="G140">
        <v>1463.2</v>
      </c>
    </row>
    <row r="141" spans="1:7" x14ac:dyDescent="0.25">
      <c r="A141" t="s">
        <v>299</v>
      </c>
      <c r="B141" t="s">
        <v>3799</v>
      </c>
      <c r="C141">
        <v>48.5</v>
      </c>
      <c r="D141">
        <v>54.225999999999999</v>
      </c>
      <c r="E141">
        <v>47.182000000000002</v>
      </c>
      <c r="F141">
        <v>42</v>
      </c>
      <c r="G141">
        <v>1486</v>
      </c>
    </row>
    <row r="142" spans="1:7" x14ac:dyDescent="0.25">
      <c r="A142" t="s">
        <v>299</v>
      </c>
      <c r="B142" t="s">
        <v>3800</v>
      </c>
      <c r="C142">
        <v>48.6</v>
      </c>
      <c r="D142">
        <v>54.222999999999999</v>
      </c>
      <c r="E142">
        <v>47.073999999999998</v>
      </c>
      <c r="F142">
        <v>42</v>
      </c>
      <c r="G142">
        <v>1408.9</v>
      </c>
    </row>
    <row r="143" spans="1:7" x14ac:dyDescent="0.25">
      <c r="A143" t="s">
        <v>299</v>
      </c>
      <c r="B143" t="s">
        <v>3801</v>
      </c>
      <c r="C143">
        <v>49.9</v>
      </c>
      <c r="D143">
        <v>55.566000000000003</v>
      </c>
      <c r="E143">
        <v>47.177999999999997</v>
      </c>
      <c r="F143">
        <v>42</v>
      </c>
      <c r="G143">
        <v>1480.8</v>
      </c>
    </row>
    <row r="144" spans="1:7" x14ac:dyDescent="0.25">
      <c r="A144" t="s">
        <v>299</v>
      </c>
      <c r="B144" t="s">
        <v>3802</v>
      </c>
      <c r="C144">
        <v>49.1</v>
      </c>
      <c r="D144">
        <v>54.478000000000002</v>
      </c>
      <c r="E144">
        <v>47.246000000000002</v>
      </c>
      <c r="F144">
        <v>41</v>
      </c>
      <c r="G144">
        <v>1477.3</v>
      </c>
    </row>
    <row r="145" spans="1:7" x14ac:dyDescent="0.25">
      <c r="A145" t="s">
        <v>299</v>
      </c>
      <c r="B145" t="s">
        <v>3803</v>
      </c>
      <c r="C145">
        <v>48.9</v>
      </c>
      <c r="D145">
        <v>54.561</v>
      </c>
      <c r="E145">
        <v>47.22</v>
      </c>
      <c r="F145">
        <v>42</v>
      </c>
      <c r="G145">
        <v>1501.1</v>
      </c>
    </row>
    <row r="146" spans="1:7" x14ac:dyDescent="0.25">
      <c r="A146" t="s">
        <v>299</v>
      </c>
      <c r="B146" t="s">
        <v>3804</v>
      </c>
      <c r="C146">
        <v>47.7</v>
      </c>
      <c r="D146">
        <v>53.118000000000002</v>
      </c>
      <c r="E146">
        <v>46.923999999999999</v>
      </c>
      <c r="F146">
        <v>39</v>
      </c>
      <c r="G146">
        <v>1404.1</v>
      </c>
    </row>
    <row r="147" spans="1:7" x14ac:dyDescent="0.25">
      <c r="A147" t="s">
        <v>299</v>
      </c>
      <c r="B147" t="s">
        <v>3805</v>
      </c>
      <c r="C147">
        <v>48.4</v>
      </c>
      <c r="D147">
        <v>54.831000000000003</v>
      </c>
      <c r="E147">
        <v>46.826999999999998</v>
      </c>
      <c r="F147">
        <v>40</v>
      </c>
      <c r="G147">
        <v>1413.3</v>
      </c>
    </row>
    <row r="148" spans="1:7" x14ac:dyDescent="0.25">
      <c r="A148" t="s">
        <v>299</v>
      </c>
      <c r="B148" t="s">
        <v>3806</v>
      </c>
      <c r="C148">
        <v>48.1</v>
      </c>
      <c r="D148">
        <v>54.125</v>
      </c>
      <c r="E148">
        <v>46.904000000000003</v>
      </c>
      <c r="F148">
        <v>40</v>
      </c>
      <c r="G148">
        <v>1421.2</v>
      </c>
    </row>
    <row r="149" spans="1:7" x14ac:dyDescent="0.25">
      <c r="A149" t="s">
        <v>299</v>
      </c>
      <c r="B149" t="s">
        <v>3807</v>
      </c>
      <c r="C149">
        <v>46.6</v>
      </c>
      <c r="D149">
        <v>52.908000000000001</v>
      </c>
      <c r="E149">
        <v>46.774999999999999</v>
      </c>
      <c r="F149">
        <v>39</v>
      </c>
      <c r="G149">
        <v>1417.9</v>
      </c>
    </row>
    <row r="150" spans="1:7" x14ac:dyDescent="0.25">
      <c r="A150" t="s">
        <v>299</v>
      </c>
      <c r="B150" t="s">
        <v>3808</v>
      </c>
      <c r="C150">
        <v>47.2</v>
      </c>
      <c r="D150">
        <v>53.395000000000003</v>
      </c>
      <c r="E150">
        <v>46.844000000000001</v>
      </c>
      <c r="F150">
        <v>38</v>
      </c>
      <c r="G150">
        <v>1420.3</v>
      </c>
    </row>
    <row r="151" spans="1:7" x14ac:dyDescent="0.25">
      <c r="A151" t="s">
        <v>299</v>
      </c>
      <c r="B151" t="s">
        <v>3809</v>
      </c>
      <c r="C151">
        <v>47.6</v>
      </c>
      <c r="D151">
        <v>53.698</v>
      </c>
      <c r="E151">
        <v>46.908000000000001</v>
      </c>
      <c r="F151">
        <v>40</v>
      </c>
      <c r="G151">
        <v>1419.2</v>
      </c>
    </row>
    <row r="152" spans="1:7" x14ac:dyDescent="0.25">
      <c r="A152" t="s">
        <v>299</v>
      </c>
      <c r="B152" t="s">
        <v>3810</v>
      </c>
      <c r="C152">
        <v>47.1</v>
      </c>
      <c r="D152">
        <v>53.243000000000002</v>
      </c>
      <c r="E152">
        <v>46.752000000000002</v>
      </c>
      <c r="F152">
        <v>38</v>
      </c>
      <c r="G152">
        <v>1387.6</v>
      </c>
    </row>
    <row r="153" spans="1:7" x14ac:dyDescent="0.25">
      <c r="A153" t="s">
        <v>299</v>
      </c>
      <c r="B153" t="s">
        <v>3811</v>
      </c>
      <c r="C153">
        <v>47.6</v>
      </c>
      <c r="D153">
        <v>53.487000000000002</v>
      </c>
      <c r="E153">
        <v>46.941000000000003</v>
      </c>
      <c r="F153">
        <v>39</v>
      </c>
      <c r="G153">
        <v>1449.7</v>
      </c>
    </row>
    <row r="154" spans="1:7" x14ac:dyDescent="0.25">
      <c r="A154" t="s">
        <v>299</v>
      </c>
      <c r="B154" t="s">
        <v>3812</v>
      </c>
      <c r="C154">
        <v>48.9</v>
      </c>
      <c r="D154">
        <v>54.918999999999997</v>
      </c>
      <c r="E154">
        <v>47.225999999999999</v>
      </c>
      <c r="F154">
        <v>41</v>
      </c>
      <c r="G154">
        <v>1469.5</v>
      </c>
    </row>
    <row r="155" spans="1:7" x14ac:dyDescent="0.25">
      <c r="A155" t="s">
        <v>299</v>
      </c>
      <c r="B155" t="s">
        <v>3813</v>
      </c>
      <c r="C155">
        <v>49.3</v>
      </c>
      <c r="D155">
        <v>55.786000000000001</v>
      </c>
      <c r="E155">
        <v>47.095999999999997</v>
      </c>
      <c r="F155">
        <v>41</v>
      </c>
      <c r="G155">
        <v>1464.7</v>
      </c>
    </row>
    <row r="156" spans="1:7" x14ac:dyDescent="0.25">
      <c r="A156" t="s">
        <v>299</v>
      </c>
      <c r="B156" t="s">
        <v>3814</v>
      </c>
      <c r="C156">
        <v>48.8</v>
      </c>
      <c r="D156">
        <v>55.142000000000003</v>
      </c>
      <c r="E156">
        <v>47.116999999999997</v>
      </c>
      <c r="F156">
        <v>41</v>
      </c>
      <c r="G156">
        <v>1471</v>
      </c>
    </row>
    <row r="157" spans="1:7" x14ac:dyDescent="0.25">
      <c r="A157" t="s">
        <v>299</v>
      </c>
      <c r="B157" t="s">
        <v>3815</v>
      </c>
      <c r="C157">
        <v>49</v>
      </c>
      <c r="D157">
        <v>54.819000000000003</v>
      </c>
      <c r="E157">
        <v>47.110999999999997</v>
      </c>
      <c r="F157">
        <v>41</v>
      </c>
      <c r="G157">
        <v>1465.4</v>
      </c>
    </row>
    <row r="158" spans="1:7" x14ac:dyDescent="0.25">
      <c r="A158" t="s">
        <v>299</v>
      </c>
      <c r="B158" t="s">
        <v>3816</v>
      </c>
      <c r="C158">
        <v>48.8</v>
      </c>
      <c r="D158">
        <v>54.478000000000002</v>
      </c>
      <c r="E158">
        <v>47.207999999999998</v>
      </c>
      <c r="F158">
        <v>41</v>
      </c>
      <c r="G158">
        <v>1468.3</v>
      </c>
    </row>
    <row r="159" spans="1:7" x14ac:dyDescent="0.25">
      <c r="A159" t="s">
        <v>299</v>
      </c>
      <c r="B159" t="s">
        <v>3817</v>
      </c>
      <c r="C159">
        <v>49</v>
      </c>
      <c r="D159">
        <v>54.271999999999998</v>
      </c>
      <c r="E159">
        <v>47.125999999999998</v>
      </c>
      <c r="F159">
        <v>41</v>
      </c>
      <c r="G159">
        <v>1464.2</v>
      </c>
    </row>
    <row r="160" spans="1:7" x14ac:dyDescent="0.25">
      <c r="A160" t="s">
        <v>299</v>
      </c>
      <c r="B160" t="s">
        <v>3818</v>
      </c>
      <c r="C160">
        <v>48.6</v>
      </c>
      <c r="D160">
        <v>53.905999999999999</v>
      </c>
      <c r="E160">
        <v>47.149000000000001</v>
      </c>
      <c r="F160">
        <v>41</v>
      </c>
      <c r="G160">
        <v>1473.6</v>
      </c>
    </row>
    <row r="161" spans="1:7" x14ac:dyDescent="0.25">
      <c r="A161" t="s">
        <v>299</v>
      </c>
      <c r="B161" t="s">
        <v>3819</v>
      </c>
      <c r="C161">
        <v>47.4</v>
      </c>
      <c r="D161">
        <v>53.094000000000001</v>
      </c>
      <c r="E161">
        <v>46.866999999999997</v>
      </c>
      <c r="F161">
        <v>40</v>
      </c>
      <c r="G161">
        <v>1416.5</v>
      </c>
    </row>
    <row r="162" spans="1:7" x14ac:dyDescent="0.25">
      <c r="A162" t="s">
        <v>299</v>
      </c>
      <c r="B162" t="s">
        <v>3820</v>
      </c>
      <c r="C162">
        <v>48.2</v>
      </c>
      <c r="D162">
        <v>54.735999999999997</v>
      </c>
      <c r="E162">
        <v>46.95</v>
      </c>
      <c r="F162">
        <v>41</v>
      </c>
      <c r="G162">
        <v>1407.3</v>
      </c>
    </row>
    <row r="163" spans="1:7" x14ac:dyDescent="0.25">
      <c r="A163" t="s">
        <v>299</v>
      </c>
      <c r="B163" t="s">
        <v>3821</v>
      </c>
      <c r="C163">
        <v>47.2</v>
      </c>
      <c r="D163">
        <v>53.430999999999997</v>
      </c>
      <c r="E163">
        <v>46.774000000000001</v>
      </c>
      <c r="F163">
        <v>40</v>
      </c>
      <c r="G163">
        <v>1409.5</v>
      </c>
    </row>
    <row r="164" spans="1:7" x14ac:dyDescent="0.25">
      <c r="A164" t="s">
        <v>299</v>
      </c>
      <c r="B164" t="s">
        <v>3822</v>
      </c>
      <c r="C164">
        <v>46.9</v>
      </c>
      <c r="D164">
        <v>53.045000000000002</v>
      </c>
      <c r="E164">
        <v>46.645000000000003</v>
      </c>
      <c r="F164">
        <v>38</v>
      </c>
      <c r="G164">
        <v>1391.8</v>
      </c>
    </row>
    <row r="165" spans="1:7" x14ac:dyDescent="0.25">
      <c r="A165" t="s">
        <v>299</v>
      </c>
      <c r="B165" t="s">
        <v>3823</v>
      </c>
      <c r="C165">
        <v>47.3</v>
      </c>
      <c r="D165">
        <v>52.57</v>
      </c>
      <c r="E165">
        <v>46.75</v>
      </c>
      <c r="F165">
        <v>40</v>
      </c>
      <c r="G165">
        <v>1378.4</v>
      </c>
    </row>
    <row r="166" spans="1:7" x14ac:dyDescent="0.25">
      <c r="A166" t="s">
        <v>299</v>
      </c>
      <c r="B166" t="s">
        <v>3824</v>
      </c>
      <c r="C166">
        <v>46.8</v>
      </c>
      <c r="D166">
        <v>53.942</v>
      </c>
      <c r="E166">
        <v>46.718000000000004</v>
      </c>
      <c r="F166">
        <v>38</v>
      </c>
      <c r="G166">
        <v>1425.2</v>
      </c>
    </row>
    <row r="167" spans="1:7" x14ac:dyDescent="0.25">
      <c r="A167" t="s">
        <v>299</v>
      </c>
      <c r="B167" t="s">
        <v>3825</v>
      </c>
      <c r="C167">
        <v>47.6</v>
      </c>
      <c r="D167">
        <v>54.051000000000002</v>
      </c>
      <c r="E167">
        <v>46.896999999999998</v>
      </c>
      <c r="F167">
        <v>40</v>
      </c>
      <c r="G167">
        <v>1436.1</v>
      </c>
    </row>
    <row r="168" spans="1:7" x14ac:dyDescent="0.25">
      <c r="A168" t="s">
        <v>299</v>
      </c>
      <c r="B168" t="s">
        <v>3826</v>
      </c>
      <c r="C168">
        <v>47.7</v>
      </c>
      <c r="D168">
        <v>54.122</v>
      </c>
      <c r="E168">
        <v>46.911000000000001</v>
      </c>
      <c r="F168">
        <v>39</v>
      </c>
      <c r="G168">
        <v>1419.7</v>
      </c>
    </row>
    <row r="169" spans="1:7" x14ac:dyDescent="0.25">
      <c r="A169" t="s">
        <v>299</v>
      </c>
      <c r="B169" t="s">
        <v>3827</v>
      </c>
      <c r="C169">
        <v>48.1</v>
      </c>
      <c r="D169">
        <v>53.698999999999998</v>
      </c>
      <c r="E169">
        <v>46.970999999999997</v>
      </c>
      <c r="F169">
        <v>41</v>
      </c>
      <c r="G169">
        <v>1438.2</v>
      </c>
    </row>
    <row r="170" spans="1:7" x14ac:dyDescent="0.25">
      <c r="A170" t="s">
        <v>299</v>
      </c>
      <c r="B170" t="s">
        <v>3828</v>
      </c>
      <c r="C170">
        <v>48.3</v>
      </c>
      <c r="D170">
        <v>53.832000000000001</v>
      </c>
      <c r="E170">
        <v>47.128</v>
      </c>
      <c r="F170">
        <v>41</v>
      </c>
      <c r="G170">
        <v>1457.8</v>
      </c>
    </row>
    <row r="171" spans="1:7" x14ac:dyDescent="0.25">
      <c r="A171" t="s">
        <v>299</v>
      </c>
      <c r="B171" t="s">
        <v>3829</v>
      </c>
      <c r="C171">
        <v>48.2</v>
      </c>
      <c r="D171">
        <v>54.411000000000001</v>
      </c>
      <c r="E171">
        <v>47.103000000000002</v>
      </c>
      <c r="F171">
        <v>41</v>
      </c>
      <c r="G171">
        <v>1461.3</v>
      </c>
    </row>
    <row r="172" spans="1:7" x14ac:dyDescent="0.25">
      <c r="A172" t="s">
        <v>299</v>
      </c>
      <c r="B172" t="s">
        <v>3830</v>
      </c>
      <c r="C172">
        <v>48.9</v>
      </c>
      <c r="D172">
        <v>54.247999999999998</v>
      </c>
      <c r="E172">
        <v>47.067</v>
      </c>
      <c r="F172">
        <v>41</v>
      </c>
      <c r="G172">
        <v>1444.1</v>
      </c>
    </row>
    <row r="173" spans="1:7" x14ac:dyDescent="0.25">
      <c r="A173" t="s">
        <v>299</v>
      </c>
      <c r="B173" t="s">
        <v>3831</v>
      </c>
      <c r="C173">
        <v>48.4</v>
      </c>
      <c r="D173">
        <v>54.478000000000002</v>
      </c>
      <c r="E173">
        <v>47.058999999999997</v>
      </c>
      <c r="F173">
        <v>41</v>
      </c>
      <c r="G173">
        <v>1445.9</v>
      </c>
    </row>
    <row r="174" spans="1:7" x14ac:dyDescent="0.25">
      <c r="A174" t="s">
        <v>299</v>
      </c>
      <c r="B174" t="s">
        <v>3832</v>
      </c>
      <c r="C174">
        <v>48.2</v>
      </c>
      <c r="D174">
        <v>54.17</v>
      </c>
      <c r="E174">
        <v>47.116999999999997</v>
      </c>
      <c r="F174">
        <v>41</v>
      </c>
      <c r="G174">
        <v>1450.1</v>
      </c>
    </row>
    <row r="175" spans="1:7" x14ac:dyDescent="0.25">
      <c r="A175" t="s">
        <v>299</v>
      </c>
      <c r="B175" t="s">
        <v>3833</v>
      </c>
      <c r="C175">
        <v>48.4</v>
      </c>
      <c r="D175">
        <v>54.396000000000001</v>
      </c>
      <c r="E175">
        <v>47.082999999999998</v>
      </c>
      <c r="F175">
        <v>41</v>
      </c>
      <c r="G175">
        <v>1458.2</v>
      </c>
    </row>
    <row r="176" spans="1:7" x14ac:dyDescent="0.25">
      <c r="A176" t="s">
        <v>299</v>
      </c>
      <c r="B176" t="s">
        <v>3834</v>
      </c>
      <c r="C176">
        <v>47.9</v>
      </c>
      <c r="D176">
        <v>53.747999999999998</v>
      </c>
      <c r="E176">
        <v>47.048000000000002</v>
      </c>
      <c r="F176">
        <v>40</v>
      </c>
      <c r="G176">
        <v>1432.1</v>
      </c>
    </row>
    <row r="177" spans="1:7" x14ac:dyDescent="0.25">
      <c r="A177" t="s">
        <v>299</v>
      </c>
      <c r="B177" t="s">
        <v>3835</v>
      </c>
      <c r="C177">
        <v>47.4</v>
      </c>
      <c r="D177">
        <v>53.366999999999997</v>
      </c>
      <c r="E177">
        <v>46.802999999999997</v>
      </c>
      <c r="F177">
        <v>40</v>
      </c>
      <c r="G177">
        <v>1432.8</v>
      </c>
    </row>
    <row r="178" spans="1:7" x14ac:dyDescent="0.25">
      <c r="A178" t="s">
        <v>299</v>
      </c>
      <c r="B178" t="s">
        <v>3836</v>
      </c>
      <c r="C178">
        <v>47.5</v>
      </c>
      <c r="D178">
        <v>53.121000000000002</v>
      </c>
      <c r="E178">
        <v>46.802999999999997</v>
      </c>
      <c r="F178">
        <v>40</v>
      </c>
      <c r="G178">
        <v>1408.4</v>
      </c>
    </row>
    <row r="179" spans="1:7" x14ac:dyDescent="0.25">
      <c r="A179" t="s">
        <v>299</v>
      </c>
      <c r="B179" t="s">
        <v>3837</v>
      </c>
      <c r="C179">
        <v>47.5</v>
      </c>
      <c r="D179">
        <v>53.121000000000002</v>
      </c>
      <c r="E179">
        <v>46.844999999999999</v>
      </c>
      <c r="F179">
        <v>39</v>
      </c>
      <c r="G179">
        <v>1408.4</v>
      </c>
    </row>
    <row r="180" spans="1:7" x14ac:dyDescent="0.25">
      <c r="A180" t="s">
        <v>299</v>
      </c>
      <c r="B180" t="s">
        <v>3838</v>
      </c>
      <c r="C180">
        <v>46.8</v>
      </c>
      <c r="D180">
        <v>53.456000000000003</v>
      </c>
      <c r="E180">
        <v>46.838000000000001</v>
      </c>
      <c r="F180">
        <v>40</v>
      </c>
      <c r="G180">
        <v>1382.5</v>
      </c>
    </row>
    <row r="181" spans="1:7" x14ac:dyDescent="0.25">
      <c r="A181" t="s">
        <v>299</v>
      </c>
      <c r="B181" t="s">
        <v>3839</v>
      </c>
      <c r="C181">
        <v>47.3</v>
      </c>
      <c r="D181">
        <v>53.956000000000003</v>
      </c>
      <c r="E181">
        <v>46.756999999999998</v>
      </c>
      <c r="F181">
        <v>40</v>
      </c>
      <c r="G181">
        <v>1411</v>
      </c>
    </row>
    <row r="182" spans="1:7" x14ac:dyDescent="0.25">
      <c r="A182" t="s">
        <v>299</v>
      </c>
      <c r="B182" t="s">
        <v>3840</v>
      </c>
      <c r="C182">
        <v>47.4</v>
      </c>
      <c r="D182">
        <v>53.134</v>
      </c>
      <c r="E182">
        <v>46.84</v>
      </c>
      <c r="F182">
        <v>40</v>
      </c>
      <c r="G182">
        <v>1376.4</v>
      </c>
    </row>
    <row r="183" spans="1:7" x14ac:dyDescent="0.25">
      <c r="A183" t="s">
        <v>299</v>
      </c>
      <c r="B183" t="s">
        <v>3841</v>
      </c>
      <c r="C183">
        <v>47.4</v>
      </c>
      <c r="D183">
        <v>53.134</v>
      </c>
      <c r="E183">
        <v>46.893000000000001</v>
      </c>
      <c r="F183">
        <v>44</v>
      </c>
      <c r="G183">
        <v>1376.4</v>
      </c>
    </row>
    <row r="184" spans="1:7" x14ac:dyDescent="0.25">
      <c r="A184" t="s">
        <v>299</v>
      </c>
      <c r="B184" t="s">
        <v>3842</v>
      </c>
      <c r="C184">
        <v>46.7</v>
      </c>
      <c r="D184">
        <v>53.874000000000002</v>
      </c>
      <c r="E184">
        <v>46.790999999999997</v>
      </c>
      <c r="F184">
        <v>40</v>
      </c>
      <c r="G184">
        <v>1417.2</v>
      </c>
    </row>
    <row r="185" spans="1:7" x14ac:dyDescent="0.25">
      <c r="A185" t="s">
        <v>299</v>
      </c>
      <c r="B185" t="s">
        <v>3843</v>
      </c>
      <c r="C185">
        <v>48.4</v>
      </c>
      <c r="D185">
        <v>54.552</v>
      </c>
      <c r="E185">
        <v>47.085000000000001</v>
      </c>
      <c r="F185">
        <v>41</v>
      </c>
      <c r="G185">
        <v>1414.7</v>
      </c>
    </row>
    <row r="186" spans="1:7" x14ac:dyDescent="0.25">
      <c r="A186" t="s">
        <v>299</v>
      </c>
      <c r="B186" t="s">
        <v>3844</v>
      </c>
      <c r="C186">
        <v>49</v>
      </c>
      <c r="D186">
        <v>54.396000000000001</v>
      </c>
      <c r="E186">
        <v>47.167000000000002</v>
      </c>
      <c r="F186">
        <v>41</v>
      </c>
      <c r="G186">
        <v>1412.3</v>
      </c>
    </row>
    <row r="187" spans="1:7" x14ac:dyDescent="0.25">
      <c r="A187" t="s">
        <v>299</v>
      </c>
      <c r="B187" t="s">
        <v>3845</v>
      </c>
      <c r="C187">
        <v>48.6</v>
      </c>
      <c r="D187">
        <v>54.570999999999998</v>
      </c>
      <c r="E187">
        <v>47.124000000000002</v>
      </c>
      <c r="F187">
        <v>41</v>
      </c>
      <c r="G187">
        <v>1480.6</v>
      </c>
    </row>
    <row r="188" spans="1:7" x14ac:dyDescent="0.25">
      <c r="A188" t="s">
        <v>299</v>
      </c>
      <c r="B188" t="s">
        <v>3846</v>
      </c>
      <c r="C188">
        <v>48.7</v>
      </c>
      <c r="D188">
        <v>54.755000000000003</v>
      </c>
      <c r="E188">
        <v>47.061</v>
      </c>
      <c r="F188">
        <v>41</v>
      </c>
      <c r="G188">
        <v>1484.8</v>
      </c>
    </row>
    <row r="189" spans="1:7" x14ac:dyDescent="0.25">
      <c r="A189" t="s">
        <v>299</v>
      </c>
      <c r="B189" t="s">
        <v>3847</v>
      </c>
      <c r="C189">
        <v>48.6</v>
      </c>
      <c r="D189">
        <v>54.725999999999999</v>
      </c>
      <c r="E189">
        <v>47.076000000000001</v>
      </c>
      <c r="F189">
        <v>43</v>
      </c>
      <c r="G189">
        <v>1445.7</v>
      </c>
    </row>
    <row r="190" spans="1:7" x14ac:dyDescent="0.25">
      <c r="A190" t="s">
        <v>299</v>
      </c>
      <c r="B190" t="s">
        <v>3848</v>
      </c>
      <c r="C190">
        <v>49</v>
      </c>
      <c r="D190">
        <v>54.649000000000001</v>
      </c>
      <c r="E190">
        <v>47.042999999999999</v>
      </c>
      <c r="F190">
        <v>41</v>
      </c>
      <c r="G190">
        <v>1452.8</v>
      </c>
    </row>
    <row r="191" spans="1:7" x14ac:dyDescent="0.25">
      <c r="A191" t="s">
        <v>299</v>
      </c>
      <c r="B191" t="s">
        <v>3849</v>
      </c>
      <c r="C191">
        <v>48.5</v>
      </c>
      <c r="D191">
        <v>54.232999999999997</v>
      </c>
      <c r="E191">
        <v>47.116999999999997</v>
      </c>
      <c r="F191">
        <v>42</v>
      </c>
      <c r="G191">
        <v>1444.5</v>
      </c>
    </row>
    <row r="192" spans="1:7" x14ac:dyDescent="0.25">
      <c r="A192" t="s">
        <v>299</v>
      </c>
      <c r="B192" t="s">
        <v>3850</v>
      </c>
      <c r="C192">
        <v>47.5</v>
      </c>
      <c r="D192">
        <v>53.414000000000001</v>
      </c>
      <c r="E192">
        <v>46.82</v>
      </c>
      <c r="F192">
        <v>40</v>
      </c>
      <c r="G192">
        <v>1353.4</v>
      </c>
    </row>
    <row r="193" spans="1:7" x14ac:dyDescent="0.25">
      <c r="A193" t="s">
        <v>299</v>
      </c>
      <c r="B193" t="s">
        <v>3851</v>
      </c>
      <c r="C193">
        <v>46.8</v>
      </c>
      <c r="D193">
        <v>53.12</v>
      </c>
      <c r="E193">
        <v>46.712000000000003</v>
      </c>
      <c r="F193">
        <v>40</v>
      </c>
      <c r="G193">
        <v>1448.3</v>
      </c>
    </row>
    <row r="194" spans="1:7" x14ac:dyDescent="0.25">
      <c r="A194" t="s">
        <v>299</v>
      </c>
      <c r="B194" t="s">
        <v>3852</v>
      </c>
      <c r="C194">
        <v>46.6</v>
      </c>
      <c r="D194">
        <v>52.935000000000002</v>
      </c>
      <c r="E194">
        <v>46.695</v>
      </c>
      <c r="F194">
        <v>39</v>
      </c>
      <c r="G194">
        <v>1436.6</v>
      </c>
    </row>
    <row r="195" spans="1:7" x14ac:dyDescent="0.25">
      <c r="A195" t="s">
        <v>299</v>
      </c>
      <c r="B195" t="s">
        <v>3853</v>
      </c>
      <c r="C195">
        <v>47.2</v>
      </c>
      <c r="D195">
        <v>53.432000000000002</v>
      </c>
      <c r="E195">
        <v>46.781999999999996</v>
      </c>
      <c r="F195">
        <v>40</v>
      </c>
      <c r="G195">
        <v>1428.3</v>
      </c>
    </row>
    <row r="196" spans="1:7" x14ac:dyDescent="0.25">
      <c r="A196" t="s">
        <v>299</v>
      </c>
      <c r="B196" t="s">
        <v>3854</v>
      </c>
      <c r="C196">
        <v>46.7</v>
      </c>
      <c r="D196">
        <v>52.496000000000002</v>
      </c>
      <c r="E196">
        <v>46.62</v>
      </c>
      <c r="F196">
        <v>39</v>
      </c>
      <c r="G196">
        <v>1412.8</v>
      </c>
    </row>
    <row r="197" spans="1:7" x14ac:dyDescent="0.25">
      <c r="A197" t="s">
        <v>299</v>
      </c>
      <c r="B197" t="s">
        <v>3855</v>
      </c>
      <c r="C197">
        <v>46.6</v>
      </c>
      <c r="D197">
        <v>52.378</v>
      </c>
      <c r="E197">
        <v>46.603999999999999</v>
      </c>
      <c r="F197">
        <v>39</v>
      </c>
      <c r="G197">
        <v>1391.9</v>
      </c>
    </row>
    <row r="198" spans="1:7" x14ac:dyDescent="0.25">
      <c r="A198" t="s">
        <v>299</v>
      </c>
      <c r="B198" t="s">
        <v>3856</v>
      </c>
      <c r="C198">
        <v>48.4</v>
      </c>
      <c r="D198">
        <v>53.49</v>
      </c>
      <c r="E198">
        <v>46.755000000000003</v>
      </c>
      <c r="F198">
        <v>40</v>
      </c>
      <c r="G198">
        <v>1427.8</v>
      </c>
    </row>
    <row r="199" spans="1:7" x14ac:dyDescent="0.25">
      <c r="A199" t="s">
        <v>299</v>
      </c>
      <c r="B199" t="s">
        <v>3857</v>
      </c>
      <c r="C199">
        <v>47.4</v>
      </c>
      <c r="D199">
        <v>53.286999999999999</v>
      </c>
      <c r="E199">
        <v>46.71</v>
      </c>
      <c r="F199">
        <v>40</v>
      </c>
      <c r="G199">
        <v>1414.9</v>
      </c>
    </row>
    <row r="200" spans="1:7" x14ac:dyDescent="0.25">
      <c r="A200" t="s">
        <v>299</v>
      </c>
      <c r="B200" t="s">
        <v>3858</v>
      </c>
      <c r="C200">
        <v>47.5</v>
      </c>
      <c r="D200">
        <v>53.459000000000003</v>
      </c>
      <c r="E200">
        <v>46.829000000000001</v>
      </c>
      <c r="F200">
        <v>42</v>
      </c>
      <c r="G200">
        <v>1437.9</v>
      </c>
    </row>
    <row r="201" spans="1:7" x14ac:dyDescent="0.25">
      <c r="A201" t="s">
        <v>299</v>
      </c>
      <c r="B201" t="s">
        <v>3859</v>
      </c>
      <c r="C201">
        <v>49.5</v>
      </c>
      <c r="D201">
        <v>55.198999999999998</v>
      </c>
      <c r="E201">
        <v>46.932000000000002</v>
      </c>
      <c r="F201">
        <v>41</v>
      </c>
      <c r="G201">
        <v>1450.9</v>
      </c>
    </row>
    <row r="202" spans="1:7" x14ac:dyDescent="0.25">
      <c r="A202" t="s">
        <v>299</v>
      </c>
      <c r="B202" t="s">
        <v>3860</v>
      </c>
      <c r="C202">
        <v>48.6</v>
      </c>
      <c r="D202">
        <v>54.628</v>
      </c>
      <c r="E202">
        <v>46.987000000000002</v>
      </c>
      <c r="F202">
        <v>41</v>
      </c>
      <c r="G202">
        <v>1435.1</v>
      </c>
    </row>
    <row r="203" spans="1:7" x14ac:dyDescent="0.25">
      <c r="A203" t="s">
        <v>299</v>
      </c>
      <c r="B203" t="s">
        <v>3861</v>
      </c>
      <c r="C203">
        <v>48.8</v>
      </c>
      <c r="D203">
        <v>54.652999999999999</v>
      </c>
      <c r="E203">
        <v>47.070999999999998</v>
      </c>
      <c r="F203">
        <v>41</v>
      </c>
      <c r="G203">
        <v>1448.2</v>
      </c>
    </row>
    <row r="204" spans="1:7" x14ac:dyDescent="0.25">
      <c r="A204" t="s">
        <v>299</v>
      </c>
      <c r="B204" t="s">
        <v>3862</v>
      </c>
      <c r="C204">
        <v>49</v>
      </c>
      <c r="D204">
        <v>54.781999999999996</v>
      </c>
      <c r="E204">
        <v>47.100999999999999</v>
      </c>
      <c r="F204">
        <v>41</v>
      </c>
      <c r="G204">
        <v>1462.8</v>
      </c>
    </row>
    <row r="205" spans="1:7" x14ac:dyDescent="0.25">
      <c r="A205" t="s">
        <v>299</v>
      </c>
      <c r="B205" t="s">
        <v>3863</v>
      </c>
      <c r="C205">
        <v>49.1</v>
      </c>
      <c r="D205">
        <v>54.75</v>
      </c>
      <c r="E205">
        <v>47.066000000000003</v>
      </c>
      <c r="F205">
        <v>41</v>
      </c>
      <c r="G205">
        <v>1449.6</v>
      </c>
    </row>
    <row r="206" spans="1:7" x14ac:dyDescent="0.25">
      <c r="A206" t="s">
        <v>299</v>
      </c>
      <c r="B206" t="s">
        <v>3864</v>
      </c>
      <c r="C206">
        <v>49.5</v>
      </c>
      <c r="D206">
        <v>55.715000000000003</v>
      </c>
      <c r="E206">
        <v>47.095999999999997</v>
      </c>
      <c r="F206">
        <v>42</v>
      </c>
      <c r="G206">
        <v>1471.3</v>
      </c>
    </row>
    <row r="207" spans="1:7" x14ac:dyDescent="0.25">
      <c r="A207" t="s">
        <v>299</v>
      </c>
      <c r="B207" t="s">
        <v>3865</v>
      </c>
      <c r="C207">
        <v>48.3</v>
      </c>
      <c r="D207">
        <v>54.381999999999998</v>
      </c>
      <c r="E207">
        <v>47.009</v>
      </c>
      <c r="F207">
        <v>41</v>
      </c>
      <c r="G207">
        <v>1445.2</v>
      </c>
    </row>
    <row r="208" spans="1:7" x14ac:dyDescent="0.25">
      <c r="A208" t="s">
        <v>299</v>
      </c>
      <c r="B208" t="s">
        <v>3866</v>
      </c>
      <c r="C208">
        <v>47.6</v>
      </c>
      <c r="D208">
        <v>53.685000000000002</v>
      </c>
      <c r="E208">
        <v>46.83</v>
      </c>
      <c r="F208">
        <v>40</v>
      </c>
      <c r="G208">
        <v>1417.8</v>
      </c>
    </row>
    <row r="209" spans="1:7" x14ac:dyDescent="0.25">
      <c r="A209" t="s">
        <v>299</v>
      </c>
      <c r="B209" t="s">
        <v>3867</v>
      </c>
      <c r="C209">
        <v>47.5</v>
      </c>
      <c r="D209">
        <v>53.246000000000002</v>
      </c>
      <c r="E209">
        <v>46.798999999999999</v>
      </c>
      <c r="F209">
        <v>40</v>
      </c>
      <c r="G209">
        <v>1428.8</v>
      </c>
    </row>
    <row r="210" spans="1:7" x14ac:dyDescent="0.25">
      <c r="A210" t="s">
        <v>299</v>
      </c>
      <c r="B210" t="s">
        <v>3868</v>
      </c>
      <c r="C210">
        <v>47.1</v>
      </c>
      <c r="D210">
        <v>53.712000000000003</v>
      </c>
      <c r="E210">
        <v>46.670999999999999</v>
      </c>
      <c r="F210">
        <v>41</v>
      </c>
      <c r="G210">
        <v>1427</v>
      </c>
    </row>
    <row r="211" spans="1:7" x14ac:dyDescent="0.25">
      <c r="A211" t="s">
        <v>299</v>
      </c>
      <c r="B211" t="s">
        <v>3869</v>
      </c>
      <c r="C211">
        <v>47.4</v>
      </c>
      <c r="D211">
        <v>53.283000000000001</v>
      </c>
      <c r="E211">
        <v>46.807000000000002</v>
      </c>
      <c r="F211">
        <v>40</v>
      </c>
      <c r="G211">
        <v>1412.1</v>
      </c>
    </row>
    <row r="212" spans="1:7" x14ac:dyDescent="0.25">
      <c r="A212" t="s">
        <v>299</v>
      </c>
      <c r="B212" t="s">
        <v>3870</v>
      </c>
      <c r="C212">
        <v>47.7</v>
      </c>
      <c r="D212">
        <v>53.78</v>
      </c>
      <c r="E212">
        <v>46.734999999999999</v>
      </c>
      <c r="F212">
        <v>40</v>
      </c>
      <c r="G212">
        <v>1430.1</v>
      </c>
    </row>
    <row r="213" spans="1:7" x14ac:dyDescent="0.25">
      <c r="A213" t="s">
        <v>299</v>
      </c>
      <c r="B213" t="s">
        <v>3871</v>
      </c>
      <c r="C213">
        <v>47.3</v>
      </c>
      <c r="D213">
        <v>54.01</v>
      </c>
      <c r="E213">
        <v>46.755000000000003</v>
      </c>
      <c r="F213">
        <v>40</v>
      </c>
      <c r="G213">
        <v>1390.2</v>
      </c>
    </row>
    <row r="214" spans="1:7" x14ac:dyDescent="0.25">
      <c r="A214" t="s">
        <v>299</v>
      </c>
      <c r="B214" t="s">
        <v>3872</v>
      </c>
      <c r="C214">
        <v>47.1</v>
      </c>
      <c r="D214">
        <v>53.19</v>
      </c>
      <c r="E214">
        <v>46.689</v>
      </c>
      <c r="F214">
        <v>40</v>
      </c>
      <c r="G214">
        <v>1434.3</v>
      </c>
    </row>
    <row r="215" spans="1:7" x14ac:dyDescent="0.25">
      <c r="A215" t="s">
        <v>299</v>
      </c>
      <c r="B215" t="s">
        <v>3873</v>
      </c>
      <c r="C215">
        <v>48.2</v>
      </c>
      <c r="D215">
        <v>54.103000000000002</v>
      </c>
      <c r="E215">
        <v>46.978000000000002</v>
      </c>
      <c r="F215">
        <v>41</v>
      </c>
      <c r="G215">
        <v>1455.6</v>
      </c>
    </row>
    <row r="216" spans="1:7" x14ac:dyDescent="0.25">
      <c r="A216" t="s">
        <v>299</v>
      </c>
      <c r="B216" t="s">
        <v>3874</v>
      </c>
      <c r="C216">
        <v>49.1</v>
      </c>
      <c r="D216">
        <v>54.845999999999997</v>
      </c>
      <c r="E216">
        <v>47.061</v>
      </c>
      <c r="F216">
        <v>41</v>
      </c>
      <c r="G216">
        <v>1468.7</v>
      </c>
    </row>
    <row r="217" spans="1:7" x14ac:dyDescent="0.25">
      <c r="A217" t="s">
        <v>299</v>
      </c>
      <c r="B217" t="s">
        <v>3875</v>
      </c>
      <c r="C217">
        <v>48.9</v>
      </c>
      <c r="D217">
        <v>55.076999999999998</v>
      </c>
      <c r="E217">
        <v>47.067</v>
      </c>
      <c r="F217">
        <v>41</v>
      </c>
      <c r="G217">
        <v>1486</v>
      </c>
    </row>
    <row r="218" spans="1:7" x14ac:dyDescent="0.25">
      <c r="A218" t="s">
        <v>299</v>
      </c>
      <c r="B218" t="s">
        <v>3876</v>
      </c>
      <c r="C218">
        <v>48.9</v>
      </c>
      <c r="D218">
        <v>55.043999999999997</v>
      </c>
      <c r="E218">
        <v>46.991999999999997</v>
      </c>
      <c r="F218">
        <v>41</v>
      </c>
      <c r="G218">
        <v>1470.2</v>
      </c>
    </row>
    <row r="219" spans="1:7" x14ac:dyDescent="0.25">
      <c r="A219" t="s">
        <v>299</v>
      </c>
      <c r="B219" t="s">
        <v>3877</v>
      </c>
      <c r="C219">
        <v>48.9</v>
      </c>
      <c r="D219">
        <v>54.511000000000003</v>
      </c>
      <c r="E219">
        <v>47.052999999999997</v>
      </c>
      <c r="F219">
        <v>41</v>
      </c>
      <c r="G219">
        <v>1443.7</v>
      </c>
    </row>
    <row r="220" spans="1:7" x14ac:dyDescent="0.25">
      <c r="A220" t="s">
        <v>299</v>
      </c>
      <c r="B220" t="s">
        <v>3878</v>
      </c>
      <c r="C220">
        <v>48.6</v>
      </c>
      <c r="D220">
        <v>54.540999999999997</v>
      </c>
      <c r="E220">
        <v>47.064999999999998</v>
      </c>
      <c r="F220">
        <v>41</v>
      </c>
      <c r="G220">
        <v>1448.7</v>
      </c>
    </row>
    <row r="221" spans="1:7" x14ac:dyDescent="0.25">
      <c r="A221" t="s">
        <v>299</v>
      </c>
      <c r="B221" t="s">
        <v>3879</v>
      </c>
      <c r="C221">
        <v>48.8</v>
      </c>
      <c r="D221">
        <v>55.372999999999998</v>
      </c>
      <c r="E221">
        <v>47.093000000000004</v>
      </c>
      <c r="F221">
        <v>42</v>
      </c>
      <c r="G221">
        <v>1461.8</v>
      </c>
    </row>
    <row r="222" spans="1:7" x14ac:dyDescent="0.25">
      <c r="A222" t="s">
        <v>299</v>
      </c>
      <c r="B222" t="s">
        <v>3880</v>
      </c>
      <c r="C222">
        <v>48.4</v>
      </c>
      <c r="D222">
        <v>54.018000000000001</v>
      </c>
      <c r="E222">
        <v>46.947000000000003</v>
      </c>
      <c r="F222">
        <v>41</v>
      </c>
      <c r="G222">
        <v>1463.8</v>
      </c>
    </row>
    <row r="223" spans="1:7" x14ac:dyDescent="0.25">
      <c r="A223" t="s">
        <v>299</v>
      </c>
      <c r="B223" t="s">
        <v>3881</v>
      </c>
      <c r="C223">
        <v>47.3</v>
      </c>
      <c r="D223">
        <v>53.972000000000001</v>
      </c>
      <c r="E223">
        <v>46.680999999999997</v>
      </c>
      <c r="F223">
        <v>40</v>
      </c>
      <c r="G223">
        <v>1358.6</v>
      </c>
    </row>
    <row r="224" spans="1:7" x14ac:dyDescent="0.25">
      <c r="A224" t="s">
        <v>299</v>
      </c>
      <c r="B224" t="s">
        <v>3882</v>
      </c>
      <c r="C224">
        <v>47.3</v>
      </c>
      <c r="D224">
        <v>54.518000000000001</v>
      </c>
      <c r="E224">
        <v>46.822000000000003</v>
      </c>
      <c r="F224">
        <v>40</v>
      </c>
      <c r="G224">
        <v>1395.3</v>
      </c>
    </row>
    <row r="225" spans="1:7" x14ac:dyDescent="0.25">
      <c r="A225" t="s">
        <v>299</v>
      </c>
      <c r="B225" t="s">
        <v>3883</v>
      </c>
      <c r="C225">
        <v>47.4</v>
      </c>
      <c r="D225">
        <v>54.268999999999998</v>
      </c>
      <c r="E225">
        <v>46.765999999999998</v>
      </c>
      <c r="F225">
        <v>40</v>
      </c>
      <c r="G225">
        <v>1442.4</v>
      </c>
    </row>
    <row r="226" spans="1:7" x14ac:dyDescent="0.25">
      <c r="A226" t="s">
        <v>299</v>
      </c>
      <c r="B226" t="s">
        <v>3884</v>
      </c>
      <c r="C226">
        <v>47.5</v>
      </c>
      <c r="D226">
        <v>53.929000000000002</v>
      </c>
      <c r="E226">
        <v>46.758000000000003</v>
      </c>
      <c r="F226">
        <v>40</v>
      </c>
      <c r="G226">
        <v>1409.2</v>
      </c>
    </row>
    <row r="227" spans="1:7" x14ac:dyDescent="0.25">
      <c r="A227" t="s">
        <v>299</v>
      </c>
      <c r="B227" t="s">
        <v>3885</v>
      </c>
      <c r="C227">
        <v>47.3</v>
      </c>
      <c r="D227">
        <v>53.518999999999998</v>
      </c>
      <c r="E227">
        <v>46.790999999999997</v>
      </c>
      <c r="F227">
        <v>40</v>
      </c>
      <c r="G227">
        <v>1442.5</v>
      </c>
    </row>
    <row r="228" spans="1:7" x14ac:dyDescent="0.25">
      <c r="A228" t="s">
        <v>299</v>
      </c>
      <c r="B228" t="s">
        <v>3886</v>
      </c>
      <c r="C228">
        <v>47.6</v>
      </c>
      <c r="D228">
        <v>53.652999999999999</v>
      </c>
      <c r="E228">
        <v>46.834000000000003</v>
      </c>
      <c r="F228">
        <v>40</v>
      </c>
      <c r="G228">
        <v>1398.9</v>
      </c>
    </row>
    <row r="229" spans="1:7" x14ac:dyDescent="0.25">
      <c r="A229" t="s">
        <v>299</v>
      </c>
      <c r="B229" t="s">
        <v>3887</v>
      </c>
      <c r="C229">
        <v>47.4</v>
      </c>
      <c r="D229">
        <v>53.860999999999997</v>
      </c>
      <c r="E229">
        <v>46.753999999999998</v>
      </c>
      <c r="F229">
        <v>39</v>
      </c>
      <c r="G229">
        <v>1386.6</v>
      </c>
    </row>
    <row r="230" spans="1:7" x14ac:dyDescent="0.25">
      <c r="A230" t="s">
        <v>299</v>
      </c>
      <c r="B230" t="s">
        <v>3888</v>
      </c>
      <c r="C230">
        <v>47.4</v>
      </c>
      <c r="D230">
        <v>54.06</v>
      </c>
      <c r="E230">
        <v>46.802</v>
      </c>
      <c r="F230">
        <v>40</v>
      </c>
      <c r="G230">
        <v>1375.5</v>
      </c>
    </row>
    <row r="231" spans="1:7" x14ac:dyDescent="0.25">
      <c r="A231" t="s">
        <v>299</v>
      </c>
      <c r="B231" t="s">
        <v>3889</v>
      </c>
      <c r="C231">
        <v>48.6</v>
      </c>
      <c r="D231">
        <v>54.438000000000002</v>
      </c>
      <c r="E231">
        <v>47.006</v>
      </c>
      <c r="F231">
        <v>41</v>
      </c>
      <c r="G231">
        <v>1466.5</v>
      </c>
    </row>
    <row r="232" spans="1:7" x14ac:dyDescent="0.25">
      <c r="A232" t="s">
        <v>299</v>
      </c>
      <c r="B232" t="s">
        <v>3890</v>
      </c>
      <c r="C232">
        <v>49.3</v>
      </c>
      <c r="D232">
        <v>55.103000000000002</v>
      </c>
      <c r="E232">
        <v>46.984999999999999</v>
      </c>
      <c r="F232">
        <v>41</v>
      </c>
      <c r="G232">
        <v>1413.4</v>
      </c>
    </row>
    <row r="233" spans="1:7" x14ac:dyDescent="0.25">
      <c r="A233" t="s">
        <v>299</v>
      </c>
      <c r="B233" t="s">
        <v>3891</v>
      </c>
      <c r="C233">
        <v>48.9</v>
      </c>
      <c r="D233">
        <v>54.7</v>
      </c>
      <c r="E233">
        <v>47.109000000000002</v>
      </c>
      <c r="F233">
        <v>41</v>
      </c>
      <c r="G233">
        <v>1438.3</v>
      </c>
    </row>
    <row r="234" spans="1:7" x14ac:dyDescent="0.25">
      <c r="A234" t="s">
        <v>299</v>
      </c>
      <c r="B234" t="s">
        <v>3892</v>
      </c>
      <c r="C234">
        <v>48.7</v>
      </c>
      <c r="D234">
        <v>54.284999999999997</v>
      </c>
      <c r="E234">
        <v>47.097000000000001</v>
      </c>
      <c r="F234">
        <v>41</v>
      </c>
      <c r="G234">
        <v>1459.6</v>
      </c>
    </row>
    <row r="235" spans="1:7" x14ac:dyDescent="0.25">
      <c r="A235" t="s">
        <v>299</v>
      </c>
      <c r="B235" t="s">
        <v>3893</v>
      </c>
      <c r="C235">
        <v>48.6</v>
      </c>
      <c r="D235">
        <v>54.566000000000003</v>
      </c>
      <c r="E235">
        <v>47.045000000000002</v>
      </c>
      <c r="F235">
        <v>41</v>
      </c>
      <c r="G235">
        <v>1463.5</v>
      </c>
    </row>
    <row r="236" spans="1:7" x14ac:dyDescent="0.25">
      <c r="A236" t="s">
        <v>299</v>
      </c>
      <c r="B236" t="s">
        <v>3894</v>
      </c>
      <c r="C236">
        <v>48.5</v>
      </c>
      <c r="D236">
        <v>53.826000000000001</v>
      </c>
      <c r="E236">
        <v>47.094999999999999</v>
      </c>
      <c r="F236">
        <v>41</v>
      </c>
      <c r="G236">
        <v>1464.2</v>
      </c>
    </row>
    <row r="237" spans="1:7" x14ac:dyDescent="0.25">
      <c r="A237" t="s">
        <v>299</v>
      </c>
      <c r="B237" t="s">
        <v>3895</v>
      </c>
      <c r="C237">
        <v>47.5</v>
      </c>
      <c r="D237">
        <v>53.377000000000002</v>
      </c>
      <c r="E237">
        <v>46.98</v>
      </c>
      <c r="F237">
        <v>41</v>
      </c>
      <c r="G237">
        <v>1457.2</v>
      </c>
    </row>
    <row r="238" spans="1:7" x14ac:dyDescent="0.25">
      <c r="A238" t="s">
        <v>299</v>
      </c>
      <c r="B238" t="s">
        <v>3896</v>
      </c>
      <c r="C238">
        <v>47.7</v>
      </c>
      <c r="D238">
        <v>54.146000000000001</v>
      </c>
      <c r="E238">
        <v>46.859000000000002</v>
      </c>
      <c r="F238">
        <v>44</v>
      </c>
      <c r="G238">
        <v>1440.5</v>
      </c>
    </row>
    <row r="239" spans="1:7" x14ac:dyDescent="0.25">
      <c r="A239" t="s">
        <v>299</v>
      </c>
      <c r="B239" t="s">
        <v>3897</v>
      </c>
      <c r="C239">
        <v>46.6</v>
      </c>
      <c r="D239">
        <v>52.988999999999997</v>
      </c>
      <c r="E239">
        <v>46.744999999999997</v>
      </c>
      <c r="F239">
        <v>39</v>
      </c>
      <c r="G239">
        <v>1410.5</v>
      </c>
    </row>
    <row r="240" spans="1:7" x14ac:dyDescent="0.25">
      <c r="A240" t="s">
        <v>299</v>
      </c>
      <c r="B240" t="s">
        <v>3898</v>
      </c>
      <c r="C240">
        <v>46.5</v>
      </c>
      <c r="D240">
        <v>53.396999999999998</v>
      </c>
      <c r="E240">
        <v>46.826999999999998</v>
      </c>
      <c r="F240">
        <v>42</v>
      </c>
      <c r="G240">
        <v>1439.5</v>
      </c>
    </row>
    <row r="241" spans="1:7" x14ac:dyDescent="0.25">
      <c r="A241" t="s">
        <v>299</v>
      </c>
      <c r="B241" t="s">
        <v>3899</v>
      </c>
      <c r="C241">
        <v>46.9</v>
      </c>
      <c r="D241">
        <v>52.978000000000002</v>
      </c>
      <c r="E241">
        <v>46.854999999999997</v>
      </c>
      <c r="F241">
        <v>40</v>
      </c>
      <c r="G241">
        <v>1425.3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25C9-D71B-4637-A963-130575A081FB}">
  <dimension ref="A1:J242"/>
  <sheetViews>
    <sheetView workbookViewId="0">
      <selection activeCell="J2" sqref="J2:J6"/>
    </sheetView>
  </sheetViews>
  <sheetFormatPr defaultRowHeight="15" x14ac:dyDescent="0.25"/>
  <cols>
    <col min="2" max="2" width="11.7109375" bestFit="1" customWidth="1"/>
    <col min="3" max="3" width="29" bestFit="1" customWidth="1"/>
    <col min="4" max="4" width="17.42578125" bestFit="1" customWidth="1"/>
    <col min="5" max="5" width="38" bestFit="1" customWidth="1"/>
    <col min="6" max="6" width="42" bestFit="1" customWidth="1"/>
    <col min="7" max="7" width="24.7109375" bestFit="1" customWidth="1"/>
    <col min="10" max="10" width="1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253</v>
      </c>
    </row>
    <row r="2" spans="1:10" x14ac:dyDescent="0.25">
      <c r="A2" t="s">
        <v>7</v>
      </c>
      <c r="B2" t="s">
        <v>8</v>
      </c>
      <c r="C2">
        <v>40.139000000000003</v>
      </c>
      <c r="D2">
        <v>2</v>
      </c>
      <c r="E2">
        <v>35.5</v>
      </c>
      <c r="F2">
        <v>13.222</v>
      </c>
      <c r="G2">
        <v>3.3</v>
      </c>
      <c r="I2" t="s">
        <v>249</v>
      </c>
      <c r="J2" s="1">
        <f>AVERAGE(Tbl_klidovy_stav[Celkové využití CPU '[%']])</f>
        <v>3.7751037344398339</v>
      </c>
    </row>
    <row r="3" spans="1:10" x14ac:dyDescent="0.25">
      <c r="A3" t="s">
        <v>7</v>
      </c>
      <c r="B3" t="s">
        <v>9</v>
      </c>
      <c r="C3">
        <v>39.966999999999999</v>
      </c>
      <c r="D3">
        <v>0</v>
      </c>
      <c r="E3">
        <v>35.5</v>
      </c>
      <c r="F3">
        <v>14.441000000000001</v>
      </c>
      <c r="G3">
        <v>5</v>
      </c>
      <c r="I3" t="s">
        <v>250</v>
      </c>
      <c r="J3" s="1">
        <f>AVERAGE(Tbl_klidovy_stav[CPU Spotřeba energie jádra (SVI3 TFN) '[W']])</f>
        <v>13.484344398340244</v>
      </c>
    </row>
    <row r="4" spans="1:10" x14ac:dyDescent="0.25">
      <c r="A4" t="s">
        <v>7</v>
      </c>
      <c r="B4" t="s">
        <v>10</v>
      </c>
      <c r="C4">
        <v>39.966999999999999</v>
      </c>
      <c r="D4">
        <v>0</v>
      </c>
      <c r="E4">
        <v>10</v>
      </c>
      <c r="F4">
        <v>13.045999999999999</v>
      </c>
      <c r="G4">
        <v>3.5</v>
      </c>
      <c r="I4" t="s">
        <v>251</v>
      </c>
      <c r="J4" s="1">
        <f>AVERAGE(Tbl_klidovy_stav[Využití GPU '[%']])</f>
        <v>1.1493775933609958</v>
      </c>
    </row>
    <row r="5" spans="1:10" x14ac:dyDescent="0.25">
      <c r="A5" t="s">
        <v>7</v>
      </c>
      <c r="B5" t="s">
        <v>11</v>
      </c>
      <c r="C5">
        <v>39.951000000000001</v>
      </c>
      <c r="D5">
        <v>1</v>
      </c>
      <c r="E5">
        <v>9.6999999999999993</v>
      </c>
      <c r="F5">
        <v>13.667</v>
      </c>
      <c r="G5">
        <v>3.9</v>
      </c>
      <c r="I5" t="s">
        <v>252</v>
      </c>
      <c r="J5" s="1">
        <f>AVERAGE(Tbl_klidovy_stav[Total Board Power (TBP) '[W']])</f>
        <v>39.203659751037314</v>
      </c>
    </row>
    <row r="6" spans="1:10" x14ac:dyDescent="0.25">
      <c r="A6" t="s">
        <v>7</v>
      </c>
      <c r="B6" t="s">
        <v>12</v>
      </c>
      <c r="C6">
        <v>38.703000000000003</v>
      </c>
      <c r="D6">
        <v>1</v>
      </c>
      <c r="E6">
        <v>9.5</v>
      </c>
      <c r="F6">
        <v>13.086</v>
      </c>
      <c r="G6">
        <v>3.9</v>
      </c>
      <c r="I6" t="s">
        <v>254</v>
      </c>
      <c r="J6" s="1">
        <f>AVERAGE(Tbl_klidovy_stav[Snímková frekvence (Presented) '[FPS']])</f>
        <v>52.974273858921187</v>
      </c>
    </row>
    <row r="7" spans="1:10" x14ac:dyDescent="0.25">
      <c r="A7" t="s">
        <v>7</v>
      </c>
      <c r="B7" t="s">
        <v>13</v>
      </c>
      <c r="C7">
        <v>39.04</v>
      </c>
      <c r="D7">
        <v>2</v>
      </c>
      <c r="E7">
        <v>225.9</v>
      </c>
      <c r="F7">
        <v>16.63</v>
      </c>
      <c r="G7">
        <v>7.4</v>
      </c>
    </row>
    <row r="8" spans="1:10" x14ac:dyDescent="0.25">
      <c r="A8" t="s">
        <v>7</v>
      </c>
      <c r="B8" t="s">
        <v>14</v>
      </c>
      <c r="C8">
        <v>38.887</v>
      </c>
      <c r="D8">
        <v>5</v>
      </c>
      <c r="E8">
        <v>150.1</v>
      </c>
      <c r="F8">
        <v>17.683</v>
      </c>
      <c r="G8">
        <v>7.5</v>
      </c>
    </row>
    <row r="9" spans="1:10" x14ac:dyDescent="0.25">
      <c r="A9" t="s">
        <v>7</v>
      </c>
      <c r="B9" t="s">
        <v>15</v>
      </c>
      <c r="C9">
        <v>38.761000000000003</v>
      </c>
      <c r="D9">
        <v>4</v>
      </c>
      <c r="E9">
        <v>119</v>
      </c>
      <c r="F9">
        <v>14.686</v>
      </c>
      <c r="G9">
        <v>4.9000000000000004</v>
      </c>
    </row>
    <row r="10" spans="1:10" x14ac:dyDescent="0.25">
      <c r="A10" t="s">
        <v>7</v>
      </c>
      <c r="B10" t="s">
        <v>16</v>
      </c>
      <c r="C10">
        <v>38.78</v>
      </c>
      <c r="D10">
        <v>1</v>
      </c>
      <c r="E10">
        <v>119.2</v>
      </c>
      <c r="F10">
        <v>13.247999999999999</v>
      </c>
      <c r="G10">
        <v>3.8</v>
      </c>
    </row>
    <row r="11" spans="1:10" x14ac:dyDescent="0.25">
      <c r="A11" t="s">
        <v>7</v>
      </c>
      <c r="B11" t="s">
        <v>17</v>
      </c>
      <c r="C11">
        <v>39.415999999999997</v>
      </c>
      <c r="D11">
        <v>1</v>
      </c>
      <c r="E11">
        <v>119.3</v>
      </c>
      <c r="F11">
        <v>14.817</v>
      </c>
      <c r="G11">
        <v>6.1</v>
      </c>
    </row>
    <row r="12" spans="1:10" x14ac:dyDescent="0.25">
      <c r="A12" t="s">
        <v>7</v>
      </c>
      <c r="B12" t="s">
        <v>18</v>
      </c>
      <c r="C12">
        <v>40.463999999999999</v>
      </c>
      <c r="D12">
        <v>1</v>
      </c>
      <c r="E12">
        <v>119.3</v>
      </c>
      <c r="F12">
        <v>17.027000000000001</v>
      </c>
      <c r="G12">
        <v>6.9</v>
      </c>
    </row>
    <row r="13" spans="1:10" x14ac:dyDescent="0.25">
      <c r="A13" t="s">
        <v>7</v>
      </c>
      <c r="B13" t="s">
        <v>19</v>
      </c>
      <c r="C13">
        <v>39.256</v>
      </c>
      <c r="D13">
        <v>1</v>
      </c>
      <c r="E13">
        <v>119.3</v>
      </c>
      <c r="F13">
        <v>19.283000000000001</v>
      </c>
      <c r="G13">
        <v>10.9</v>
      </c>
    </row>
    <row r="14" spans="1:10" x14ac:dyDescent="0.25">
      <c r="A14" t="s">
        <v>7</v>
      </c>
      <c r="B14" t="s">
        <v>20</v>
      </c>
      <c r="C14">
        <v>39.145000000000003</v>
      </c>
      <c r="D14">
        <v>2</v>
      </c>
      <c r="E14">
        <v>119.3</v>
      </c>
      <c r="F14">
        <v>13.539</v>
      </c>
      <c r="G14">
        <v>3.4</v>
      </c>
    </row>
    <row r="15" spans="1:10" x14ac:dyDescent="0.25">
      <c r="A15" t="s">
        <v>7</v>
      </c>
      <c r="B15" t="s">
        <v>21</v>
      </c>
      <c r="C15">
        <v>40.101999999999997</v>
      </c>
      <c r="D15">
        <v>1</v>
      </c>
      <c r="E15">
        <v>119.3</v>
      </c>
      <c r="F15">
        <v>13.208</v>
      </c>
      <c r="G15">
        <v>3.6</v>
      </c>
    </row>
    <row r="16" spans="1:10" x14ac:dyDescent="0.25">
      <c r="A16" t="s">
        <v>7</v>
      </c>
      <c r="B16" t="s">
        <v>22</v>
      </c>
      <c r="C16">
        <v>39.395000000000003</v>
      </c>
      <c r="D16">
        <v>2</v>
      </c>
      <c r="E16">
        <v>119.3</v>
      </c>
      <c r="F16">
        <v>13.22</v>
      </c>
      <c r="G16">
        <v>3.2</v>
      </c>
    </row>
    <row r="17" spans="1:7" x14ac:dyDescent="0.25">
      <c r="A17" t="s">
        <v>7</v>
      </c>
      <c r="B17" t="s">
        <v>23</v>
      </c>
      <c r="C17">
        <v>38.555</v>
      </c>
      <c r="D17">
        <v>1</v>
      </c>
      <c r="E17">
        <v>119.3</v>
      </c>
      <c r="F17">
        <v>13.023999999999999</v>
      </c>
      <c r="G17">
        <v>3.5</v>
      </c>
    </row>
    <row r="18" spans="1:7" x14ac:dyDescent="0.25">
      <c r="A18" t="s">
        <v>7</v>
      </c>
      <c r="B18" t="s">
        <v>24</v>
      </c>
      <c r="C18">
        <v>38.639000000000003</v>
      </c>
      <c r="D18">
        <v>2</v>
      </c>
      <c r="E18">
        <v>7.9</v>
      </c>
      <c r="F18">
        <v>12.817</v>
      </c>
      <c r="G18">
        <v>3.2</v>
      </c>
    </row>
    <row r="19" spans="1:7" x14ac:dyDescent="0.25">
      <c r="A19" t="s">
        <v>7</v>
      </c>
      <c r="B19" t="s">
        <v>25</v>
      </c>
      <c r="C19">
        <v>39.219000000000001</v>
      </c>
      <c r="D19">
        <v>1</v>
      </c>
      <c r="E19">
        <v>7.9</v>
      </c>
      <c r="F19">
        <v>13.25</v>
      </c>
      <c r="G19">
        <v>4</v>
      </c>
    </row>
    <row r="20" spans="1:7" x14ac:dyDescent="0.25">
      <c r="A20" t="s">
        <v>7</v>
      </c>
      <c r="B20" t="s">
        <v>26</v>
      </c>
      <c r="C20">
        <v>39.904000000000003</v>
      </c>
      <c r="D20">
        <v>1</v>
      </c>
      <c r="E20">
        <v>7.8</v>
      </c>
      <c r="F20">
        <v>13.461</v>
      </c>
      <c r="G20">
        <v>3.6</v>
      </c>
    </row>
    <row r="21" spans="1:7" x14ac:dyDescent="0.25">
      <c r="A21" t="s">
        <v>7</v>
      </c>
      <c r="B21" t="s">
        <v>27</v>
      </c>
      <c r="C21">
        <v>39.682000000000002</v>
      </c>
      <c r="D21">
        <v>1</v>
      </c>
      <c r="E21">
        <v>8</v>
      </c>
      <c r="F21">
        <v>13.214</v>
      </c>
      <c r="G21">
        <v>3.6</v>
      </c>
    </row>
    <row r="22" spans="1:7" x14ac:dyDescent="0.25">
      <c r="A22" t="s">
        <v>7</v>
      </c>
      <c r="B22" t="s">
        <v>28</v>
      </c>
      <c r="C22">
        <v>39.222000000000001</v>
      </c>
      <c r="D22">
        <v>2</v>
      </c>
      <c r="E22">
        <v>7.6</v>
      </c>
      <c r="F22">
        <v>13.39</v>
      </c>
      <c r="G22">
        <v>3.3</v>
      </c>
    </row>
    <row r="23" spans="1:7" x14ac:dyDescent="0.25">
      <c r="A23" t="s">
        <v>7</v>
      </c>
      <c r="B23" t="s">
        <v>29</v>
      </c>
      <c r="C23">
        <v>39.536999999999999</v>
      </c>
      <c r="D23">
        <v>1</v>
      </c>
      <c r="E23">
        <v>7.5</v>
      </c>
      <c r="F23">
        <v>12.994999999999999</v>
      </c>
      <c r="G23">
        <v>3.6</v>
      </c>
    </row>
    <row r="24" spans="1:7" x14ac:dyDescent="0.25">
      <c r="A24" t="s">
        <v>7</v>
      </c>
      <c r="B24" t="s">
        <v>30</v>
      </c>
      <c r="C24">
        <v>39.283000000000001</v>
      </c>
      <c r="D24">
        <v>2</v>
      </c>
      <c r="E24">
        <v>7.5</v>
      </c>
      <c r="F24">
        <v>13.259</v>
      </c>
      <c r="G24">
        <v>3.3</v>
      </c>
    </row>
    <row r="25" spans="1:7" x14ac:dyDescent="0.25">
      <c r="A25" t="s">
        <v>7</v>
      </c>
      <c r="B25" t="s">
        <v>31</v>
      </c>
      <c r="C25">
        <v>38.536999999999999</v>
      </c>
      <c r="D25">
        <v>1</v>
      </c>
      <c r="E25">
        <v>7.5</v>
      </c>
      <c r="F25">
        <v>14.073</v>
      </c>
      <c r="G25">
        <v>4.3</v>
      </c>
    </row>
    <row r="26" spans="1:7" x14ac:dyDescent="0.25">
      <c r="A26" t="s">
        <v>7</v>
      </c>
      <c r="B26" t="s">
        <v>32</v>
      </c>
      <c r="C26">
        <v>38.720999999999997</v>
      </c>
      <c r="D26">
        <v>2</v>
      </c>
      <c r="E26">
        <v>7.6</v>
      </c>
      <c r="F26">
        <v>13.131</v>
      </c>
      <c r="G26">
        <v>3.4</v>
      </c>
    </row>
    <row r="27" spans="1:7" x14ac:dyDescent="0.25">
      <c r="A27" t="s">
        <v>7</v>
      </c>
      <c r="B27" t="s">
        <v>33</v>
      </c>
      <c r="C27">
        <v>38.32</v>
      </c>
      <c r="D27">
        <v>1</v>
      </c>
      <c r="E27">
        <v>7.8</v>
      </c>
      <c r="F27">
        <v>13.077</v>
      </c>
      <c r="G27">
        <v>3.4</v>
      </c>
    </row>
    <row r="28" spans="1:7" x14ac:dyDescent="0.25">
      <c r="A28" t="s">
        <v>7</v>
      </c>
      <c r="B28" t="s">
        <v>34</v>
      </c>
      <c r="C28">
        <v>38.128999999999998</v>
      </c>
      <c r="D28">
        <v>2</v>
      </c>
      <c r="E28">
        <v>7.4</v>
      </c>
      <c r="F28">
        <v>13.425000000000001</v>
      </c>
      <c r="G28">
        <v>3.7</v>
      </c>
    </row>
    <row r="29" spans="1:7" x14ac:dyDescent="0.25">
      <c r="A29" t="s">
        <v>7</v>
      </c>
      <c r="B29" t="s">
        <v>35</v>
      </c>
      <c r="C29">
        <v>38.707999999999998</v>
      </c>
      <c r="D29">
        <v>1</v>
      </c>
      <c r="E29">
        <v>7.6</v>
      </c>
      <c r="F29">
        <v>13.379</v>
      </c>
      <c r="G29">
        <v>3.6</v>
      </c>
    </row>
    <row r="30" spans="1:7" x14ac:dyDescent="0.25">
      <c r="A30" t="s">
        <v>7</v>
      </c>
      <c r="B30" t="s">
        <v>36</v>
      </c>
      <c r="C30">
        <v>39.048000000000002</v>
      </c>
      <c r="D30">
        <v>2</v>
      </c>
      <c r="E30">
        <v>7.3</v>
      </c>
      <c r="F30">
        <v>13.244999999999999</v>
      </c>
      <c r="G30">
        <v>3.6</v>
      </c>
    </row>
    <row r="31" spans="1:7" x14ac:dyDescent="0.25">
      <c r="A31" t="s">
        <v>7</v>
      </c>
      <c r="B31" t="s">
        <v>37</v>
      </c>
      <c r="C31">
        <v>38.201000000000001</v>
      </c>
      <c r="D31">
        <v>1</v>
      </c>
      <c r="E31">
        <v>7.5</v>
      </c>
      <c r="F31">
        <v>13.223000000000001</v>
      </c>
      <c r="G31">
        <v>3.4</v>
      </c>
    </row>
    <row r="32" spans="1:7" x14ac:dyDescent="0.25">
      <c r="A32" t="s">
        <v>7</v>
      </c>
      <c r="B32" t="s">
        <v>38</v>
      </c>
      <c r="C32">
        <v>39.07</v>
      </c>
      <c r="D32">
        <v>0</v>
      </c>
      <c r="E32">
        <v>7.1</v>
      </c>
      <c r="F32">
        <v>13.305</v>
      </c>
      <c r="G32">
        <v>3.5</v>
      </c>
    </row>
    <row r="33" spans="1:7" x14ac:dyDescent="0.25">
      <c r="A33" t="s">
        <v>7</v>
      </c>
      <c r="B33" t="s">
        <v>39</v>
      </c>
      <c r="C33">
        <v>39.054000000000002</v>
      </c>
      <c r="D33">
        <v>1</v>
      </c>
      <c r="E33">
        <v>7</v>
      </c>
      <c r="F33">
        <v>13.157999999999999</v>
      </c>
      <c r="G33">
        <v>3.4</v>
      </c>
    </row>
    <row r="34" spans="1:7" x14ac:dyDescent="0.25">
      <c r="A34" t="s">
        <v>7</v>
      </c>
      <c r="B34" t="s">
        <v>40</v>
      </c>
      <c r="C34">
        <v>39.92</v>
      </c>
      <c r="D34">
        <v>0</v>
      </c>
      <c r="E34">
        <v>7</v>
      </c>
      <c r="F34">
        <v>13.157999999999999</v>
      </c>
      <c r="G34">
        <v>3.4</v>
      </c>
    </row>
    <row r="35" spans="1:7" x14ac:dyDescent="0.25">
      <c r="A35" t="s">
        <v>7</v>
      </c>
      <c r="B35" t="s">
        <v>41</v>
      </c>
      <c r="C35">
        <v>40.276000000000003</v>
      </c>
      <c r="D35">
        <v>1</v>
      </c>
      <c r="E35">
        <v>7</v>
      </c>
      <c r="F35">
        <v>13.202999999999999</v>
      </c>
      <c r="G35">
        <v>3.5</v>
      </c>
    </row>
    <row r="36" spans="1:7" x14ac:dyDescent="0.25">
      <c r="A36" t="s">
        <v>7</v>
      </c>
      <c r="B36" t="s">
        <v>42</v>
      </c>
      <c r="C36">
        <v>39.994999999999997</v>
      </c>
      <c r="D36">
        <v>0</v>
      </c>
      <c r="E36">
        <v>7</v>
      </c>
      <c r="F36">
        <v>13.584</v>
      </c>
      <c r="G36">
        <v>3.8</v>
      </c>
    </row>
    <row r="37" spans="1:7" x14ac:dyDescent="0.25">
      <c r="A37" t="s">
        <v>7</v>
      </c>
      <c r="B37" t="s">
        <v>43</v>
      </c>
      <c r="C37">
        <v>39.832999999999998</v>
      </c>
      <c r="D37">
        <v>1</v>
      </c>
      <c r="E37">
        <v>7</v>
      </c>
      <c r="F37">
        <v>13.346</v>
      </c>
      <c r="G37">
        <v>3.5</v>
      </c>
    </row>
    <row r="38" spans="1:7" x14ac:dyDescent="0.25">
      <c r="A38" t="s">
        <v>7</v>
      </c>
      <c r="B38" t="s">
        <v>44</v>
      </c>
      <c r="C38">
        <v>39.386000000000003</v>
      </c>
      <c r="D38">
        <v>0</v>
      </c>
      <c r="E38">
        <v>7</v>
      </c>
      <c r="F38">
        <v>13.247999999999999</v>
      </c>
      <c r="G38">
        <v>3.4</v>
      </c>
    </row>
    <row r="39" spans="1:7" x14ac:dyDescent="0.25">
      <c r="A39" t="s">
        <v>7</v>
      </c>
      <c r="B39" t="s">
        <v>45</v>
      </c>
      <c r="C39">
        <v>39.081000000000003</v>
      </c>
      <c r="D39">
        <v>1</v>
      </c>
      <c r="E39">
        <v>6.9</v>
      </c>
      <c r="F39">
        <v>13.326000000000001</v>
      </c>
      <c r="G39">
        <v>3.5</v>
      </c>
    </row>
    <row r="40" spans="1:7" x14ac:dyDescent="0.25">
      <c r="A40" t="s">
        <v>7</v>
      </c>
      <c r="B40" t="s">
        <v>46</v>
      </c>
      <c r="C40">
        <v>38.494999999999997</v>
      </c>
      <c r="D40">
        <v>7</v>
      </c>
      <c r="E40">
        <v>6.8</v>
      </c>
      <c r="F40">
        <v>13.625999999999999</v>
      </c>
      <c r="G40">
        <v>3.8</v>
      </c>
    </row>
    <row r="41" spans="1:7" x14ac:dyDescent="0.25">
      <c r="A41" t="s">
        <v>7</v>
      </c>
      <c r="B41" t="s">
        <v>47</v>
      </c>
      <c r="C41">
        <v>39.012</v>
      </c>
      <c r="D41">
        <v>1</v>
      </c>
      <c r="E41">
        <v>6.8</v>
      </c>
      <c r="F41">
        <v>13.695</v>
      </c>
      <c r="G41">
        <v>3.8</v>
      </c>
    </row>
    <row r="42" spans="1:7" x14ac:dyDescent="0.25">
      <c r="A42" t="s">
        <v>7</v>
      </c>
      <c r="B42" t="s">
        <v>48</v>
      </c>
      <c r="C42">
        <v>38.533999999999999</v>
      </c>
      <c r="D42">
        <v>1</v>
      </c>
      <c r="E42">
        <v>6.8</v>
      </c>
      <c r="F42">
        <v>13.49</v>
      </c>
      <c r="G42">
        <v>3.4</v>
      </c>
    </row>
    <row r="43" spans="1:7" x14ac:dyDescent="0.25">
      <c r="A43" t="s">
        <v>7</v>
      </c>
      <c r="B43" t="s">
        <v>49</v>
      </c>
      <c r="C43">
        <v>38.475000000000001</v>
      </c>
      <c r="D43">
        <v>1</v>
      </c>
      <c r="E43">
        <v>6.6</v>
      </c>
      <c r="F43">
        <v>13.315</v>
      </c>
      <c r="G43">
        <v>3.5</v>
      </c>
    </row>
    <row r="44" spans="1:7" x14ac:dyDescent="0.25">
      <c r="A44" t="s">
        <v>7</v>
      </c>
      <c r="B44" t="s">
        <v>50</v>
      </c>
      <c r="C44">
        <v>39.372999999999998</v>
      </c>
      <c r="D44">
        <v>1</v>
      </c>
      <c r="E44">
        <v>6.5</v>
      </c>
      <c r="F44">
        <v>13.631</v>
      </c>
      <c r="G44">
        <v>3.3</v>
      </c>
    </row>
    <row r="45" spans="1:7" x14ac:dyDescent="0.25">
      <c r="A45" t="s">
        <v>7</v>
      </c>
      <c r="B45" t="s">
        <v>51</v>
      </c>
      <c r="C45">
        <v>38.973999999999997</v>
      </c>
      <c r="D45">
        <v>1</v>
      </c>
      <c r="E45">
        <v>6.5</v>
      </c>
      <c r="F45">
        <v>12.891</v>
      </c>
      <c r="G45">
        <v>3.4</v>
      </c>
    </row>
    <row r="46" spans="1:7" x14ac:dyDescent="0.25">
      <c r="A46" t="s">
        <v>7</v>
      </c>
      <c r="B46" t="s">
        <v>52</v>
      </c>
      <c r="C46">
        <v>38.472999999999999</v>
      </c>
      <c r="D46">
        <v>2</v>
      </c>
      <c r="E46">
        <v>6.4</v>
      </c>
      <c r="F46">
        <v>13.045</v>
      </c>
      <c r="G46">
        <v>3.3</v>
      </c>
    </row>
    <row r="47" spans="1:7" x14ac:dyDescent="0.25">
      <c r="A47" t="s">
        <v>7</v>
      </c>
      <c r="B47" t="s">
        <v>53</v>
      </c>
      <c r="C47">
        <v>39.216999999999999</v>
      </c>
      <c r="D47">
        <v>2</v>
      </c>
      <c r="E47">
        <v>6.5</v>
      </c>
      <c r="F47">
        <v>13.465999999999999</v>
      </c>
      <c r="G47">
        <v>3.7</v>
      </c>
    </row>
    <row r="48" spans="1:7" x14ac:dyDescent="0.25">
      <c r="A48" t="s">
        <v>7</v>
      </c>
      <c r="B48" t="s">
        <v>54</v>
      </c>
      <c r="C48">
        <v>38.595999999999997</v>
      </c>
      <c r="D48">
        <v>1</v>
      </c>
      <c r="E48">
        <v>6.5</v>
      </c>
      <c r="F48">
        <v>13.234999999999999</v>
      </c>
      <c r="G48">
        <v>3.5</v>
      </c>
    </row>
    <row r="49" spans="1:7" x14ac:dyDescent="0.25">
      <c r="A49" t="s">
        <v>7</v>
      </c>
      <c r="B49" t="s">
        <v>55</v>
      </c>
      <c r="C49">
        <v>39.216000000000001</v>
      </c>
      <c r="D49">
        <v>1</v>
      </c>
      <c r="E49">
        <v>6.7</v>
      </c>
      <c r="F49">
        <v>13.243</v>
      </c>
      <c r="G49">
        <v>3.3</v>
      </c>
    </row>
    <row r="50" spans="1:7" x14ac:dyDescent="0.25">
      <c r="A50" t="s">
        <v>7</v>
      </c>
      <c r="B50" t="s">
        <v>56</v>
      </c>
      <c r="C50">
        <v>38.826000000000001</v>
      </c>
      <c r="D50">
        <v>1</v>
      </c>
      <c r="E50">
        <v>6.5</v>
      </c>
      <c r="F50">
        <v>12.971</v>
      </c>
      <c r="G50">
        <v>3.6</v>
      </c>
    </row>
    <row r="51" spans="1:7" x14ac:dyDescent="0.25">
      <c r="A51" t="s">
        <v>7</v>
      </c>
      <c r="B51" t="s">
        <v>57</v>
      </c>
      <c r="C51">
        <v>39.546999999999997</v>
      </c>
      <c r="D51">
        <v>0</v>
      </c>
      <c r="E51">
        <v>6.5</v>
      </c>
      <c r="F51">
        <v>13.151</v>
      </c>
      <c r="G51">
        <v>3.4</v>
      </c>
    </row>
    <row r="52" spans="1:7" x14ac:dyDescent="0.25">
      <c r="A52" t="s">
        <v>7</v>
      </c>
      <c r="B52" t="s">
        <v>58</v>
      </c>
      <c r="C52">
        <v>39.774000000000001</v>
      </c>
      <c r="D52">
        <v>1</v>
      </c>
      <c r="E52">
        <v>6.6</v>
      </c>
      <c r="F52">
        <v>13.619</v>
      </c>
      <c r="G52">
        <v>3.6</v>
      </c>
    </row>
    <row r="53" spans="1:7" x14ac:dyDescent="0.25">
      <c r="A53" t="s">
        <v>7</v>
      </c>
      <c r="B53" t="s">
        <v>59</v>
      </c>
      <c r="C53">
        <v>40.024999999999999</v>
      </c>
      <c r="D53">
        <v>0</v>
      </c>
      <c r="E53">
        <v>6.8</v>
      </c>
      <c r="F53">
        <v>13.497</v>
      </c>
      <c r="G53">
        <v>3.4</v>
      </c>
    </row>
    <row r="54" spans="1:7" x14ac:dyDescent="0.25">
      <c r="A54" t="s">
        <v>7</v>
      </c>
      <c r="B54" t="s">
        <v>60</v>
      </c>
      <c r="C54">
        <v>39.94</v>
      </c>
      <c r="D54">
        <v>1</v>
      </c>
      <c r="E54">
        <v>6.5</v>
      </c>
      <c r="F54">
        <v>13.343999999999999</v>
      </c>
      <c r="G54">
        <v>3.4</v>
      </c>
    </row>
    <row r="55" spans="1:7" x14ac:dyDescent="0.25">
      <c r="A55" t="s">
        <v>7</v>
      </c>
      <c r="B55" t="s">
        <v>61</v>
      </c>
      <c r="C55">
        <v>39.901000000000003</v>
      </c>
      <c r="D55">
        <v>0</v>
      </c>
      <c r="E55">
        <v>6.5</v>
      </c>
      <c r="F55">
        <v>12.987</v>
      </c>
      <c r="G55">
        <v>3.3</v>
      </c>
    </row>
    <row r="56" spans="1:7" x14ac:dyDescent="0.25">
      <c r="A56" t="s">
        <v>7</v>
      </c>
      <c r="B56" t="s">
        <v>62</v>
      </c>
      <c r="C56">
        <v>39.561</v>
      </c>
      <c r="D56">
        <v>3</v>
      </c>
      <c r="E56">
        <v>6.7</v>
      </c>
      <c r="F56">
        <v>14.151999999999999</v>
      </c>
      <c r="G56">
        <v>4.2</v>
      </c>
    </row>
    <row r="57" spans="1:7" x14ac:dyDescent="0.25">
      <c r="A57" t="s">
        <v>7</v>
      </c>
      <c r="B57" t="s">
        <v>63</v>
      </c>
      <c r="C57">
        <v>39.201999999999998</v>
      </c>
      <c r="D57">
        <v>0</v>
      </c>
      <c r="E57">
        <v>3314.6</v>
      </c>
      <c r="F57">
        <v>13.688000000000001</v>
      </c>
      <c r="G57">
        <v>3.9</v>
      </c>
    </row>
    <row r="58" spans="1:7" x14ac:dyDescent="0.25">
      <c r="A58" t="s">
        <v>7</v>
      </c>
      <c r="B58" t="s">
        <v>64</v>
      </c>
      <c r="C58">
        <v>38.31</v>
      </c>
      <c r="D58">
        <v>1</v>
      </c>
      <c r="E58">
        <v>226.4</v>
      </c>
      <c r="F58">
        <v>13.629</v>
      </c>
      <c r="G58">
        <v>3.8</v>
      </c>
    </row>
    <row r="59" spans="1:7" x14ac:dyDescent="0.25">
      <c r="A59" t="s">
        <v>7</v>
      </c>
      <c r="B59" t="s">
        <v>65</v>
      </c>
      <c r="C59">
        <v>38.387</v>
      </c>
      <c r="D59">
        <v>0</v>
      </c>
      <c r="E59">
        <v>226.4</v>
      </c>
      <c r="F59">
        <v>13.052</v>
      </c>
      <c r="G59">
        <v>3.6</v>
      </c>
    </row>
    <row r="60" spans="1:7" x14ac:dyDescent="0.25">
      <c r="A60" t="s">
        <v>7</v>
      </c>
      <c r="B60" t="s">
        <v>66</v>
      </c>
      <c r="C60">
        <v>38.709000000000003</v>
      </c>
      <c r="D60">
        <v>1</v>
      </c>
      <c r="E60">
        <v>226.4</v>
      </c>
      <c r="F60">
        <v>13.314</v>
      </c>
      <c r="G60">
        <v>3.7</v>
      </c>
    </row>
    <row r="61" spans="1:7" x14ac:dyDescent="0.25">
      <c r="A61" t="s">
        <v>7</v>
      </c>
      <c r="B61" t="s">
        <v>67</v>
      </c>
      <c r="C61">
        <v>38.945999999999998</v>
      </c>
      <c r="D61">
        <v>0</v>
      </c>
      <c r="E61">
        <v>226.4</v>
      </c>
      <c r="F61">
        <v>13.268000000000001</v>
      </c>
      <c r="G61">
        <v>3.3</v>
      </c>
    </row>
    <row r="62" spans="1:7" x14ac:dyDescent="0.25">
      <c r="A62" t="s">
        <v>7</v>
      </c>
      <c r="B62" t="s">
        <v>68</v>
      </c>
      <c r="C62">
        <v>38.945999999999998</v>
      </c>
      <c r="D62">
        <v>0</v>
      </c>
      <c r="E62">
        <v>226.4</v>
      </c>
      <c r="F62">
        <v>13.63</v>
      </c>
      <c r="G62">
        <v>4</v>
      </c>
    </row>
    <row r="63" spans="1:7" x14ac:dyDescent="0.25">
      <c r="A63" t="s">
        <v>7</v>
      </c>
      <c r="B63" t="s">
        <v>69</v>
      </c>
      <c r="C63">
        <v>39.664000000000001</v>
      </c>
      <c r="D63">
        <v>1</v>
      </c>
      <c r="E63">
        <v>226.4</v>
      </c>
      <c r="F63">
        <v>13.252000000000001</v>
      </c>
      <c r="G63">
        <v>3.7</v>
      </c>
    </row>
    <row r="64" spans="1:7" x14ac:dyDescent="0.25">
      <c r="A64" t="s">
        <v>7</v>
      </c>
      <c r="B64" t="s">
        <v>70</v>
      </c>
      <c r="C64">
        <v>39.832000000000001</v>
      </c>
      <c r="D64">
        <v>0</v>
      </c>
      <c r="E64">
        <v>226.4</v>
      </c>
      <c r="F64">
        <v>13.218</v>
      </c>
      <c r="G64">
        <v>3.5</v>
      </c>
    </row>
    <row r="65" spans="1:7" x14ac:dyDescent="0.25">
      <c r="A65" t="s">
        <v>7</v>
      </c>
      <c r="B65" t="s">
        <v>71</v>
      </c>
      <c r="C65">
        <v>39.024999999999999</v>
      </c>
      <c r="D65">
        <v>1</v>
      </c>
      <c r="E65">
        <v>226.4</v>
      </c>
      <c r="F65">
        <v>13.664</v>
      </c>
      <c r="G65">
        <v>3.5</v>
      </c>
    </row>
    <row r="66" spans="1:7" x14ac:dyDescent="0.25">
      <c r="A66" t="s">
        <v>7</v>
      </c>
      <c r="B66" t="s">
        <v>72</v>
      </c>
      <c r="C66">
        <v>39.598999999999997</v>
      </c>
      <c r="D66">
        <v>2</v>
      </c>
      <c r="E66">
        <v>7.3</v>
      </c>
      <c r="F66">
        <v>13.199</v>
      </c>
      <c r="G66">
        <v>3.3</v>
      </c>
    </row>
    <row r="67" spans="1:7" x14ac:dyDescent="0.25">
      <c r="A67" t="s">
        <v>7</v>
      </c>
      <c r="B67" t="s">
        <v>73</v>
      </c>
      <c r="C67">
        <v>40.408000000000001</v>
      </c>
      <c r="D67">
        <v>1</v>
      </c>
      <c r="E67">
        <v>7.5</v>
      </c>
      <c r="F67">
        <v>13.384</v>
      </c>
      <c r="G67">
        <v>3.3</v>
      </c>
    </row>
    <row r="68" spans="1:7" x14ac:dyDescent="0.25">
      <c r="A68" t="s">
        <v>7</v>
      </c>
      <c r="B68" t="s">
        <v>74</v>
      </c>
      <c r="C68">
        <v>39.798000000000002</v>
      </c>
      <c r="D68">
        <v>6</v>
      </c>
      <c r="E68">
        <v>7.1</v>
      </c>
      <c r="F68">
        <v>13.144</v>
      </c>
      <c r="G68">
        <v>3.4</v>
      </c>
    </row>
    <row r="69" spans="1:7" x14ac:dyDescent="0.25">
      <c r="A69" t="s">
        <v>7</v>
      </c>
      <c r="B69" t="s">
        <v>75</v>
      </c>
      <c r="C69">
        <v>39.19</v>
      </c>
      <c r="D69">
        <v>1</v>
      </c>
      <c r="E69">
        <v>7.3</v>
      </c>
      <c r="F69">
        <v>13.151</v>
      </c>
      <c r="G69">
        <v>3.4</v>
      </c>
    </row>
    <row r="70" spans="1:7" x14ac:dyDescent="0.25">
      <c r="A70" t="s">
        <v>7</v>
      </c>
      <c r="B70" t="s">
        <v>76</v>
      </c>
      <c r="C70">
        <v>39.726999999999997</v>
      </c>
      <c r="D70">
        <v>5</v>
      </c>
      <c r="E70">
        <v>7</v>
      </c>
      <c r="F70">
        <v>13.113</v>
      </c>
      <c r="G70">
        <v>3.4</v>
      </c>
    </row>
    <row r="71" spans="1:7" x14ac:dyDescent="0.25">
      <c r="A71" t="s">
        <v>7</v>
      </c>
      <c r="B71" t="s">
        <v>77</v>
      </c>
      <c r="C71">
        <v>38.414000000000001</v>
      </c>
      <c r="D71">
        <v>1</v>
      </c>
      <c r="E71">
        <v>6.9</v>
      </c>
      <c r="F71">
        <v>13.564</v>
      </c>
      <c r="G71">
        <v>3.4</v>
      </c>
    </row>
    <row r="72" spans="1:7" x14ac:dyDescent="0.25">
      <c r="A72" t="s">
        <v>7</v>
      </c>
      <c r="B72" t="s">
        <v>78</v>
      </c>
      <c r="C72">
        <v>39.844999999999999</v>
      </c>
      <c r="D72">
        <v>2</v>
      </c>
      <c r="E72">
        <v>7</v>
      </c>
      <c r="F72">
        <v>13.096</v>
      </c>
      <c r="G72">
        <v>3.4</v>
      </c>
    </row>
    <row r="73" spans="1:7" x14ac:dyDescent="0.25">
      <c r="A73" t="s">
        <v>7</v>
      </c>
      <c r="B73" t="s">
        <v>79</v>
      </c>
      <c r="C73">
        <v>39.213000000000001</v>
      </c>
      <c r="D73">
        <v>1</v>
      </c>
      <c r="E73">
        <v>7.2</v>
      </c>
      <c r="F73">
        <v>13.112</v>
      </c>
      <c r="G73">
        <v>3.3</v>
      </c>
    </row>
    <row r="74" spans="1:7" x14ac:dyDescent="0.25">
      <c r="A74" t="s">
        <v>7</v>
      </c>
      <c r="B74" t="s">
        <v>80</v>
      </c>
      <c r="C74">
        <v>38.624000000000002</v>
      </c>
      <c r="D74">
        <v>3</v>
      </c>
      <c r="E74">
        <v>6.9</v>
      </c>
      <c r="F74">
        <v>13.224</v>
      </c>
      <c r="G74">
        <v>3.5</v>
      </c>
    </row>
    <row r="75" spans="1:7" x14ac:dyDescent="0.25">
      <c r="A75" t="s">
        <v>7</v>
      </c>
      <c r="B75" t="s">
        <v>81</v>
      </c>
      <c r="C75">
        <v>39.61</v>
      </c>
      <c r="D75">
        <v>1</v>
      </c>
      <c r="E75">
        <v>7</v>
      </c>
      <c r="F75">
        <v>13.645</v>
      </c>
      <c r="G75">
        <v>3.8</v>
      </c>
    </row>
    <row r="76" spans="1:7" x14ac:dyDescent="0.25">
      <c r="A76" t="s">
        <v>7</v>
      </c>
      <c r="B76" t="s">
        <v>82</v>
      </c>
      <c r="C76">
        <v>38.286000000000001</v>
      </c>
      <c r="D76">
        <v>2</v>
      </c>
      <c r="E76">
        <v>7.1</v>
      </c>
      <c r="F76">
        <v>15.692</v>
      </c>
      <c r="G76">
        <v>5.3</v>
      </c>
    </row>
    <row r="77" spans="1:7" x14ac:dyDescent="0.25">
      <c r="A77" t="s">
        <v>7</v>
      </c>
      <c r="B77" t="s">
        <v>83</v>
      </c>
      <c r="C77">
        <v>38.179000000000002</v>
      </c>
      <c r="D77">
        <v>1</v>
      </c>
      <c r="E77">
        <v>7.3</v>
      </c>
      <c r="F77">
        <v>13.023</v>
      </c>
      <c r="G77">
        <v>3.3</v>
      </c>
    </row>
    <row r="78" spans="1:7" x14ac:dyDescent="0.25">
      <c r="A78" t="s">
        <v>7</v>
      </c>
      <c r="B78" t="s">
        <v>84</v>
      </c>
      <c r="C78">
        <v>39.703000000000003</v>
      </c>
      <c r="D78">
        <v>3</v>
      </c>
      <c r="E78">
        <v>7.1</v>
      </c>
      <c r="F78">
        <v>13.465</v>
      </c>
      <c r="G78">
        <v>3.6</v>
      </c>
    </row>
    <row r="79" spans="1:7" x14ac:dyDescent="0.25">
      <c r="A79" t="s">
        <v>7</v>
      </c>
      <c r="B79" t="s">
        <v>85</v>
      </c>
      <c r="C79">
        <v>39.338999999999999</v>
      </c>
      <c r="D79">
        <v>2</v>
      </c>
      <c r="E79">
        <v>7.3</v>
      </c>
      <c r="F79">
        <v>13.595000000000001</v>
      </c>
      <c r="G79">
        <v>3.8</v>
      </c>
    </row>
    <row r="80" spans="1:7" x14ac:dyDescent="0.25">
      <c r="A80" t="s">
        <v>7</v>
      </c>
      <c r="B80" t="s">
        <v>86</v>
      </c>
      <c r="C80">
        <v>39.912999999999997</v>
      </c>
      <c r="D80">
        <v>3</v>
      </c>
      <c r="E80">
        <v>7.4</v>
      </c>
      <c r="F80">
        <v>13.654</v>
      </c>
      <c r="G80">
        <v>4.0999999999999996</v>
      </c>
    </row>
    <row r="81" spans="1:7" x14ac:dyDescent="0.25">
      <c r="A81" t="s">
        <v>7</v>
      </c>
      <c r="B81" t="s">
        <v>87</v>
      </c>
      <c r="C81">
        <v>39.814999999999998</v>
      </c>
      <c r="D81">
        <v>1</v>
      </c>
      <c r="E81">
        <v>7.3</v>
      </c>
      <c r="F81">
        <v>13.058999999999999</v>
      </c>
      <c r="G81">
        <v>3.6</v>
      </c>
    </row>
    <row r="82" spans="1:7" x14ac:dyDescent="0.25">
      <c r="A82" t="s">
        <v>7</v>
      </c>
      <c r="B82" t="s">
        <v>88</v>
      </c>
      <c r="C82">
        <v>39.441000000000003</v>
      </c>
      <c r="D82">
        <v>2</v>
      </c>
      <c r="E82">
        <v>7.5</v>
      </c>
      <c r="F82">
        <v>13.227</v>
      </c>
      <c r="G82">
        <v>3.5</v>
      </c>
    </row>
    <row r="83" spans="1:7" x14ac:dyDescent="0.25">
      <c r="A83" t="s">
        <v>7</v>
      </c>
      <c r="B83" t="s">
        <v>89</v>
      </c>
      <c r="C83">
        <v>38.808999999999997</v>
      </c>
      <c r="D83">
        <v>1</v>
      </c>
      <c r="E83">
        <v>7.4</v>
      </c>
      <c r="F83">
        <v>13.522</v>
      </c>
      <c r="G83">
        <v>3.5</v>
      </c>
    </row>
    <row r="84" spans="1:7" x14ac:dyDescent="0.25">
      <c r="A84" t="s">
        <v>7</v>
      </c>
      <c r="B84" t="s">
        <v>90</v>
      </c>
      <c r="C84">
        <v>39.768999999999998</v>
      </c>
      <c r="D84">
        <v>2</v>
      </c>
      <c r="E84">
        <v>7.3</v>
      </c>
      <c r="F84">
        <v>13.718</v>
      </c>
      <c r="G84">
        <v>3.6</v>
      </c>
    </row>
    <row r="85" spans="1:7" x14ac:dyDescent="0.25">
      <c r="A85" t="s">
        <v>7</v>
      </c>
      <c r="B85" t="s">
        <v>91</v>
      </c>
      <c r="C85">
        <v>39.807000000000002</v>
      </c>
      <c r="D85">
        <v>1</v>
      </c>
      <c r="E85">
        <v>7.5</v>
      </c>
      <c r="F85">
        <v>13.067</v>
      </c>
      <c r="G85">
        <v>3.5</v>
      </c>
    </row>
    <row r="86" spans="1:7" x14ac:dyDescent="0.25">
      <c r="A86" t="s">
        <v>7</v>
      </c>
      <c r="B86" t="s">
        <v>92</v>
      </c>
      <c r="C86">
        <v>39.886000000000003</v>
      </c>
      <c r="D86">
        <v>2</v>
      </c>
      <c r="E86">
        <v>7.1</v>
      </c>
      <c r="F86">
        <v>13.026</v>
      </c>
      <c r="G86">
        <v>3.3</v>
      </c>
    </row>
    <row r="87" spans="1:7" x14ac:dyDescent="0.25">
      <c r="A87" t="s">
        <v>7</v>
      </c>
      <c r="B87" t="s">
        <v>93</v>
      </c>
      <c r="C87">
        <v>39.808</v>
      </c>
      <c r="D87">
        <v>2</v>
      </c>
      <c r="E87">
        <v>7.1</v>
      </c>
      <c r="F87">
        <v>13.375999999999999</v>
      </c>
      <c r="G87">
        <v>3.4</v>
      </c>
    </row>
    <row r="88" spans="1:7" x14ac:dyDescent="0.25">
      <c r="A88" t="s">
        <v>7</v>
      </c>
      <c r="B88" t="s">
        <v>94</v>
      </c>
      <c r="C88">
        <v>39.965000000000003</v>
      </c>
      <c r="D88">
        <v>1</v>
      </c>
      <c r="E88">
        <v>7</v>
      </c>
      <c r="F88">
        <v>12.794</v>
      </c>
      <c r="G88">
        <v>3.3</v>
      </c>
    </row>
    <row r="89" spans="1:7" x14ac:dyDescent="0.25">
      <c r="A89" t="s">
        <v>7</v>
      </c>
      <c r="B89" t="s">
        <v>95</v>
      </c>
      <c r="C89">
        <v>39.433999999999997</v>
      </c>
      <c r="D89">
        <v>1</v>
      </c>
      <c r="E89">
        <v>7.2</v>
      </c>
      <c r="F89">
        <v>13.273999999999999</v>
      </c>
      <c r="G89">
        <v>3.5</v>
      </c>
    </row>
    <row r="90" spans="1:7" x14ac:dyDescent="0.25">
      <c r="A90" t="s">
        <v>7</v>
      </c>
      <c r="B90" t="s">
        <v>96</v>
      </c>
      <c r="C90">
        <v>38.530999999999999</v>
      </c>
      <c r="D90">
        <v>1</v>
      </c>
      <c r="E90">
        <v>6.8</v>
      </c>
      <c r="F90">
        <v>12.994</v>
      </c>
      <c r="G90">
        <v>3.4</v>
      </c>
    </row>
    <row r="91" spans="1:7" x14ac:dyDescent="0.25">
      <c r="A91" t="s">
        <v>7</v>
      </c>
      <c r="B91" t="s">
        <v>97</v>
      </c>
      <c r="C91">
        <v>38.734999999999999</v>
      </c>
      <c r="D91">
        <v>0</v>
      </c>
      <c r="E91">
        <v>7</v>
      </c>
      <c r="F91">
        <v>12.590999999999999</v>
      </c>
      <c r="G91">
        <v>3.4</v>
      </c>
    </row>
    <row r="92" spans="1:7" x14ac:dyDescent="0.25">
      <c r="A92" t="s">
        <v>7</v>
      </c>
      <c r="B92" t="s">
        <v>98</v>
      </c>
      <c r="C92">
        <v>39.527999999999999</v>
      </c>
      <c r="D92">
        <v>2</v>
      </c>
      <c r="E92">
        <v>6.7</v>
      </c>
      <c r="F92">
        <v>12.523999999999999</v>
      </c>
      <c r="G92">
        <v>3.3</v>
      </c>
    </row>
    <row r="93" spans="1:7" x14ac:dyDescent="0.25">
      <c r="A93" t="s">
        <v>7</v>
      </c>
      <c r="B93" t="s">
        <v>99</v>
      </c>
      <c r="C93">
        <v>39.341999999999999</v>
      </c>
      <c r="D93">
        <v>0</v>
      </c>
      <c r="E93">
        <v>6.8</v>
      </c>
      <c r="F93">
        <v>12.882</v>
      </c>
      <c r="G93">
        <v>3.7</v>
      </c>
    </row>
    <row r="94" spans="1:7" x14ac:dyDescent="0.25">
      <c r="A94" t="s">
        <v>7</v>
      </c>
      <c r="B94" t="s">
        <v>100</v>
      </c>
      <c r="C94">
        <v>39.433</v>
      </c>
      <c r="D94">
        <v>2</v>
      </c>
      <c r="E94">
        <v>6.9</v>
      </c>
      <c r="F94">
        <v>13.031000000000001</v>
      </c>
      <c r="G94">
        <v>3.4</v>
      </c>
    </row>
    <row r="95" spans="1:7" x14ac:dyDescent="0.25">
      <c r="A95" t="s">
        <v>7</v>
      </c>
      <c r="B95" t="s">
        <v>101</v>
      </c>
      <c r="C95">
        <v>39.323</v>
      </c>
      <c r="D95">
        <v>0</v>
      </c>
      <c r="E95">
        <v>7</v>
      </c>
      <c r="F95">
        <v>13.257</v>
      </c>
      <c r="G95">
        <v>3.5</v>
      </c>
    </row>
    <row r="96" spans="1:7" x14ac:dyDescent="0.25">
      <c r="A96" t="s">
        <v>7</v>
      </c>
      <c r="B96" t="s">
        <v>102</v>
      </c>
      <c r="C96">
        <v>39.481000000000002</v>
      </c>
      <c r="D96">
        <v>2</v>
      </c>
      <c r="E96">
        <v>7.2</v>
      </c>
      <c r="F96">
        <v>12.821999999999999</v>
      </c>
      <c r="G96">
        <v>3.4</v>
      </c>
    </row>
    <row r="97" spans="1:7" x14ac:dyDescent="0.25">
      <c r="A97" t="s">
        <v>7</v>
      </c>
      <c r="B97" t="s">
        <v>103</v>
      </c>
      <c r="C97">
        <v>39.293999999999997</v>
      </c>
      <c r="D97">
        <v>0</v>
      </c>
      <c r="E97">
        <v>7.2</v>
      </c>
      <c r="F97">
        <v>12.821999999999999</v>
      </c>
      <c r="G97">
        <v>3.4</v>
      </c>
    </row>
    <row r="98" spans="1:7" x14ac:dyDescent="0.25">
      <c r="A98" t="s">
        <v>7</v>
      </c>
      <c r="B98" t="s">
        <v>104</v>
      </c>
      <c r="C98">
        <v>38.814</v>
      </c>
      <c r="D98">
        <v>1</v>
      </c>
      <c r="E98">
        <v>7.4</v>
      </c>
      <c r="F98">
        <v>13.087999999999999</v>
      </c>
      <c r="G98">
        <v>3.4</v>
      </c>
    </row>
    <row r="99" spans="1:7" x14ac:dyDescent="0.25">
      <c r="A99" t="s">
        <v>7</v>
      </c>
      <c r="B99" t="s">
        <v>105</v>
      </c>
      <c r="C99">
        <v>38.651000000000003</v>
      </c>
      <c r="D99">
        <v>1</v>
      </c>
      <c r="E99">
        <v>6.9</v>
      </c>
      <c r="F99">
        <v>14.646000000000001</v>
      </c>
      <c r="G99">
        <v>5</v>
      </c>
    </row>
    <row r="100" spans="1:7" x14ac:dyDescent="0.25">
      <c r="A100" t="s">
        <v>7</v>
      </c>
      <c r="B100" t="s">
        <v>106</v>
      </c>
      <c r="C100">
        <v>38.530999999999999</v>
      </c>
      <c r="D100">
        <v>2</v>
      </c>
      <c r="E100">
        <v>7</v>
      </c>
      <c r="F100">
        <v>14.853</v>
      </c>
      <c r="G100">
        <v>5.0999999999999996</v>
      </c>
    </row>
    <row r="101" spans="1:7" x14ac:dyDescent="0.25">
      <c r="A101" t="s">
        <v>7</v>
      </c>
      <c r="B101" t="s">
        <v>107</v>
      </c>
      <c r="C101">
        <v>38.414000000000001</v>
      </c>
      <c r="D101">
        <v>2</v>
      </c>
      <c r="E101">
        <v>7.1</v>
      </c>
      <c r="F101">
        <v>13.679</v>
      </c>
      <c r="G101">
        <v>4</v>
      </c>
    </row>
    <row r="102" spans="1:7" x14ac:dyDescent="0.25">
      <c r="A102" t="s">
        <v>7</v>
      </c>
      <c r="B102" t="s">
        <v>108</v>
      </c>
      <c r="C102">
        <v>39.347000000000001</v>
      </c>
      <c r="D102">
        <v>2</v>
      </c>
      <c r="E102">
        <v>7.3</v>
      </c>
      <c r="F102">
        <v>13.542999999999999</v>
      </c>
      <c r="G102">
        <v>4.0999999999999996</v>
      </c>
    </row>
    <row r="103" spans="1:7" x14ac:dyDescent="0.25">
      <c r="A103" t="s">
        <v>7</v>
      </c>
      <c r="B103" t="s">
        <v>109</v>
      </c>
      <c r="C103">
        <v>39.752000000000002</v>
      </c>
      <c r="D103">
        <v>1</v>
      </c>
      <c r="E103">
        <v>7.6</v>
      </c>
      <c r="F103">
        <v>16.728999999999999</v>
      </c>
      <c r="G103">
        <v>9.8000000000000007</v>
      </c>
    </row>
    <row r="104" spans="1:7" x14ac:dyDescent="0.25">
      <c r="A104" t="s">
        <v>7</v>
      </c>
      <c r="B104" t="s">
        <v>110</v>
      </c>
      <c r="C104">
        <v>38.959000000000003</v>
      </c>
      <c r="D104">
        <v>1</v>
      </c>
      <c r="E104">
        <v>7.6</v>
      </c>
      <c r="F104">
        <v>13.342000000000001</v>
      </c>
      <c r="G104">
        <v>3.7</v>
      </c>
    </row>
    <row r="105" spans="1:7" x14ac:dyDescent="0.25">
      <c r="A105" t="s">
        <v>7</v>
      </c>
      <c r="B105" t="s">
        <v>111</v>
      </c>
      <c r="C105">
        <v>39.308999999999997</v>
      </c>
      <c r="D105">
        <v>1</v>
      </c>
      <c r="E105">
        <v>7.5</v>
      </c>
      <c r="F105">
        <v>13.488</v>
      </c>
      <c r="G105">
        <v>3.8</v>
      </c>
    </row>
    <row r="106" spans="1:7" x14ac:dyDescent="0.25">
      <c r="A106" t="s">
        <v>7</v>
      </c>
      <c r="B106" t="s">
        <v>112</v>
      </c>
      <c r="C106">
        <v>39.710999999999999</v>
      </c>
      <c r="D106">
        <v>2</v>
      </c>
      <c r="E106">
        <v>7.4</v>
      </c>
      <c r="F106">
        <v>12.682</v>
      </c>
      <c r="G106">
        <v>3.3</v>
      </c>
    </row>
    <row r="107" spans="1:7" x14ac:dyDescent="0.25">
      <c r="A107" t="s">
        <v>7</v>
      </c>
      <c r="B107" t="s">
        <v>113</v>
      </c>
      <c r="C107">
        <v>39.854999999999997</v>
      </c>
      <c r="D107">
        <v>0</v>
      </c>
      <c r="E107">
        <v>7.4</v>
      </c>
      <c r="F107">
        <v>13.414</v>
      </c>
      <c r="G107">
        <v>3.6</v>
      </c>
    </row>
    <row r="108" spans="1:7" x14ac:dyDescent="0.25">
      <c r="A108" t="s">
        <v>7</v>
      </c>
      <c r="B108" t="s">
        <v>114</v>
      </c>
      <c r="C108">
        <v>39.412999999999997</v>
      </c>
      <c r="D108">
        <v>2</v>
      </c>
      <c r="E108">
        <v>7.3</v>
      </c>
      <c r="F108">
        <v>13.688000000000001</v>
      </c>
      <c r="G108">
        <v>4.4000000000000004</v>
      </c>
    </row>
    <row r="109" spans="1:7" x14ac:dyDescent="0.25">
      <c r="A109" t="s">
        <v>7</v>
      </c>
      <c r="B109" t="s">
        <v>115</v>
      </c>
      <c r="C109">
        <v>39.384999999999998</v>
      </c>
      <c r="D109">
        <v>0</v>
      </c>
      <c r="E109">
        <v>7.9</v>
      </c>
      <c r="F109">
        <v>13.773999999999999</v>
      </c>
      <c r="G109">
        <v>3.9</v>
      </c>
    </row>
    <row r="110" spans="1:7" x14ac:dyDescent="0.25">
      <c r="A110" t="s">
        <v>7</v>
      </c>
      <c r="B110" t="s">
        <v>116</v>
      </c>
      <c r="C110">
        <v>39.110999999999997</v>
      </c>
      <c r="D110">
        <v>0</v>
      </c>
      <c r="E110">
        <v>7.9</v>
      </c>
      <c r="F110">
        <v>13.772</v>
      </c>
      <c r="G110">
        <v>4.0999999999999996</v>
      </c>
    </row>
    <row r="111" spans="1:7" x14ac:dyDescent="0.25">
      <c r="A111" t="s">
        <v>7</v>
      </c>
      <c r="B111" t="s">
        <v>117</v>
      </c>
      <c r="C111">
        <v>39.768999999999998</v>
      </c>
      <c r="D111">
        <v>0</v>
      </c>
      <c r="E111">
        <v>8.1</v>
      </c>
      <c r="F111">
        <v>13.127000000000001</v>
      </c>
      <c r="G111">
        <v>3.7</v>
      </c>
    </row>
    <row r="112" spans="1:7" x14ac:dyDescent="0.25">
      <c r="A112" t="s">
        <v>7</v>
      </c>
      <c r="B112" t="s">
        <v>118</v>
      </c>
      <c r="C112">
        <v>40.036999999999999</v>
      </c>
      <c r="D112">
        <v>0</v>
      </c>
      <c r="E112">
        <v>8</v>
      </c>
      <c r="F112">
        <v>13.398999999999999</v>
      </c>
      <c r="G112">
        <v>3.5</v>
      </c>
    </row>
    <row r="113" spans="1:7" x14ac:dyDescent="0.25">
      <c r="A113" t="s">
        <v>7</v>
      </c>
      <c r="B113" t="s">
        <v>119</v>
      </c>
      <c r="C113">
        <v>39.335999999999999</v>
      </c>
      <c r="D113">
        <v>0</v>
      </c>
      <c r="E113">
        <v>8.1999999999999993</v>
      </c>
      <c r="F113">
        <v>13.057</v>
      </c>
      <c r="G113">
        <v>3.4</v>
      </c>
    </row>
    <row r="114" spans="1:7" x14ac:dyDescent="0.25">
      <c r="A114" t="s">
        <v>7</v>
      </c>
      <c r="B114" t="s">
        <v>120</v>
      </c>
      <c r="C114">
        <v>38.531999999999996</v>
      </c>
      <c r="D114">
        <v>0</v>
      </c>
      <c r="E114">
        <v>7.6</v>
      </c>
      <c r="F114">
        <v>14.728999999999999</v>
      </c>
      <c r="G114">
        <v>5.3</v>
      </c>
    </row>
    <row r="115" spans="1:7" x14ac:dyDescent="0.25">
      <c r="A115" t="s">
        <v>7</v>
      </c>
      <c r="B115" t="s">
        <v>121</v>
      </c>
      <c r="C115">
        <v>38.665999999999997</v>
      </c>
      <c r="D115">
        <v>0</v>
      </c>
      <c r="E115">
        <v>7.6</v>
      </c>
      <c r="F115">
        <v>12.677</v>
      </c>
      <c r="G115">
        <v>3.4</v>
      </c>
    </row>
    <row r="116" spans="1:7" x14ac:dyDescent="0.25">
      <c r="A116" t="s">
        <v>7</v>
      </c>
      <c r="B116" t="s">
        <v>122</v>
      </c>
      <c r="C116">
        <v>38.200000000000003</v>
      </c>
      <c r="D116">
        <v>0</v>
      </c>
      <c r="E116">
        <v>7.5</v>
      </c>
      <c r="F116">
        <v>12.95</v>
      </c>
      <c r="G116">
        <v>3.3</v>
      </c>
    </row>
    <row r="117" spans="1:7" x14ac:dyDescent="0.25">
      <c r="A117" t="s">
        <v>7</v>
      </c>
      <c r="B117" t="s">
        <v>123</v>
      </c>
      <c r="C117">
        <v>39.863999999999997</v>
      </c>
      <c r="D117">
        <v>0</v>
      </c>
      <c r="E117">
        <v>7.4</v>
      </c>
      <c r="F117">
        <v>12.994</v>
      </c>
      <c r="G117">
        <v>3.6</v>
      </c>
    </row>
    <row r="118" spans="1:7" x14ac:dyDescent="0.25">
      <c r="A118" t="s">
        <v>7</v>
      </c>
      <c r="B118" t="s">
        <v>124</v>
      </c>
      <c r="C118">
        <v>39.863999999999997</v>
      </c>
      <c r="D118">
        <v>0</v>
      </c>
      <c r="E118">
        <v>7.3</v>
      </c>
      <c r="F118">
        <v>14.553000000000001</v>
      </c>
      <c r="G118">
        <v>5.0999999999999996</v>
      </c>
    </row>
    <row r="119" spans="1:7" x14ac:dyDescent="0.25">
      <c r="A119" t="s">
        <v>7</v>
      </c>
      <c r="B119" t="s">
        <v>125</v>
      </c>
      <c r="C119">
        <v>39.219000000000001</v>
      </c>
      <c r="D119">
        <v>0</v>
      </c>
      <c r="E119">
        <v>7.5</v>
      </c>
      <c r="F119">
        <v>13.045</v>
      </c>
      <c r="G119">
        <v>3.7</v>
      </c>
    </row>
    <row r="120" spans="1:7" x14ac:dyDescent="0.25">
      <c r="A120" t="s">
        <v>7</v>
      </c>
      <c r="B120" t="s">
        <v>126</v>
      </c>
      <c r="C120">
        <v>39.756</v>
      </c>
      <c r="D120">
        <v>0</v>
      </c>
      <c r="E120">
        <v>7.2</v>
      </c>
      <c r="F120">
        <v>13.923999999999999</v>
      </c>
      <c r="G120">
        <v>4</v>
      </c>
    </row>
    <row r="121" spans="1:7" x14ac:dyDescent="0.25">
      <c r="A121" t="s">
        <v>7</v>
      </c>
      <c r="B121" t="s">
        <v>127</v>
      </c>
      <c r="C121">
        <v>39.463000000000001</v>
      </c>
      <c r="D121">
        <v>0</v>
      </c>
      <c r="E121">
        <v>7.2</v>
      </c>
      <c r="F121">
        <v>13.590999999999999</v>
      </c>
      <c r="G121">
        <v>3.5</v>
      </c>
    </row>
    <row r="122" spans="1:7" x14ac:dyDescent="0.25">
      <c r="A122" t="s">
        <v>7</v>
      </c>
      <c r="B122" t="s">
        <v>128</v>
      </c>
      <c r="C122">
        <v>38.518999999999998</v>
      </c>
      <c r="D122">
        <v>2</v>
      </c>
      <c r="E122">
        <v>7.1</v>
      </c>
      <c r="F122">
        <v>13.613</v>
      </c>
      <c r="G122">
        <v>4.3</v>
      </c>
    </row>
    <row r="123" spans="1:7" x14ac:dyDescent="0.25">
      <c r="A123" t="s">
        <v>7</v>
      </c>
      <c r="B123" t="s">
        <v>129</v>
      </c>
      <c r="C123">
        <v>39.835999999999999</v>
      </c>
      <c r="D123">
        <v>3</v>
      </c>
      <c r="E123">
        <v>7.2</v>
      </c>
      <c r="F123">
        <v>16.585000000000001</v>
      </c>
      <c r="G123">
        <v>7</v>
      </c>
    </row>
    <row r="124" spans="1:7" x14ac:dyDescent="0.25">
      <c r="A124" t="s">
        <v>7</v>
      </c>
      <c r="B124" t="s">
        <v>130</v>
      </c>
      <c r="C124">
        <v>39.055999999999997</v>
      </c>
      <c r="D124">
        <v>0</v>
      </c>
      <c r="E124">
        <v>7.2</v>
      </c>
      <c r="F124">
        <v>13.566000000000001</v>
      </c>
      <c r="G124">
        <v>3.8</v>
      </c>
    </row>
    <row r="125" spans="1:7" x14ac:dyDescent="0.25">
      <c r="A125" t="s">
        <v>7</v>
      </c>
      <c r="B125" t="s">
        <v>131</v>
      </c>
      <c r="C125">
        <v>39.923999999999999</v>
      </c>
      <c r="D125">
        <v>0</v>
      </c>
      <c r="E125">
        <v>7.4</v>
      </c>
      <c r="F125">
        <v>13.625999999999999</v>
      </c>
      <c r="G125">
        <v>3.8</v>
      </c>
    </row>
    <row r="126" spans="1:7" x14ac:dyDescent="0.25">
      <c r="A126" t="s">
        <v>7</v>
      </c>
      <c r="B126" t="s">
        <v>132</v>
      </c>
      <c r="C126">
        <v>39.491999999999997</v>
      </c>
      <c r="D126">
        <v>1</v>
      </c>
      <c r="E126">
        <v>7.1</v>
      </c>
      <c r="F126">
        <v>13.46</v>
      </c>
      <c r="G126">
        <v>3.6</v>
      </c>
    </row>
    <row r="127" spans="1:7" x14ac:dyDescent="0.25">
      <c r="A127" t="s">
        <v>7</v>
      </c>
      <c r="B127" t="s">
        <v>133</v>
      </c>
      <c r="C127">
        <v>39.561</v>
      </c>
      <c r="D127">
        <v>1</v>
      </c>
      <c r="E127">
        <v>7</v>
      </c>
      <c r="F127">
        <v>13.090999999999999</v>
      </c>
      <c r="G127">
        <v>3.5</v>
      </c>
    </row>
    <row r="128" spans="1:7" x14ac:dyDescent="0.25">
      <c r="A128" t="s">
        <v>7</v>
      </c>
      <c r="B128" t="s">
        <v>134</v>
      </c>
      <c r="C128">
        <v>39.796999999999997</v>
      </c>
      <c r="D128">
        <v>1</v>
      </c>
      <c r="E128">
        <v>6.9</v>
      </c>
      <c r="F128">
        <v>13.471</v>
      </c>
      <c r="G128">
        <v>4</v>
      </c>
    </row>
    <row r="129" spans="1:7" x14ac:dyDescent="0.25">
      <c r="A129" t="s">
        <v>7</v>
      </c>
      <c r="B129" t="s">
        <v>135</v>
      </c>
      <c r="C129">
        <v>38.853000000000002</v>
      </c>
      <c r="D129">
        <v>1</v>
      </c>
      <c r="E129">
        <v>7.2</v>
      </c>
      <c r="F129">
        <v>13.795999999999999</v>
      </c>
      <c r="G129">
        <v>4.3</v>
      </c>
    </row>
    <row r="130" spans="1:7" x14ac:dyDescent="0.25">
      <c r="A130" t="s">
        <v>7</v>
      </c>
      <c r="B130" t="s">
        <v>136</v>
      </c>
      <c r="C130">
        <v>38.262999999999998</v>
      </c>
      <c r="D130">
        <v>1</v>
      </c>
      <c r="E130">
        <v>7.1</v>
      </c>
      <c r="F130">
        <v>13.151</v>
      </c>
      <c r="G130">
        <v>3.4</v>
      </c>
    </row>
    <row r="131" spans="1:7" x14ac:dyDescent="0.25">
      <c r="A131" t="s">
        <v>7</v>
      </c>
      <c r="B131" t="s">
        <v>137</v>
      </c>
      <c r="C131">
        <v>39.155000000000001</v>
      </c>
      <c r="D131">
        <v>1</v>
      </c>
      <c r="E131">
        <v>7.2</v>
      </c>
      <c r="F131">
        <v>13.282999999999999</v>
      </c>
      <c r="G131">
        <v>3.7</v>
      </c>
    </row>
    <row r="132" spans="1:7" x14ac:dyDescent="0.25">
      <c r="A132" t="s">
        <v>7</v>
      </c>
      <c r="B132" t="s">
        <v>138</v>
      </c>
      <c r="C132">
        <v>38.981000000000002</v>
      </c>
      <c r="D132">
        <v>2</v>
      </c>
      <c r="E132">
        <v>7.3</v>
      </c>
      <c r="F132">
        <v>13.196999999999999</v>
      </c>
      <c r="G132">
        <v>3.8</v>
      </c>
    </row>
    <row r="133" spans="1:7" x14ac:dyDescent="0.25">
      <c r="A133" t="s">
        <v>7</v>
      </c>
      <c r="B133" t="s">
        <v>139</v>
      </c>
      <c r="C133">
        <v>39.128</v>
      </c>
      <c r="D133">
        <v>1</v>
      </c>
      <c r="E133">
        <v>7.4</v>
      </c>
      <c r="F133">
        <v>13.268000000000001</v>
      </c>
      <c r="G133">
        <v>3.7</v>
      </c>
    </row>
    <row r="134" spans="1:7" x14ac:dyDescent="0.25">
      <c r="A134" t="s">
        <v>7</v>
      </c>
      <c r="B134" t="s">
        <v>140</v>
      </c>
      <c r="C134">
        <v>38.857999999999997</v>
      </c>
      <c r="D134">
        <v>2</v>
      </c>
      <c r="E134">
        <v>7.4</v>
      </c>
      <c r="F134">
        <v>13.172000000000001</v>
      </c>
      <c r="G134">
        <v>3.4</v>
      </c>
    </row>
    <row r="135" spans="1:7" x14ac:dyDescent="0.25">
      <c r="A135" t="s">
        <v>7</v>
      </c>
      <c r="B135" t="s">
        <v>141</v>
      </c>
      <c r="C135">
        <v>39.987000000000002</v>
      </c>
      <c r="D135">
        <v>1</v>
      </c>
      <c r="E135">
        <v>7.3</v>
      </c>
      <c r="F135">
        <v>13.167</v>
      </c>
      <c r="G135">
        <v>3.5</v>
      </c>
    </row>
    <row r="136" spans="1:7" x14ac:dyDescent="0.25">
      <c r="A136" t="s">
        <v>7</v>
      </c>
      <c r="B136" t="s">
        <v>142</v>
      </c>
      <c r="C136">
        <v>39.948</v>
      </c>
      <c r="D136">
        <v>1</v>
      </c>
      <c r="E136">
        <v>7.3</v>
      </c>
      <c r="F136">
        <v>13.166</v>
      </c>
      <c r="G136">
        <v>3.1</v>
      </c>
    </row>
    <row r="137" spans="1:7" x14ac:dyDescent="0.25">
      <c r="A137" t="s">
        <v>7</v>
      </c>
      <c r="B137" t="s">
        <v>143</v>
      </c>
      <c r="C137">
        <v>39.4</v>
      </c>
      <c r="D137">
        <v>1</v>
      </c>
      <c r="E137">
        <v>7.3</v>
      </c>
      <c r="F137">
        <v>13.193</v>
      </c>
      <c r="G137">
        <v>3.3</v>
      </c>
    </row>
    <row r="138" spans="1:7" x14ac:dyDescent="0.25">
      <c r="A138" t="s">
        <v>7</v>
      </c>
      <c r="B138" t="s">
        <v>144</v>
      </c>
      <c r="C138">
        <v>37.932000000000002</v>
      </c>
      <c r="D138">
        <v>1</v>
      </c>
      <c r="E138">
        <v>7.3</v>
      </c>
      <c r="F138">
        <v>13.052</v>
      </c>
      <c r="G138">
        <v>3.2</v>
      </c>
    </row>
    <row r="139" spans="1:7" x14ac:dyDescent="0.25">
      <c r="A139" t="s">
        <v>7</v>
      </c>
      <c r="B139" t="s">
        <v>145</v>
      </c>
      <c r="C139">
        <v>39.000999999999998</v>
      </c>
      <c r="D139">
        <v>1</v>
      </c>
      <c r="E139">
        <v>7.2</v>
      </c>
      <c r="F139">
        <v>13.653</v>
      </c>
      <c r="G139">
        <v>3.6</v>
      </c>
    </row>
    <row r="140" spans="1:7" x14ac:dyDescent="0.25">
      <c r="A140" t="s">
        <v>7</v>
      </c>
      <c r="B140" t="s">
        <v>146</v>
      </c>
      <c r="C140">
        <v>39.933999999999997</v>
      </c>
      <c r="D140">
        <v>2</v>
      </c>
      <c r="E140">
        <v>7.3</v>
      </c>
      <c r="F140">
        <v>13.585000000000001</v>
      </c>
      <c r="G140">
        <v>3.9</v>
      </c>
    </row>
    <row r="141" spans="1:7" x14ac:dyDescent="0.25">
      <c r="A141" t="s">
        <v>7</v>
      </c>
      <c r="B141" t="s">
        <v>147</v>
      </c>
      <c r="C141">
        <v>38.631</v>
      </c>
      <c r="D141">
        <v>2</v>
      </c>
      <c r="E141">
        <v>7.3</v>
      </c>
      <c r="F141">
        <v>13.172000000000001</v>
      </c>
      <c r="G141">
        <v>3.5</v>
      </c>
    </row>
    <row r="142" spans="1:7" x14ac:dyDescent="0.25">
      <c r="A142" t="s">
        <v>7</v>
      </c>
      <c r="B142" t="s">
        <v>148</v>
      </c>
      <c r="C142">
        <v>39.898000000000003</v>
      </c>
      <c r="D142">
        <v>2</v>
      </c>
      <c r="E142">
        <v>7.3</v>
      </c>
      <c r="F142">
        <v>13.183999999999999</v>
      </c>
      <c r="G142">
        <v>3.6</v>
      </c>
    </row>
    <row r="143" spans="1:7" x14ac:dyDescent="0.25">
      <c r="A143" t="s">
        <v>7</v>
      </c>
      <c r="B143" t="s">
        <v>149</v>
      </c>
      <c r="C143">
        <v>39.728999999999999</v>
      </c>
      <c r="D143">
        <v>1</v>
      </c>
      <c r="E143">
        <v>7.3</v>
      </c>
      <c r="F143">
        <v>12.872999999999999</v>
      </c>
      <c r="G143">
        <v>3.4</v>
      </c>
    </row>
    <row r="144" spans="1:7" x14ac:dyDescent="0.25">
      <c r="A144" t="s">
        <v>7</v>
      </c>
      <c r="B144" t="s">
        <v>150</v>
      </c>
      <c r="C144">
        <v>39.377000000000002</v>
      </c>
      <c r="D144">
        <v>3</v>
      </c>
      <c r="E144">
        <v>7.5</v>
      </c>
      <c r="F144">
        <v>13.738</v>
      </c>
      <c r="G144">
        <v>4</v>
      </c>
    </row>
    <row r="145" spans="1:7" x14ac:dyDescent="0.25">
      <c r="A145" t="s">
        <v>7</v>
      </c>
      <c r="B145" t="s">
        <v>151</v>
      </c>
      <c r="C145">
        <v>39.225000000000001</v>
      </c>
      <c r="D145">
        <v>1</v>
      </c>
      <c r="E145">
        <v>7.6</v>
      </c>
      <c r="F145">
        <v>13.077999999999999</v>
      </c>
      <c r="G145">
        <v>3.7</v>
      </c>
    </row>
    <row r="146" spans="1:7" x14ac:dyDescent="0.25">
      <c r="A146" t="s">
        <v>7</v>
      </c>
      <c r="B146" t="s">
        <v>152</v>
      </c>
      <c r="C146">
        <v>39.338000000000001</v>
      </c>
      <c r="D146">
        <v>3</v>
      </c>
      <c r="E146">
        <v>7.6</v>
      </c>
      <c r="F146">
        <v>13.646000000000001</v>
      </c>
      <c r="G146">
        <v>3.5</v>
      </c>
    </row>
    <row r="147" spans="1:7" x14ac:dyDescent="0.25">
      <c r="A147" t="s">
        <v>7</v>
      </c>
      <c r="B147" t="s">
        <v>153</v>
      </c>
      <c r="C147">
        <v>39.606000000000002</v>
      </c>
      <c r="D147">
        <v>1</v>
      </c>
      <c r="E147">
        <v>7.5</v>
      </c>
      <c r="F147">
        <v>12.914</v>
      </c>
      <c r="G147">
        <v>3.4</v>
      </c>
    </row>
    <row r="148" spans="1:7" x14ac:dyDescent="0.25">
      <c r="A148" t="s">
        <v>7</v>
      </c>
      <c r="B148" t="s">
        <v>154</v>
      </c>
      <c r="C148">
        <v>38.625999999999998</v>
      </c>
      <c r="D148">
        <v>3</v>
      </c>
      <c r="E148">
        <v>7.5</v>
      </c>
      <c r="F148">
        <v>12.696999999999999</v>
      </c>
      <c r="G148">
        <v>3.2</v>
      </c>
    </row>
    <row r="149" spans="1:7" x14ac:dyDescent="0.25">
      <c r="A149" t="s">
        <v>7</v>
      </c>
      <c r="B149" t="s">
        <v>155</v>
      </c>
      <c r="C149">
        <v>39.872</v>
      </c>
      <c r="D149">
        <v>1</v>
      </c>
      <c r="E149">
        <v>7.4</v>
      </c>
      <c r="F149">
        <v>13.176</v>
      </c>
      <c r="G149">
        <v>3.4</v>
      </c>
    </row>
    <row r="150" spans="1:7" x14ac:dyDescent="0.25">
      <c r="A150" t="s">
        <v>7</v>
      </c>
      <c r="B150" t="s">
        <v>156</v>
      </c>
      <c r="C150">
        <v>39.851999999999997</v>
      </c>
      <c r="D150">
        <v>3</v>
      </c>
      <c r="E150">
        <v>7.3</v>
      </c>
      <c r="F150">
        <v>13.054</v>
      </c>
      <c r="G150">
        <v>3.3</v>
      </c>
    </row>
    <row r="151" spans="1:7" x14ac:dyDescent="0.25">
      <c r="A151" t="s">
        <v>7</v>
      </c>
      <c r="B151" t="s">
        <v>157</v>
      </c>
      <c r="C151">
        <v>38.622</v>
      </c>
      <c r="D151">
        <v>1</v>
      </c>
      <c r="E151">
        <v>7.2</v>
      </c>
      <c r="F151">
        <v>13.016999999999999</v>
      </c>
      <c r="G151">
        <v>3.4</v>
      </c>
    </row>
    <row r="152" spans="1:7" x14ac:dyDescent="0.25">
      <c r="A152" t="s">
        <v>7</v>
      </c>
      <c r="B152" t="s">
        <v>158</v>
      </c>
      <c r="C152">
        <v>39.881999999999998</v>
      </c>
      <c r="D152">
        <v>2</v>
      </c>
      <c r="E152">
        <v>7.4</v>
      </c>
      <c r="F152">
        <v>13.085000000000001</v>
      </c>
      <c r="G152">
        <v>3.4</v>
      </c>
    </row>
    <row r="153" spans="1:7" x14ac:dyDescent="0.25">
      <c r="A153" t="s">
        <v>7</v>
      </c>
      <c r="B153" t="s">
        <v>159</v>
      </c>
      <c r="C153">
        <v>38.478000000000002</v>
      </c>
      <c r="D153">
        <v>1</v>
      </c>
      <c r="E153">
        <v>7.3</v>
      </c>
      <c r="F153">
        <v>13.159000000000001</v>
      </c>
      <c r="G153">
        <v>3.2</v>
      </c>
    </row>
    <row r="154" spans="1:7" x14ac:dyDescent="0.25">
      <c r="A154" t="s">
        <v>7</v>
      </c>
      <c r="B154" t="s">
        <v>160</v>
      </c>
      <c r="C154">
        <v>39.183999999999997</v>
      </c>
      <c r="D154">
        <v>1</v>
      </c>
      <c r="E154">
        <v>7.2</v>
      </c>
      <c r="F154">
        <v>13.279</v>
      </c>
      <c r="G154">
        <v>3.3</v>
      </c>
    </row>
    <row r="155" spans="1:7" x14ac:dyDescent="0.25">
      <c r="A155" t="s">
        <v>7</v>
      </c>
      <c r="B155" t="s">
        <v>161</v>
      </c>
      <c r="C155">
        <v>39.902000000000001</v>
      </c>
      <c r="D155">
        <v>1</v>
      </c>
      <c r="E155">
        <v>7.2</v>
      </c>
      <c r="F155">
        <v>13.706</v>
      </c>
      <c r="G155">
        <v>3.6</v>
      </c>
    </row>
    <row r="156" spans="1:7" x14ac:dyDescent="0.25">
      <c r="A156" t="s">
        <v>7</v>
      </c>
      <c r="B156" t="s">
        <v>162</v>
      </c>
      <c r="C156">
        <v>39.487000000000002</v>
      </c>
      <c r="D156">
        <v>1</v>
      </c>
      <c r="E156">
        <v>7.1</v>
      </c>
      <c r="F156">
        <v>13.342000000000001</v>
      </c>
      <c r="G156">
        <v>3.5</v>
      </c>
    </row>
    <row r="157" spans="1:7" x14ac:dyDescent="0.25">
      <c r="A157" t="s">
        <v>7</v>
      </c>
      <c r="B157" t="s">
        <v>163</v>
      </c>
      <c r="C157">
        <v>38.277000000000001</v>
      </c>
      <c r="D157">
        <v>1</v>
      </c>
      <c r="E157">
        <v>7.3</v>
      </c>
      <c r="F157">
        <v>13.891</v>
      </c>
      <c r="G157">
        <v>4.0999999999999996</v>
      </c>
    </row>
    <row r="158" spans="1:7" x14ac:dyDescent="0.25">
      <c r="A158" t="s">
        <v>7</v>
      </c>
      <c r="B158" t="s">
        <v>164</v>
      </c>
      <c r="C158">
        <v>39.265000000000001</v>
      </c>
      <c r="D158">
        <v>1</v>
      </c>
      <c r="E158">
        <v>7</v>
      </c>
      <c r="F158">
        <v>13.763</v>
      </c>
      <c r="G158">
        <v>4.0999999999999996</v>
      </c>
    </row>
    <row r="159" spans="1:7" x14ac:dyDescent="0.25">
      <c r="A159" t="s">
        <v>7</v>
      </c>
      <c r="B159" t="s">
        <v>165</v>
      </c>
      <c r="C159">
        <v>39.298000000000002</v>
      </c>
      <c r="D159">
        <v>1</v>
      </c>
      <c r="E159">
        <v>45.4</v>
      </c>
      <c r="F159">
        <v>13.561999999999999</v>
      </c>
      <c r="G159">
        <v>4.0999999999999996</v>
      </c>
    </row>
    <row r="160" spans="1:7" x14ac:dyDescent="0.25">
      <c r="A160" t="s">
        <v>7</v>
      </c>
      <c r="B160" t="s">
        <v>166</v>
      </c>
      <c r="C160">
        <v>38.298000000000002</v>
      </c>
      <c r="D160">
        <v>1</v>
      </c>
      <c r="E160">
        <v>33.299999999999997</v>
      </c>
      <c r="F160">
        <v>13.601000000000001</v>
      </c>
      <c r="G160">
        <v>3.6</v>
      </c>
    </row>
    <row r="161" spans="1:7" x14ac:dyDescent="0.25">
      <c r="A161" t="s">
        <v>7</v>
      </c>
      <c r="B161" t="s">
        <v>167</v>
      </c>
      <c r="C161">
        <v>38.384999999999998</v>
      </c>
      <c r="D161">
        <v>1</v>
      </c>
      <c r="E161">
        <v>33.299999999999997</v>
      </c>
      <c r="F161">
        <v>13.358000000000001</v>
      </c>
      <c r="G161">
        <v>3.4</v>
      </c>
    </row>
    <row r="162" spans="1:7" x14ac:dyDescent="0.25">
      <c r="A162" t="s">
        <v>7</v>
      </c>
      <c r="B162" t="s">
        <v>168</v>
      </c>
      <c r="C162">
        <v>40.31</v>
      </c>
      <c r="D162">
        <v>1</v>
      </c>
      <c r="E162">
        <v>33.299999999999997</v>
      </c>
      <c r="F162">
        <v>13.676</v>
      </c>
      <c r="G162">
        <v>3.8</v>
      </c>
    </row>
    <row r="163" spans="1:7" x14ac:dyDescent="0.25">
      <c r="A163" t="s">
        <v>7</v>
      </c>
      <c r="B163" t="s">
        <v>169</v>
      </c>
      <c r="C163">
        <v>39.749000000000002</v>
      </c>
      <c r="D163">
        <v>1</v>
      </c>
      <c r="E163">
        <v>33.700000000000003</v>
      </c>
      <c r="F163">
        <v>13.015000000000001</v>
      </c>
      <c r="G163">
        <v>3.3</v>
      </c>
    </row>
    <row r="164" spans="1:7" x14ac:dyDescent="0.25">
      <c r="A164" t="s">
        <v>7</v>
      </c>
      <c r="B164" t="s">
        <v>170</v>
      </c>
      <c r="C164">
        <v>39.162999999999997</v>
      </c>
      <c r="D164">
        <v>1</v>
      </c>
      <c r="E164">
        <v>33.700000000000003</v>
      </c>
      <c r="F164">
        <v>13.170999999999999</v>
      </c>
      <c r="G164">
        <v>3.6</v>
      </c>
    </row>
    <row r="165" spans="1:7" x14ac:dyDescent="0.25">
      <c r="A165" t="s">
        <v>7</v>
      </c>
      <c r="B165" t="s">
        <v>171</v>
      </c>
      <c r="C165">
        <v>39.188000000000002</v>
      </c>
      <c r="D165">
        <v>2</v>
      </c>
      <c r="E165">
        <v>18.5</v>
      </c>
      <c r="F165">
        <v>13.196999999999999</v>
      </c>
      <c r="G165">
        <v>3.5</v>
      </c>
    </row>
    <row r="166" spans="1:7" x14ac:dyDescent="0.25">
      <c r="A166" t="s">
        <v>7</v>
      </c>
      <c r="B166" t="s">
        <v>172</v>
      </c>
      <c r="C166">
        <v>38.417999999999999</v>
      </c>
      <c r="D166">
        <v>1</v>
      </c>
      <c r="E166">
        <v>18.5</v>
      </c>
      <c r="F166">
        <v>13.45</v>
      </c>
      <c r="G166">
        <v>3.5</v>
      </c>
    </row>
    <row r="167" spans="1:7" x14ac:dyDescent="0.25">
      <c r="A167" t="s">
        <v>7</v>
      </c>
      <c r="B167" t="s">
        <v>173</v>
      </c>
      <c r="C167">
        <v>39.139000000000003</v>
      </c>
      <c r="D167">
        <v>1</v>
      </c>
      <c r="E167">
        <v>14.1</v>
      </c>
      <c r="F167">
        <v>13.659000000000001</v>
      </c>
      <c r="G167">
        <v>3.9</v>
      </c>
    </row>
    <row r="168" spans="1:7" x14ac:dyDescent="0.25">
      <c r="A168" t="s">
        <v>7</v>
      </c>
      <c r="B168" t="s">
        <v>174</v>
      </c>
      <c r="C168">
        <v>39.494</v>
      </c>
      <c r="D168">
        <v>2</v>
      </c>
      <c r="E168">
        <v>11.4</v>
      </c>
      <c r="F168">
        <v>12.946</v>
      </c>
      <c r="G168">
        <v>3.5</v>
      </c>
    </row>
    <row r="169" spans="1:7" x14ac:dyDescent="0.25">
      <c r="A169" t="s">
        <v>7</v>
      </c>
      <c r="B169" t="s">
        <v>175</v>
      </c>
      <c r="C169">
        <v>39.353999999999999</v>
      </c>
      <c r="D169">
        <v>0</v>
      </c>
      <c r="E169">
        <v>11.4</v>
      </c>
      <c r="F169">
        <v>13.132</v>
      </c>
      <c r="G169">
        <v>3.7</v>
      </c>
    </row>
    <row r="170" spans="1:7" x14ac:dyDescent="0.25">
      <c r="A170" t="s">
        <v>7</v>
      </c>
      <c r="B170" t="s">
        <v>176</v>
      </c>
      <c r="C170">
        <v>39.722999999999999</v>
      </c>
      <c r="D170">
        <v>1</v>
      </c>
      <c r="E170">
        <v>10.7</v>
      </c>
      <c r="F170">
        <v>13.368</v>
      </c>
      <c r="G170">
        <v>3.7</v>
      </c>
    </row>
    <row r="171" spans="1:7" x14ac:dyDescent="0.25">
      <c r="A171" t="s">
        <v>7</v>
      </c>
      <c r="B171" t="s">
        <v>177</v>
      </c>
      <c r="C171">
        <v>39.165999999999997</v>
      </c>
      <c r="D171">
        <v>0</v>
      </c>
      <c r="E171">
        <v>10.7</v>
      </c>
      <c r="F171">
        <v>13.066000000000001</v>
      </c>
      <c r="G171">
        <v>3.7</v>
      </c>
    </row>
    <row r="172" spans="1:7" x14ac:dyDescent="0.25">
      <c r="A172" t="s">
        <v>7</v>
      </c>
      <c r="B172" t="s">
        <v>178</v>
      </c>
      <c r="C172">
        <v>39.816000000000003</v>
      </c>
      <c r="D172">
        <v>1</v>
      </c>
      <c r="E172">
        <v>9.1</v>
      </c>
      <c r="F172">
        <v>13.045</v>
      </c>
      <c r="G172">
        <v>3.4</v>
      </c>
    </row>
    <row r="173" spans="1:7" x14ac:dyDescent="0.25">
      <c r="A173" t="s">
        <v>7</v>
      </c>
      <c r="B173" t="s">
        <v>179</v>
      </c>
      <c r="C173">
        <v>40.118000000000002</v>
      </c>
      <c r="D173">
        <v>0</v>
      </c>
      <c r="E173">
        <v>9.1</v>
      </c>
      <c r="F173">
        <v>12.955</v>
      </c>
      <c r="G173">
        <v>3.4</v>
      </c>
    </row>
    <row r="174" spans="1:7" x14ac:dyDescent="0.25">
      <c r="A174" t="s">
        <v>7</v>
      </c>
      <c r="B174" t="s">
        <v>180</v>
      </c>
      <c r="C174">
        <v>39.148000000000003</v>
      </c>
      <c r="D174">
        <v>1</v>
      </c>
      <c r="E174">
        <v>8.1</v>
      </c>
      <c r="F174">
        <v>13.262</v>
      </c>
      <c r="G174">
        <v>3.6</v>
      </c>
    </row>
    <row r="175" spans="1:7" x14ac:dyDescent="0.25">
      <c r="A175" t="s">
        <v>7</v>
      </c>
      <c r="B175" t="s">
        <v>181</v>
      </c>
      <c r="C175">
        <v>38.512999999999998</v>
      </c>
      <c r="D175">
        <v>0</v>
      </c>
      <c r="E175">
        <v>8.1</v>
      </c>
      <c r="F175">
        <v>13.183999999999999</v>
      </c>
      <c r="G175">
        <v>3.6</v>
      </c>
    </row>
    <row r="176" spans="1:7" x14ac:dyDescent="0.25">
      <c r="A176" t="s">
        <v>7</v>
      </c>
      <c r="B176" t="s">
        <v>182</v>
      </c>
      <c r="C176">
        <v>38.53</v>
      </c>
      <c r="D176">
        <v>2</v>
      </c>
      <c r="E176">
        <v>8.1</v>
      </c>
      <c r="F176">
        <v>14.766999999999999</v>
      </c>
      <c r="G176">
        <v>5</v>
      </c>
    </row>
    <row r="177" spans="1:7" x14ac:dyDescent="0.25">
      <c r="A177" t="s">
        <v>7</v>
      </c>
      <c r="B177" t="s">
        <v>183</v>
      </c>
      <c r="C177">
        <v>38.430999999999997</v>
      </c>
      <c r="D177">
        <v>1</v>
      </c>
      <c r="E177">
        <v>2582.6</v>
      </c>
      <c r="F177">
        <v>12.771000000000001</v>
      </c>
      <c r="G177">
        <v>3.3</v>
      </c>
    </row>
    <row r="178" spans="1:7" x14ac:dyDescent="0.25">
      <c r="A178" t="s">
        <v>7</v>
      </c>
      <c r="B178" t="s">
        <v>184</v>
      </c>
      <c r="C178">
        <v>38.503999999999998</v>
      </c>
      <c r="D178">
        <v>1</v>
      </c>
      <c r="E178">
        <v>222.6</v>
      </c>
      <c r="F178">
        <v>13.301</v>
      </c>
      <c r="G178">
        <v>3.3</v>
      </c>
    </row>
    <row r="179" spans="1:7" x14ac:dyDescent="0.25">
      <c r="A179" t="s">
        <v>7</v>
      </c>
      <c r="B179" t="s">
        <v>185</v>
      </c>
      <c r="C179">
        <v>38.738999999999997</v>
      </c>
      <c r="D179">
        <v>0</v>
      </c>
      <c r="E179">
        <v>222.6</v>
      </c>
      <c r="F179">
        <v>13.010999999999999</v>
      </c>
      <c r="G179">
        <v>3.4</v>
      </c>
    </row>
    <row r="180" spans="1:7" x14ac:dyDescent="0.25">
      <c r="A180" t="s">
        <v>7</v>
      </c>
      <c r="B180" t="s">
        <v>186</v>
      </c>
      <c r="C180">
        <v>39.262</v>
      </c>
      <c r="D180">
        <v>1</v>
      </c>
      <c r="E180">
        <v>222.6</v>
      </c>
      <c r="F180">
        <v>13.051</v>
      </c>
      <c r="G180">
        <v>3.3</v>
      </c>
    </row>
    <row r="181" spans="1:7" x14ac:dyDescent="0.25">
      <c r="A181" t="s">
        <v>7</v>
      </c>
      <c r="B181" t="s">
        <v>187</v>
      </c>
      <c r="C181">
        <v>39.44</v>
      </c>
      <c r="D181">
        <v>0</v>
      </c>
      <c r="E181">
        <v>222.6</v>
      </c>
      <c r="F181">
        <v>13.052</v>
      </c>
      <c r="G181">
        <v>3.6</v>
      </c>
    </row>
    <row r="182" spans="1:7" x14ac:dyDescent="0.25">
      <c r="A182" t="s">
        <v>7</v>
      </c>
      <c r="B182" t="s">
        <v>188</v>
      </c>
      <c r="C182">
        <v>40.040999999999997</v>
      </c>
      <c r="D182">
        <v>1</v>
      </c>
      <c r="E182">
        <v>222.6</v>
      </c>
      <c r="F182">
        <v>12.718</v>
      </c>
      <c r="G182">
        <v>3.4</v>
      </c>
    </row>
    <row r="183" spans="1:7" x14ac:dyDescent="0.25">
      <c r="A183" t="s">
        <v>7</v>
      </c>
      <c r="B183" t="s">
        <v>189</v>
      </c>
      <c r="C183">
        <v>39.494</v>
      </c>
      <c r="D183">
        <v>0</v>
      </c>
      <c r="E183">
        <v>222.6</v>
      </c>
      <c r="F183">
        <v>13.052</v>
      </c>
      <c r="G183">
        <v>3.6</v>
      </c>
    </row>
    <row r="184" spans="1:7" x14ac:dyDescent="0.25">
      <c r="A184" t="s">
        <v>7</v>
      </c>
      <c r="B184" t="s">
        <v>190</v>
      </c>
      <c r="C184">
        <v>38.832000000000001</v>
      </c>
      <c r="D184">
        <v>1</v>
      </c>
      <c r="E184">
        <v>222.6</v>
      </c>
      <c r="F184">
        <v>13.06</v>
      </c>
      <c r="G184">
        <v>3.4</v>
      </c>
    </row>
    <row r="185" spans="1:7" x14ac:dyDescent="0.25">
      <c r="A185" t="s">
        <v>7</v>
      </c>
      <c r="B185" t="s">
        <v>191</v>
      </c>
      <c r="C185">
        <v>38.590000000000003</v>
      </c>
      <c r="D185">
        <v>0</v>
      </c>
      <c r="E185">
        <v>222.6</v>
      </c>
      <c r="F185">
        <v>12.839</v>
      </c>
      <c r="G185">
        <v>3.3</v>
      </c>
    </row>
    <row r="186" spans="1:7" x14ac:dyDescent="0.25">
      <c r="A186" t="s">
        <v>7</v>
      </c>
      <c r="B186" t="s">
        <v>192</v>
      </c>
      <c r="C186">
        <v>39.44</v>
      </c>
      <c r="D186">
        <v>1</v>
      </c>
      <c r="E186">
        <v>7.3</v>
      </c>
      <c r="F186">
        <v>13.242000000000001</v>
      </c>
      <c r="G186">
        <v>3.4</v>
      </c>
    </row>
    <row r="187" spans="1:7" x14ac:dyDescent="0.25">
      <c r="A187" t="s">
        <v>7</v>
      </c>
      <c r="B187" t="s">
        <v>193</v>
      </c>
      <c r="C187">
        <v>39.290999999999997</v>
      </c>
      <c r="D187">
        <v>0</v>
      </c>
      <c r="E187">
        <v>7.5</v>
      </c>
      <c r="F187">
        <v>13.052</v>
      </c>
      <c r="G187">
        <v>3.2</v>
      </c>
    </row>
    <row r="188" spans="1:7" x14ac:dyDescent="0.25">
      <c r="A188" t="s">
        <v>7</v>
      </c>
      <c r="B188" t="s">
        <v>194</v>
      </c>
      <c r="C188">
        <v>38.994999999999997</v>
      </c>
      <c r="D188">
        <v>1</v>
      </c>
      <c r="E188">
        <v>7.2</v>
      </c>
      <c r="F188">
        <v>13.291</v>
      </c>
      <c r="G188">
        <v>3.5</v>
      </c>
    </row>
    <row r="189" spans="1:7" x14ac:dyDescent="0.25">
      <c r="A189" t="s">
        <v>7</v>
      </c>
      <c r="B189" t="s">
        <v>195</v>
      </c>
      <c r="C189">
        <v>38.899000000000001</v>
      </c>
      <c r="D189">
        <v>0</v>
      </c>
      <c r="E189">
        <v>7.2</v>
      </c>
      <c r="F189">
        <v>13.291</v>
      </c>
      <c r="G189">
        <v>3.5</v>
      </c>
    </row>
    <row r="190" spans="1:7" x14ac:dyDescent="0.25">
      <c r="A190" t="s">
        <v>7</v>
      </c>
      <c r="B190" t="s">
        <v>196</v>
      </c>
      <c r="C190">
        <v>38.113</v>
      </c>
      <c r="D190">
        <v>1</v>
      </c>
      <c r="E190">
        <v>7.2</v>
      </c>
      <c r="F190">
        <v>12.901</v>
      </c>
      <c r="G190">
        <v>3.6</v>
      </c>
    </row>
    <row r="191" spans="1:7" x14ac:dyDescent="0.25">
      <c r="A191" t="s">
        <v>7</v>
      </c>
      <c r="B191" t="s">
        <v>197</v>
      </c>
      <c r="C191">
        <v>39.537999999999997</v>
      </c>
      <c r="D191">
        <v>0</v>
      </c>
      <c r="E191">
        <v>7.5</v>
      </c>
      <c r="F191">
        <v>13.186</v>
      </c>
      <c r="G191">
        <v>4</v>
      </c>
    </row>
    <row r="192" spans="1:7" x14ac:dyDescent="0.25">
      <c r="A192" t="s">
        <v>7</v>
      </c>
      <c r="B192" t="s">
        <v>198</v>
      </c>
      <c r="C192">
        <v>39.844000000000001</v>
      </c>
      <c r="D192">
        <v>0</v>
      </c>
      <c r="E192">
        <v>7.3</v>
      </c>
      <c r="F192">
        <v>13.262</v>
      </c>
      <c r="G192">
        <v>3.6</v>
      </c>
    </row>
    <row r="193" spans="1:7" x14ac:dyDescent="0.25">
      <c r="A193" t="s">
        <v>7</v>
      </c>
      <c r="B193" t="s">
        <v>199</v>
      </c>
      <c r="C193">
        <v>39.723999999999997</v>
      </c>
      <c r="D193">
        <v>0</v>
      </c>
      <c r="E193">
        <v>7.3</v>
      </c>
      <c r="F193">
        <v>13.308</v>
      </c>
      <c r="G193">
        <v>3.6</v>
      </c>
    </row>
    <row r="194" spans="1:7" x14ac:dyDescent="0.25">
      <c r="A194" t="s">
        <v>7</v>
      </c>
      <c r="B194" t="s">
        <v>200</v>
      </c>
      <c r="C194">
        <v>38.942</v>
      </c>
      <c r="D194">
        <v>0</v>
      </c>
      <c r="E194">
        <v>7.1</v>
      </c>
      <c r="F194">
        <v>13.625</v>
      </c>
      <c r="G194">
        <v>4</v>
      </c>
    </row>
    <row r="195" spans="1:7" x14ac:dyDescent="0.25">
      <c r="A195" t="s">
        <v>7</v>
      </c>
      <c r="B195" t="s">
        <v>201</v>
      </c>
      <c r="C195">
        <v>39.097999999999999</v>
      </c>
      <c r="D195">
        <v>0</v>
      </c>
      <c r="E195">
        <v>7.2</v>
      </c>
      <c r="F195">
        <v>13.351000000000001</v>
      </c>
      <c r="G195">
        <v>3.7</v>
      </c>
    </row>
    <row r="196" spans="1:7" x14ac:dyDescent="0.25">
      <c r="A196" t="s">
        <v>7</v>
      </c>
      <c r="B196" t="s">
        <v>202</v>
      </c>
      <c r="C196">
        <v>38.677</v>
      </c>
      <c r="D196">
        <v>0</v>
      </c>
      <c r="E196">
        <v>7.6</v>
      </c>
      <c r="F196">
        <v>13.198</v>
      </c>
      <c r="G196">
        <v>3.3</v>
      </c>
    </row>
    <row r="197" spans="1:7" x14ac:dyDescent="0.25">
      <c r="A197" t="s">
        <v>7</v>
      </c>
      <c r="B197" t="s">
        <v>203</v>
      </c>
      <c r="C197">
        <v>38.393999999999998</v>
      </c>
      <c r="D197">
        <v>0</v>
      </c>
      <c r="E197">
        <v>7.7</v>
      </c>
      <c r="F197">
        <v>13.215999999999999</v>
      </c>
      <c r="G197">
        <v>3.6</v>
      </c>
    </row>
    <row r="198" spans="1:7" x14ac:dyDescent="0.25">
      <c r="A198" t="s">
        <v>7</v>
      </c>
      <c r="B198" t="s">
        <v>204</v>
      </c>
      <c r="C198">
        <v>38.65</v>
      </c>
      <c r="D198">
        <v>0</v>
      </c>
      <c r="E198">
        <v>7.5</v>
      </c>
      <c r="F198">
        <v>13.364000000000001</v>
      </c>
      <c r="G198">
        <v>3.8</v>
      </c>
    </row>
    <row r="199" spans="1:7" x14ac:dyDescent="0.25">
      <c r="A199" t="s">
        <v>7</v>
      </c>
      <c r="B199" t="s">
        <v>205</v>
      </c>
      <c r="C199">
        <v>39.499000000000002</v>
      </c>
      <c r="D199">
        <v>0</v>
      </c>
      <c r="E199">
        <v>7.6</v>
      </c>
      <c r="F199">
        <v>13.683</v>
      </c>
      <c r="G199">
        <v>3.9</v>
      </c>
    </row>
    <row r="200" spans="1:7" x14ac:dyDescent="0.25">
      <c r="A200" t="s">
        <v>7</v>
      </c>
      <c r="B200" t="s">
        <v>206</v>
      </c>
      <c r="C200">
        <v>38.676000000000002</v>
      </c>
      <c r="D200">
        <v>0</v>
      </c>
      <c r="E200">
        <v>7.5</v>
      </c>
      <c r="F200">
        <v>13.191000000000001</v>
      </c>
      <c r="G200">
        <v>3.5</v>
      </c>
    </row>
    <row r="201" spans="1:7" x14ac:dyDescent="0.25">
      <c r="A201" t="s">
        <v>7</v>
      </c>
      <c r="B201" t="s">
        <v>207</v>
      </c>
      <c r="C201">
        <v>38.664000000000001</v>
      </c>
      <c r="D201">
        <v>0</v>
      </c>
      <c r="E201">
        <v>7.8</v>
      </c>
      <c r="F201">
        <v>13.465999999999999</v>
      </c>
      <c r="G201">
        <v>3.8</v>
      </c>
    </row>
    <row r="202" spans="1:7" x14ac:dyDescent="0.25">
      <c r="A202" t="s">
        <v>7</v>
      </c>
      <c r="B202" t="s">
        <v>208</v>
      </c>
      <c r="C202">
        <v>39.561</v>
      </c>
      <c r="D202">
        <v>1</v>
      </c>
      <c r="E202">
        <v>7.4</v>
      </c>
      <c r="F202">
        <v>13.5</v>
      </c>
      <c r="G202">
        <v>3.4</v>
      </c>
    </row>
    <row r="203" spans="1:7" x14ac:dyDescent="0.25">
      <c r="A203" t="s">
        <v>7</v>
      </c>
      <c r="B203" t="s">
        <v>209</v>
      </c>
      <c r="C203">
        <v>39.957000000000001</v>
      </c>
      <c r="D203">
        <v>1</v>
      </c>
      <c r="E203">
        <v>7.7</v>
      </c>
      <c r="F203">
        <v>13.169</v>
      </c>
      <c r="G203">
        <v>3.4</v>
      </c>
    </row>
    <row r="204" spans="1:7" x14ac:dyDescent="0.25">
      <c r="A204" t="s">
        <v>7</v>
      </c>
      <c r="B204" t="s">
        <v>210</v>
      </c>
      <c r="C204">
        <v>38.86</v>
      </c>
      <c r="D204">
        <v>1</v>
      </c>
      <c r="E204">
        <v>7.5</v>
      </c>
      <c r="F204">
        <v>13.888</v>
      </c>
      <c r="G204">
        <v>4.0999999999999996</v>
      </c>
    </row>
    <row r="205" spans="1:7" x14ac:dyDescent="0.25">
      <c r="A205" t="s">
        <v>7</v>
      </c>
      <c r="B205" t="s">
        <v>211</v>
      </c>
      <c r="C205">
        <v>38.496000000000002</v>
      </c>
      <c r="D205">
        <v>0</v>
      </c>
      <c r="E205">
        <v>7.4</v>
      </c>
      <c r="F205">
        <v>21.064</v>
      </c>
      <c r="G205">
        <v>10.199999999999999</v>
      </c>
    </row>
    <row r="206" spans="1:7" x14ac:dyDescent="0.25">
      <c r="A206" t="s">
        <v>7</v>
      </c>
      <c r="B206" t="s">
        <v>212</v>
      </c>
      <c r="C206">
        <v>39.854999999999997</v>
      </c>
      <c r="D206">
        <v>1</v>
      </c>
      <c r="E206">
        <v>7.4</v>
      </c>
      <c r="F206">
        <v>14.628</v>
      </c>
      <c r="G206">
        <v>4.9000000000000004</v>
      </c>
    </row>
    <row r="207" spans="1:7" x14ac:dyDescent="0.25">
      <c r="A207" t="s">
        <v>7</v>
      </c>
      <c r="B207" t="s">
        <v>213</v>
      </c>
      <c r="C207">
        <v>39.085999999999999</v>
      </c>
      <c r="D207">
        <v>0</v>
      </c>
      <c r="E207">
        <v>7.4</v>
      </c>
      <c r="F207">
        <v>14.653</v>
      </c>
      <c r="G207">
        <v>4.7</v>
      </c>
    </row>
    <row r="208" spans="1:7" x14ac:dyDescent="0.25">
      <c r="A208" t="s">
        <v>7</v>
      </c>
      <c r="B208" t="s">
        <v>214</v>
      </c>
      <c r="C208">
        <v>38.307000000000002</v>
      </c>
      <c r="D208">
        <v>1</v>
      </c>
      <c r="E208">
        <v>7.5</v>
      </c>
      <c r="F208">
        <v>13.996</v>
      </c>
      <c r="G208">
        <v>4</v>
      </c>
    </row>
    <row r="209" spans="1:7" x14ac:dyDescent="0.25">
      <c r="A209" t="s">
        <v>7</v>
      </c>
      <c r="B209" t="s">
        <v>215</v>
      </c>
      <c r="C209">
        <v>38.307000000000002</v>
      </c>
      <c r="D209">
        <v>1</v>
      </c>
      <c r="E209">
        <v>7.4</v>
      </c>
      <c r="F209">
        <v>13.282</v>
      </c>
      <c r="G209">
        <v>3.6</v>
      </c>
    </row>
    <row r="210" spans="1:7" x14ac:dyDescent="0.25">
      <c r="A210" t="s">
        <v>7</v>
      </c>
      <c r="B210" t="s">
        <v>216</v>
      </c>
      <c r="C210">
        <v>38.08</v>
      </c>
      <c r="D210">
        <v>0</v>
      </c>
      <c r="E210">
        <v>7.4</v>
      </c>
      <c r="F210">
        <v>14.34</v>
      </c>
      <c r="G210">
        <v>4.5</v>
      </c>
    </row>
    <row r="211" spans="1:7" x14ac:dyDescent="0.25">
      <c r="A211" t="s">
        <v>7</v>
      </c>
      <c r="B211" t="s">
        <v>217</v>
      </c>
      <c r="C211">
        <v>38.901000000000003</v>
      </c>
      <c r="D211">
        <v>1</v>
      </c>
      <c r="E211">
        <v>7.3</v>
      </c>
      <c r="F211">
        <v>13.432</v>
      </c>
      <c r="G211">
        <v>3.4</v>
      </c>
    </row>
    <row r="212" spans="1:7" x14ac:dyDescent="0.25">
      <c r="A212" t="s">
        <v>7</v>
      </c>
      <c r="B212" t="s">
        <v>218</v>
      </c>
      <c r="C212">
        <v>39.768000000000001</v>
      </c>
      <c r="D212">
        <v>2</v>
      </c>
      <c r="E212">
        <v>7.2</v>
      </c>
      <c r="F212">
        <v>13.426</v>
      </c>
      <c r="G212">
        <v>3.5</v>
      </c>
    </row>
    <row r="213" spans="1:7" x14ac:dyDescent="0.25">
      <c r="A213" t="s">
        <v>7</v>
      </c>
      <c r="B213" t="s">
        <v>219</v>
      </c>
      <c r="C213">
        <v>38.457000000000001</v>
      </c>
      <c r="D213">
        <v>1</v>
      </c>
      <c r="E213">
        <v>7.2</v>
      </c>
      <c r="F213">
        <v>13.045</v>
      </c>
      <c r="G213">
        <v>3.2</v>
      </c>
    </row>
    <row r="214" spans="1:7" x14ac:dyDescent="0.25">
      <c r="A214" t="s">
        <v>7</v>
      </c>
      <c r="B214" t="s">
        <v>220</v>
      </c>
      <c r="C214">
        <v>39.353999999999999</v>
      </c>
      <c r="D214">
        <v>1</v>
      </c>
      <c r="E214">
        <v>7.1</v>
      </c>
      <c r="F214">
        <v>13.019</v>
      </c>
      <c r="G214">
        <v>3.4</v>
      </c>
    </row>
    <row r="215" spans="1:7" x14ac:dyDescent="0.25">
      <c r="A215" t="s">
        <v>7</v>
      </c>
      <c r="B215" t="s">
        <v>221</v>
      </c>
      <c r="C215">
        <v>38.262</v>
      </c>
      <c r="D215">
        <v>1</v>
      </c>
      <c r="E215">
        <v>7.3</v>
      </c>
      <c r="F215">
        <v>13.081</v>
      </c>
      <c r="G215">
        <v>3.2</v>
      </c>
    </row>
    <row r="216" spans="1:7" x14ac:dyDescent="0.25">
      <c r="A216" t="s">
        <v>7</v>
      </c>
      <c r="B216" t="s">
        <v>222</v>
      </c>
      <c r="C216">
        <v>38.381999999999998</v>
      </c>
      <c r="D216">
        <v>2</v>
      </c>
      <c r="E216">
        <v>7</v>
      </c>
      <c r="F216">
        <v>13.422000000000001</v>
      </c>
      <c r="G216">
        <v>3.6</v>
      </c>
    </row>
    <row r="217" spans="1:7" x14ac:dyDescent="0.25">
      <c r="A217" t="s">
        <v>7</v>
      </c>
      <c r="B217" t="s">
        <v>223</v>
      </c>
      <c r="C217">
        <v>39.302999999999997</v>
      </c>
      <c r="D217">
        <v>1</v>
      </c>
      <c r="E217">
        <v>6.9</v>
      </c>
      <c r="F217">
        <v>13.025</v>
      </c>
      <c r="G217">
        <v>3.2</v>
      </c>
    </row>
    <row r="218" spans="1:7" x14ac:dyDescent="0.25">
      <c r="A218" t="s">
        <v>7</v>
      </c>
      <c r="B218" t="s">
        <v>224</v>
      </c>
      <c r="C218">
        <v>38.755000000000003</v>
      </c>
      <c r="D218">
        <v>4</v>
      </c>
      <c r="E218">
        <v>7.1</v>
      </c>
      <c r="F218">
        <v>13.326000000000001</v>
      </c>
      <c r="G218">
        <v>3.7</v>
      </c>
    </row>
    <row r="219" spans="1:7" x14ac:dyDescent="0.25">
      <c r="A219" t="s">
        <v>7</v>
      </c>
      <c r="B219" t="s">
        <v>225</v>
      </c>
      <c r="C219">
        <v>40.027999999999999</v>
      </c>
      <c r="D219">
        <v>1</v>
      </c>
      <c r="E219">
        <v>7</v>
      </c>
      <c r="F219">
        <v>12.955</v>
      </c>
      <c r="G219">
        <v>3.5</v>
      </c>
    </row>
    <row r="220" spans="1:7" x14ac:dyDescent="0.25">
      <c r="A220" t="s">
        <v>7</v>
      </c>
      <c r="B220" t="s">
        <v>226</v>
      </c>
      <c r="C220">
        <v>40.234000000000002</v>
      </c>
      <c r="D220">
        <v>3</v>
      </c>
      <c r="E220">
        <v>7.2</v>
      </c>
      <c r="F220">
        <v>13.465999999999999</v>
      </c>
      <c r="G220">
        <v>3.7</v>
      </c>
    </row>
    <row r="221" spans="1:7" x14ac:dyDescent="0.25">
      <c r="A221" t="s">
        <v>7</v>
      </c>
      <c r="B221" t="s">
        <v>227</v>
      </c>
      <c r="C221">
        <v>38.957999999999998</v>
      </c>
      <c r="D221">
        <v>1</v>
      </c>
      <c r="E221">
        <v>7.1</v>
      </c>
      <c r="F221">
        <v>12.903</v>
      </c>
      <c r="G221">
        <v>3.3</v>
      </c>
    </row>
    <row r="222" spans="1:7" x14ac:dyDescent="0.25">
      <c r="A222" t="s">
        <v>7</v>
      </c>
      <c r="B222" t="s">
        <v>228</v>
      </c>
      <c r="C222">
        <v>39.701000000000001</v>
      </c>
      <c r="D222">
        <v>3</v>
      </c>
      <c r="E222">
        <v>7.2</v>
      </c>
      <c r="F222">
        <v>13.379</v>
      </c>
      <c r="G222">
        <v>3.5</v>
      </c>
    </row>
    <row r="223" spans="1:7" x14ac:dyDescent="0.25">
      <c r="A223" t="s">
        <v>7</v>
      </c>
      <c r="B223" t="s">
        <v>229</v>
      </c>
      <c r="C223">
        <v>39.491999999999997</v>
      </c>
      <c r="D223">
        <v>1</v>
      </c>
      <c r="E223">
        <v>7.1</v>
      </c>
      <c r="F223">
        <v>13.1</v>
      </c>
      <c r="G223">
        <v>3.3</v>
      </c>
    </row>
    <row r="224" spans="1:7" x14ac:dyDescent="0.25">
      <c r="A224" t="s">
        <v>7</v>
      </c>
      <c r="B224" t="s">
        <v>230</v>
      </c>
      <c r="C224">
        <v>39.917999999999999</v>
      </c>
      <c r="D224">
        <v>3</v>
      </c>
      <c r="E224">
        <v>7.4</v>
      </c>
      <c r="F224">
        <v>13.324999999999999</v>
      </c>
      <c r="G224">
        <v>3.5</v>
      </c>
    </row>
    <row r="225" spans="1:7" x14ac:dyDescent="0.25">
      <c r="A225" t="s">
        <v>7</v>
      </c>
      <c r="B225" t="s">
        <v>231</v>
      </c>
      <c r="C225">
        <v>38.966999999999999</v>
      </c>
      <c r="D225">
        <v>1</v>
      </c>
      <c r="E225">
        <v>7.3</v>
      </c>
      <c r="F225">
        <v>13.945</v>
      </c>
      <c r="G225">
        <v>3.6</v>
      </c>
    </row>
    <row r="226" spans="1:7" x14ac:dyDescent="0.25">
      <c r="A226" t="s">
        <v>7</v>
      </c>
      <c r="B226" t="s">
        <v>232</v>
      </c>
      <c r="C226">
        <v>38.231000000000002</v>
      </c>
      <c r="D226">
        <v>3</v>
      </c>
      <c r="E226">
        <v>7.5</v>
      </c>
      <c r="F226">
        <v>13.625</v>
      </c>
      <c r="G226">
        <v>3.7</v>
      </c>
    </row>
    <row r="227" spans="1:7" x14ac:dyDescent="0.25">
      <c r="A227" t="s">
        <v>7</v>
      </c>
      <c r="B227" t="s">
        <v>233</v>
      </c>
      <c r="C227">
        <v>37.834000000000003</v>
      </c>
      <c r="D227">
        <v>1</v>
      </c>
      <c r="E227">
        <v>7.6</v>
      </c>
      <c r="F227">
        <v>13.335000000000001</v>
      </c>
      <c r="G227">
        <v>3.3</v>
      </c>
    </row>
    <row r="228" spans="1:7" x14ac:dyDescent="0.25">
      <c r="A228" t="s">
        <v>7</v>
      </c>
      <c r="B228" t="s">
        <v>234</v>
      </c>
      <c r="C228">
        <v>39.942</v>
      </c>
      <c r="D228">
        <v>2</v>
      </c>
      <c r="E228">
        <v>7.7</v>
      </c>
      <c r="F228">
        <v>13.141</v>
      </c>
      <c r="G228">
        <v>3.3</v>
      </c>
    </row>
    <row r="229" spans="1:7" x14ac:dyDescent="0.25">
      <c r="A229" t="s">
        <v>7</v>
      </c>
      <c r="B229" t="s">
        <v>235</v>
      </c>
      <c r="C229">
        <v>39.286999999999999</v>
      </c>
      <c r="D229">
        <v>1</v>
      </c>
      <c r="E229">
        <v>8.1</v>
      </c>
      <c r="F229">
        <v>13.795999999999999</v>
      </c>
      <c r="G229">
        <v>3.6</v>
      </c>
    </row>
    <row r="230" spans="1:7" x14ac:dyDescent="0.25">
      <c r="A230" t="s">
        <v>7</v>
      </c>
      <c r="B230" t="s">
        <v>236</v>
      </c>
      <c r="C230">
        <v>39.375999999999998</v>
      </c>
      <c r="D230">
        <v>2</v>
      </c>
      <c r="E230">
        <v>8.1999999999999993</v>
      </c>
      <c r="F230">
        <v>13.004</v>
      </c>
      <c r="G230">
        <v>3.5</v>
      </c>
    </row>
    <row r="231" spans="1:7" x14ac:dyDescent="0.25">
      <c r="A231" t="s">
        <v>7</v>
      </c>
      <c r="B231" t="s">
        <v>237</v>
      </c>
      <c r="C231">
        <v>39.042999999999999</v>
      </c>
      <c r="D231">
        <v>1</v>
      </c>
      <c r="E231">
        <v>8.3000000000000007</v>
      </c>
      <c r="F231">
        <v>13.358000000000001</v>
      </c>
      <c r="G231">
        <v>3.3</v>
      </c>
    </row>
    <row r="232" spans="1:7" x14ac:dyDescent="0.25">
      <c r="A232" t="s">
        <v>7</v>
      </c>
      <c r="B232" t="s">
        <v>238</v>
      </c>
      <c r="C232">
        <v>38.621000000000002</v>
      </c>
      <c r="D232">
        <v>1</v>
      </c>
      <c r="E232">
        <v>8.1</v>
      </c>
      <c r="F232">
        <v>13.192</v>
      </c>
      <c r="G232">
        <v>3.5</v>
      </c>
    </row>
    <row r="233" spans="1:7" x14ac:dyDescent="0.25">
      <c r="A233" t="s">
        <v>7</v>
      </c>
      <c r="B233" t="s">
        <v>239</v>
      </c>
      <c r="C233">
        <v>38.826000000000001</v>
      </c>
      <c r="D233">
        <v>1</v>
      </c>
      <c r="E233">
        <v>8.1</v>
      </c>
      <c r="F233">
        <v>13.506</v>
      </c>
      <c r="G233">
        <v>3.5</v>
      </c>
    </row>
    <row r="234" spans="1:7" x14ac:dyDescent="0.25">
      <c r="A234" t="s">
        <v>7</v>
      </c>
      <c r="B234" t="s">
        <v>240</v>
      </c>
      <c r="C234">
        <v>38.103000000000002</v>
      </c>
      <c r="D234">
        <v>1</v>
      </c>
      <c r="E234">
        <v>7.9</v>
      </c>
      <c r="F234">
        <v>12.705</v>
      </c>
      <c r="G234">
        <v>3.3</v>
      </c>
    </row>
    <row r="235" spans="1:7" x14ac:dyDescent="0.25">
      <c r="A235" t="s">
        <v>7</v>
      </c>
      <c r="B235" t="s">
        <v>241</v>
      </c>
      <c r="C235">
        <v>39.491999999999997</v>
      </c>
      <c r="D235">
        <v>1</v>
      </c>
      <c r="E235">
        <v>8.1999999999999993</v>
      </c>
      <c r="F235">
        <v>13.013999999999999</v>
      </c>
      <c r="G235">
        <v>3.2</v>
      </c>
    </row>
    <row r="236" spans="1:7" x14ac:dyDescent="0.25">
      <c r="A236" t="s">
        <v>7</v>
      </c>
      <c r="B236" t="s">
        <v>242</v>
      </c>
      <c r="C236">
        <v>39.356999999999999</v>
      </c>
      <c r="D236">
        <v>1</v>
      </c>
      <c r="E236">
        <v>7.7</v>
      </c>
      <c r="F236">
        <v>13.159000000000001</v>
      </c>
      <c r="G236">
        <v>3.5</v>
      </c>
    </row>
    <row r="237" spans="1:7" x14ac:dyDescent="0.25">
      <c r="A237" t="s">
        <v>7</v>
      </c>
      <c r="B237" t="s">
        <v>243</v>
      </c>
      <c r="C237">
        <v>39.371000000000002</v>
      </c>
      <c r="D237">
        <v>1</v>
      </c>
      <c r="E237">
        <v>7.6</v>
      </c>
      <c r="F237">
        <v>13.209</v>
      </c>
      <c r="G237">
        <v>3.4</v>
      </c>
    </row>
    <row r="238" spans="1:7" x14ac:dyDescent="0.25">
      <c r="A238" t="s">
        <v>7</v>
      </c>
      <c r="B238" t="s">
        <v>244</v>
      </c>
      <c r="C238">
        <v>39.685000000000002</v>
      </c>
      <c r="D238">
        <v>1</v>
      </c>
      <c r="E238">
        <v>7.5</v>
      </c>
      <c r="F238">
        <v>13.032</v>
      </c>
      <c r="G238">
        <v>3.3</v>
      </c>
    </row>
    <row r="239" spans="1:7" x14ac:dyDescent="0.25">
      <c r="A239" t="s">
        <v>7</v>
      </c>
      <c r="B239" t="s">
        <v>245</v>
      </c>
      <c r="C239">
        <v>39.418999999999997</v>
      </c>
      <c r="D239">
        <v>1</v>
      </c>
      <c r="E239">
        <v>7.7</v>
      </c>
      <c r="F239">
        <v>13.409000000000001</v>
      </c>
      <c r="G239">
        <v>3.5</v>
      </c>
    </row>
    <row r="240" spans="1:7" x14ac:dyDescent="0.25">
      <c r="A240" t="s">
        <v>7</v>
      </c>
      <c r="B240" t="s">
        <v>246</v>
      </c>
      <c r="C240">
        <v>39.055</v>
      </c>
      <c r="D240">
        <v>1</v>
      </c>
      <c r="E240">
        <v>7.2</v>
      </c>
      <c r="F240">
        <v>13.35</v>
      </c>
      <c r="G240">
        <v>3.5</v>
      </c>
    </row>
    <row r="241" spans="1:7" x14ac:dyDescent="0.25">
      <c r="A241" t="s">
        <v>7</v>
      </c>
      <c r="B241" t="s">
        <v>247</v>
      </c>
      <c r="C241">
        <v>38.231999999999999</v>
      </c>
      <c r="D241">
        <v>2</v>
      </c>
      <c r="E241">
        <v>7.3</v>
      </c>
      <c r="F241">
        <v>13.544</v>
      </c>
      <c r="G241">
        <v>3.9</v>
      </c>
    </row>
    <row r="242" spans="1:7" x14ac:dyDescent="0.25">
      <c r="A242" t="s">
        <v>7</v>
      </c>
      <c r="B242" t="s">
        <v>248</v>
      </c>
      <c r="C242">
        <v>39.295999999999999</v>
      </c>
      <c r="D242">
        <v>1</v>
      </c>
      <c r="E242">
        <v>7.3</v>
      </c>
      <c r="F242">
        <v>13.256</v>
      </c>
      <c r="G242">
        <v>3.3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2:G12"/>
  <sheetViews>
    <sheetView zoomScale="130" zoomScaleNormal="130" workbookViewId="0">
      <selection activeCell="F3" sqref="F3:G11"/>
    </sheetView>
  </sheetViews>
  <sheetFormatPr defaultRowHeight="15" x14ac:dyDescent="0.25"/>
  <cols>
    <col min="1" max="1" width="18.85546875" customWidth="1"/>
    <col min="2" max="2" width="11.28515625" bestFit="1" customWidth="1"/>
    <col min="3" max="3" width="8.28515625" bestFit="1" customWidth="1"/>
    <col min="6" max="6" width="18.42578125" customWidth="1"/>
    <col min="7" max="7" width="55.140625" customWidth="1"/>
  </cols>
  <sheetData>
    <row r="2" spans="1:7" ht="15.75" thickBot="1" x14ac:dyDescent="0.3"/>
    <row r="3" spans="1:7" ht="15.75" thickBot="1" x14ac:dyDescent="0.3">
      <c r="F3" s="68" t="s">
        <v>291</v>
      </c>
      <c r="G3" s="69" t="s">
        <v>292</v>
      </c>
    </row>
    <row r="4" spans="1:7" x14ac:dyDescent="0.25">
      <c r="F4" s="70" t="s">
        <v>295</v>
      </c>
      <c r="G4" s="65" t="s">
        <v>293</v>
      </c>
    </row>
    <row r="5" spans="1:7" x14ac:dyDescent="0.25">
      <c r="F5" s="71" t="s">
        <v>278</v>
      </c>
      <c r="G5" s="66" t="s">
        <v>289</v>
      </c>
    </row>
    <row r="6" spans="1:7" x14ac:dyDescent="0.25">
      <c r="F6" s="71" t="s">
        <v>279</v>
      </c>
      <c r="G6" s="66" t="s">
        <v>290</v>
      </c>
    </row>
    <row r="7" spans="1:7" x14ac:dyDescent="0.25">
      <c r="F7" s="71" t="s">
        <v>280</v>
      </c>
      <c r="G7" s="66" t="s">
        <v>281</v>
      </c>
    </row>
    <row r="8" spans="1:7" x14ac:dyDescent="0.25">
      <c r="F8" s="71" t="s">
        <v>282</v>
      </c>
      <c r="G8" s="66" t="s">
        <v>283</v>
      </c>
    </row>
    <row r="9" spans="1:7" x14ac:dyDescent="0.25">
      <c r="F9" s="71" t="s">
        <v>284</v>
      </c>
      <c r="G9" s="66" t="s">
        <v>287</v>
      </c>
    </row>
    <row r="10" spans="1:7" x14ac:dyDescent="0.25">
      <c r="F10" s="71" t="s">
        <v>294</v>
      </c>
      <c r="G10" s="66" t="s">
        <v>288</v>
      </c>
    </row>
    <row r="11" spans="1:7" ht="15.75" thickBot="1" x14ac:dyDescent="0.3">
      <c r="F11" s="72" t="s">
        <v>285</v>
      </c>
      <c r="G11" s="67" t="s">
        <v>286</v>
      </c>
    </row>
    <row r="12" spans="1:7" x14ac:dyDescent="0.25">
      <c r="A12" t="s">
        <v>255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13C88-4CC4-4F17-A238-00B73DE6EF22}">
  <dimension ref="A3:C27"/>
  <sheetViews>
    <sheetView topLeftCell="F4" zoomScale="130" zoomScaleNormal="130" workbookViewId="0">
      <selection activeCell="AF18" sqref="AF18"/>
    </sheetView>
  </sheetViews>
  <sheetFormatPr defaultRowHeight="15" x14ac:dyDescent="0.25"/>
  <cols>
    <col min="1" max="1" width="22.42578125" bestFit="1" customWidth="1"/>
    <col min="2" max="2" width="5.42578125" bestFit="1" customWidth="1"/>
    <col min="3" max="3" width="7.140625" bestFit="1" customWidth="1"/>
    <col min="4" max="4" width="17.7109375" bestFit="1" customWidth="1"/>
  </cols>
  <sheetData>
    <row r="3" spans="1:3" x14ac:dyDescent="0.25">
      <c r="A3" s="3" t="s">
        <v>258</v>
      </c>
      <c r="B3" t="s">
        <v>265</v>
      </c>
      <c r="C3" t="s">
        <v>266</v>
      </c>
    </row>
    <row r="4" spans="1:3" x14ac:dyDescent="0.25">
      <c r="A4" s="4" t="s">
        <v>260</v>
      </c>
      <c r="B4" s="15">
        <v>1434.0433333333326</v>
      </c>
      <c r="C4" s="91">
        <v>48.612499999999997</v>
      </c>
    </row>
    <row r="5" spans="1:3" x14ac:dyDescent="0.25">
      <c r="A5" s="5">
        <v>1000</v>
      </c>
      <c r="B5" s="15">
        <v>1434.0433333333326</v>
      </c>
      <c r="C5" s="91">
        <v>48.612499999999997</v>
      </c>
    </row>
    <row r="6" spans="1:3" x14ac:dyDescent="0.25">
      <c r="A6" s="5">
        <v>10000</v>
      </c>
      <c r="B6" s="15">
        <v>207.33430962343107</v>
      </c>
      <c r="C6" s="91">
        <v>38.327196652719671</v>
      </c>
    </row>
    <row r="7" spans="1:3" x14ac:dyDescent="0.25">
      <c r="A7" s="5">
        <v>20000</v>
      </c>
      <c r="B7" s="15">
        <v>104.68291666666666</v>
      </c>
      <c r="C7" s="91">
        <v>39.045416666666661</v>
      </c>
    </row>
    <row r="8" spans="1:3" x14ac:dyDescent="0.25">
      <c r="A8" s="5">
        <v>30000</v>
      </c>
      <c r="B8" s="15">
        <v>69.885000000000005</v>
      </c>
      <c r="C8" s="91">
        <v>40.442916666666633</v>
      </c>
    </row>
    <row r="9" spans="1:3" x14ac:dyDescent="0.25">
      <c r="A9" s="5">
        <v>40000</v>
      </c>
      <c r="B9" s="15">
        <v>53.85499999999999</v>
      </c>
      <c r="C9" s="91">
        <v>42.905833333333341</v>
      </c>
    </row>
    <row r="10" spans="1:3" x14ac:dyDescent="0.25">
      <c r="A10" s="4" t="s">
        <v>261</v>
      </c>
      <c r="B10" s="15">
        <v>1479.3937759336102</v>
      </c>
      <c r="C10" s="91">
        <v>52.112500000000004</v>
      </c>
    </row>
    <row r="11" spans="1:3" x14ac:dyDescent="0.25">
      <c r="A11" s="5">
        <v>1000</v>
      </c>
      <c r="B11" s="15">
        <v>1479.3937759336102</v>
      </c>
      <c r="C11" s="91">
        <v>48.567219917012437</v>
      </c>
    </row>
    <row r="12" spans="1:3" x14ac:dyDescent="0.25">
      <c r="A12" s="5">
        <v>10000</v>
      </c>
      <c r="B12" s="15">
        <v>283.92987551867196</v>
      </c>
      <c r="C12" s="91">
        <v>48.818257261410807</v>
      </c>
    </row>
    <row r="13" spans="1:3" x14ac:dyDescent="0.25">
      <c r="A13" s="5">
        <v>20000</v>
      </c>
      <c r="B13" s="15">
        <v>129.69626556016598</v>
      </c>
      <c r="C13" s="91">
        <v>46.08091286307053</v>
      </c>
    </row>
    <row r="14" spans="1:3" x14ac:dyDescent="0.25">
      <c r="A14" s="5">
        <v>30000</v>
      </c>
      <c r="B14" s="15">
        <v>88.5983402489627</v>
      </c>
      <c r="C14" s="91">
        <v>49.226141078838182</v>
      </c>
    </row>
    <row r="15" spans="1:3" x14ac:dyDescent="0.25">
      <c r="A15" s="5">
        <v>40000</v>
      </c>
      <c r="B15" s="15">
        <v>67.891250000000028</v>
      </c>
      <c r="C15" s="91">
        <v>52.112500000000004</v>
      </c>
    </row>
    <row r="16" spans="1:3" x14ac:dyDescent="0.25">
      <c r="A16" s="4" t="s">
        <v>262</v>
      </c>
      <c r="B16" s="15">
        <v>2328.607500000001</v>
      </c>
      <c r="C16" s="91">
        <v>34.56166666666666</v>
      </c>
    </row>
    <row r="17" spans="1:3" x14ac:dyDescent="0.25">
      <c r="A17" s="5">
        <v>1000</v>
      </c>
      <c r="B17" s="15">
        <v>2328.607500000001</v>
      </c>
      <c r="C17" s="91">
        <v>34.56166666666666</v>
      </c>
    </row>
    <row r="18" spans="1:3" x14ac:dyDescent="0.25">
      <c r="A18" s="5">
        <v>10000</v>
      </c>
      <c r="B18" s="15">
        <v>619.63166666666643</v>
      </c>
      <c r="C18" s="91">
        <v>19.324166666666663</v>
      </c>
    </row>
    <row r="19" spans="1:3" x14ac:dyDescent="0.25">
      <c r="A19" s="5">
        <v>20000</v>
      </c>
      <c r="B19" s="15">
        <v>334.6633333333333</v>
      </c>
      <c r="C19" s="91">
        <v>17.739999999999995</v>
      </c>
    </row>
    <row r="20" spans="1:3" x14ac:dyDescent="0.25">
      <c r="A20" s="5">
        <v>30000</v>
      </c>
      <c r="B20" s="15">
        <v>228.96276150627602</v>
      </c>
      <c r="C20" s="91">
        <v>17.083263598326372</v>
      </c>
    </row>
    <row r="21" spans="1:3" x14ac:dyDescent="0.25">
      <c r="A21" s="5">
        <v>40000</v>
      </c>
      <c r="B21" s="15">
        <v>173.64771784232369</v>
      </c>
      <c r="C21" s="91">
        <v>16.797095435684643</v>
      </c>
    </row>
    <row r="22" spans="1:3" x14ac:dyDescent="0.25">
      <c r="A22" s="4" t="s">
        <v>263</v>
      </c>
      <c r="B22" s="15">
        <v>1909.6708333333322</v>
      </c>
      <c r="C22" s="91">
        <v>53.919999999999959</v>
      </c>
    </row>
    <row r="23" spans="1:3" x14ac:dyDescent="0.25">
      <c r="A23" s="5">
        <v>1000</v>
      </c>
      <c r="B23" s="15">
        <v>1909.6708333333322</v>
      </c>
      <c r="C23" s="91">
        <v>45.545416666666668</v>
      </c>
    </row>
    <row r="24" spans="1:3" x14ac:dyDescent="0.25">
      <c r="A24" s="5">
        <v>10000</v>
      </c>
      <c r="B24" s="15">
        <v>1535.9419087136926</v>
      </c>
      <c r="C24" s="91">
        <v>51.15892116182571</v>
      </c>
    </row>
    <row r="25" spans="1:3" x14ac:dyDescent="0.25">
      <c r="A25" s="5">
        <v>20000</v>
      </c>
      <c r="B25" s="15">
        <v>1155.1377593360999</v>
      </c>
      <c r="C25" s="91">
        <v>52.167634854771784</v>
      </c>
    </row>
    <row r="26" spans="1:3" x14ac:dyDescent="0.25">
      <c r="A26" s="5">
        <v>30000</v>
      </c>
      <c r="B26" s="15">
        <v>937.03041666666695</v>
      </c>
      <c r="C26" s="91">
        <v>53.919999999999959</v>
      </c>
    </row>
    <row r="27" spans="1:3" x14ac:dyDescent="0.25">
      <c r="A27" s="5">
        <v>40000</v>
      </c>
      <c r="B27" s="15">
        <v>642.26514522821594</v>
      </c>
      <c r="C27" s="91">
        <v>43.282572614107913</v>
      </c>
    </row>
  </sheetData>
  <pageMargins left="0.7" right="0.7" top="0.78740157499999996" bottom="0.78740157499999996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386E-9F02-46A4-A68A-198119C2B87C}">
  <dimension ref="A3:C32"/>
  <sheetViews>
    <sheetView zoomScale="130" zoomScaleNormal="130" workbookViewId="0">
      <selection activeCell="B3" sqref="B3"/>
    </sheetView>
  </sheetViews>
  <sheetFormatPr defaultRowHeight="15" x14ac:dyDescent="0.25"/>
  <cols>
    <col min="1" max="1" width="22.42578125" bestFit="1" customWidth="1"/>
    <col min="2" max="2" width="23.140625" bestFit="1" customWidth="1"/>
    <col min="3" max="3" width="24" bestFit="1" customWidth="1"/>
    <col min="4" max="4" width="23.140625" bestFit="1" customWidth="1"/>
  </cols>
  <sheetData>
    <row r="3" spans="1:3" x14ac:dyDescent="0.25">
      <c r="A3" s="3" t="s">
        <v>258</v>
      </c>
      <c r="B3" t="s">
        <v>298</v>
      </c>
      <c r="C3" t="s">
        <v>296</v>
      </c>
    </row>
    <row r="4" spans="1:3" x14ac:dyDescent="0.25">
      <c r="A4" s="4" t="s">
        <v>260</v>
      </c>
      <c r="B4" s="92">
        <v>239.3</v>
      </c>
      <c r="C4" s="2">
        <v>9.9</v>
      </c>
    </row>
    <row r="5" spans="1:3" x14ac:dyDescent="0.25">
      <c r="A5" s="5">
        <v>1000</v>
      </c>
      <c r="B5" s="92">
        <v>29.5</v>
      </c>
      <c r="C5" s="2">
        <v>1.4</v>
      </c>
    </row>
    <row r="6" spans="1:3" x14ac:dyDescent="0.25">
      <c r="A6" s="5">
        <v>10000</v>
      </c>
      <c r="B6" s="92">
        <v>54.1</v>
      </c>
      <c r="C6" s="2">
        <v>2.1</v>
      </c>
    </row>
    <row r="7" spans="1:3" x14ac:dyDescent="0.25">
      <c r="A7" s="5">
        <v>20000</v>
      </c>
      <c r="B7" s="92">
        <v>53.6</v>
      </c>
      <c r="C7" s="2">
        <v>2.1</v>
      </c>
    </row>
    <row r="8" spans="1:3" x14ac:dyDescent="0.25">
      <c r="A8" s="5">
        <v>30000</v>
      </c>
      <c r="B8" s="92">
        <v>51.8</v>
      </c>
      <c r="C8" s="2">
        <v>2.1</v>
      </c>
    </row>
    <row r="9" spans="1:3" x14ac:dyDescent="0.25">
      <c r="A9" s="5">
        <v>40000</v>
      </c>
      <c r="B9" s="92">
        <v>50.2</v>
      </c>
      <c r="C9" s="2">
        <v>2.2000000000000002</v>
      </c>
    </row>
    <row r="10" spans="1:3" x14ac:dyDescent="0.25">
      <c r="A10" s="4" t="s">
        <v>261</v>
      </c>
      <c r="B10" s="92">
        <v>251</v>
      </c>
      <c r="C10" s="2">
        <v>12.3</v>
      </c>
    </row>
    <row r="11" spans="1:3" x14ac:dyDescent="0.25">
      <c r="A11" s="5">
        <v>1000</v>
      </c>
      <c r="B11" s="92">
        <v>30.5</v>
      </c>
      <c r="C11" s="2">
        <v>1.5</v>
      </c>
    </row>
    <row r="12" spans="1:3" x14ac:dyDescent="0.25">
      <c r="A12" s="5">
        <v>10000</v>
      </c>
      <c r="B12" s="92">
        <v>58.2</v>
      </c>
      <c r="C12" s="2">
        <v>2.8</v>
      </c>
    </row>
    <row r="13" spans="1:3" x14ac:dyDescent="0.25">
      <c r="A13" s="5">
        <v>20000</v>
      </c>
      <c r="B13" s="92">
        <v>56.3</v>
      </c>
      <c r="C13" s="2">
        <v>2.6</v>
      </c>
    </row>
    <row r="14" spans="1:3" x14ac:dyDescent="0.25">
      <c r="A14" s="5">
        <v>30000</v>
      </c>
      <c r="B14" s="92">
        <v>54</v>
      </c>
      <c r="C14" s="2">
        <v>2.7</v>
      </c>
    </row>
    <row r="15" spans="1:3" x14ac:dyDescent="0.25">
      <c r="A15" s="5">
        <v>40000</v>
      </c>
      <c r="B15" s="92">
        <v>52.1</v>
      </c>
      <c r="C15" s="2">
        <v>2.7</v>
      </c>
    </row>
    <row r="16" spans="1:3" x14ac:dyDescent="0.25">
      <c r="A16" s="4" t="s">
        <v>262</v>
      </c>
      <c r="B16" s="92">
        <v>1580.9</v>
      </c>
      <c r="C16" s="2">
        <v>29</v>
      </c>
    </row>
    <row r="17" spans="1:3" x14ac:dyDescent="0.25">
      <c r="A17" s="5">
        <v>1000</v>
      </c>
      <c r="B17" s="92">
        <v>67.400000000000006</v>
      </c>
      <c r="C17" s="2">
        <v>2.2999999999999998</v>
      </c>
    </row>
    <row r="18" spans="1:3" x14ac:dyDescent="0.25">
      <c r="A18" s="5">
        <v>10000</v>
      </c>
      <c r="B18" s="92">
        <v>320.7</v>
      </c>
      <c r="C18" s="2">
        <v>6.2</v>
      </c>
    </row>
    <row r="19" spans="1:3" x14ac:dyDescent="0.25">
      <c r="A19" s="5">
        <v>20000</v>
      </c>
      <c r="B19" s="92">
        <v>377.3</v>
      </c>
      <c r="C19" s="2">
        <v>6.7</v>
      </c>
    </row>
    <row r="20" spans="1:3" x14ac:dyDescent="0.25">
      <c r="A20" s="5">
        <v>30000</v>
      </c>
      <c r="B20" s="92">
        <v>402.1</v>
      </c>
      <c r="C20" s="2">
        <v>6.9</v>
      </c>
    </row>
    <row r="21" spans="1:3" x14ac:dyDescent="0.25">
      <c r="A21" s="5">
        <v>40000</v>
      </c>
      <c r="B21" s="92">
        <v>413.5</v>
      </c>
      <c r="C21" s="2">
        <v>6.9</v>
      </c>
    </row>
    <row r="22" spans="1:3" x14ac:dyDescent="0.25">
      <c r="A22" s="4" t="s">
        <v>263</v>
      </c>
      <c r="B22" s="92">
        <v>1899.9</v>
      </c>
      <c r="C22" s="2">
        <v>94.2</v>
      </c>
    </row>
    <row r="23" spans="1:3" x14ac:dyDescent="0.25">
      <c r="A23" s="5">
        <v>1000</v>
      </c>
      <c r="B23" s="92">
        <v>41.9</v>
      </c>
      <c r="C23" s="2">
        <v>1.9</v>
      </c>
    </row>
    <row r="24" spans="1:3" x14ac:dyDescent="0.25">
      <c r="A24" s="5">
        <v>10000</v>
      </c>
      <c r="B24" s="92">
        <v>300.2</v>
      </c>
      <c r="C24" s="2">
        <v>15.4</v>
      </c>
    </row>
    <row r="25" spans="1:3" x14ac:dyDescent="0.25">
      <c r="A25" s="5">
        <v>20000</v>
      </c>
      <c r="B25" s="92">
        <v>442.9</v>
      </c>
      <c r="C25" s="2">
        <v>23.1</v>
      </c>
    </row>
    <row r="26" spans="1:3" x14ac:dyDescent="0.25">
      <c r="A26" s="5">
        <v>30000</v>
      </c>
      <c r="B26" s="92">
        <v>521.29999999999995</v>
      </c>
      <c r="C26" s="2">
        <v>28.1</v>
      </c>
    </row>
    <row r="27" spans="1:3" x14ac:dyDescent="0.25">
      <c r="A27" s="5">
        <v>40000</v>
      </c>
      <c r="B27" s="92">
        <v>593.6</v>
      </c>
      <c r="C27" s="2">
        <v>25.7</v>
      </c>
    </row>
    <row r="32" spans="1:3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A3C4-FCF1-4084-B5BB-0566253BE02A}">
  <dimension ref="A3:F32"/>
  <sheetViews>
    <sheetView zoomScale="130" zoomScaleNormal="130" workbookViewId="0">
      <selection activeCell="F3" sqref="F3"/>
    </sheetView>
  </sheetViews>
  <sheetFormatPr defaultRowHeight="15" x14ac:dyDescent="0.25"/>
  <cols>
    <col min="1" max="1" width="22.42578125" bestFit="1" customWidth="1"/>
    <col min="2" max="2" width="7.140625" bestFit="1" customWidth="1"/>
    <col min="3" max="3" width="7.42578125" bestFit="1" customWidth="1"/>
    <col min="4" max="4" width="7.5703125" bestFit="1" customWidth="1"/>
    <col min="5" max="5" width="7.85546875" bestFit="1" customWidth="1"/>
    <col min="6" max="6" width="18.28515625" bestFit="1" customWidth="1"/>
  </cols>
  <sheetData>
    <row r="3" spans="1:6" x14ac:dyDescent="0.25">
      <c r="A3" s="3" t="s">
        <v>258</v>
      </c>
      <c r="B3" t="s">
        <v>266</v>
      </c>
      <c r="C3" t="s">
        <v>5104</v>
      </c>
      <c r="D3" t="s">
        <v>5105</v>
      </c>
      <c r="E3" t="s">
        <v>5106</v>
      </c>
      <c r="F3" t="s">
        <v>5107</v>
      </c>
    </row>
    <row r="4" spans="1:6" x14ac:dyDescent="0.25">
      <c r="A4" s="4" t="s">
        <v>260</v>
      </c>
      <c r="B4" s="91">
        <v>209.3338633193863</v>
      </c>
      <c r="C4" s="91">
        <v>105.75732217573221</v>
      </c>
      <c r="D4" s="91">
        <v>237.10922622036259</v>
      </c>
      <c r="E4" s="91">
        <v>226.04391032078101</v>
      </c>
      <c r="F4" s="90">
        <v>9851794.7629009765</v>
      </c>
    </row>
    <row r="5" spans="1:6" x14ac:dyDescent="0.25">
      <c r="A5" s="5">
        <v>1000</v>
      </c>
      <c r="B5" s="91">
        <v>48.612499999999997</v>
      </c>
      <c r="C5" s="91">
        <v>40.575000000000003</v>
      </c>
      <c r="D5" s="91">
        <v>54.339149999999982</v>
      </c>
      <c r="E5" s="91">
        <v>47.011645833333311</v>
      </c>
      <c r="F5" s="90">
        <v>1434043.3333333326</v>
      </c>
    </row>
    <row r="6" spans="1:6" x14ac:dyDescent="0.25">
      <c r="A6" s="5">
        <v>10000</v>
      </c>
      <c r="B6" s="91">
        <v>38.327196652719671</v>
      </c>
      <c r="C6" s="91">
        <v>18.757322175732217</v>
      </c>
      <c r="D6" s="91">
        <v>46.51229288702929</v>
      </c>
      <c r="E6" s="91">
        <v>44.724476987447716</v>
      </c>
      <c r="F6" s="90">
        <v>2073343.0962343107</v>
      </c>
    </row>
    <row r="7" spans="1:6" x14ac:dyDescent="0.25">
      <c r="A7" s="5">
        <v>20000</v>
      </c>
      <c r="B7" s="91">
        <v>39.045416666666661</v>
      </c>
      <c r="C7" s="91">
        <v>15.758333333333333</v>
      </c>
      <c r="D7" s="91">
        <v>45.639504166666697</v>
      </c>
      <c r="E7" s="91">
        <v>44.730779166666679</v>
      </c>
      <c r="F7" s="90">
        <v>2093658.333333333</v>
      </c>
    </row>
    <row r="8" spans="1:6" x14ac:dyDescent="0.25">
      <c r="A8" s="5">
        <v>30000</v>
      </c>
      <c r="B8" s="91">
        <v>40.442916666666633</v>
      </c>
      <c r="C8" s="91">
        <v>15.395833333333334</v>
      </c>
      <c r="D8" s="91">
        <v>45.146516666666663</v>
      </c>
      <c r="E8" s="91">
        <v>44.843583333333328</v>
      </c>
      <c r="F8" s="90">
        <v>2096550.0000000002</v>
      </c>
    </row>
    <row r="9" spans="1:6" x14ac:dyDescent="0.25">
      <c r="A9" s="5">
        <v>40000</v>
      </c>
      <c r="B9" s="91">
        <v>42.905833333333341</v>
      </c>
      <c r="C9" s="91">
        <v>15.270833333333334</v>
      </c>
      <c r="D9" s="91">
        <v>45.471762499999976</v>
      </c>
      <c r="E9" s="91">
        <v>44.73342499999999</v>
      </c>
      <c r="F9" s="90">
        <v>2154199.9999999995</v>
      </c>
    </row>
    <row r="10" spans="1:6" x14ac:dyDescent="0.25">
      <c r="A10" s="4" t="s">
        <v>261</v>
      </c>
      <c r="B10" s="91">
        <v>244.80503112033199</v>
      </c>
      <c r="C10" s="91">
        <v>124.14030082987551</v>
      </c>
      <c r="D10" s="91">
        <v>255.67147660788382</v>
      </c>
      <c r="E10" s="91">
        <v>230.49144588520065</v>
      </c>
      <c r="F10" s="90">
        <v>12286218.049792532</v>
      </c>
    </row>
    <row r="11" spans="1:6" x14ac:dyDescent="0.25">
      <c r="A11" s="5">
        <v>1000</v>
      </c>
      <c r="B11" s="91">
        <v>48.567219917012437</v>
      </c>
      <c r="C11" s="91">
        <v>41.771784232365142</v>
      </c>
      <c r="D11" s="91">
        <v>53.094493775933636</v>
      </c>
      <c r="E11" s="91">
        <v>47.457298755186734</v>
      </c>
      <c r="F11" s="90">
        <v>1479393.7759336103</v>
      </c>
    </row>
    <row r="12" spans="1:6" x14ac:dyDescent="0.25">
      <c r="A12" s="5">
        <v>10000</v>
      </c>
      <c r="B12" s="91">
        <v>48.818257261410807</v>
      </c>
      <c r="C12" s="91">
        <v>24.622406639004151</v>
      </c>
      <c r="D12" s="91">
        <v>54.192016597510381</v>
      </c>
      <c r="E12" s="91">
        <v>46.046775933609986</v>
      </c>
      <c r="F12" s="90">
        <v>2839298.7551867198</v>
      </c>
    </row>
    <row r="13" spans="1:6" x14ac:dyDescent="0.25">
      <c r="A13" s="5">
        <v>20000</v>
      </c>
      <c r="B13" s="91">
        <v>46.08091286307053</v>
      </c>
      <c r="C13" s="91">
        <v>20.107883817427386</v>
      </c>
      <c r="D13" s="91">
        <v>48.947609958506234</v>
      </c>
      <c r="E13" s="91">
        <v>45.421556016597549</v>
      </c>
      <c r="F13" s="90">
        <v>2593925.3112033196</v>
      </c>
    </row>
    <row r="14" spans="1:6" x14ac:dyDescent="0.25">
      <c r="A14" s="5">
        <v>30000</v>
      </c>
      <c r="B14" s="91">
        <v>49.226141078838182</v>
      </c>
      <c r="C14" s="91">
        <v>18.825726141078839</v>
      </c>
      <c r="D14" s="91">
        <v>49.624493775933587</v>
      </c>
      <c r="E14" s="91">
        <v>45.716356846473062</v>
      </c>
      <c r="F14" s="90">
        <v>2657950.2074688808</v>
      </c>
    </row>
    <row r="15" spans="1:6" x14ac:dyDescent="0.25">
      <c r="A15" s="5">
        <v>40000</v>
      </c>
      <c r="B15" s="91">
        <v>52.112500000000004</v>
      </c>
      <c r="C15" s="91">
        <v>18.8125</v>
      </c>
      <c r="D15" s="91">
        <v>49.812862500000001</v>
      </c>
      <c r="E15" s="91">
        <v>45.849458333333324</v>
      </c>
      <c r="F15" s="90">
        <v>2715650.0000000009</v>
      </c>
    </row>
    <row r="16" spans="1:6" x14ac:dyDescent="0.25">
      <c r="A16" s="4" t="s">
        <v>262</v>
      </c>
      <c r="B16" s="91">
        <v>105.50619236734433</v>
      </c>
      <c r="C16" s="91">
        <v>128.66750276335816</v>
      </c>
      <c r="D16" s="91">
        <v>171.49338616259254</v>
      </c>
      <c r="E16" s="91">
        <v>255.00515962487768</v>
      </c>
      <c r="F16" s="90">
        <v>29032982.392214559</v>
      </c>
    </row>
    <row r="17" spans="1:6" x14ac:dyDescent="0.25">
      <c r="A17" s="5">
        <v>1000</v>
      </c>
      <c r="B17" s="91">
        <v>34.56166666666666</v>
      </c>
      <c r="C17" s="91">
        <v>36.054166666666667</v>
      </c>
      <c r="D17" s="91">
        <v>42.489216666666678</v>
      </c>
      <c r="E17" s="91">
        <v>52.541649999999997</v>
      </c>
      <c r="F17" s="90">
        <v>2328607.5000000009</v>
      </c>
    </row>
    <row r="18" spans="1:6" x14ac:dyDescent="0.25">
      <c r="A18" s="5">
        <v>10000</v>
      </c>
      <c r="B18" s="91">
        <v>19.324166666666663</v>
      </c>
      <c r="C18" s="91">
        <v>28.404166666666665</v>
      </c>
      <c r="D18" s="91">
        <v>33.356262500000021</v>
      </c>
      <c r="E18" s="91">
        <v>51.215475000000012</v>
      </c>
      <c r="F18" s="90">
        <v>6196316.6666666642</v>
      </c>
    </row>
    <row r="19" spans="1:6" x14ac:dyDescent="0.25">
      <c r="A19" s="5">
        <v>20000</v>
      </c>
      <c r="B19" s="91">
        <v>17.739999999999995</v>
      </c>
      <c r="C19" s="91">
        <v>23.05</v>
      </c>
      <c r="D19" s="91">
        <v>32.388941666666646</v>
      </c>
      <c r="E19" s="91">
        <v>50.709641666666627</v>
      </c>
      <c r="F19" s="90">
        <v>6693266.666666666</v>
      </c>
    </row>
    <row r="20" spans="1:6" x14ac:dyDescent="0.25">
      <c r="A20" s="5">
        <v>30000</v>
      </c>
      <c r="B20" s="91">
        <v>17.083263598326372</v>
      </c>
      <c r="C20" s="91">
        <v>21.179916317991633</v>
      </c>
      <c r="D20" s="91">
        <v>31.674322175732215</v>
      </c>
      <c r="E20" s="91">
        <v>50.224351464435138</v>
      </c>
      <c r="F20" s="90">
        <v>6868882.8451882806</v>
      </c>
    </row>
    <row r="21" spans="1:6" x14ac:dyDescent="0.25">
      <c r="A21" s="5">
        <v>40000</v>
      </c>
      <c r="B21" s="91">
        <v>16.797095435684643</v>
      </c>
      <c r="C21" s="91">
        <v>19.979253112033195</v>
      </c>
      <c r="D21" s="91">
        <v>31.584643153526965</v>
      </c>
      <c r="E21" s="91">
        <v>50.314041493775939</v>
      </c>
      <c r="F21" s="90">
        <v>6945908.7136929473</v>
      </c>
    </row>
    <row r="22" spans="1:6" x14ac:dyDescent="0.25">
      <c r="A22" s="4" t="s">
        <v>263</v>
      </c>
      <c r="B22" s="91">
        <v>246.07454529737205</v>
      </c>
      <c r="C22" s="91">
        <v>366.27254495159053</v>
      </c>
      <c r="D22" s="91">
        <v>229.6681693118949</v>
      </c>
      <c r="E22" s="91">
        <v>581.59585741701233</v>
      </c>
      <c r="F22" s="90">
        <v>94173363.416320905</v>
      </c>
    </row>
    <row r="23" spans="1:6" x14ac:dyDescent="0.25">
      <c r="A23" s="5">
        <v>1000</v>
      </c>
      <c r="B23" s="91">
        <v>45.545416666666668</v>
      </c>
      <c r="C23" s="91">
        <v>66.270833333333329</v>
      </c>
      <c r="D23" s="91">
        <v>44.373037499999995</v>
      </c>
      <c r="E23" s="91">
        <v>52.883004166666666</v>
      </c>
      <c r="F23" s="90">
        <v>1909670.8333333323</v>
      </c>
    </row>
    <row r="24" spans="1:6" x14ac:dyDescent="0.25">
      <c r="A24" s="5">
        <v>10000</v>
      </c>
      <c r="B24" s="91">
        <v>51.15892116182571</v>
      </c>
      <c r="C24" s="91">
        <v>72.448132780082986</v>
      </c>
      <c r="D24" s="91">
        <v>48.681692946058128</v>
      </c>
      <c r="E24" s="91">
        <v>115.21488381742734</v>
      </c>
      <c r="F24" s="90">
        <v>15359419.087136926</v>
      </c>
    </row>
    <row r="25" spans="1:6" x14ac:dyDescent="0.25">
      <c r="A25" s="5">
        <v>20000</v>
      </c>
      <c r="B25" s="91">
        <v>52.167634854771784</v>
      </c>
      <c r="C25" s="91">
        <v>75.029045643153523</v>
      </c>
      <c r="D25" s="91">
        <v>49.416834024896268</v>
      </c>
      <c r="E25" s="91">
        <v>133.76755601659747</v>
      </c>
      <c r="F25" s="90">
        <v>23102755.186721995</v>
      </c>
    </row>
    <row r="26" spans="1:6" x14ac:dyDescent="0.25">
      <c r="A26" s="5">
        <v>30000</v>
      </c>
      <c r="B26" s="91">
        <v>53.919999999999959</v>
      </c>
      <c r="C26" s="91">
        <v>74.412499999999994</v>
      </c>
      <c r="D26" s="91">
        <v>49.268766666666643</v>
      </c>
      <c r="E26" s="91">
        <v>144.70463333333331</v>
      </c>
      <c r="F26" s="90">
        <v>28110912.500000007</v>
      </c>
    </row>
    <row r="27" spans="1:6" x14ac:dyDescent="0.25">
      <c r="A27" s="5">
        <v>40000</v>
      </c>
      <c r="B27" s="91">
        <v>43.282572614107913</v>
      </c>
      <c r="C27" s="91">
        <v>78.112033195020743</v>
      </c>
      <c r="D27" s="91">
        <v>37.927838174273866</v>
      </c>
      <c r="E27" s="91">
        <v>135.02578008298755</v>
      </c>
      <c r="F27" s="90">
        <v>25690605.809128638</v>
      </c>
    </row>
    <row r="32" spans="1:6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0AB56-A4E7-4E12-8E52-24B818735DC9}">
  <dimension ref="A3:F32"/>
  <sheetViews>
    <sheetView zoomScale="115" zoomScaleNormal="115" workbookViewId="0">
      <selection activeCell="F3" sqref="F3"/>
    </sheetView>
  </sheetViews>
  <sheetFormatPr defaultRowHeight="15" x14ac:dyDescent="0.25"/>
  <cols>
    <col min="1" max="1" width="22.425781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260</v>
      </c>
      <c r="B4" s="91">
        <v>54095.871269186282</v>
      </c>
      <c r="C4" s="91">
        <v>141066.30286493857</v>
      </c>
      <c r="D4" s="91">
        <v>47374.455740526901</v>
      </c>
      <c r="E4" s="91">
        <v>48156.384180285771</v>
      </c>
      <c r="F4" s="90">
        <v>2154199.9999999995</v>
      </c>
    </row>
    <row r="5" spans="1:6" x14ac:dyDescent="0.25">
      <c r="A5" s="5">
        <v>1000</v>
      </c>
      <c r="B5" s="91">
        <v>29499.477157795478</v>
      </c>
      <c r="C5" s="91">
        <v>35343.027315670544</v>
      </c>
      <c r="D5" s="91">
        <v>26390.610330366468</v>
      </c>
      <c r="E5" s="91">
        <v>30504.001889602707</v>
      </c>
      <c r="F5" s="90">
        <v>1434043.3333333326</v>
      </c>
    </row>
    <row r="6" spans="1:6" x14ac:dyDescent="0.25">
      <c r="A6" s="5">
        <v>10000</v>
      </c>
      <c r="B6" s="91">
        <v>54095.871269186282</v>
      </c>
      <c r="C6" s="91">
        <v>110535.13272362264</v>
      </c>
      <c r="D6" s="91">
        <v>44576.239259374292</v>
      </c>
      <c r="E6" s="91">
        <v>46358.129505152428</v>
      </c>
      <c r="F6" s="90">
        <v>2073343.0962343107</v>
      </c>
    </row>
    <row r="7" spans="1:6" x14ac:dyDescent="0.25">
      <c r="A7" s="5">
        <v>20000</v>
      </c>
      <c r="B7" s="91">
        <v>53621.103629320554</v>
      </c>
      <c r="C7" s="91">
        <v>132860.39132734001</v>
      </c>
      <c r="D7" s="91">
        <v>45873.818560510546</v>
      </c>
      <c r="E7" s="91">
        <v>46805.764896971094</v>
      </c>
      <c r="F7" s="90">
        <v>2093658.333333333</v>
      </c>
    </row>
    <row r="8" spans="1:6" x14ac:dyDescent="0.25">
      <c r="A8" s="5">
        <v>30000</v>
      </c>
      <c r="B8" s="91">
        <v>51839.73295694554</v>
      </c>
      <c r="C8" s="91">
        <v>136176.45466847092</v>
      </c>
      <c r="D8" s="91">
        <v>46438.798711307012</v>
      </c>
      <c r="E8" s="91">
        <v>46752.508255547531</v>
      </c>
      <c r="F8" s="90">
        <v>2096550.0000000002</v>
      </c>
    </row>
    <row r="9" spans="1:6" x14ac:dyDescent="0.25">
      <c r="A9" s="5">
        <v>40000</v>
      </c>
      <c r="B9" s="91">
        <v>50207.62522578513</v>
      </c>
      <c r="C9" s="91">
        <v>141066.30286493857</v>
      </c>
      <c r="D9" s="91">
        <v>47374.455740526901</v>
      </c>
      <c r="E9" s="91">
        <v>48156.384180285771</v>
      </c>
      <c r="F9" s="90">
        <v>2154199.9999999995</v>
      </c>
    </row>
    <row r="10" spans="1:6" x14ac:dyDescent="0.25">
      <c r="A10" s="4" t="s">
        <v>261</v>
      </c>
      <c r="B10" s="91">
        <v>58160.592255125215</v>
      </c>
      <c r="C10" s="91">
        <v>144353.48837209307</v>
      </c>
      <c r="D10" s="91">
        <v>54517.043665177858</v>
      </c>
      <c r="E10" s="91">
        <v>61661.184689247442</v>
      </c>
      <c r="F10" s="90">
        <v>2839298.7551867198</v>
      </c>
    </row>
    <row r="11" spans="1:6" x14ac:dyDescent="0.25">
      <c r="A11" s="5">
        <v>1000</v>
      </c>
      <c r="B11" s="91">
        <v>30460.746537715633</v>
      </c>
      <c r="C11" s="91">
        <v>35416.102115823989</v>
      </c>
      <c r="D11" s="91">
        <v>27863.412394077317</v>
      </c>
      <c r="E11" s="91">
        <v>31173.155968383544</v>
      </c>
      <c r="F11" s="90">
        <v>1479393.7759336103</v>
      </c>
    </row>
    <row r="12" spans="1:6" x14ac:dyDescent="0.25">
      <c r="A12" s="5">
        <v>10000</v>
      </c>
      <c r="B12" s="91">
        <v>58160.592255125215</v>
      </c>
      <c r="C12" s="91">
        <v>115313.61644759006</v>
      </c>
      <c r="D12" s="91">
        <v>52393.303173684799</v>
      </c>
      <c r="E12" s="91">
        <v>61661.184689247442</v>
      </c>
      <c r="F12" s="90">
        <v>2839298.7551867198</v>
      </c>
    </row>
    <row r="13" spans="1:6" x14ac:dyDescent="0.25">
      <c r="A13" s="5">
        <v>20000</v>
      </c>
      <c r="B13" s="91">
        <v>56290.666786727314</v>
      </c>
      <c r="C13" s="91">
        <v>129000.41271151465</v>
      </c>
      <c r="D13" s="91">
        <v>52993.9115189125</v>
      </c>
      <c r="E13" s="91">
        <v>57107.803842199282</v>
      </c>
      <c r="F13" s="90">
        <v>2593925.3112033196</v>
      </c>
    </row>
    <row r="14" spans="1:6" x14ac:dyDescent="0.25">
      <c r="A14" s="5">
        <v>30000</v>
      </c>
      <c r="B14" s="91">
        <v>53994.689594133277</v>
      </c>
      <c r="C14" s="91">
        <v>141187.12805818827</v>
      </c>
      <c r="D14" s="91">
        <v>53561.255848173671</v>
      </c>
      <c r="E14" s="91">
        <v>58140.026695367284</v>
      </c>
      <c r="F14" s="90">
        <v>2657950.2074688808</v>
      </c>
    </row>
    <row r="15" spans="1:6" x14ac:dyDescent="0.25">
      <c r="A15" s="5">
        <v>40000</v>
      </c>
      <c r="B15" s="91">
        <v>52111.297673302965</v>
      </c>
      <c r="C15" s="91">
        <v>144353.48837209307</v>
      </c>
      <c r="D15" s="91">
        <v>54517.043665177858</v>
      </c>
      <c r="E15" s="91">
        <v>59229.707366590148</v>
      </c>
      <c r="F15" s="90">
        <v>2715650.0000000009</v>
      </c>
    </row>
    <row r="16" spans="1:6" x14ac:dyDescent="0.25">
      <c r="A16" s="4" t="s">
        <v>262</v>
      </c>
      <c r="B16" s="91">
        <v>413518.44074998167</v>
      </c>
      <c r="C16" s="91">
        <v>347656.07476635522</v>
      </c>
      <c r="D16" s="91">
        <v>219914.11078891097</v>
      </c>
      <c r="E16" s="91">
        <v>138051.09880811675</v>
      </c>
      <c r="F16" s="90">
        <v>6945908.7136929473</v>
      </c>
    </row>
    <row r="17" spans="1:6" x14ac:dyDescent="0.25">
      <c r="A17" s="5">
        <v>1000</v>
      </c>
      <c r="B17" s="91">
        <v>67375.440034720581</v>
      </c>
      <c r="C17" s="91">
        <v>64586.363111059771</v>
      </c>
      <c r="D17" s="91">
        <v>54804.670047655236</v>
      </c>
      <c r="E17" s="91">
        <v>44319.268618324721</v>
      </c>
      <c r="F17" s="90">
        <v>2328607.5000000009</v>
      </c>
    </row>
    <row r="18" spans="1:6" x14ac:dyDescent="0.25">
      <c r="A18" s="5">
        <v>10000</v>
      </c>
      <c r="B18" s="91">
        <v>320651.17081374786</v>
      </c>
      <c r="C18" s="91">
        <v>218148.15901422905</v>
      </c>
      <c r="D18" s="91">
        <v>185761.71915743439</v>
      </c>
      <c r="E18" s="91">
        <v>120985.2425788624</v>
      </c>
      <c r="F18" s="90">
        <v>6196316.6666666642</v>
      </c>
    </row>
    <row r="19" spans="1:6" x14ac:dyDescent="0.25">
      <c r="A19" s="5">
        <v>20000</v>
      </c>
      <c r="B19" s="91">
        <v>377298.00826756866</v>
      </c>
      <c r="C19" s="91">
        <v>290380.33261026751</v>
      </c>
      <c r="D19" s="91">
        <v>206652.83650052382</v>
      </c>
      <c r="E19" s="91">
        <v>131991.99297569488</v>
      </c>
      <c r="F19" s="90">
        <v>6693266.666666666</v>
      </c>
    </row>
    <row r="20" spans="1:6" x14ac:dyDescent="0.25">
      <c r="A20" s="5">
        <v>30000</v>
      </c>
      <c r="B20" s="91">
        <v>402082.58835631487</v>
      </c>
      <c r="C20" s="91">
        <v>324311.14184116927</v>
      </c>
      <c r="D20" s="91">
        <v>216859.66339166003</v>
      </c>
      <c r="E20" s="91">
        <v>136763.99286215319</v>
      </c>
      <c r="F20" s="90">
        <v>6868882.8451882806</v>
      </c>
    </row>
    <row r="21" spans="1:6" x14ac:dyDescent="0.25">
      <c r="A21" s="5">
        <v>40000</v>
      </c>
      <c r="B21" s="91">
        <v>413518.44074998167</v>
      </c>
      <c r="C21" s="91">
        <v>347656.07476635522</v>
      </c>
      <c r="D21" s="91">
        <v>219914.11078891097</v>
      </c>
      <c r="E21" s="91">
        <v>138051.09880811675</v>
      </c>
      <c r="F21" s="90">
        <v>6945908.7136929473</v>
      </c>
    </row>
    <row r="22" spans="1:6" x14ac:dyDescent="0.25">
      <c r="A22" s="4" t="s">
        <v>263</v>
      </c>
      <c r="B22" s="91">
        <v>593555.42560228531</v>
      </c>
      <c r="C22" s="91">
        <v>377771.3757769193</v>
      </c>
      <c r="D22" s="91">
        <v>677354.86771176849</v>
      </c>
      <c r="E22" s="91">
        <v>194264.08023332135</v>
      </c>
      <c r="F22" s="90">
        <v>28110912.500000007</v>
      </c>
    </row>
    <row r="23" spans="1:6" x14ac:dyDescent="0.25">
      <c r="A23" s="5">
        <v>1000</v>
      </c>
      <c r="B23" s="91">
        <v>41928.935403306197</v>
      </c>
      <c r="C23" s="91">
        <v>28816.158440741892</v>
      </c>
      <c r="D23" s="91">
        <v>43036.738995687025</v>
      </c>
      <c r="E23" s="91">
        <v>36111.239583038674</v>
      </c>
      <c r="F23" s="90">
        <v>1909670.8333333323</v>
      </c>
    </row>
    <row r="24" spans="1:6" x14ac:dyDescent="0.25">
      <c r="A24" s="5">
        <v>10000</v>
      </c>
      <c r="B24" s="91">
        <v>300229.53452345228</v>
      </c>
      <c r="C24" s="91">
        <v>212005.72737686135</v>
      </c>
      <c r="D24" s="91">
        <v>315507.08608585095</v>
      </c>
      <c r="E24" s="91">
        <v>133311.06692322742</v>
      </c>
      <c r="F24" s="90">
        <v>15359419.087136926</v>
      </c>
    </row>
    <row r="25" spans="1:6" x14ac:dyDescent="0.25">
      <c r="A25" s="5">
        <v>20000</v>
      </c>
      <c r="B25" s="91">
        <v>442856.09748337639</v>
      </c>
      <c r="C25" s="91">
        <v>307917.48700365011</v>
      </c>
      <c r="D25" s="91">
        <v>467507.79653514014</v>
      </c>
      <c r="E25" s="91">
        <v>172708.21023190016</v>
      </c>
      <c r="F25" s="90">
        <v>23102755.186721995</v>
      </c>
    </row>
    <row r="26" spans="1:6" x14ac:dyDescent="0.25">
      <c r="A26" s="5">
        <v>30000</v>
      </c>
      <c r="B26" s="91">
        <v>521344.81639465928</v>
      </c>
      <c r="C26" s="91">
        <v>377771.3757769193</v>
      </c>
      <c r="D26" s="91">
        <v>570562.53691486805</v>
      </c>
      <c r="E26" s="91">
        <v>194264.08023332135</v>
      </c>
      <c r="F26" s="90">
        <v>28110912.500000007</v>
      </c>
    </row>
    <row r="27" spans="1:6" x14ac:dyDescent="0.25">
      <c r="A27" s="5">
        <v>40000</v>
      </c>
      <c r="B27" s="91">
        <v>593555.42560228531</v>
      </c>
      <c r="C27" s="91">
        <v>328894.34262948221</v>
      </c>
      <c r="D27" s="91">
        <v>677354.86771176849</v>
      </c>
      <c r="E27" s="91">
        <v>190264.45019120837</v>
      </c>
      <c r="F27" s="90">
        <v>25690605.809128638</v>
      </c>
    </row>
    <row r="32" spans="1:6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86C9-5947-4EFA-87BE-0C26540B2A71}">
  <dimension ref="A3:F32"/>
  <sheetViews>
    <sheetView zoomScale="115" zoomScaleNormal="115" workbookViewId="0">
      <selection activeCell="A3" sqref="A3:F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260</v>
      </c>
      <c r="B4" s="91">
        <v>54095.871269186282</v>
      </c>
      <c r="C4" s="91">
        <v>141066.30286493857</v>
      </c>
      <c r="D4" s="91">
        <v>47374.455740526901</v>
      </c>
      <c r="E4" s="91">
        <v>48156.384180285771</v>
      </c>
      <c r="F4" s="90">
        <v>2154199.9999999995</v>
      </c>
    </row>
    <row r="5" spans="1:6" x14ac:dyDescent="0.25">
      <c r="A5" s="5">
        <v>1000</v>
      </c>
      <c r="B5" s="91">
        <v>29499.477157795478</v>
      </c>
      <c r="C5" s="91">
        <v>35343.027315670544</v>
      </c>
      <c r="D5" s="91">
        <v>26390.610330366468</v>
      </c>
      <c r="E5" s="91">
        <v>30504.001889602707</v>
      </c>
      <c r="F5" s="90">
        <v>1434043.3333333326</v>
      </c>
    </row>
    <row r="6" spans="1:6" x14ac:dyDescent="0.25">
      <c r="A6" s="5">
        <v>10000</v>
      </c>
      <c r="B6" s="91">
        <v>54095.871269186282</v>
      </c>
      <c r="C6" s="91">
        <v>110535.13272362264</v>
      </c>
      <c r="D6" s="91">
        <v>44576.239259374292</v>
      </c>
      <c r="E6" s="91">
        <v>46358.129505152428</v>
      </c>
      <c r="F6" s="90">
        <v>2073343.0962343107</v>
      </c>
    </row>
    <row r="7" spans="1:6" x14ac:dyDescent="0.25">
      <c r="A7" s="5">
        <v>20000</v>
      </c>
      <c r="B7" s="91">
        <v>53621.103629320554</v>
      </c>
      <c r="C7" s="91">
        <v>132860.39132734001</v>
      </c>
      <c r="D7" s="91">
        <v>45873.818560510546</v>
      </c>
      <c r="E7" s="91">
        <v>46805.764896971094</v>
      </c>
      <c r="F7" s="90">
        <v>2093658.333333333</v>
      </c>
    </row>
    <row r="8" spans="1:6" x14ac:dyDescent="0.25">
      <c r="A8" s="5">
        <v>30000</v>
      </c>
      <c r="B8" s="91">
        <v>51839.73295694554</v>
      </c>
      <c r="C8" s="91">
        <v>136176.45466847092</v>
      </c>
      <c r="D8" s="91">
        <v>46438.798711307012</v>
      </c>
      <c r="E8" s="91">
        <v>46752.508255547531</v>
      </c>
      <c r="F8" s="90">
        <v>2096550.0000000002</v>
      </c>
    </row>
    <row r="9" spans="1:6" x14ac:dyDescent="0.25">
      <c r="A9" s="5">
        <v>40000</v>
      </c>
      <c r="B9" s="91">
        <v>50207.62522578513</v>
      </c>
      <c r="C9" s="91">
        <v>141066.30286493857</v>
      </c>
      <c r="D9" s="91">
        <v>47374.455740526901</v>
      </c>
      <c r="E9" s="91">
        <v>48156.384180285771</v>
      </c>
      <c r="F9" s="90">
        <v>2154199.9999999995</v>
      </c>
    </row>
    <row r="32" spans="2:2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3519-5997-4281-A8B0-E9ADBD1D84F1}">
  <dimension ref="A3:F32"/>
  <sheetViews>
    <sheetView zoomScale="115" zoomScaleNormal="115" workbookViewId="0">
      <selection activeCell="T31" sqref="T31"/>
    </sheetView>
  </sheetViews>
  <sheetFormatPr defaultRowHeight="15" x14ac:dyDescent="0.25"/>
  <cols>
    <col min="1" max="1" width="22.425781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261</v>
      </c>
      <c r="B4" s="91">
        <v>58160.592255125215</v>
      </c>
      <c r="C4" s="91">
        <v>144353.48837209307</v>
      </c>
      <c r="D4" s="91">
        <v>54517.043665177858</v>
      </c>
      <c r="E4" s="91">
        <v>61661.184689247442</v>
      </c>
      <c r="F4" s="90">
        <v>2839298.7551867198</v>
      </c>
    </row>
    <row r="5" spans="1:6" x14ac:dyDescent="0.25">
      <c r="A5" s="5">
        <v>1000</v>
      </c>
      <c r="B5" s="91">
        <v>30460.746537715633</v>
      </c>
      <c r="C5" s="91">
        <v>35416.102115823989</v>
      </c>
      <c r="D5" s="91">
        <v>27863.412394077317</v>
      </c>
      <c r="E5" s="91">
        <v>31173.155968383544</v>
      </c>
      <c r="F5" s="90">
        <v>1479393.7759336103</v>
      </c>
    </row>
    <row r="6" spans="1:6" x14ac:dyDescent="0.25">
      <c r="A6" s="5">
        <v>10000</v>
      </c>
      <c r="B6" s="91">
        <v>58160.592255125215</v>
      </c>
      <c r="C6" s="91">
        <v>115313.61644759006</v>
      </c>
      <c r="D6" s="91">
        <v>52393.303173684799</v>
      </c>
      <c r="E6" s="91">
        <v>61661.184689247442</v>
      </c>
      <c r="F6" s="90">
        <v>2839298.7551867198</v>
      </c>
    </row>
    <row r="7" spans="1:6" x14ac:dyDescent="0.25">
      <c r="A7" s="5">
        <v>20000</v>
      </c>
      <c r="B7" s="91">
        <v>56290.666786727314</v>
      </c>
      <c r="C7" s="91">
        <v>129000.41271151465</v>
      </c>
      <c r="D7" s="91">
        <v>52993.9115189125</v>
      </c>
      <c r="E7" s="91">
        <v>57107.803842199282</v>
      </c>
      <c r="F7" s="90">
        <v>2593925.3112033196</v>
      </c>
    </row>
    <row r="8" spans="1:6" x14ac:dyDescent="0.25">
      <c r="A8" s="5">
        <v>30000</v>
      </c>
      <c r="B8" s="91">
        <v>53994.689594133277</v>
      </c>
      <c r="C8" s="91">
        <v>141187.12805818827</v>
      </c>
      <c r="D8" s="91">
        <v>53561.255848173671</v>
      </c>
      <c r="E8" s="91">
        <v>58140.026695367284</v>
      </c>
      <c r="F8" s="90">
        <v>2657950.2074688808</v>
      </c>
    </row>
    <row r="9" spans="1:6" x14ac:dyDescent="0.25">
      <c r="A9" s="5">
        <v>40000</v>
      </c>
      <c r="B9" s="91">
        <v>52111.297673302965</v>
      </c>
      <c r="C9" s="91">
        <v>144353.48837209307</v>
      </c>
      <c r="D9" s="91">
        <v>54517.043665177858</v>
      </c>
      <c r="E9" s="91">
        <v>59229.707366590148</v>
      </c>
      <c r="F9" s="90">
        <v>2715650.0000000009</v>
      </c>
    </row>
    <row r="32" spans="2:2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9862-2767-4157-BC86-401538D16656}">
  <dimension ref="A3:F32"/>
  <sheetViews>
    <sheetView zoomScale="115" zoomScaleNormal="115" workbookViewId="0">
      <selection activeCell="V27" sqref="V27"/>
    </sheetView>
  </sheetViews>
  <sheetFormatPr defaultRowHeight="15" x14ac:dyDescent="0.25"/>
  <cols>
    <col min="1" max="1" width="18.425781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262</v>
      </c>
      <c r="B4" s="91">
        <v>413518.44074998167</v>
      </c>
      <c r="C4" s="91">
        <v>347656.07476635522</v>
      </c>
      <c r="D4" s="91">
        <v>219914.11078891097</v>
      </c>
      <c r="E4" s="91">
        <v>138051.09880811675</v>
      </c>
      <c r="F4" s="90">
        <v>6945908.7136929473</v>
      </c>
    </row>
    <row r="5" spans="1:6" x14ac:dyDescent="0.25">
      <c r="A5" s="5">
        <v>1000</v>
      </c>
      <c r="B5" s="91">
        <v>67375.440034720581</v>
      </c>
      <c r="C5" s="91">
        <v>64586.363111059771</v>
      </c>
      <c r="D5" s="91">
        <v>54804.670047655236</v>
      </c>
      <c r="E5" s="91">
        <v>44319.268618324721</v>
      </c>
      <c r="F5" s="90">
        <v>2328607.5000000009</v>
      </c>
    </row>
    <row r="6" spans="1:6" x14ac:dyDescent="0.25">
      <c r="A6" s="5">
        <v>10000</v>
      </c>
      <c r="B6" s="91">
        <v>320651.17081374786</v>
      </c>
      <c r="C6" s="91">
        <v>218148.15901422905</v>
      </c>
      <c r="D6" s="91">
        <v>185761.71915743439</v>
      </c>
      <c r="E6" s="91">
        <v>120985.2425788624</v>
      </c>
      <c r="F6" s="90">
        <v>6196316.6666666642</v>
      </c>
    </row>
    <row r="7" spans="1:6" x14ac:dyDescent="0.25">
      <c r="A7" s="5">
        <v>20000</v>
      </c>
      <c r="B7" s="91">
        <v>377298.00826756866</v>
      </c>
      <c r="C7" s="91">
        <v>290380.33261026751</v>
      </c>
      <c r="D7" s="91">
        <v>206652.83650052382</v>
      </c>
      <c r="E7" s="91">
        <v>131991.99297569488</v>
      </c>
      <c r="F7" s="90">
        <v>6693266.666666666</v>
      </c>
    </row>
    <row r="8" spans="1:6" x14ac:dyDescent="0.25">
      <c r="A8" s="5">
        <v>30000</v>
      </c>
      <c r="B8" s="91">
        <v>402082.58835631487</v>
      </c>
      <c r="C8" s="91">
        <v>324311.14184116927</v>
      </c>
      <c r="D8" s="91">
        <v>216859.66339166003</v>
      </c>
      <c r="E8" s="91">
        <v>136763.99286215319</v>
      </c>
      <c r="F8" s="90">
        <v>6868882.8451882806</v>
      </c>
    </row>
    <row r="9" spans="1:6" x14ac:dyDescent="0.25">
      <c r="A9" s="5">
        <v>40000</v>
      </c>
      <c r="B9" s="91">
        <v>413518.44074998167</v>
      </c>
      <c r="C9" s="91">
        <v>347656.07476635522</v>
      </c>
      <c r="D9" s="91">
        <v>219914.11078891097</v>
      </c>
      <c r="E9" s="91">
        <v>138051.09880811675</v>
      </c>
      <c r="F9" s="90">
        <v>6945908.7136929473</v>
      </c>
    </row>
    <row r="32" spans="2:2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EBAB0-4500-4169-B810-F3961A8B54E3}">
  <dimension ref="A1:J242"/>
  <sheetViews>
    <sheetView workbookViewId="0">
      <selection activeCell="I1" sqref="I1:J6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300</v>
      </c>
      <c r="C2">
        <v>50.1</v>
      </c>
      <c r="D2">
        <v>48.06</v>
      </c>
      <c r="E2">
        <v>130.39400000000001</v>
      </c>
      <c r="F2">
        <v>75</v>
      </c>
      <c r="G2">
        <v>1164.8</v>
      </c>
      <c r="I2" t="s">
        <v>249</v>
      </c>
      <c r="J2" s="1">
        <f>AVERAGE(Tbl_4_DOTS_GI_20000[Celkové využití CPU '[%']])</f>
        <v>52.167634854771784</v>
      </c>
    </row>
    <row r="3" spans="1:10" x14ac:dyDescent="0.25">
      <c r="A3" t="s">
        <v>299</v>
      </c>
      <c r="B3" t="s">
        <v>301</v>
      </c>
      <c r="C3">
        <v>50</v>
      </c>
      <c r="D3">
        <v>47.094999999999999</v>
      </c>
      <c r="E3">
        <v>130.649</v>
      </c>
      <c r="F3">
        <v>76</v>
      </c>
      <c r="G3">
        <v>1135.0999999999999</v>
      </c>
      <c r="I3" t="s">
        <v>250</v>
      </c>
      <c r="J3" s="1">
        <f>AVERAGE(Tbl_4_DOTS_GI_20000[CPU Spotřeba energie jádra (SVI3 TFN) '[W']])</f>
        <v>49.416834024896268</v>
      </c>
    </row>
    <row r="4" spans="1:10" x14ac:dyDescent="0.25">
      <c r="A4" t="s">
        <v>299</v>
      </c>
      <c r="B4" t="s">
        <v>302</v>
      </c>
      <c r="C4">
        <v>50.8</v>
      </c>
      <c r="D4">
        <v>47.731000000000002</v>
      </c>
      <c r="E4">
        <v>134.07599999999999</v>
      </c>
      <c r="F4">
        <v>73</v>
      </c>
      <c r="G4">
        <v>1196.9000000000001</v>
      </c>
      <c r="I4" t="s">
        <v>251</v>
      </c>
      <c r="J4" s="1">
        <f>AVERAGE(Tbl_4_DOTS_GI_20000[Využití GPU '[%']])</f>
        <v>75.029045643153523</v>
      </c>
    </row>
    <row r="5" spans="1:10" x14ac:dyDescent="0.25">
      <c r="A5" t="s">
        <v>299</v>
      </c>
      <c r="B5" t="s">
        <v>303</v>
      </c>
      <c r="C5">
        <v>55.3</v>
      </c>
      <c r="D5">
        <v>53.165999999999997</v>
      </c>
      <c r="E5">
        <v>138.494</v>
      </c>
      <c r="F5">
        <v>72</v>
      </c>
      <c r="G5">
        <v>1228.7</v>
      </c>
      <c r="I5" t="s">
        <v>252</v>
      </c>
      <c r="J5" s="1">
        <f>AVERAGE(Tbl_4_DOTS_GI_20000[Total Board Power (TBP) '[W']])</f>
        <v>133.76755601659747</v>
      </c>
    </row>
    <row r="6" spans="1:10" x14ac:dyDescent="0.25">
      <c r="A6" t="s">
        <v>299</v>
      </c>
      <c r="B6" t="s">
        <v>304</v>
      </c>
      <c r="C6">
        <v>56</v>
      </c>
      <c r="D6">
        <v>53.238</v>
      </c>
      <c r="E6">
        <v>137.38900000000001</v>
      </c>
      <c r="F6">
        <v>72</v>
      </c>
      <c r="G6">
        <v>1270.0999999999999</v>
      </c>
      <c r="I6" t="s">
        <v>254</v>
      </c>
      <c r="J6" s="1">
        <f>AVERAGE(Tbl_4_DOTS_GI_20000[Snímková frekvence (Presented) '[FPS']])</f>
        <v>1155.1377593360999</v>
      </c>
    </row>
    <row r="7" spans="1:10" x14ac:dyDescent="0.25">
      <c r="A7" t="s">
        <v>299</v>
      </c>
      <c r="B7" t="s">
        <v>305</v>
      </c>
      <c r="C7">
        <v>53.5</v>
      </c>
      <c r="D7">
        <v>50.790999999999997</v>
      </c>
      <c r="E7">
        <v>132.28399999999999</v>
      </c>
      <c r="F7">
        <v>75</v>
      </c>
      <c r="G7">
        <v>1149.4000000000001</v>
      </c>
    </row>
    <row r="8" spans="1:10" x14ac:dyDescent="0.25">
      <c r="A8" t="s">
        <v>299</v>
      </c>
      <c r="B8" t="s">
        <v>306</v>
      </c>
      <c r="C8">
        <v>55.7</v>
      </c>
      <c r="D8">
        <v>51.872</v>
      </c>
      <c r="E8">
        <v>138.85499999999999</v>
      </c>
      <c r="F8">
        <v>71</v>
      </c>
      <c r="G8">
        <v>1253.3</v>
      </c>
    </row>
    <row r="9" spans="1:10" x14ac:dyDescent="0.25">
      <c r="A9" t="s">
        <v>299</v>
      </c>
      <c r="B9" t="s">
        <v>307</v>
      </c>
      <c r="C9">
        <v>54.8</v>
      </c>
      <c r="D9">
        <v>52.42</v>
      </c>
      <c r="E9">
        <v>138.364</v>
      </c>
      <c r="F9">
        <v>72</v>
      </c>
      <c r="G9">
        <v>1260.2</v>
      </c>
    </row>
    <row r="10" spans="1:10" x14ac:dyDescent="0.25">
      <c r="A10" t="s">
        <v>299</v>
      </c>
      <c r="B10" t="s">
        <v>308</v>
      </c>
      <c r="C10">
        <v>56.4</v>
      </c>
      <c r="D10">
        <v>51.645000000000003</v>
      </c>
      <c r="E10">
        <v>127.28</v>
      </c>
      <c r="F10">
        <v>75</v>
      </c>
      <c r="G10">
        <v>1113.7</v>
      </c>
    </row>
    <row r="11" spans="1:10" x14ac:dyDescent="0.25">
      <c r="A11" t="s">
        <v>299</v>
      </c>
      <c r="B11" t="s">
        <v>309</v>
      </c>
      <c r="C11">
        <v>50.5</v>
      </c>
      <c r="D11">
        <v>48.368000000000002</v>
      </c>
      <c r="E11">
        <v>129.708</v>
      </c>
      <c r="F11">
        <v>76</v>
      </c>
      <c r="G11">
        <v>1164.2</v>
      </c>
    </row>
    <row r="12" spans="1:10" x14ac:dyDescent="0.25">
      <c r="A12" t="s">
        <v>299</v>
      </c>
      <c r="B12" t="s">
        <v>310</v>
      </c>
      <c r="C12">
        <v>52.8</v>
      </c>
      <c r="D12">
        <v>50.603999999999999</v>
      </c>
      <c r="E12">
        <v>136.28100000000001</v>
      </c>
      <c r="F12">
        <v>73</v>
      </c>
      <c r="G12">
        <v>1261</v>
      </c>
    </row>
    <row r="13" spans="1:10" x14ac:dyDescent="0.25">
      <c r="A13" t="s">
        <v>299</v>
      </c>
      <c r="B13" t="s">
        <v>311</v>
      </c>
      <c r="C13">
        <v>52.2</v>
      </c>
      <c r="D13">
        <v>49.439</v>
      </c>
      <c r="E13">
        <v>134.178</v>
      </c>
      <c r="F13">
        <v>74</v>
      </c>
      <c r="G13">
        <v>1160.0999999999999</v>
      </c>
    </row>
    <row r="14" spans="1:10" x14ac:dyDescent="0.25">
      <c r="A14" t="s">
        <v>299</v>
      </c>
      <c r="B14" t="s">
        <v>312</v>
      </c>
      <c r="C14">
        <v>49.5</v>
      </c>
      <c r="D14">
        <v>46.651000000000003</v>
      </c>
      <c r="E14">
        <v>129.78299999999999</v>
      </c>
      <c r="F14">
        <v>75</v>
      </c>
      <c r="G14">
        <v>1152.0999999999999</v>
      </c>
    </row>
    <row r="15" spans="1:10" x14ac:dyDescent="0.25">
      <c r="A15" t="s">
        <v>299</v>
      </c>
      <c r="B15" t="s">
        <v>313</v>
      </c>
      <c r="C15">
        <v>50.5</v>
      </c>
      <c r="D15">
        <v>47.728000000000002</v>
      </c>
      <c r="E15">
        <v>130.18100000000001</v>
      </c>
      <c r="F15">
        <v>75</v>
      </c>
      <c r="G15">
        <v>1137.8</v>
      </c>
    </row>
    <row r="16" spans="1:10" x14ac:dyDescent="0.25">
      <c r="A16" t="s">
        <v>299</v>
      </c>
      <c r="B16" t="s">
        <v>314</v>
      </c>
      <c r="C16">
        <v>51</v>
      </c>
      <c r="D16">
        <v>48.860999999999997</v>
      </c>
      <c r="E16">
        <v>130.405</v>
      </c>
      <c r="F16">
        <v>75</v>
      </c>
      <c r="G16">
        <v>1144.3</v>
      </c>
    </row>
    <row r="17" spans="1:7" x14ac:dyDescent="0.25">
      <c r="A17" t="s">
        <v>299</v>
      </c>
      <c r="B17" t="s">
        <v>315</v>
      </c>
      <c r="C17">
        <v>50.4</v>
      </c>
      <c r="D17">
        <v>48.011000000000003</v>
      </c>
      <c r="E17">
        <v>129.81</v>
      </c>
      <c r="F17">
        <v>75</v>
      </c>
      <c r="G17">
        <v>1129.7</v>
      </c>
    </row>
    <row r="18" spans="1:7" x14ac:dyDescent="0.25">
      <c r="A18" t="s">
        <v>299</v>
      </c>
      <c r="B18" t="s">
        <v>316</v>
      </c>
      <c r="C18">
        <v>49.7</v>
      </c>
      <c r="D18">
        <v>47.231999999999999</v>
      </c>
      <c r="E18">
        <v>129.56399999999999</v>
      </c>
      <c r="F18">
        <v>75</v>
      </c>
      <c r="G18">
        <v>1115.9000000000001</v>
      </c>
    </row>
    <row r="19" spans="1:7" x14ac:dyDescent="0.25">
      <c r="A19" t="s">
        <v>299</v>
      </c>
      <c r="B19" t="s">
        <v>317</v>
      </c>
      <c r="C19">
        <v>49.8</v>
      </c>
      <c r="D19">
        <v>47.31</v>
      </c>
      <c r="E19">
        <v>129.685</v>
      </c>
      <c r="F19">
        <v>75</v>
      </c>
      <c r="G19">
        <v>1139.4000000000001</v>
      </c>
    </row>
    <row r="20" spans="1:7" x14ac:dyDescent="0.25">
      <c r="A20" t="s">
        <v>299</v>
      </c>
      <c r="B20" t="s">
        <v>318</v>
      </c>
      <c r="C20">
        <v>50.8</v>
      </c>
      <c r="D20">
        <v>47.720999999999997</v>
      </c>
      <c r="E20">
        <v>130.62299999999999</v>
      </c>
      <c r="F20">
        <v>76</v>
      </c>
      <c r="G20">
        <v>1158.0999999999999</v>
      </c>
    </row>
    <row r="21" spans="1:7" x14ac:dyDescent="0.25">
      <c r="A21" t="s">
        <v>299</v>
      </c>
      <c r="B21" t="s">
        <v>319</v>
      </c>
      <c r="C21">
        <v>49.7</v>
      </c>
      <c r="D21">
        <v>47.478000000000002</v>
      </c>
      <c r="E21">
        <v>130.89500000000001</v>
      </c>
      <c r="F21">
        <v>76</v>
      </c>
      <c r="G21">
        <v>1092.5999999999999</v>
      </c>
    </row>
    <row r="22" spans="1:7" x14ac:dyDescent="0.25">
      <c r="A22" t="s">
        <v>299</v>
      </c>
      <c r="B22" t="s">
        <v>320</v>
      </c>
      <c r="C22">
        <v>55.9</v>
      </c>
      <c r="D22">
        <v>51.095999999999997</v>
      </c>
      <c r="E22">
        <v>135.02000000000001</v>
      </c>
      <c r="F22">
        <v>73</v>
      </c>
      <c r="G22">
        <v>1112.4000000000001</v>
      </c>
    </row>
    <row r="23" spans="1:7" x14ac:dyDescent="0.25">
      <c r="A23" t="s">
        <v>299</v>
      </c>
      <c r="B23" t="s">
        <v>321</v>
      </c>
      <c r="C23">
        <v>49.6</v>
      </c>
      <c r="D23">
        <v>46.610999999999997</v>
      </c>
      <c r="E23">
        <v>130.78299999999999</v>
      </c>
      <c r="F23">
        <v>77</v>
      </c>
      <c r="G23">
        <v>1140.4000000000001</v>
      </c>
    </row>
    <row r="24" spans="1:7" x14ac:dyDescent="0.25">
      <c r="A24" t="s">
        <v>299</v>
      </c>
      <c r="B24" t="s">
        <v>322</v>
      </c>
      <c r="C24">
        <v>49.6</v>
      </c>
      <c r="D24">
        <v>46.847000000000001</v>
      </c>
      <c r="E24">
        <v>131.15100000000001</v>
      </c>
      <c r="F24">
        <v>76</v>
      </c>
      <c r="G24">
        <v>1141.5999999999999</v>
      </c>
    </row>
    <row r="25" spans="1:7" x14ac:dyDescent="0.25">
      <c r="A25" t="s">
        <v>299</v>
      </c>
      <c r="B25" t="s">
        <v>323</v>
      </c>
      <c r="C25">
        <v>49.8</v>
      </c>
      <c r="D25">
        <v>47.347000000000001</v>
      </c>
      <c r="E25">
        <v>131.24</v>
      </c>
      <c r="F25">
        <v>76</v>
      </c>
      <c r="G25">
        <v>1141.8</v>
      </c>
    </row>
    <row r="26" spans="1:7" x14ac:dyDescent="0.25">
      <c r="A26" t="s">
        <v>299</v>
      </c>
      <c r="B26" t="s">
        <v>324</v>
      </c>
      <c r="C26">
        <v>50</v>
      </c>
      <c r="D26">
        <v>47.070999999999998</v>
      </c>
      <c r="E26">
        <v>130.57900000000001</v>
      </c>
      <c r="F26">
        <v>76</v>
      </c>
      <c r="G26">
        <v>1137.8</v>
      </c>
    </row>
    <row r="27" spans="1:7" x14ac:dyDescent="0.25">
      <c r="A27" t="s">
        <v>299</v>
      </c>
      <c r="B27" t="s">
        <v>325</v>
      </c>
      <c r="C27">
        <v>49.5</v>
      </c>
      <c r="D27">
        <v>46.390999999999998</v>
      </c>
      <c r="E27">
        <v>131.04499999999999</v>
      </c>
      <c r="F27">
        <v>81</v>
      </c>
      <c r="G27">
        <v>1126</v>
      </c>
    </row>
    <row r="28" spans="1:7" x14ac:dyDescent="0.25">
      <c r="A28" t="s">
        <v>299</v>
      </c>
      <c r="B28" t="s">
        <v>326</v>
      </c>
      <c r="C28">
        <v>49.1</v>
      </c>
      <c r="D28">
        <v>46.140999999999998</v>
      </c>
      <c r="E28">
        <v>131.23699999999999</v>
      </c>
      <c r="F28">
        <v>76</v>
      </c>
      <c r="G28">
        <v>1138.9000000000001</v>
      </c>
    </row>
    <row r="29" spans="1:7" x14ac:dyDescent="0.25">
      <c r="A29" t="s">
        <v>299</v>
      </c>
      <c r="B29" t="s">
        <v>327</v>
      </c>
      <c r="C29">
        <v>49.6</v>
      </c>
      <c r="D29">
        <v>47.481999999999999</v>
      </c>
      <c r="E29">
        <v>131.61600000000001</v>
      </c>
      <c r="F29">
        <v>77</v>
      </c>
      <c r="G29">
        <v>1138.9000000000001</v>
      </c>
    </row>
    <row r="30" spans="1:7" x14ac:dyDescent="0.25">
      <c r="A30" t="s">
        <v>299</v>
      </c>
      <c r="B30" t="s">
        <v>328</v>
      </c>
      <c r="C30">
        <v>54.4</v>
      </c>
      <c r="D30">
        <v>51.445999999999998</v>
      </c>
      <c r="E30">
        <v>139.142</v>
      </c>
      <c r="F30">
        <v>73</v>
      </c>
      <c r="G30">
        <v>1263</v>
      </c>
    </row>
    <row r="31" spans="1:7" x14ac:dyDescent="0.25">
      <c r="A31" t="s">
        <v>299</v>
      </c>
      <c r="B31" t="s">
        <v>329</v>
      </c>
      <c r="C31">
        <v>54.1</v>
      </c>
      <c r="D31">
        <v>51.573999999999998</v>
      </c>
      <c r="E31">
        <v>138.958</v>
      </c>
      <c r="F31">
        <v>76</v>
      </c>
      <c r="G31">
        <v>1272.5</v>
      </c>
    </row>
    <row r="32" spans="1:7" x14ac:dyDescent="0.25">
      <c r="A32" t="s">
        <v>299</v>
      </c>
      <c r="B32" t="s">
        <v>330</v>
      </c>
      <c r="C32">
        <v>49.5</v>
      </c>
      <c r="D32">
        <v>46.668999999999997</v>
      </c>
      <c r="E32">
        <v>131.65700000000001</v>
      </c>
      <c r="F32">
        <v>76</v>
      </c>
      <c r="G32">
        <v>1127.5999999999999</v>
      </c>
    </row>
    <row r="33" spans="1:7" x14ac:dyDescent="0.25">
      <c r="A33" t="s">
        <v>299</v>
      </c>
      <c r="B33" t="s">
        <v>331</v>
      </c>
      <c r="C33">
        <v>53.3</v>
      </c>
      <c r="D33">
        <v>50.113</v>
      </c>
      <c r="E33">
        <v>131.65700000000001</v>
      </c>
      <c r="F33">
        <v>76</v>
      </c>
      <c r="G33">
        <v>1257.8</v>
      </c>
    </row>
    <row r="34" spans="1:7" x14ac:dyDescent="0.25">
      <c r="A34" t="s">
        <v>299</v>
      </c>
      <c r="B34" t="s">
        <v>332</v>
      </c>
      <c r="C34">
        <v>53.3</v>
      </c>
      <c r="D34">
        <v>50.113</v>
      </c>
      <c r="E34">
        <v>137.53</v>
      </c>
      <c r="F34">
        <v>74</v>
      </c>
      <c r="G34">
        <v>1257.8</v>
      </c>
    </row>
    <row r="35" spans="1:7" x14ac:dyDescent="0.25">
      <c r="A35" t="s">
        <v>299</v>
      </c>
      <c r="B35" t="s">
        <v>333</v>
      </c>
      <c r="C35">
        <v>53.3</v>
      </c>
      <c r="D35">
        <v>51.006</v>
      </c>
      <c r="E35">
        <v>138.488</v>
      </c>
      <c r="F35">
        <v>72</v>
      </c>
      <c r="G35">
        <v>1227.4000000000001</v>
      </c>
    </row>
    <row r="36" spans="1:7" x14ac:dyDescent="0.25">
      <c r="A36" t="s">
        <v>299</v>
      </c>
      <c r="B36" t="s">
        <v>334</v>
      </c>
      <c r="C36">
        <v>50.9</v>
      </c>
      <c r="D36">
        <v>48.591000000000001</v>
      </c>
      <c r="E36">
        <v>131.05099999999999</v>
      </c>
      <c r="F36">
        <v>76</v>
      </c>
      <c r="G36">
        <v>1150.5999999999999</v>
      </c>
    </row>
    <row r="37" spans="1:7" x14ac:dyDescent="0.25">
      <c r="A37" t="s">
        <v>299</v>
      </c>
      <c r="B37" t="s">
        <v>335</v>
      </c>
      <c r="C37">
        <v>50.1</v>
      </c>
      <c r="D37">
        <v>47.865000000000002</v>
      </c>
      <c r="E37">
        <v>131.17400000000001</v>
      </c>
      <c r="F37">
        <v>76</v>
      </c>
      <c r="G37">
        <v>1121.4000000000001</v>
      </c>
    </row>
    <row r="38" spans="1:7" x14ac:dyDescent="0.25">
      <c r="A38" t="s">
        <v>299</v>
      </c>
      <c r="B38" t="s">
        <v>336</v>
      </c>
      <c r="C38">
        <v>51.1</v>
      </c>
      <c r="D38">
        <v>48.716999999999999</v>
      </c>
      <c r="E38">
        <v>131.07599999999999</v>
      </c>
      <c r="F38">
        <v>76</v>
      </c>
      <c r="G38">
        <v>1086.4000000000001</v>
      </c>
    </row>
    <row r="39" spans="1:7" x14ac:dyDescent="0.25">
      <c r="A39" t="s">
        <v>299</v>
      </c>
      <c r="B39" t="s">
        <v>337</v>
      </c>
      <c r="C39">
        <v>51.4</v>
      </c>
      <c r="D39">
        <v>48.308</v>
      </c>
      <c r="E39">
        <v>131.459</v>
      </c>
      <c r="F39">
        <v>76</v>
      </c>
      <c r="G39">
        <v>1092.5999999999999</v>
      </c>
    </row>
    <row r="40" spans="1:7" x14ac:dyDescent="0.25">
      <c r="A40" t="s">
        <v>299</v>
      </c>
      <c r="B40" t="s">
        <v>338</v>
      </c>
      <c r="C40">
        <v>51</v>
      </c>
      <c r="D40">
        <v>48.463999999999999</v>
      </c>
      <c r="E40">
        <v>130.25200000000001</v>
      </c>
      <c r="F40">
        <v>77</v>
      </c>
      <c r="G40">
        <v>1083.4000000000001</v>
      </c>
    </row>
    <row r="41" spans="1:7" x14ac:dyDescent="0.25">
      <c r="A41" t="s">
        <v>299</v>
      </c>
      <c r="B41" t="s">
        <v>339</v>
      </c>
      <c r="C41">
        <v>51.3</v>
      </c>
      <c r="D41">
        <v>48.503999999999998</v>
      </c>
      <c r="E41">
        <v>130.46700000000001</v>
      </c>
      <c r="F41">
        <v>75</v>
      </c>
      <c r="G41">
        <v>1093.7</v>
      </c>
    </row>
    <row r="42" spans="1:7" x14ac:dyDescent="0.25">
      <c r="A42" t="s">
        <v>299</v>
      </c>
      <c r="B42" t="s">
        <v>340</v>
      </c>
      <c r="C42">
        <v>60.8</v>
      </c>
      <c r="D42">
        <v>56.054000000000002</v>
      </c>
      <c r="E42">
        <v>131.274</v>
      </c>
      <c r="F42">
        <v>75</v>
      </c>
      <c r="G42">
        <v>1061.3</v>
      </c>
    </row>
    <row r="43" spans="1:7" x14ac:dyDescent="0.25">
      <c r="A43" t="s">
        <v>299</v>
      </c>
      <c r="B43" t="s">
        <v>341</v>
      </c>
      <c r="C43">
        <v>53.4</v>
      </c>
      <c r="D43">
        <v>50.9</v>
      </c>
      <c r="E43">
        <v>135.881</v>
      </c>
      <c r="F43">
        <v>73</v>
      </c>
      <c r="G43">
        <v>1233.3</v>
      </c>
    </row>
    <row r="44" spans="1:7" x14ac:dyDescent="0.25">
      <c r="A44" t="s">
        <v>299</v>
      </c>
      <c r="B44" t="s">
        <v>342</v>
      </c>
      <c r="C44">
        <v>55.6</v>
      </c>
      <c r="D44">
        <v>52.301000000000002</v>
      </c>
      <c r="E44">
        <v>139.87899999999999</v>
      </c>
      <c r="F44">
        <v>73</v>
      </c>
      <c r="G44">
        <v>1217.5999999999999</v>
      </c>
    </row>
    <row r="45" spans="1:7" x14ac:dyDescent="0.25">
      <c r="A45" t="s">
        <v>299</v>
      </c>
      <c r="B45" t="s">
        <v>343</v>
      </c>
      <c r="C45">
        <v>51.7</v>
      </c>
      <c r="D45">
        <v>48.7</v>
      </c>
      <c r="E45">
        <v>133.851</v>
      </c>
      <c r="F45">
        <v>77</v>
      </c>
      <c r="G45">
        <v>1102</v>
      </c>
    </row>
    <row r="46" spans="1:7" x14ac:dyDescent="0.25">
      <c r="A46" t="s">
        <v>299</v>
      </c>
      <c r="B46" t="s">
        <v>344</v>
      </c>
      <c r="C46">
        <v>50.1</v>
      </c>
      <c r="D46">
        <v>47.320999999999998</v>
      </c>
      <c r="E46">
        <v>132.03800000000001</v>
      </c>
      <c r="F46">
        <v>76</v>
      </c>
      <c r="G46">
        <v>1081.2</v>
      </c>
    </row>
    <row r="47" spans="1:7" x14ac:dyDescent="0.25">
      <c r="A47" t="s">
        <v>299</v>
      </c>
      <c r="B47" t="s">
        <v>345</v>
      </c>
      <c r="C47">
        <v>50.1</v>
      </c>
      <c r="D47">
        <v>47.755000000000003</v>
      </c>
      <c r="E47">
        <v>131.601</v>
      </c>
      <c r="F47">
        <v>76</v>
      </c>
      <c r="G47">
        <v>1097.0999999999999</v>
      </c>
    </row>
    <row r="48" spans="1:7" x14ac:dyDescent="0.25">
      <c r="A48" t="s">
        <v>299</v>
      </c>
      <c r="B48" t="s">
        <v>346</v>
      </c>
      <c r="C48">
        <v>50.6</v>
      </c>
      <c r="D48">
        <v>47.904000000000003</v>
      </c>
      <c r="E48">
        <v>131.71700000000001</v>
      </c>
      <c r="F48">
        <v>76</v>
      </c>
      <c r="G48">
        <v>1115.5</v>
      </c>
    </row>
    <row r="49" spans="1:7" x14ac:dyDescent="0.25">
      <c r="A49" t="s">
        <v>299</v>
      </c>
      <c r="B49" t="s">
        <v>347</v>
      </c>
      <c r="C49">
        <v>50.1</v>
      </c>
      <c r="D49">
        <v>47.460999999999999</v>
      </c>
      <c r="E49">
        <v>131.208</v>
      </c>
      <c r="F49">
        <v>75</v>
      </c>
      <c r="G49">
        <v>1085.5</v>
      </c>
    </row>
    <row r="50" spans="1:7" x14ac:dyDescent="0.25">
      <c r="A50" t="s">
        <v>299</v>
      </c>
      <c r="B50" t="s">
        <v>348</v>
      </c>
      <c r="C50">
        <v>51.1</v>
      </c>
      <c r="D50">
        <v>47.741</v>
      </c>
      <c r="E50">
        <v>131.81800000000001</v>
      </c>
      <c r="F50">
        <v>76</v>
      </c>
      <c r="G50">
        <v>1110.4000000000001</v>
      </c>
    </row>
    <row r="51" spans="1:7" x14ac:dyDescent="0.25">
      <c r="A51" t="s">
        <v>299</v>
      </c>
      <c r="B51" t="s">
        <v>349</v>
      </c>
      <c r="C51">
        <v>50.7</v>
      </c>
      <c r="D51">
        <v>48.427</v>
      </c>
      <c r="E51">
        <v>133.511</v>
      </c>
      <c r="F51">
        <v>75</v>
      </c>
      <c r="G51">
        <v>1093.0999999999999</v>
      </c>
    </row>
    <row r="52" spans="1:7" x14ac:dyDescent="0.25">
      <c r="A52" t="s">
        <v>299</v>
      </c>
      <c r="B52" t="s">
        <v>350</v>
      </c>
      <c r="C52">
        <v>55.7</v>
      </c>
      <c r="D52">
        <v>50.478999999999999</v>
      </c>
      <c r="E52">
        <v>122.60299999999999</v>
      </c>
      <c r="F52">
        <v>73</v>
      </c>
      <c r="G52">
        <v>908.9</v>
      </c>
    </row>
    <row r="53" spans="1:7" x14ac:dyDescent="0.25">
      <c r="A53" t="s">
        <v>299</v>
      </c>
      <c r="B53" t="s">
        <v>351</v>
      </c>
      <c r="C53">
        <v>50.2</v>
      </c>
      <c r="D53">
        <v>47.865000000000002</v>
      </c>
      <c r="E53">
        <v>129.721</v>
      </c>
      <c r="F53">
        <v>76</v>
      </c>
      <c r="G53">
        <v>1087.9000000000001</v>
      </c>
    </row>
    <row r="54" spans="1:7" x14ac:dyDescent="0.25">
      <c r="A54" t="s">
        <v>299</v>
      </c>
      <c r="B54" t="s">
        <v>352</v>
      </c>
      <c r="C54">
        <v>50.4</v>
      </c>
      <c r="D54">
        <v>47.87</v>
      </c>
      <c r="E54">
        <v>130.46100000000001</v>
      </c>
      <c r="F54">
        <v>76</v>
      </c>
      <c r="G54">
        <v>1081.5999999999999</v>
      </c>
    </row>
    <row r="55" spans="1:7" x14ac:dyDescent="0.25">
      <c r="A55" t="s">
        <v>299</v>
      </c>
      <c r="B55" t="s">
        <v>353</v>
      </c>
      <c r="C55">
        <v>51.2</v>
      </c>
      <c r="D55">
        <v>48.662999999999997</v>
      </c>
      <c r="E55">
        <v>128.93700000000001</v>
      </c>
      <c r="F55">
        <v>75</v>
      </c>
      <c r="G55">
        <v>1099.2</v>
      </c>
    </row>
    <row r="56" spans="1:7" x14ac:dyDescent="0.25">
      <c r="A56" t="s">
        <v>299</v>
      </c>
      <c r="B56" t="s">
        <v>354</v>
      </c>
      <c r="C56">
        <v>53</v>
      </c>
      <c r="D56">
        <v>50.636000000000003</v>
      </c>
      <c r="E56">
        <v>130.38300000000001</v>
      </c>
      <c r="F56">
        <v>75</v>
      </c>
      <c r="G56">
        <v>1045.7</v>
      </c>
    </row>
    <row r="57" spans="1:7" x14ac:dyDescent="0.25">
      <c r="A57" t="s">
        <v>299</v>
      </c>
      <c r="B57" t="s">
        <v>355</v>
      </c>
      <c r="C57">
        <v>49.5</v>
      </c>
      <c r="D57">
        <v>47.267000000000003</v>
      </c>
      <c r="E57">
        <v>130.44399999999999</v>
      </c>
      <c r="F57">
        <v>75</v>
      </c>
      <c r="G57">
        <v>1103.9000000000001</v>
      </c>
    </row>
    <row r="58" spans="1:7" x14ac:dyDescent="0.25">
      <c r="A58" t="s">
        <v>299</v>
      </c>
      <c r="B58" t="s">
        <v>356</v>
      </c>
      <c r="C58">
        <v>50</v>
      </c>
      <c r="D58">
        <v>47.426000000000002</v>
      </c>
      <c r="E58">
        <v>130.941</v>
      </c>
      <c r="F58">
        <v>76</v>
      </c>
      <c r="G58">
        <v>1089.5999999999999</v>
      </c>
    </row>
    <row r="59" spans="1:7" x14ac:dyDescent="0.25">
      <c r="A59" t="s">
        <v>299</v>
      </c>
      <c r="B59" t="s">
        <v>357</v>
      </c>
      <c r="C59">
        <v>49.7</v>
      </c>
      <c r="D59">
        <v>47.957000000000001</v>
      </c>
      <c r="E59">
        <v>130.244</v>
      </c>
      <c r="F59">
        <v>76</v>
      </c>
      <c r="G59">
        <v>1129.5</v>
      </c>
    </row>
    <row r="60" spans="1:7" x14ac:dyDescent="0.25">
      <c r="A60" t="s">
        <v>299</v>
      </c>
      <c r="B60" t="s">
        <v>358</v>
      </c>
      <c r="C60">
        <v>49.7</v>
      </c>
      <c r="D60">
        <v>47.78</v>
      </c>
      <c r="E60">
        <v>131.17099999999999</v>
      </c>
      <c r="F60">
        <v>76</v>
      </c>
      <c r="G60">
        <v>1096.8</v>
      </c>
    </row>
    <row r="61" spans="1:7" x14ac:dyDescent="0.25">
      <c r="A61" t="s">
        <v>299</v>
      </c>
      <c r="B61" t="s">
        <v>359</v>
      </c>
      <c r="C61">
        <v>49.8</v>
      </c>
      <c r="D61">
        <v>47.271000000000001</v>
      </c>
      <c r="E61">
        <v>129.84899999999999</v>
      </c>
      <c r="F61">
        <v>75</v>
      </c>
      <c r="G61">
        <v>1075.0999999999999</v>
      </c>
    </row>
    <row r="62" spans="1:7" x14ac:dyDescent="0.25">
      <c r="A62" t="s">
        <v>299</v>
      </c>
      <c r="B62" t="s">
        <v>360</v>
      </c>
      <c r="C62">
        <v>49.9</v>
      </c>
      <c r="D62">
        <v>47.51</v>
      </c>
      <c r="E62">
        <v>132.328</v>
      </c>
      <c r="F62">
        <v>76</v>
      </c>
      <c r="G62">
        <v>1122.3</v>
      </c>
    </row>
    <row r="63" spans="1:7" x14ac:dyDescent="0.25">
      <c r="A63" t="s">
        <v>299</v>
      </c>
      <c r="B63" t="s">
        <v>361</v>
      </c>
      <c r="C63">
        <v>49.7</v>
      </c>
      <c r="D63">
        <v>47.027999999999999</v>
      </c>
      <c r="E63">
        <v>130.624</v>
      </c>
      <c r="F63">
        <v>76</v>
      </c>
      <c r="G63">
        <v>1123.8</v>
      </c>
    </row>
    <row r="64" spans="1:7" x14ac:dyDescent="0.25">
      <c r="A64" t="s">
        <v>299</v>
      </c>
      <c r="B64" t="s">
        <v>362</v>
      </c>
      <c r="C64">
        <v>50.2</v>
      </c>
      <c r="D64">
        <v>47.835000000000001</v>
      </c>
      <c r="E64">
        <v>131.309</v>
      </c>
      <c r="F64">
        <v>76</v>
      </c>
      <c r="G64">
        <v>1142.3</v>
      </c>
    </row>
    <row r="65" spans="1:7" x14ac:dyDescent="0.25">
      <c r="A65" t="s">
        <v>299</v>
      </c>
      <c r="B65" t="s">
        <v>363</v>
      </c>
      <c r="C65">
        <v>49.3</v>
      </c>
      <c r="D65">
        <v>46.871000000000002</v>
      </c>
      <c r="E65">
        <v>130.374</v>
      </c>
      <c r="F65">
        <v>76</v>
      </c>
      <c r="G65">
        <v>1090.4000000000001</v>
      </c>
    </row>
    <row r="66" spans="1:7" x14ac:dyDescent="0.25">
      <c r="A66" t="s">
        <v>299</v>
      </c>
      <c r="B66" t="s">
        <v>364</v>
      </c>
      <c r="C66">
        <v>53.9</v>
      </c>
      <c r="D66">
        <v>51.158000000000001</v>
      </c>
      <c r="E66">
        <v>139.17500000000001</v>
      </c>
      <c r="F66">
        <v>72</v>
      </c>
      <c r="G66">
        <v>1247.9000000000001</v>
      </c>
    </row>
    <row r="67" spans="1:7" x14ac:dyDescent="0.25">
      <c r="A67" t="s">
        <v>299</v>
      </c>
      <c r="B67" t="s">
        <v>365</v>
      </c>
      <c r="C67">
        <v>54.4</v>
      </c>
      <c r="D67">
        <v>51.414000000000001</v>
      </c>
      <c r="E67">
        <v>139.77600000000001</v>
      </c>
      <c r="F67">
        <v>73</v>
      </c>
      <c r="G67">
        <v>1236.3</v>
      </c>
    </row>
    <row r="68" spans="1:7" x14ac:dyDescent="0.25">
      <c r="A68" t="s">
        <v>299</v>
      </c>
      <c r="B68" t="s">
        <v>366</v>
      </c>
      <c r="C68">
        <v>55.1</v>
      </c>
      <c r="D68">
        <v>53.173000000000002</v>
      </c>
      <c r="E68">
        <v>140.905</v>
      </c>
      <c r="F68">
        <v>72</v>
      </c>
      <c r="G68">
        <v>1264.5</v>
      </c>
    </row>
    <row r="69" spans="1:7" x14ac:dyDescent="0.25">
      <c r="A69" t="s">
        <v>299</v>
      </c>
      <c r="B69" t="s">
        <v>367</v>
      </c>
      <c r="C69">
        <v>54.4</v>
      </c>
      <c r="D69">
        <v>51.435000000000002</v>
      </c>
      <c r="E69">
        <v>123.239</v>
      </c>
      <c r="F69">
        <v>75</v>
      </c>
      <c r="G69">
        <v>1084.5999999999999</v>
      </c>
    </row>
    <row r="70" spans="1:7" x14ac:dyDescent="0.25">
      <c r="A70" t="s">
        <v>299</v>
      </c>
      <c r="B70" t="s">
        <v>368</v>
      </c>
      <c r="C70">
        <v>54.9</v>
      </c>
      <c r="D70">
        <v>52.015999999999998</v>
      </c>
      <c r="E70">
        <v>140.26400000000001</v>
      </c>
      <c r="F70">
        <v>72</v>
      </c>
      <c r="G70">
        <v>1247.2</v>
      </c>
    </row>
    <row r="71" spans="1:7" x14ac:dyDescent="0.25">
      <c r="A71" t="s">
        <v>299</v>
      </c>
      <c r="B71" t="s">
        <v>369</v>
      </c>
      <c r="C71">
        <v>55.1</v>
      </c>
      <c r="D71">
        <v>51.847999999999999</v>
      </c>
      <c r="E71">
        <v>139.852</v>
      </c>
      <c r="F71">
        <v>72</v>
      </c>
      <c r="G71">
        <v>1214.9000000000001</v>
      </c>
    </row>
    <row r="72" spans="1:7" x14ac:dyDescent="0.25">
      <c r="A72" t="s">
        <v>299</v>
      </c>
      <c r="B72" t="s">
        <v>370</v>
      </c>
      <c r="C72">
        <v>55.1</v>
      </c>
      <c r="D72">
        <v>52.072000000000003</v>
      </c>
      <c r="E72">
        <v>139.649</v>
      </c>
      <c r="F72">
        <v>73</v>
      </c>
      <c r="G72">
        <v>1272</v>
      </c>
    </row>
    <row r="73" spans="1:7" x14ac:dyDescent="0.25">
      <c r="A73" t="s">
        <v>299</v>
      </c>
      <c r="B73" t="s">
        <v>371</v>
      </c>
      <c r="C73">
        <v>51</v>
      </c>
      <c r="D73">
        <v>48.402999999999999</v>
      </c>
      <c r="E73">
        <v>129.999</v>
      </c>
      <c r="F73">
        <v>75</v>
      </c>
      <c r="G73">
        <v>1146.2</v>
      </c>
    </row>
    <row r="74" spans="1:7" x14ac:dyDescent="0.25">
      <c r="A74" t="s">
        <v>299</v>
      </c>
      <c r="B74" t="s">
        <v>372</v>
      </c>
      <c r="C74">
        <v>49.8</v>
      </c>
      <c r="D74">
        <v>47.548000000000002</v>
      </c>
      <c r="E74">
        <v>130.27699999999999</v>
      </c>
      <c r="F74">
        <v>74</v>
      </c>
      <c r="G74">
        <v>1146.3</v>
      </c>
    </row>
    <row r="75" spans="1:7" x14ac:dyDescent="0.25">
      <c r="A75" t="s">
        <v>299</v>
      </c>
      <c r="B75" t="s">
        <v>373</v>
      </c>
      <c r="C75">
        <v>49.5</v>
      </c>
      <c r="D75">
        <v>46.399000000000001</v>
      </c>
      <c r="E75">
        <v>129.584</v>
      </c>
      <c r="F75">
        <v>75</v>
      </c>
      <c r="G75">
        <v>1096.3</v>
      </c>
    </row>
    <row r="76" spans="1:7" x14ac:dyDescent="0.25">
      <c r="A76" t="s">
        <v>299</v>
      </c>
      <c r="B76" t="s">
        <v>374</v>
      </c>
      <c r="C76">
        <v>54.1</v>
      </c>
      <c r="D76">
        <v>51.155000000000001</v>
      </c>
      <c r="E76">
        <v>139.261</v>
      </c>
      <c r="F76">
        <v>73</v>
      </c>
      <c r="G76">
        <v>1223.4000000000001</v>
      </c>
    </row>
    <row r="77" spans="1:7" x14ac:dyDescent="0.25">
      <c r="A77" t="s">
        <v>299</v>
      </c>
      <c r="B77" t="s">
        <v>375</v>
      </c>
      <c r="C77">
        <v>54.4</v>
      </c>
      <c r="D77">
        <v>51.527000000000001</v>
      </c>
      <c r="E77">
        <v>139.316</v>
      </c>
      <c r="F77">
        <v>73</v>
      </c>
      <c r="G77">
        <v>1263.8</v>
      </c>
    </row>
    <row r="78" spans="1:7" x14ac:dyDescent="0.25">
      <c r="A78" t="s">
        <v>299</v>
      </c>
      <c r="B78" t="s">
        <v>376</v>
      </c>
      <c r="C78">
        <v>54.7</v>
      </c>
      <c r="D78">
        <v>51.649000000000001</v>
      </c>
      <c r="E78">
        <v>139.93700000000001</v>
      </c>
      <c r="F78">
        <v>73</v>
      </c>
      <c r="G78">
        <v>1192.4000000000001</v>
      </c>
    </row>
    <row r="79" spans="1:7" x14ac:dyDescent="0.25">
      <c r="A79" t="s">
        <v>299</v>
      </c>
      <c r="B79" t="s">
        <v>377</v>
      </c>
      <c r="C79">
        <v>51.5</v>
      </c>
      <c r="D79">
        <v>49.186</v>
      </c>
      <c r="E79">
        <v>134.13399999999999</v>
      </c>
      <c r="F79">
        <v>76</v>
      </c>
      <c r="G79">
        <v>1155.4000000000001</v>
      </c>
    </row>
    <row r="80" spans="1:7" x14ac:dyDescent="0.25">
      <c r="A80" t="s">
        <v>299</v>
      </c>
      <c r="B80" t="s">
        <v>378</v>
      </c>
      <c r="C80">
        <v>52.2</v>
      </c>
      <c r="D80">
        <v>49.936</v>
      </c>
      <c r="E80">
        <v>133.77600000000001</v>
      </c>
      <c r="F80">
        <v>72</v>
      </c>
      <c r="G80">
        <v>1238.3</v>
      </c>
    </row>
    <row r="81" spans="1:7" x14ac:dyDescent="0.25">
      <c r="A81" t="s">
        <v>299</v>
      </c>
      <c r="B81" t="s">
        <v>379</v>
      </c>
      <c r="C81">
        <v>54.6</v>
      </c>
      <c r="D81">
        <v>51.884999999999998</v>
      </c>
      <c r="E81">
        <v>139.55500000000001</v>
      </c>
      <c r="F81">
        <v>73</v>
      </c>
      <c r="G81">
        <v>1206.5999999999999</v>
      </c>
    </row>
    <row r="82" spans="1:7" x14ac:dyDescent="0.25">
      <c r="A82" t="s">
        <v>299</v>
      </c>
      <c r="B82" t="s">
        <v>380</v>
      </c>
      <c r="C82">
        <v>53.8</v>
      </c>
      <c r="D82">
        <v>51.241</v>
      </c>
      <c r="E82">
        <v>138.43</v>
      </c>
      <c r="F82">
        <v>74</v>
      </c>
      <c r="G82">
        <v>1250</v>
      </c>
    </row>
    <row r="83" spans="1:7" x14ac:dyDescent="0.25">
      <c r="A83" t="s">
        <v>299</v>
      </c>
      <c r="B83" t="s">
        <v>381</v>
      </c>
      <c r="C83">
        <v>54.7</v>
      </c>
      <c r="D83">
        <v>51.567999999999998</v>
      </c>
      <c r="E83">
        <v>139.18899999999999</v>
      </c>
      <c r="F83">
        <v>73</v>
      </c>
      <c r="G83">
        <v>1214.5999999999999</v>
      </c>
    </row>
    <row r="84" spans="1:7" x14ac:dyDescent="0.25">
      <c r="A84" t="s">
        <v>299</v>
      </c>
      <c r="B84" t="s">
        <v>382</v>
      </c>
      <c r="C84">
        <v>54</v>
      </c>
      <c r="D84">
        <v>51.347000000000001</v>
      </c>
      <c r="E84">
        <v>140.023</v>
      </c>
      <c r="F84">
        <v>73</v>
      </c>
      <c r="G84">
        <v>1212.5</v>
      </c>
    </row>
    <row r="85" spans="1:7" x14ac:dyDescent="0.25">
      <c r="A85" t="s">
        <v>299</v>
      </c>
      <c r="B85" t="s">
        <v>383</v>
      </c>
      <c r="C85">
        <v>51.8</v>
      </c>
      <c r="D85">
        <v>50.179000000000002</v>
      </c>
      <c r="E85">
        <v>132.41999999999999</v>
      </c>
      <c r="F85">
        <v>75</v>
      </c>
      <c r="G85">
        <v>1141.5</v>
      </c>
    </row>
    <row r="86" spans="1:7" x14ac:dyDescent="0.25">
      <c r="A86" t="s">
        <v>299</v>
      </c>
      <c r="B86" t="s">
        <v>384</v>
      </c>
      <c r="C86">
        <v>50.4</v>
      </c>
      <c r="D86">
        <v>47.603999999999999</v>
      </c>
      <c r="E86">
        <v>131.898</v>
      </c>
      <c r="F86">
        <v>75</v>
      </c>
      <c r="G86">
        <v>1119.0999999999999</v>
      </c>
    </row>
    <row r="87" spans="1:7" x14ac:dyDescent="0.25">
      <c r="A87" t="s">
        <v>299</v>
      </c>
      <c r="B87" t="s">
        <v>385</v>
      </c>
      <c r="C87">
        <v>54.4</v>
      </c>
      <c r="D87">
        <v>51.707000000000001</v>
      </c>
      <c r="E87">
        <v>138.98599999999999</v>
      </c>
      <c r="F87">
        <v>73</v>
      </c>
      <c r="G87">
        <v>1258.5</v>
      </c>
    </row>
    <row r="88" spans="1:7" x14ac:dyDescent="0.25">
      <c r="A88" t="s">
        <v>299</v>
      </c>
      <c r="B88" t="s">
        <v>386</v>
      </c>
      <c r="C88">
        <v>52.3</v>
      </c>
      <c r="D88">
        <v>50.503999999999998</v>
      </c>
      <c r="E88">
        <v>134.989</v>
      </c>
      <c r="F88">
        <v>75</v>
      </c>
      <c r="G88">
        <v>1108.7</v>
      </c>
    </row>
    <row r="89" spans="1:7" x14ac:dyDescent="0.25">
      <c r="A89" t="s">
        <v>299</v>
      </c>
      <c r="B89" t="s">
        <v>387</v>
      </c>
      <c r="C89">
        <v>49.6</v>
      </c>
      <c r="D89">
        <v>47.238</v>
      </c>
      <c r="E89">
        <v>130.499</v>
      </c>
      <c r="F89">
        <v>76</v>
      </c>
      <c r="G89">
        <v>1145.0999999999999</v>
      </c>
    </row>
    <row r="90" spans="1:7" x14ac:dyDescent="0.25">
      <c r="A90" t="s">
        <v>299</v>
      </c>
      <c r="B90" t="s">
        <v>388</v>
      </c>
      <c r="C90">
        <v>49.6</v>
      </c>
      <c r="D90">
        <v>47.109000000000002</v>
      </c>
      <c r="E90">
        <v>131.64400000000001</v>
      </c>
      <c r="F90">
        <v>76</v>
      </c>
      <c r="G90">
        <v>1107.7</v>
      </c>
    </row>
    <row r="91" spans="1:7" x14ac:dyDescent="0.25">
      <c r="A91" t="s">
        <v>299</v>
      </c>
      <c r="B91" t="s">
        <v>389</v>
      </c>
      <c r="C91">
        <v>54.2</v>
      </c>
      <c r="D91">
        <v>50.210999999999999</v>
      </c>
      <c r="E91">
        <v>123.767</v>
      </c>
      <c r="F91">
        <v>73</v>
      </c>
      <c r="G91">
        <v>959.6</v>
      </c>
    </row>
    <row r="92" spans="1:7" x14ac:dyDescent="0.25">
      <c r="A92" t="s">
        <v>299</v>
      </c>
      <c r="B92" t="s">
        <v>390</v>
      </c>
      <c r="C92">
        <v>50.2</v>
      </c>
      <c r="D92">
        <v>47.893999999999998</v>
      </c>
      <c r="E92">
        <v>129.423</v>
      </c>
      <c r="F92">
        <v>76</v>
      </c>
      <c r="G92">
        <v>1140.5999999999999</v>
      </c>
    </row>
    <row r="93" spans="1:7" x14ac:dyDescent="0.25">
      <c r="A93" t="s">
        <v>299</v>
      </c>
      <c r="B93" t="s">
        <v>391</v>
      </c>
      <c r="C93">
        <v>52.8</v>
      </c>
      <c r="D93">
        <v>49.686999999999998</v>
      </c>
      <c r="E93">
        <v>135.78399999999999</v>
      </c>
      <c r="F93">
        <v>73</v>
      </c>
      <c r="G93">
        <v>1239.5</v>
      </c>
    </row>
    <row r="94" spans="1:7" x14ac:dyDescent="0.25">
      <c r="A94" t="s">
        <v>299</v>
      </c>
      <c r="B94" t="s">
        <v>392</v>
      </c>
      <c r="C94">
        <v>53.2</v>
      </c>
      <c r="D94">
        <v>50.503</v>
      </c>
      <c r="E94">
        <v>136.34399999999999</v>
      </c>
      <c r="F94">
        <v>75</v>
      </c>
      <c r="G94">
        <v>1109.2</v>
      </c>
    </row>
    <row r="95" spans="1:7" x14ac:dyDescent="0.25">
      <c r="A95" t="s">
        <v>299</v>
      </c>
      <c r="B95" t="s">
        <v>393</v>
      </c>
      <c r="C95">
        <v>50.2</v>
      </c>
      <c r="D95">
        <v>48.155000000000001</v>
      </c>
      <c r="E95">
        <v>131.61500000000001</v>
      </c>
      <c r="F95">
        <v>76</v>
      </c>
      <c r="G95">
        <v>1147</v>
      </c>
    </row>
    <row r="96" spans="1:7" x14ac:dyDescent="0.25">
      <c r="A96" t="s">
        <v>299</v>
      </c>
      <c r="B96" t="s">
        <v>394</v>
      </c>
      <c r="C96">
        <v>53.5</v>
      </c>
      <c r="D96">
        <v>49.898000000000003</v>
      </c>
      <c r="E96">
        <v>137.346</v>
      </c>
      <c r="F96">
        <v>74</v>
      </c>
      <c r="G96">
        <v>1273.5999999999999</v>
      </c>
    </row>
    <row r="97" spans="1:7" x14ac:dyDescent="0.25">
      <c r="A97" t="s">
        <v>299</v>
      </c>
      <c r="B97" t="s">
        <v>395</v>
      </c>
      <c r="C97">
        <v>54.6</v>
      </c>
      <c r="D97">
        <v>52.1</v>
      </c>
      <c r="E97">
        <v>140.08199999999999</v>
      </c>
      <c r="F97">
        <v>73</v>
      </c>
      <c r="G97">
        <v>1266.9000000000001</v>
      </c>
    </row>
    <row r="98" spans="1:7" x14ac:dyDescent="0.25">
      <c r="A98" t="s">
        <v>299</v>
      </c>
      <c r="B98" t="s">
        <v>396</v>
      </c>
      <c r="C98">
        <v>55</v>
      </c>
      <c r="D98">
        <v>52.921999999999997</v>
      </c>
      <c r="E98">
        <v>140.44</v>
      </c>
      <c r="F98">
        <v>74</v>
      </c>
      <c r="G98">
        <v>1276</v>
      </c>
    </row>
    <row r="99" spans="1:7" x14ac:dyDescent="0.25">
      <c r="A99" t="s">
        <v>299</v>
      </c>
      <c r="B99" t="s">
        <v>397</v>
      </c>
      <c r="C99">
        <v>54.7</v>
      </c>
      <c r="D99">
        <v>52.274000000000001</v>
      </c>
      <c r="E99">
        <v>140.53800000000001</v>
      </c>
      <c r="F99">
        <v>73</v>
      </c>
      <c r="G99">
        <v>1270.4000000000001</v>
      </c>
    </row>
    <row r="100" spans="1:7" x14ac:dyDescent="0.25">
      <c r="A100" t="s">
        <v>299</v>
      </c>
      <c r="B100" t="s">
        <v>398</v>
      </c>
      <c r="C100">
        <v>54.1</v>
      </c>
      <c r="D100">
        <v>51.316000000000003</v>
      </c>
      <c r="E100">
        <v>137.79</v>
      </c>
      <c r="F100">
        <v>74</v>
      </c>
      <c r="G100">
        <v>1243.5999999999999</v>
      </c>
    </row>
    <row r="101" spans="1:7" x14ac:dyDescent="0.25">
      <c r="A101" t="s">
        <v>299</v>
      </c>
      <c r="B101" t="s">
        <v>399</v>
      </c>
      <c r="C101">
        <v>50</v>
      </c>
      <c r="D101">
        <v>48.030999999999999</v>
      </c>
      <c r="E101">
        <v>131.19300000000001</v>
      </c>
      <c r="F101">
        <v>79</v>
      </c>
      <c r="G101">
        <v>1147.8</v>
      </c>
    </row>
    <row r="102" spans="1:7" x14ac:dyDescent="0.25">
      <c r="A102" t="s">
        <v>299</v>
      </c>
      <c r="B102" t="s">
        <v>400</v>
      </c>
      <c r="C102">
        <v>49.6</v>
      </c>
      <c r="D102">
        <v>47.764000000000003</v>
      </c>
      <c r="E102">
        <v>131.239</v>
      </c>
      <c r="F102">
        <v>76</v>
      </c>
      <c r="G102">
        <v>1105.4000000000001</v>
      </c>
    </row>
    <row r="103" spans="1:7" x14ac:dyDescent="0.25">
      <c r="A103" t="s">
        <v>299</v>
      </c>
      <c r="B103" t="s">
        <v>401</v>
      </c>
      <c r="C103">
        <v>49.2</v>
      </c>
      <c r="D103">
        <v>47.066000000000003</v>
      </c>
      <c r="E103">
        <v>131.41</v>
      </c>
      <c r="F103">
        <v>76</v>
      </c>
      <c r="G103">
        <v>1162</v>
      </c>
    </row>
    <row r="104" spans="1:7" x14ac:dyDescent="0.25">
      <c r="A104" t="s">
        <v>299</v>
      </c>
      <c r="B104" t="s">
        <v>402</v>
      </c>
      <c r="C104">
        <v>49.9</v>
      </c>
      <c r="D104">
        <v>47.735999999999997</v>
      </c>
      <c r="E104">
        <v>130.54</v>
      </c>
      <c r="F104">
        <v>76</v>
      </c>
      <c r="G104">
        <v>1144.5999999999999</v>
      </c>
    </row>
    <row r="105" spans="1:7" x14ac:dyDescent="0.25">
      <c r="A105" t="s">
        <v>299</v>
      </c>
      <c r="B105" t="s">
        <v>403</v>
      </c>
      <c r="C105">
        <v>51.1</v>
      </c>
      <c r="D105">
        <v>48.866</v>
      </c>
      <c r="E105">
        <v>134.39599999999999</v>
      </c>
      <c r="F105">
        <v>73</v>
      </c>
      <c r="G105">
        <v>1261.9000000000001</v>
      </c>
    </row>
    <row r="106" spans="1:7" x14ac:dyDescent="0.25">
      <c r="A106" t="s">
        <v>299</v>
      </c>
      <c r="B106" t="s">
        <v>404</v>
      </c>
      <c r="C106">
        <v>54.4</v>
      </c>
      <c r="D106">
        <v>51.826999999999998</v>
      </c>
      <c r="E106">
        <v>138.767</v>
      </c>
      <c r="F106">
        <v>73</v>
      </c>
      <c r="G106">
        <v>1241</v>
      </c>
    </row>
    <row r="107" spans="1:7" x14ac:dyDescent="0.25">
      <c r="A107" t="s">
        <v>299</v>
      </c>
      <c r="B107" t="s">
        <v>405</v>
      </c>
      <c r="C107">
        <v>49.6</v>
      </c>
      <c r="D107">
        <v>47.932000000000002</v>
      </c>
      <c r="E107">
        <v>130.792</v>
      </c>
      <c r="F107">
        <v>75</v>
      </c>
      <c r="G107">
        <v>1146.0999999999999</v>
      </c>
    </row>
    <row r="108" spans="1:7" x14ac:dyDescent="0.25">
      <c r="A108" t="s">
        <v>299</v>
      </c>
      <c r="B108" t="s">
        <v>406</v>
      </c>
      <c r="C108">
        <v>49.6</v>
      </c>
      <c r="D108">
        <v>47.572000000000003</v>
      </c>
      <c r="E108">
        <v>130.87899999999999</v>
      </c>
      <c r="F108">
        <v>76</v>
      </c>
      <c r="G108">
        <v>1136.2</v>
      </c>
    </row>
    <row r="109" spans="1:7" x14ac:dyDescent="0.25">
      <c r="A109" t="s">
        <v>299</v>
      </c>
      <c r="B109" t="s">
        <v>407</v>
      </c>
      <c r="C109">
        <v>50.2</v>
      </c>
      <c r="D109">
        <v>47.188000000000002</v>
      </c>
      <c r="E109">
        <v>130.797</v>
      </c>
      <c r="F109">
        <v>75</v>
      </c>
      <c r="G109">
        <v>1145.3</v>
      </c>
    </row>
    <row r="110" spans="1:7" x14ac:dyDescent="0.25">
      <c r="A110" t="s">
        <v>299</v>
      </c>
      <c r="B110" t="s">
        <v>408</v>
      </c>
      <c r="C110">
        <v>50.3</v>
      </c>
      <c r="D110">
        <v>48.084000000000003</v>
      </c>
      <c r="E110">
        <v>131.19399999999999</v>
      </c>
      <c r="F110">
        <v>76</v>
      </c>
      <c r="G110">
        <v>1154.9000000000001</v>
      </c>
    </row>
    <row r="111" spans="1:7" x14ac:dyDescent="0.25">
      <c r="A111" t="s">
        <v>299</v>
      </c>
      <c r="B111" t="s">
        <v>409</v>
      </c>
      <c r="C111">
        <v>49.8</v>
      </c>
      <c r="D111">
        <v>47.183999999999997</v>
      </c>
      <c r="E111">
        <v>131.10599999999999</v>
      </c>
      <c r="F111">
        <v>76</v>
      </c>
      <c r="G111">
        <v>1126.8</v>
      </c>
    </row>
    <row r="112" spans="1:7" x14ac:dyDescent="0.25">
      <c r="A112" t="s">
        <v>299</v>
      </c>
      <c r="B112" t="s">
        <v>410</v>
      </c>
      <c r="C112">
        <v>52.8</v>
      </c>
      <c r="D112">
        <v>50.018999999999998</v>
      </c>
      <c r="E112">
        <v>137.79599999999999</v>
      </c>
      <c r="F112">
        <v>73</v>
      </c>
      <c r="G112">
        <v>1252.5</v>
      </c>
    </row>
    <row r="113" spans="1:7" x14ac:dyDescent="0.25">
      <c r="A113" t="s">
        <v>299</v>
      </c>
      <c r="B113" t="s">
        <v>411</v>
      </c>
      <c r="C113">
        <v>50.6</v>
      </c>
      <c r="D113">
        <v>48.204999999999998</v>
      </c>
      <c r="E113">
        <v>132.535</v>
      </c>
      <c r="F113">
        <v>75</v>
      </c>
      <c r="G113">
        <v>1141.2</v>
      </c>
    </row>
    <row r="114" spans="1:7" x14ac:dyDescent="0.25">
      <c r="A114" t="s">
        <v>299</v>
      </c>
      <c r="B114" t="s">
        <v>412</v>
      </c>
      <c r="C114">
        <v>49.9</v>
      </c>
      <c r="D114">
        <v>47.558999999999997</v>
      </c>
      <c r="E114">
        <v>131.63999999999999</v>
      </c>
      <c r="F114">
        <v>76</v>
      </c>
      <c r="G114">
        <v>1144.5999999999999</v>
      </c>
    </row>
    <row r="115" spans="1:7" x14ac:dyDescent="0.25">
      <c r="A115" t="s">
        <v>299</v>
      </c>
      <c r="B115" t="s">
        <v>413</v>
      </c>
      <c r="C115">
        <v>49.5</v>
      </c>
      <c r="D115">
        <v>47.067999999999998</v>
      </c>
      <c r="E115">
        <v>131.32400000000001</v>
      </c>
      <c r="F115">
        <v>76</v>
      </c>
      <c r="G115">
        <v>1145.4000000000001</v>
      </c>
    </row>
    <row r="116" spans="1:7" x14ac:dyDescent="0.25">
      <c r="A116" t="s">
        <v>299</v>
      </c>
      <c r="B116" t="s">
        <v>414</v>
      </c>
      <c r="C116">
        <v>51.8</v>
      </c>
      <c r="D116">
        <v>47.067999999999998</v>
      </c>
      <c r="E116">
        <v>134.75399999999999</v>
      </c>
      <c r="F116">
        <v>73</v>
      </c>
      <c r="G116">
        <v>1145.4000000000001</v>
      </c>
    </row>
    <row r="117" spans="1:7" x14ac:dyDescent="0.25">
      <c r="A117" t="s">
        <v>299</v>
      </c>
      <c r="B117" t="s">
        <v>415</v>
      </c>
      <c r="C117">
        <v>55.7</v>
      </c>
      <c r="D117">
        <v>48.863</v>
      </c>
      <c r="E117">
        <v>140.22900000000001</v>
      </c>
      <c r="F117">
        <v>73</v>
      </c>
      <c r="G117">
        <v>1238.2</v>
      </c>
    </row>
    <row r="118" spans="1:7" x14ac:dyDescent="0.25">
      <c r="A118" t="s">
        <v>299</v>
      </c>
      <c r="B118" t="s">
        <v>416</v>
      </c>
      <c r="C118">
        <v>55.7</v>
      </c>
      <c r="D118">
        <v>52.747999999999998</v>
      </c>
      <c r="E118">
        <v>139.89400000000001</v>
      </c>
      <c r="F118">
        <v>73</v>
      </c>
      <c r="G118">
        <v>1252</v>
      </c>
    </row>
    <row r="119" spans="1:7" x14ac:dyDescent="0.25">
      <c r="A119" t="s">
        <v>299</v>
      </c>
      <c r="B119" t="s">
        <v>417</v>
      </c>
      <c r="C119">
        <v>52.4</v>
      </c>
      <c r="D119">
        <v>52.38</v>
      </c>
      <c r="E119">
        <v>134.315</v>
      </c>
      <c r="F119">
        <v>73</v>
      </c>
      <c r="G119">
        <v>1237.9000000000001</v>
      </c>
    </row>
    <row r="120" spans="1:7" x14ac:dyDescent="0.25">
      <c r="A120" t="s">
        <v>299</v>
      </c>
      <c r="B120" t="s">
        <v>418</v>
      </c>
      <c r="C120">
        <v>52</v>
      </c>
      <c r="D120">
        <v>50.378999999999998</v>
      </c>
      <c r="E120">
        <v>134.315</v>
      </c>
      <c r="F120">
        <v>76</v>
      </c>
      <c r="G120">
        <v>1103.3</v>
      </c>
    </row>
    <row r="121" spans="1:7" x14ac:dyDescent="0.25">
      <c r="A121" t="s">
        <v>299</v>
      </c>
      <c r="B121" t="s">
        <v>419</v>
      </c>
      <c r="C121">
        <v>55.6</v>
      </c>
      <c r="D121">
        <v>48.984999999999999</v>
      </c>
      <c r="E121">
        <v>131.23599999999999</v>
      </c>
      <c r="F121">
        <v>75</v>
      </c>
      <c r="G121">
        <v>1134.7</v>
      </c>
    </row>
    <row r="122" spans="1:7" x14ac:dyDescent="0.25">
      <c r="A122" t="s">
        <v>299</v>
      </c>
      <c r="B122" t="s">
        <v>420</v>
      </c>
      <c r="C122">
        <v>55.6</v>
      </c>
      <c r="D122">
        <v>51.654000000000003</v>
      </c>
      <c r="E122">
        <v>140.08099999999999</v>
      </c>
      <c r="F122">
        <v>73</v>
      </c>
      <c r="G122">
        <v>1221.8</v>
      </c>
    </row>
    <row r="123" spans="1:7" x14ac:dyDescent="0.25">
      <c r="A123" t="s">
        <v>299</v>
      </c>
      <c r="B123" t="s">
        <v>421</v>
      </c>
      <c r="C123">
        <v>52.8</v>
      </c>
      <c r="D123">
        <v>50.136000000000003</v>
      </c>
      <c r="E123">
        <v>134.45699999999999</v>
      </c>
      <c r="F123">
        <v>76</v>
      </c>
      <c r="G123">
        <v>1059.2</v>
      </c>
    </row>
    <row r="124" spans="1:7" x14ac:dyDescent="0.25">
      <c r="A124" t="s">
        <v>299</v>
      </c>
      <c r="B124" t="s">
        <v>422</v>
      </c>
      <c r="C124">
        <v>51.8</v>
      </c>
      <c r="D124">
        <v>49.198</v>
      </c>
      <c r="E124">
        <v>130.88900000000001</v>
      </c>
      <c r="F124">
        <v>75</v>
      </c>
      <c r="G124">
        <v>1074.3</v>
      </c>
    </row>
    <row r="125" spans="1:7" x14ac:dyDescent="0.25">
      <c r="A125" t="s">
        <v>299</v>
      </c>
      <c r="B125" t="s">
        <v>423</v>
      </c>
      <c r="C125">
        <v>51.8</v>
      </c>
      <c r="D125">
        <v>48.518999999999998</v>
      </c>
      <c r="E125">
        <v>131.67599999999999</v>
      </c>
      <c r="F125">
        <v>76</v>
      </c>
      <c r="G125">
        <v>1054.3</v>
      </c>
    </row>
    <row r="126" spans="1:7" x14ac:dyDescent="0.25">
      <c r="A126" t="s">
        <v>299</v>
      </c>
      <c r="B126" t="s">
        <v>424</v>
      </c>
      <c r="C126">
        <v>51.2</v>
      </c>
      <c r="D126">
        <v>49.351999999999997</v>
      </c>
      <c r="E126">
        <v>130.96199999999999</v>
      </c>
      <c r="F126">
        <v>76</v>
      </c>
      <c r="G126">
        <v>1058.3</v>
      </c>
    </row>
    <row r="127" spans="1:7" x14ac:dyDescent="0.25">
      <c r="A127" t="s">
        <v>299</v>
      </c>
      <c r="B127" t="s">
        <v>425</v>
      </c>
      <c r="C127">
        <v>52.8</v>
      </c>
      <c r="D127">
        <v>49.747999999999998</v>
      </c>
      <c r="E127">
        <v>133.47800000000001</v>
      </c>
      <c r="F127">
        <v>73</v>
      </c>
      <c r="G127">
        <v>1162</v>
      </c>
    </row>
    <row r="128" spans="1:7" x14ac:dyDescent="0.25">
      <c r="A128" t="s">
        <v>299</v>
      </c>
      <c r="B128" t="s">
        <v>426</v>
      </c>
      <c r="C128">
        <v>56</v>
      </c>
      <c r="D128">
        <v>52.043999999999997</v>
      </c>
      <c r="E128">
        <v>140.37299999999999</v>
      </c>
      <c r="F128">
        <v>73</v>
      </c>
      <c r="G128">
        <v>1174.0999999999999</v>
      </c>
    </row>
    <row r="129" spans="1:7" x14ac:dyDescent="0.25">
      <c r="A129" t="s">
        <v>299</v>
      </c>
      <c r="B129" t="s">
        <v>427</v>
      </c>
      <c r="C129">
        <v>54.5</v>
      </c>
      <c r="D129">
        <v>51.277999999999999</v>
      </c>
      <c r="E129">
        <v>137.32599999999999</v>
      </c>
      <c r="F129">
        <v>74</v>
      </c>
      <c r="G129">
        <v>1085.5999999999999</v>
      </c>
    </row>
    <row r="130" spans="1:7" x14ac:dyDescent="0.25">
      <c r="A130" t="s">
        <v>299</v>
      </c>
      <c r="B130" t="s">
        <v>428</v>
      </c>
      <c r="C130">
        <v>55.8</v>
      </c>
      <c r="D130">
        <v>52.171999999999997</v>
      </c>
      <c r="E130">
        <v>139.30600000000001</v>
      </c>
      <c r="F130">
        <v>73</v>
      </c>
      <c r="G130">
        <v>1198.4000000000001</v>
      </c>
    </row>
    <row r="131" spans="1:7" x14ac:dyDescent="0.25">
      <c r="A131" t="s">
        <v>299</v>
      </c>
      <c r="B131" t="s">
        <v>429</v>
      </c>
      <c r="C131">
        <v>57</v>
      </c>
      <c r="D131">
        <v>54.219000000000001</v>
      </c>
      <c r="E131">
        <v>142.20500000000001</v>
      </c>
      <c r="F131">
        <v>74</v>
      </c>
      <c r="G131">
        <v>1232.5</v>
      </c>
    </row>
    <row r="132" spans="1:7" x14ac:dyDescent="0.25">
      <c r="A132" t="s">
        <v>299</v>
      </c>
      <c r="B132" t="s">
        <v>430</v>
      </c>
      <c r="C132">
        <v>54.2</v>
      </c>
      <c r="D132">
        <v>51.314</v>
      </c>
      <c r="E132">
        <v>136.86199999999999</v>
      </c>
      <c r="F132">
        <v>76</v>
      </c>
      <c r="G132">
        <v>1078.0999999999999</v>
      </c>
    </row>
    <row r="133" spans="1:7" x14ac:dyDescent="0.25">
      <c r="A133" t="s">
        <v>299</v>
      </c>
      <c r="B133" t="s">
        <v>431</v>
      </c>
      <c r="C133">
        <v>51.2</v>
      </c>
      <c r="D133">
        <v>48.73</v>
      </c>
      <c r="E133">
        <v>132.983</v>
      </c>
      <c r="F133">
        <v>76</v>
      </c>
      <c r="G133">
        <v>1117</v>
      </c>
    </row>
    <row r="134" spans="1:7" x14ac:dyDescent="0.25">
      <c r="A134" t="s">
        <v>299</v>
      </c>
      <c r="B134" t="s">
        <v>432</v>
      </c>
      <c r="C134">
        <v>50.3</v>
      </c>
      <c r="D134">
        <v>48.142000000000003</v>
      </c>
      <c r="E134">
        <v>131.77500000000001</v>
      </c>
      <c r="F134">
        <v>76</v>
      </c>
      <c r="G134">
        <v>1051.4000000000001</v>
      </c>
    </row>
    <row r="135" spans="1:7" x14ac:dyDescent="0.25">
      <c r="A135" t="s">
        <v>299</v>
      </c>
      <c r="B135" t="s">
        <v>433</v>
      </c>
      <c r="C135">
        <v>51.9</v>
      </c>
      <c r="D135">
        <v>49.220999999999997</v>
      </c>
      <c r="E135">
        <v>133.697</v>
      </c>
      <c r="F135">
        <v>76</v>
      </c>
      <c r="G135">
        <v>1104.3</v>
      </c>
    </row>
    <row r="136" spans="1:7" x14ac:dyDescent="0.25">
      <c r="A136" t="s">
        <v>299</v>
      </c>
      <c r="B136" t="s">
        <v>434</v>
      </c>
      <c r="C136">
        <v>50.1</v>
      </c>
      <c r="D136">
        <v>47.826000000000001</v>
      </c>
      <c r="E136">
        <v>132.33099999999999</v>
      </c>
      <c r="F136">
        <v>76</v>
      </c>
      <c r="G136">
        <v>1092.8</v>
      </c>
    </row>
    <row r="137" spans="1:7" x14ac:dyDescent="0.25">
      <c r="A137" t="s">
        <v>299</v>
      </c>
      <c r="B137" t="s">
        <v>435</v>
      </c>
      <c r="C137">
        <v>50</v>
      </c>
      <c r="D137">
        <v>47.518999999999998</v>
      </c>
      <c r="E137">
        <v>133.137</v>
      </c>
      <c r="F137">
        <v>76</v>
      </c>
      <c r="G137">
        <v>1112.8</v>
      </c>
    </row>
    <row r="138" spans="1:7" x14ac:dyDescent="0.25">
      <c r="A138" t="s">
        <v>299</v>
      </c>
      <c r="B138" t="s">
        <v>436</v>
      </c>
      <c r="C138">
        <v>49.9</v>
      </c>
      <c r="D138">
        <v>47.277999999999999</v>
      </c>
      <c r="E138">
        <v>132.71100000000001</v>
      </c>
      <c r="F138">
        <v>76</v>
      </c>
      <c r="G138">
        <v>1127.0999999999999</v>
      </c>
    </row>
    <row r="139" spans="1:7" x14ac:dyDescent="0.25">
      <c r="A139" t="s">
        <v>299</v>
      </c>
      <c r="B139" t="s">
        <v>437</v>
      </c>
      <c r="C139">
        <v>53.2</v>
      </c>
      <c r="D139">
        <v>50.710999999999999</v>
      </c>
      <c r="E139">
        <v>140.095</v>
      </c>
      <c r="F139">
        <v>74</v>
      </c>
      <c r="G139">
        <v>1249.2</v>
      </c>
    </row>
    <row r="140" spans="1:7" x14ac:dyDescent="0.25">
      <c r="A140" t="s">
        <v>299</v>
      </c>
      <c r="B140" t="s">
        <v>438</v>
      </c>
      <c r="C140">
        <v>54.8</v>
      </c>
      <c r="D140">
        <v>51.264000000000003</v>
      </c>
      <c r="E140">
        <v>141.869</v>
      </c>
      <c r="F140">
        <v>73</v>
      </c>
      <c r="G140">
        <v>1245.0999999999999</v>
      </c>
    </row>
    <row r="141" spans="1:7" x14ac:dyDescent="0.25">
      <c r="A141" t="s">
        <v>299</v>
      </c>
      <c r="B141" t="s">
        <v>439</v>
      </c>
      <c r="C141">
        <v>53.3</v>
      </c>
      <c r="D141">
        <v>51.325000000000003</v>
      </c>
      <c r="E141">
        <v>139.73699999999999</v>
      </c>
      <c r="F141">
        <v>74</v>
      </c>
      <c r="G141">
        <v>1162.8</v>
      </c>
    </row>
    <row r="142" spans="1:7" x14ac:dyDescent="0.25">
      <c r="A142" t="s">
        <v>299</v>
      </c>
      <c r="B142" t="s">
        <v>440</v>
      </c>
      <c r="C142">
        <v>51</v>
      </c>
      <c r="D142">
        <v>47.933999999999997</v>
      </c>
      <c r="E142">
        <v>133.172</v>
      </c>
      <c r="F142">
        <v>77</v>
      </c>
      <c r="G142">
        <v>1151.3</v>
      </c>
    </row>
    <row r="143" spans="1:7" x14ac:dyDescent="0.25">
      <c r="A143" t="s">
        <v>299</v>
      </c>
      <c r="B143" t="s">
        <v>441</v>
      </c>
      <c r="C143">
        <v>56.1</v>
      </c>
      <c r="D143">
        <v>51.061</v>
      </c>
      <c r="E143">
        <v>139.321</v>
      </c>
      <c r="F143">
        <v>73</v>
      </c>
      <c r="G143">
        <v>1255.5</v>
      </c>
    </row>
    <row r="144" spans="1:7" x14ac:dyDescent="0.25">
      <c r="A144" t="s">
        <v>299</v>
      </c>
      <c r="B144" t="s">
        <v>442</v>
      </c>
      <c r="C144">
        <v>53.3</v>
      </c>
      <c r="D144">
        <v>51.622</v>
      </c>
      <c r="E144">
        <v>140.982</v>
      </c>
      <c r="F144">
        <v>74</v>
      </c>
      <c r="G144">
        <v>1180.7</v>
      </c>
    </row>
    <row r="145" spans="1:7" x14ac:dyDescent="0.25">
      <c r="A145" t="s">
        <v>299</v>
      </c>
      <c r="B145" t="s">
        <v>443</v>
      </c>
      <c r="C145">
        <v>51.3</v>
      </c>
      <c r="D145">
        <v>48.573</v>
      </c>
      <c r="E145">
        <v>132.43600000000001</v>
      </c>
      <c r="F145">
        <v>76</v>
      </c>
      <c r="G145">
        <v>1155.5999999999999</v>
      </c>
    </row>
    <row r="146" spans="1:7" x14ac:dyDescent="0.25">
      <c r="A146" t="s">
        <v>299</v>
      </c>
      <c r="B146" t="s">
        <v>444</v>
      </c>
      <c r="C146">
        <v>51.7</v>
      </c>
      <c r="D146">
        <v>48.731999999999999</v>
      </c>
      <c r="E146">
        <v>132.68100000000001</v>
      </c>
      <c r="F146">
        <v>76</v>
      </c>
      <c r="G146">
        <v>1128</v>
      </c>
    </row>
    <row r="147" spans="1:7" x14ac:dyDescent="0.25">
      <c r="A147" t="s">
        <v>299</v>
      </c>
      <c r="B147" t="s">
        <v>445</v>
      </c>
      <c r="C147">
        <v>52.5</v>
      </c>
      <c r="D147">
        <v>49.899000000000001</v>
      </c>
      <c r="E147">
        <v>132.78700000000001</v>
      </c>
      <c r="F147">
        <v>76</v>
      </c>
      <c r="G147">
        <v>1133.4000000000001</v>
      </c>
    </row>
    <row r="148" spans="1:7" x14ac:dyDescent="0.25">
      <c r="A148" t="s">
        <v>299</v>
      </c>
      <c r="B148" t="s">
        <v>446</v>
      </c>
      <c r="C148">
        <v>51.1</v>
      </c>
      <c r="D148">
        <v>48.503</v>
      </c>
      <c r="E148">
        <v>131.947</v>
      </c>
      <c r="F148">
        <v>76</v>
      </c>
      <c r="G148">
        <v>1118.4000000000001</v>
      </c>
    </row>
    <row r="149" spans="1:7" x14ac:dyDescent="0.25">
      <c r="A149" t="s">
        <v>299</v>
      </c>
      <c r="B149" t="s">
        <v>447</v>
      </c>
      <c r="C149">
        <v>51.8</v>
      </c>
      <c r="D149">
        <v>49.295000000000002</v>
      </c>
      <c r="E149">
        <v>133.41999999999999</v>
      </c>
      <c r="F149">
        <v>76</v>
      </c>
      <c r="G149">
        <v>1148.9000000000001</v>
      </c>
    </row>
    <row r="150" spans="1:7" x14ac:dyDescent="0.25">
      <c r="A150" t="s">
        <v>299</v>
      </c>
      <c r="B150" t="s">
        <v>448</v>
      </c>
      <c r="C150">
        <v>52.1</v>
      </c>
      <c r="D150">
        <v>49.898000000000003</v>
      </c>
      <c r="E150">
        <v>132.57599999999999</v>
      </c>
      <c r="F150">
        <v>76</v>
      </c>
      <c r="G150">
        <v>1133.5999999999999</v>
      </c>
    </row>
    <row r="151" spans="1:7" x14ac:dyDescent="0.25">
      <c r="A151" t="s">
        <v>299</v>
      </c>
      <c r="B151" t="s">
        <v>449</v>
      </c>
      <c r="C151">
        <v>52</v>
      </c>
      <c r="D151">
        <v>48.259</v>
      </c>
      <c r="E151">
        <v>132.45599999999999</v>
      </c>
      <c r="F151">
        <v>76</v>
      </c>
      <c r="G151">
        <v>1142.0999999999999</v>
      </c>
    </row>
    <row r="152" spans="1:7" x14ac:dyDescent="0.25">
      <c r="A152" t="s">
        <v>299</v>
      </c>
      <c r="B152" t="s">
        <v>450</v>
      </c>
      <c r="C152">
        <v>51.3</v>
      </c>
      <c r="D152">
        <v>49.131</v>
      </c>
      <c r="E152">
        <v>132.31700000000001</v>
      </c>
      <c r="F152">
        <v>76</v>
      </c>
      <c r="G152">
        <v>1144.5999999999999</v>
      </c>
    </row>
    <row r="153" spans="1:7" x14ac:dyDescent="0.25">
      <c r="A153" t="s">
        <v>299</v>
      </c>
      <c r="B153" t="s">
        <v>451</v>
      </c>
      <c r="C153">
        <v>51.4</v>
      </c>
      <c r="D153">
        <v>48.826000000000001</v>
      </c>
      <c r="E153">
        <v>132.03100000000001</v>
      </c>
      <c r="F153">
        <v>76</v>
      </c>
      <c r="G153">
        <v>1137.8</v>
      </c>
    </row>
    <row r="154" spans="1:7" x14ac:dyDescent="0.25">
      <c r="A154" t="s">
        <v>299</v>
      </c>
      <c r="B154" t="s">
        <v>452</v>
      </c>
      <c r="C154">
        <v>51.1</v>
      </c>
      <c r="D154">
        <v>48.573999999999998</v>
      </c>
      <c r="E154">
        <v>130.75200000000001</v>
      </c>
      <c r="F154">
        <v>76</v>
      </c>
      <c r="G154">
        <v>1137.8</v>
      </c>
    </row>
    <row r="155" spans="1:7" x14ac:dyDescent="0.25">
      <c r="A155" t="s">
        <v>299</v>
      </c>
      <c r="B155" t="s">
        <v>453</v>
      </c>
      <c r="C155">
        <v>56.2</v>
      </c>
      <c r="D155">
        <v>52.774000000000001</v>
      </c>
      <c r="E155">
        <v>140.66900000000001</v>
      </c>
      <c r="F155">
        <v>73</v>
      </c>
      <c r="G155">
        <v>1234.4000000000001</v>
      </c>
    </row>
    <row r="156" spans="1:7" x14ac:dyDescent="0.25">
      <c r="A156" t="s">
        <v>299</v>
      </c>
      <c r="B156" t="s">
        <v>454</v>
      </c>
      <c r="C156">
        <v>56.2</v>
      </c>
      <c r="D156">
        <v>53.631</v>
      </c>
      <c r="E156">
        <v>140.59</v>
      </c>
      <c r="F156">
        <v>73</v>
      </c>
      <c r="G156">
        <v>1242.2</v>
      </c>
    </row>
    <row r="157" spans="1:7" x14ac:dyDescent="0.25">
      <c r="A157" t="s">
        <v>299</v>
      </c>
      <c r="B157" t="s">
        <v>455</v>
      </c>
      <c r="C157">
        <v>51.7</v>
      </c>
      <c r="D157">
        <v>48.526000000000003</v>
      </c>
      <c r="E157">
        <v>133.714</v>
      </c>
      <c r="F157">
        <v>75</v>
      </c>
      <c r="G157">
        <v>1128.5</v>
      </c>
    </row>
    <row r="158" spans="1:7" x14ac:dyDescent="0.25">
      <c r="A158" t="s">
        <v>299</v>
      </c>
      <c r="B158" t="s">
        <v>456</v>
      </c>
      <c r="C158">
        <v>54</v>
      </c>
      <c r="D158">
        <v>51.277999999999999</v>
      </c>
      <c r="E158">
        <v>137.76</v>
      </c>
      <c r="F158">
        <v>74</v>
      </c>
      <c r="G158">
        <v>1258.4000000000001</v>
      </c>
    </row>
    <row r="159" spans="1:7" x14ac:dyDescent="0.25">
      <c r="A159" t="s">
        <v>299</v>
      </c>
      <c r="B159" t="s">
        <v>457</v>
      </c>
      <c r="C159">
        <v>55.9</v>
      </c>
      <c r="D159">
        <v>53.387</v>
      </c>
      <c r="E159">
        <v>141.48500000000001</v>
      </c>
      <c r="F159">
        <v>73</v>
      </c>
      <c r="G159">
        <v>1265.2</v>
      </c>
    </row>
    <row r="160" spans="1:7" x14ac:dyDescent="0.25">
      <c r="A160" t="s">
        <v>299</v>
      </c>
      <c r="B160" t="s">
        <v>458</v>
      </c>
      <c r="C160">
        <v>52.8</v>
      </c>
      <c r="D160">
        <v>50.378999999999998</v>
      </c>
      <c r="E160">
        <v>134.22300000000001</v>
      </c>
      <c r="F160">
        <v>76</v>
      </c>
      <c r="G160">
        <v>1151</v>
      </c>
    </row>
    <row r="161" spans="1:7" x14ac:dyDescent="0.25">
      <c r="A161" t="s">
        <v>299</v>
      </c>
      <c r="B161" t="s">
        <v>459</v>
      </c>
      <c r="C161">
        <v>53</v>
      </c>
      <c r="D161">
        <v>49.534999999999997</v>
      </c>
      <c r="E161">
        <v>136.834</v>
      </c>
      <c r="F161">
        <v>75</v>
      </c>
      <c r="G161">
        <v>1243.2</v>
      </c>
    </row>
    <row r="162" spans="1:7" x14ac:dyDescent="0.25">
      <c r="A162" t="s">
        <v>299</v>
      </c>
      <c r="B162" t="s">
        <v>460</v>
      </c>
      <c r="C162">
        <v>56.5</v>
      </c>
      <c r="D162">
        <v>53.122999999999998</v>
      </c>
      <c r="E162">
        <v>140.53299999999999</v>
      </c>
      <c r="F162">
        <v>73</v>
      </c>
      <c r="G162">
        <v>1265</v>
      </c>
    </row>
    <row r="163" spans="1:7" x14ac:dyDescent="0.25">
      <c r="A163" t="s">
        <v>299</v>
      </c>
      <c r="B163" t="s">
        <v>461</v>
      </c>
      <c r="C163">
        <v>53</v>
      </c>
      <c r="D163">
        <v>50.627000000000002</v>
      </c>
      <c r="E163">
        <v>135.70599999999999</v>
      </c>
      <c r="F163">
        <v>76</v>
      </c>
      <c r="G163">
        <v>1146.5999999999999</v>
      </c>
    </row>
    <row r="164" spans="1:7" x14ac:dyDescent="0.25">
      <c r="A164" t="s">
        <v>299</v>
      </c>
      <c r="B164" t="s">
        <v>462</v>
      </c>
      <c r="C164">
        <v>52</v>
      </c>
      <c r="D164">
        <v>49.158000000000001</v>
      </c>
      <c r="E164">
        <v>133.19800000000001</v>
      </c>
      <c r="F164">
        <v>76</v>
      </c>
      <c r="G164">
        <v>1244</v>
      </c>
    </row>
    <row r="165" spans="1:7" x14ac:dyDescent="0.25">
      <c r="A165" t="s">
        <v>299</v>
      </c>
      <c r="B165" t="s">
        <v>463</v>
      </c>
      <c r="C165">
        <v>56.7</v>
      </c>
      <c r="D165">
        <v>52.445999999999998</v>
      </c>
      <c r="E165">
        <v>140.90299999999999</v>
      </c>
      <c r="F165">
        <v>73</v>
      </c>
      <c r="G165">
        <v>1254.7</v>
      </c>
    </row>
    <row r="166" spans="1:7" x14ac:dyDescent="0.25">
      <c r="A166" t="s">
        <v>299</v>
      </c>
      <c r="B166" t="s">
        <v>464</v>
      </c>
      <c r="C166">
        <v>56.7</v>
      </c>
      <c r="D166">
        <v>54.301000000000002</v>
      </c>
      <c r="E166">
        <v>135.43</v>
      </c>
      <c r="F166">
        <v>74</v>
      </c>
      <c r="G166">
        <v>1124.9000000000001</v>
      </c>
    </row>
    <row r="167" spans="1:7" x14ac:dyDescent="0.25">
      <c r="A167" t="s">
        <v>299</v>
      </c>
      <c r="B167" t="s">
        <v>465</v>
      </c>
      <c r="C167">
        <v>55.6</v>
      </c>
      <c r="D167">
        <v>52.456000000000003</v>
      </c>
      <c r="E167">
        <v>140.68100000000001</v>
      </c>
      <c r="F167">
        <v>73</v>
      </c>
      <c r="G167">
        <v>1260.4000000000001</v>
      </c>
    </row>
    <row r="168" spans="1:7" x14ac:dyDescent="0.25">
      <c r="A168" t="s">
        <v>299</v>
      </c>
      <c r="B168" t="s">
        <v>466</v>
      </c>
      <c r="C168">
        <v>56.2</v>
      </c>
      <c r="D168">
        <v>53.875999999999998</v>
      </c>
      <c r="E168">
        <v>140.494</v>
      </c>
      <c r="F168">
        <v>73</v>
      </c>
      <c r="G168">
        <v>1255.3</v>
      </c>
    </row>
    <row r="169" spans="1:7" x14ac:dyDescent="0.25">
      <c r="A169" t="s">
        <v>299</v>
      </c>
      <c r="B169" t="s">
        <v>467</v>
      </c>
      <c r="C169">
        <v>54.1</v>
      </c>
      <c r="D169">
        <v>51.034999999999997</v>
      </c>
      <c r="E169">
        <v>136.05500000000001</v>
      </c>
      <c r="F169">
        <v>75</v>
      </c>
      <c r="G169">
        <v>1136.2</v>
      </c>
    </row>
    <row r="170" spans="1:7" x14ac:dyDescent="0.25">
      <c r="A170" t="s">
        <v>299</v>
      </c>
      <c r="B170" t="s">
        <v>468</v>
      </c>
      <c r="C170">
        <v>52</v>
      </c>
      <c r="D170">
        <v>49.255000000000003</v>
      </c>
      <c r="E170">
        <v>132.74100000000001</v>
      </c>
      <c r="F170">
        <v>76</v>
      </c>
      <c r="G170">
        <v>1153.5999999999999</v>
      </c>
    </row>
    <row r="171" spans="1:7" x14ac:dyDescent="0.25">
      <c r="A171" t="s">
        <v>299</v>
      </c>
      <c r="B171" t="s">
        <v>469</v>
      </c>
      <c r="C171">
        <v>51.2</v>
      </c>
      <c r="D171">
        <v>48.326000000000001</v>
      </c>
      <c r="E171">
        <v>132.93899999999999</v>
      </c>
      <c r="F171">
        <v>77</v>
      </c>
      <c r="G171">
        <v>1132.5</v>
      </c>
    </row>
    <row r="172" spans="1:7" x14ac:dyDescent="0.25">
      <c r="A172" t="s">
        <v>299</v>
      </c>
      <c r="B172" t="s">
        <v>470</v>
      </c>
      <c r="C172">
        <v>52.9</v>
      </c>
      <c r="D172">
        <v>50.61</v>
      </c>
      <c r="E172">
        <v>135.011</v>
      </c>
      <c r="F172">
        <v>75</v>
      </c>
      <c r="G172">
        <v>1128.7</v>
      </c>
    </row>
    <row r="173" spans="1:7" x14ac:dyDescent="0.25">
      <c r="A173" t="s">
        <v>299</v>
      </c>
      <c r="B173" t="s">
        <v>471</v>
      </c>
      <c r="C173">
        <v>52.2</v>
      </c>
      <c r="D173">
        <v>49.384</v>
      </c>
      <c r="E173">
        <v>132.65</v>
      </c>
      <c r="F173">
        <v>76</v>
      </c>
      <c r="G173">
        <v>1138.8</v>
      </c>
    </row>
    <row r="174" spans="1:7" x14ac:dyDescent="0.25">
      <c r="A174" t="s">
        <v>299</v>
      </c>
      <c r="B174" t="s">
        <v>472</v>
      </c>
      <c r="C174">
        <v>51.5</v>
      </c>
      <c r="D174">
        <v>48.914000000000001</v>
      </c>
      <c r="E174">
        <v>132.86000000000001</v>
      </c>
      <c r="F174">
        <v>76</v>
      </c>
      <c r="G174">
        <v>1152.2</v>
      </c>
    </row>
    <row r="175" spans="1:7" x14ac:dyDescent="0.25">
      <c r="A175" t="s">
        <v>299</v>
      </c>
      <c r="B175" t="s">
        <v>473</v>
      </c>
      <c r="C175">
        <v>54.6</v>
      </c>
      <c r="D175">
        <v>51.966999999999999</v>
      </c>
      <c r="E175">
        <v>137.93</v>
      </c>
      <c r="F175">
        <v>76</v>
      </c>
      <c r="G175">
        <v>1151.5</v>
      </c>
    </row>
    <row r="176" spans="1:7" x14ac:dyDescent="0.25">
      <c r="A176" t="s">
        <v>299</v>
      </c>
      <c r="B176" t="s">
        <v>474</v>
      </c>
      <c r="C176">
        <v>52.4</v>
      </c>
      <c r="D176">
        <v>49.395000000000003</v>
      </c>
      <c r="E176">
        <v>132.58500000000001</v>
      </c>
      <c r="F176">
        <v>76</v>
      </c>
      <c r="G176">
        <v>1146</v>
      </c>
    </row>
    <row r="177" spans="1:7" x14ac:dyDescent="0.25">
      <c r="A177" t="s">
        <v>299</v>
      </c>
      <c r="B177" t="s">
        <v>475</v>
      </c>
      <c r="C177">
        <v>52.5</v>
      </c>
      <c r="D177">
        <v>49.395000000000003</v>
      </c>
      <c r="E177">
        <v>133.99799999999999</v>
      </c>
      <c r="F177">
        <v>76</v>
      </c>
      <c r="G177">
        <v>1146</v>
      </c>
    </row>
    <row r="178" spans="1:7" x14ac:dyDescent="0.25">
      <c r="A178" t="s">
        <v>299</v>
      </c>
      <c r="B178" t="s">
        <v>476</v>
      </c>
      <c r="C178">
        <v>51.6</v>
      </c>
      <c r="D178">
        <v>49.567999999999998</v>
      </c>
      <c r="E178">
        <v>132.745</v>
      </c>
      <c r="F178">
        <v>76</v>
      </c>
      <c r="G178">
        <v>1129.2</v>
      </c>
    </row>
    <row r="179" spans="1:7" x14ac:dyDescent="0.25">
      <c r="A179" t="s">
        <v>299</v>
      </c>
      <c r="B179" t="s">
        <v>477</v>
      </c>
      <c r="C179">
        <v>51.5</v>
      </c>
      <c r="D179">
        <v>48.762999999999998</v>
      </c>
      <c r="E179">
        <v>133.46199999999999</v>
      </c>
      <c r="F179">
        <v>77</v>
      </c>
      <c r="G179">
        <v>1167.0999999999999</v>
      </c>
    </row>
    <row r="180" spans="1:7" x14ac:dyDescent="0.25">
      <c r="A180" t="s">
        <v>299</v>
      </c>
      <c r="B180" t="s">
        <v>478</v>
      </c>
      <c r="C180">
        <v>50.5</v>
      </c>
      <c r="D180">
        <v>47.473999999999997</v>
      </c>
      <c r="E180">
        <v>133.83500000000001</v>
      </c>
      <c r="F180">
        <v>76</v>
      </c>
      <c r="G180">
        <v>1171.7</v>
      </c>
    </row>
    <row r="181" spans="1:7" x14ac:dyDescent="0.25">
      <c r="A181" t="s">
        <v>299</v>
      </c>
      <c r="B181" t="s">
        <v>479</v>
      </c>
      <c r="C181">
        <v>51.6</v>
      </c>
      <c r="D181">
        <v>48.930999999999997</v>
      </c>
      <c r="E181">
        <v>135.285</v>
      </c>
      <c r="F181">
        <v>76</v>
      </c>
      <c r="G181">
        <v>1188.0999999999999</v>
      </c>
    </row>
    <row r="182" spans="1:7" x14ac:dyDescent="0.25">
      <c r="A182" t="s">
        <v>299</v>
      </c>
      <c r="B182" t="s">
        <v>480</v>
      </c>
      <c r="C182">
        <v>49.8</v>
      </c>
      <c r="D182">
        <v>46.917999999999999</v>
      </c>
      <c r="E182">
        <v>133.649</v>
      </c>
      <c r="F182">
        <v>76</v>
      </c>
      <c r="G182">
        <v>1155.4000000000001</v>
      </c>
    </row>
    <row r="183" spans="1:7" x14ac:dyDescent="0.25">
      <c r="A183" t="s">
        <v>299</v>
      </c>
      <c r="B183" t="s">
        <v>481</v>
      </c>
      <c r="C183">
        <v>49.9</v>
      </c>
      <c r="D183">
        <v>47.912999999999997</v>
      </c>
      <c r="E183">
        <v>133.35599999999999</v>
      </c>
      <c r="F183">
        <v>77</v>
      </c>
      <c r="G183">
        <v>1163.5</v>
      </c>
    </row>
    <row r="184" spans="1:7" x14ac:dyDescent="0.25">
      <c r="A184" t="s">
        <v>299</v>
      </c>
      <c r="B184" t="s">
        <v>482</v>
      </c>
      <c r="C184">
        <v>49.9</v>
      </c>
      <c r="D184">
        <v>47.912999999999997</v>
      </c>
      <c r="E184">
        <v>132.32499999999999</v>
      </c>
      <c r="F184">
        <v>76</v>
      </c>
      <c r="G184">
        <v>1163.5</v>
      </c>
    </row>
    <row r="185" spans="1:7" x14ac:dyDescent="0.25">
      <c r="A185" t="s">
        <v>299</v>
      </c>
      <c r="B185" t="s">
        <v>483</v>
      </c>
      <c r="C185">
        <v>50.3</v>
      </c>
      <c r="D185">
        <v>48</v>
      </c>
      <c r="E185">
        <v>133.46799999999999</v>
      </c>
      <c r="F185">
        <v>76</v>
      </c>
      <c r="G185">
        <v>1165.8</v>
      </c>
    </row>
    <row r="186" spans="1:7" x14ac:dyDescent="0.25">
      <c r="A186" t="s">
        <v>299</v>
      </c>
      <c r="B186" t="s">
        <v>484</v>
      </c>
      <c r="C186">
        <v>50.1</v>
      </c>
      <c r="D186">
        <v>46.308999999999997</v>
      </c>
      <c r="E186">
        <v>133.46799999999999</v>
      </c>
      <c r="F186">
        <v>76</v>
      </c>
      <c r="G186">
        <v>1140.5999999999999</v>
      </c>
    </row>
    <row r="187" spans="1:7" x14ac:dyDescent="0.25">
      <c r="A187" t="s">
        <v>299</v>
      </c>
      <c r="B187" t="s">
        <v>485</v>
      </c>
      <c r="C187">
        <v>51</v>
      </c>
      <c r="D187">
        <v>48.420999999999999</v>
      </c>
      <c r="E187">
        <v>133.81100000000001</v>
      </c>
      <c r="F187">
        <v>76</v>
      </c>
      <c r="G187">
        <v>1135.8</v>
      </c>
    </row>
    <row r="188" spans="1:7" x14ac:dyDescent="0.25">
      <c r="A188" t="s">
        <v>299</v>
      </c>
      <c r="B188" t="s">
        <v>486</v>
      </c>
      <c r="C188">
        <v>49.8</v>
      </c>
      <c r="D188">
        <v>47.719000000000001</v>
      </c>
      <c r="E188">
        <v>132.976</v>
      </c>
      <c r="F188">
        <v>77</v>
      </c>
      <c r="G188">
        <v>1157.7</v>
      </c>
    </row>
    <row r="189" spans="1:7" x14ac:dyDescent="0.25">
      <c r="A189" t="s">
        <v>299</v>
      </c>
      <c r="B189" t="s">
        <v>487</v>
      </c>
      <c r="C189">
        <v>49.5</v>
      </c>
      <c r="D189">
        <v>46.527999999999999</v>
      </c>
      <c r="E189">
        <v>132.93700000000001</v>
      </c>
      <c r="F189">
        <v>77</v>
      </c>
      <c r="G189">
        <v>1131.8</v>
      </c>
    </row>
    <row r="190" spans="1:7" x14ac:dyDescent="0.25">
      <c r="A190" t="s">
        <v>299</v>
      </c>
      <c r="B190" t="s">
        <v>488</v>
      </c>
      <c r="C190">
        <v>49.4</v>
      </c>
      <c r="D190">
        <v>47.145000000000003</v>
      </c>
      <c r="E190">
        <v>133.173</v>
      </c>
      <c r="F190">
        <v>77</v>
      </c>
      <c r="G190">
        <v>1166.5</v>
      </c>
    </row>
    <row r="191" spans="1:7" x14ac:dyDescent="0.25">
      <c r="A191" t="s">
        <v>299</v>
      </c>
      <c r="B191" t="s">
        <v>489</v>
      </c>
      <c r="C191">
        <v>50.3</v>
      </c>
      <c r="D191">
        <v>46.924999999999997</v>
      </c>
      <c r="E191">
        <v>133.25700000000001</v>
      </c>
      <c r="F191">
        <v>76</v>
      </c>
      <c r="G191">
        <v>1153.0999999999999</v>
      </c>
    </row>
    <row r="192" spans="1:7" x14ac:dyDescent="0.25">
      <c r="A192" t="s">
        <v>299</v>
      </c>
      <c r="B192" t="s">
        <v>490</v>
      </c>
      <c r="C192">
        <v>50</v>
      </c>
      <c r="D192">
        <v>47.552</v>
      </c>
      <c r="E192">
        <v>132.81299999999999</v>
      </c>
      <c r="F192">
        <v>76</v>
      </c>
      <c r="G192">
        <v>1116</v>
      </c>
    </row>
    <row r="193" spans="1:7" x14ac:dyDescent="0.25">
      <c r="A193" t="s">
        <v>299</v>
      </c>
      <c r="B193" t="s">
        <v>491</v>
      </c>
      <c r="C193">
        <v>50.2</v>
      </c>
      <c r="D193">
        <v>48.057000000000002</v>
      </c>
      <c r="E193">
        <v>132.69499999999999</v>
      </c>
      <c r="F193">
        <v>76</v>
      </c>
      <c r="G193">
        <v>1135.9000000000001</v>
      </c>
    </row>
    <row r="194" spans="1:7" x14ac:dyDescent="0.25">
      <c r="A194" t="s">
        <v>299</v>
      </c>
      <c r="B194" t="s">
        <v>492</v>
      </c>
      <c r="C194">
        <v>50.6</v>
      </c>
      <c r="D194">
        <v>48.720999999999997</v>
      </c>
      <c r="E194">
        <v>132.214</v>
      </c>
      <c r="F194">
        <v>76</v>
      </c>
      <c r="G194">
        <v>1072</v>
      </c>
    </row>
    <row r="195" spans="1:7" x14ac:dyDescent="0.25">
      <c r="A195" t="s">
        <v>299</v>
      </c>
      <c r="B195" t="s">
        <v>493</v>
      </c>
      <c r="C195">
        <v>52.6</v>
      </c>
      <c r="D195">
        <v>49.567</v>
      </c>
      <c r="E195">
        <v>137.47499999999999</v>
      </c>
      <c r="F195">
        <v>74</v>
      </c>
      <c r="G195">
        <v>1219.2</v>
      </c>
    </row>
    <row r="196" spans="1:7" x14ac:dyDescent="0.25">
      <c r="A196" t="s">
        <v>299</v>
      </c>
      <c r="B196" t="s">
        <v>494</v>
      </c>
      <c r="C196">
        <v>56.8</v>
      </c>
      <c r="D196">
        <v>51.999000000000002</v>
      </c>
      <c r="E196">
        <v>128.65199999999999</v>
      </c>
      <c r="F196">
        <v>76</v>
      </c>
      <c r="G196">
        <v>1066.7</v>
      </c>
    </row>
    <row r="197" spans="1:7" x14ac:dyDescent="0.25">
      <c r="A197" t="s">
        <v>299</v>
      </c>
      <c r="B197" t="s">
        <v>495</v>
      </c>
      <c r="C197">
        <v>50.4</v>
      </c>
      <c r="D197">
        <v>48.26</v>
      </c>
      <c r="E197">
        <v>131.67400000000001</v>
      </c>
      <c r="F197">
        <v>76</v>
      </c>
      <c r="G197">
        <v>1083.5</v>
      </c>
    </row>
    <row r="198" spans="1:7" x14ac:dyDescent="0.25">
      <c r="A198" t="s">
        <v>299</v>
      </c>
      <c r="B198" t="s">
        <v>496</v>
      </c>
      <c r="C198">
        <v>49.9</v>
      </c>
      <c r="D198">
        <v>46.37</v>
      </c>
      <c r="E198">
        <v>132.43</v>
      </c>
      <c r="F198">
        <v>76</v>
      </c>
      <c r="G198">
        <v>1092</v>
      </c>
    </row>
    <row r="199" spans="1:7" x14ac:dyDescent="0.25">
      <c r="A199" t="s">
        <v>299</v>
      </c>
      <c r="B199" t="s">
        <v>497</v>
      </c>
      <c r="C199">
        <v>51.8</v>
      </c>
      <c r="D199">
        <v>49.075000000000003</v>
      </c>
      <c r="E199">
        <v>131.25200000000001</v>
      </c>
      <c r="F199">
        <v>76</v>
      </c>
      <c r="G199">
        <v>1118.5</v>
      </c>
    </row>
    <row r="200" spans="1:7" x14ac:dyDescent="0.25">
      <c r="A200" t="s">
        <v>299</v>
      </c>
      <c r="B200" t="s">
        <v>498</v>
      </c>
      <c r="C200">
        <v>55</v>
      </c>
      <c r="D200">
        <v>52.63</v>
      </c>
      <c r="E200">
        <v>137.21799999999999</v>
      </c>
      <c r="F200">
        <v>73</v>
      </c>
      <c r="G200">
        <v>1209.8</v>
      </c>
    </row>
    <row r="201" spans="1:7" x14ac:dyDescent="0.25">
      <c r="A201" t="s">
        <v>299</v>
      </c>
      <c r="B201" t="s">
        <v>499</v>
      </c>
      <c r="C201">
        <v>53.2</v>
      </c>
      <c r="D201">
        <v>50.043999999999997</v>
      </c>
      <c r="E201">
        <v>134.73699999999999</v>
      </c>
      <c r="F201">
        <v>75</v>
      </c>
      <c r="G201">
        <v>1119.5</v>
      </c>
    </row>
    <row r="202" spans="1:7" x14ac:dyDescent="0.25">
      <c r="A202" t="s">
        <v>299</v>
      </c>
      <c r="B202" t="s">
        <v>500</v>
      </c>
      <c r="C202">
        <v>51.7</v>
      </c>
      <c r="D202">
        <v>48.859000000000002</v>
      </c>
      <c r="E202">
        <v>132.565</v>
      </c>
      <c r="F202">
        <v>76</v>
      </c>
      <c r="G202">
        <v>1126.4000000000001</v>
      </c>
    </row>
    <row r="203" spans="1:7" x14ac:dyDescent="0.25">
      <c r="A203" t="s">
        <v>299</v>
      </c>
      <c r="B203" t="s">
        <v>501</v>
      </c>
      <c r="C203">
        <v>51.4</v>
      </c>
      <c r="D203">
        <v>49.003999999999998</v>
      </c>
      <c r="E203">
        <v>133.06299999999999</v>
      </c>
      <c r="F203">
        <v>76</v>
      </c>
      <c r="G203">
        <v>1119.2</v>
      </c>
    </row>
    <row r="204" spans="1:7" x14ac:dyDescent="0.25">
      <c r="A204" t="s">
        <v>299</v>
      </c>
      <c r="B204" t="s">
        <v>502</v>
      </c>
      <c r="C204">
        <v>52</v>
      </c>
      <c r="D204">
        <v>48.988</v>
      </c>
      <c r="E204">
        <v>131.85300000000001</v>
      </c>
      <c r="F204">
        <v>75</v>
      </c>
      <c r="G204">
        <v>1105.7</v>
      </c>
    </row>
    <row r="205" spans="1:7" x14ac:dyDescent="0.25">
      <c r="A205" t="s">
        <v>299</v>
      </c>
      <c r="B205" t="s">
        <v>503</v>
      </c>
      <c r="C205">
        <v>51.4</v>
      </c>
      <c r="D205">
        <v>48.69</v>
      </c>
      <c r="E205">
        <v>132.30699999999999</v>
      </c>
      <c r="F205">
        <v>76</v>
      </c>
      <c r="G205">
        <v>1067.7</v>
      </c>
    </row>
    <row r="206" spans="1:7" x14ac:dyDescent="0.25">
      <c r="A206" t="s">
        <v>299</v>
      </c>
      <c r="B206" t="s">
        <v>504</v>
      </c>
      <c r="C206">
        <v>53.5</v>
      </c>
      <c r="D206">
        <v>49.701999999999998</v>
      </c>
      <c r="E206">
        <v>134.65100000000001</v>
      </c>
      <c r="F206">
        <v>73</v>
      </c>
      <c r="G206">
        <v>1234.4000000000001</v>
      </c>
    </row>
    <row r="207" spans="1:7" x14ac:dyDescent="0.25">
      <c r="A207" t="s">
        <v>299</v>
      </c>
      <c r="B207" t="s">
        <v>505</v>
      </c>
      <c r="C207">
        <v>53.7</v>
      </c>
      <c r="D207">
        <v>50.819000000000003</v>
      </c>
      <c r="E207">
        <v>136.74700000000001</v>
      </c>
      <c r="F207">
        <v>76</v>
      </c>
      <c r="G207">
        <v>1123</v>
      </c>
    </row>
    <row r="208" spans="1:7" x14ac:dyDescent="0.25">
      <c r="A208" t="s">
        <v>299</v>
      </c>
      <c r="B208" t="s">
        <v>506</v>
      </c>
      <c r="C208">
        <v>51.5</v>
      </c>
      <c r="D208">
        <v>48.719000000000001</v>
      </c>
      <c r="E208">
        <v>132.40299999999999</v>
      </c>
      <c r="F208">
        <v>76</v>
      </c>
      <c r="G208">
        <v>1099.5</v>
      </c>
    </row>
    <row r="209" spans="1:7" x14ac:dyDescent="0.25">
      <c r="A209" t="s">
        <v>299</v>
      </c>
      <c r="B209" t="s">
        <v>507</v>
      </c>
      <c r="C209">
        <v>52</v>
      </c>
      <c r="D209">
        <v>49.201000000000001</v>
      </c>
      <c r="E209">
        <v>132.16300000000001</v>
      </c>
      <c r="F209">
        <v>76</v>
      </c>
      <c r="G209">
        <v>1151</v>
      </c>
    </row>
    <row r="210" spans="1:7" x14ac:dyDescent="0.25">
      <c r="A210" t="s">
        <v>299</v>
      </c>
      <c r="B210" t="s">
        <v>508</v>
      </c>
      <c r="C210">
        <v>51.5</v>
      </c>
      <c r="D210">
        <v>48.968000000000004</v>
      </c>
      <c r="E210">
        <v>131.857</v>
      </c>
      <c r="F210">
        <v>76</v>
      </c>
      <c r="G210">
        <v>1120.0999999999999</v>
      </c>
    </row>
    <row r="211" spans="1:7" x14ac:dyDescent="0.25">
      <c r="A211" t="s">
        <v>299</v>
      </c>
      <c r="B211" t="s">
        <v>509</v>
      </c>
      <c r="C211">
        <v>51.6</v>
      </c>
      <c r="D211">
        <v>49.106999999999999</v>
      </c>
      <c r="E211">
        <v>132.84100000000001</v>
      </c>
      <c r="F211">
        <v>77</v>
      </c>
      <c r="G211">
        <v>1137.5</v>
      </c>
    </row>
    <row r="212" spans="1:7" x14ac:dyDescent="0.25">
      <c r="A212" t="s">
        <v>299</v>
      </c>
      <c r="B212" t="s">
        <v>510</v>
      </c>
      <c r="C212">
        <v>51.3</v>
      </c>
      <c r="D212">
        <v>48.435000000000002</v>
      </c>
      <c r="E212">
        <v>131.91200000000001</v>
      </c>
      <c r="F212">
        <v>76</v>
      </c>
      <c r="G212">
        <v>1128.8</v>
      </c>
    </row>
    <row r="213" spans="1:7" x14ac:dyDescent="0.25">
      <c r="A213" t="s">
        <v>299</v>
      </c>
      <c r="B213" t="s">
        <v>511</v>
      </c>
      <c r="C213">
        <v>51.2</v>
      </c>
      <c r="D213">
        <v>48.633000000000003</v>
      </c>
      <c r="E213">
        <v>131.988</v>
      </c>
      <c r="F213">
        <v>76</v>
      </c>
      <c r="G213">
        <v>1143</v>
      </c>
    </row>
    <row r="214" spans="1:7" x14ac:dyDescent="0.25">
      <c r="A214" t="s">
        <v>299</v>
      </c>
      <c r="B214" t="s">
        <v>512</v>
      </c>
      <c r="C214">
        <v>55.2</v>
      </c>
      <c r="D214">
        <v>50.313000000000002</v>
      </c>
      <c r="E214">
        <v>124.922</v>
      </c>
      <c r="F214">
        <v>75</v>
      </c>
      <c r="G214">
        <v>1108.5999999999999</v>
      </c>
    </row>
    <row r="215" spans="1:7" x14ac:dyDescent="0.25">
      <c r="A215" t="s">
        <v>299</v>
      </c>
      <c r="B215" t="s">
        <v>513</v>
      </c>
      <c r="C215">
        <v>51.2</v>
      </c>
      <c r="D215">
        <v>48.720999999999997</v>
      </c>
      <c r="E215">
        <v>131.262</v>
      </c>
      <c r="F215">
        <v>76</v>
      </c>
      <c r="G215">
        <v>1151.5999999999999</v>
      </c>
    </row>
    <row r="216" spans="1:7" x14ac:dyDescent="0.25">
      <c r="A216" t="s">
        <v>299</v>
      </c>
      <c r="B216" t="s">
        <v>514</v>
      </c>
      <c r="C216">
        <v>51.3</v>
      </c>
      <c r="D216">
        <v>48.335000000000001</v>
      </c>
      <c r="E216">
        <v>132.214</v>
      </c>
      <c r="F216">
        <v>76</v>
      </c>
      <c r="G216">
        <v>1141.0999999999999</v>
      </c>
    </row>
    <row r="217" spans="1:7" x14ac:dyDescent="0.25">
      <c r="A217" t="s">
        <v>299</v>
      </c>
      <c r="B217" t="s">
        <v>515</v>
      </c>
      <c r="C217">
        <v>51.3</v>
      </c>
      <c r="D217">
        <v>48.887999999999998</v>
      </c>
      <c r="E217">
        <v>132.11000000000001</v>
      </c>
      <c r="F217">
        <v>76</v>
      </c>
      <c r="G217">
        <v>1135.5</v>
      </c>
    </row>
    <row r="218" spans="1:7" x14ac:dyDescent="0.25">
      <c r="A218" t="s">
        <v>299</v>
      </c>
      <c r="B218" t="s">
        <v>516</v>
      </c>
      <c r="C218">
        <v>52</v>
      </c>
      <c r="D218">
        <v>49.567999999999998</v>
      </c>
      <c r="E218">
        <v>131.44999999999999</v>
      </c>
      <c r="F218">
        <v>75</v>
      </c>
      <c r="G218">
        <v>1151.5</v>
      </c>
    </row>
    <row r="219" spans="1:7" x14ac:dyDescent="0.25">
      <c r="A219" t="s">
        <v>299</v>
      </c>
      <c r="B219" t="s">
        <v>517</v>
      </c>
      <c r="C219">
        <v>51.5</v>
      </c>
      <c r="D219">
        <v>49.44</v>
      </c>
      <c r="E219">
        <v>132.71299999999999</v>
      </c>
      <c r="F219">
        <v>76</v>
      </c>
      <c r="G219">
        <v>1089.8</v>
      </c>
    </row>
    <row r="220" spans="1:7" x14ac:dyDescent="0.25">
      <c r="A220" t="s">
        <v>299</v>
      </c>
      <c r="B220" t="s">
        <v>518</v>
      </c>
      <c r="C220">
        <v>51.8</v>
      </c>
      <c r="D220">
        <v>48.683999999999997</v>
      </c>
      <c r="E220">
        <v>132.62100000000001</v>
      </c>
      <c r="F220">
        <v>76</v>
      </c>
      <c r="G220">
        <v>1145.7</v>
      </c>
    </row>
    <row r="221" spans="1:7" x14ac:dyDescent="0.25">
      <c r="A221" t="s">
        <v>299</v>
      </c>
      <c r="B221" t="s">
        <v>519</v>
      </c>
      <c r="C221">
        <v>51.3</v>
      </c>
      <c r="D221">
        <v>48.784999999999997</v>
      </c>
      <c r="E221">
        <v>132.446</v>
      </c>
      <c r="F221">
        <v>76</v>
      </c>
      <c r="G221">
        <v>1143.3</v>
      </c>
    </row>
    <row r="222" spans="1:7" x14ac:dyDescent="0.25">
      <c r="A222" t="s">
        <v>299</v>
      </c>
      <c r="B222" t="s">
        <v>520</v>
      </c>
      <c r="C222">
        <v>52.7</v>
      </c>
      <c r="D222">
        <v>49.982999999999997</v>
      </c>
      <c r="E222">
        <v>132.77699999999999</v>
      </c>
      <c r="F222">
        <v>76</v>
      </c>
      <c r="G222">
        <v>1153.7</v>
      </c>
    </row>
    <row r="223" spans="1:7" x14ac:dyDescent="0.25">
      <c r="A223" t="s">
        <v>299</v>
      </c>
      <c r="B223" t="s">
        <v>521</v>
      </c>
      <c r="C223">
        <v>51.1</v>
      </c>
      <c r="D223">
        <v>48.582999999999998</v>
      </c>
      <c r="E223">
        <v>132.16999999999999</v>
      </c>
      <c r="F223">
        <v>76</v>
      </c>
      <c r="G223">
        <v>1142.3</v>
      </c>
    </row>
    <row r="224" spans="1:7" x14ac:dyDescent="0.25">
      <c r="A224" t="s">
        <v>299</v>
      </c>
      <c r="B224" t="s">
        <v>522</v>
      </c>
      <c r="C224">
        <v>51.1</v>
      </c>
      <c r="D224">
        <v>48.222000000000001</v>
      </c>
      <c r="E224">
        <v>132.74100000000001</v>
      </c>
      <c r="F224">
        <v>76</v>
      </c>
      <c r="G224">
        <v>1138.4000000000001</v>
      </c>
    </row>
    <row r="225" spans="1:7" x14ac:dyDescent="0.25">
      <c r="A225" t="s">
        <v>299</v>
      </c>
      <c r="B225" t="s">
        <v>523</v>
      </c>
      <c r="C225">
        <v>51.6</v>
      </c>
      <c r="D225">
        <v>48.176000000000002</v>
      </c>
      <c r="E225">
        <v>131.94200000000001</v>
      </c>
      <c r="F225">
        <v>75</v>
      </c>
      <c r="G225">
        <v>1143.5</v>
      </c>
    </row>
    <row r="226" spans="1:7" x14ac:dyDescent="0.25">
      <c r="A226" t="s">
        <v>299</v>
      </c>
      <c r="B226" t="s">
        <v>524</v>
      </c>
      <c r="C226">
        <v>50.3</v>
      </c>
      <c r="D226">
        <v>47.607999999999997</v>
      </c>
      <c r="E226">
        <v>133.49299999999999</v>
      </c>
      <c r="F226">
        <v>76</v>
      </c>
      <c r="G226">
        <v>1145.4000000000001</v>
      </c>
    </row>
    <row r="227" spans="1:7" x14ac:dyDescent="0.25">
      <c r="A227" t="s">
        <v>299</v>
      </c>
      <c r="B227" t="s">
        <v>525</v>
      </c>
      <c r="C227">
        <v>49.9</v>
      </c>
      <c r="D227">
        <v>47.814999999999998</v>
      </c>
      <c r="E227">
        <v>132.95500000000001</v>
      </c>
      <c r="F227">
        <v>76</v>
      </c>
      <c r="G227">
        <v>1150</v>
      </c>
    </row>
    <row r="228" spans="1:7" x14ac:dyDescent="0.25">
      <c r="A228" t="s">
        <v>299</v>
      </c>
      <c r="B228" t="s">
        <v>526</v>
      </c>
      <c r="C228">
        <v>50.1</v>
      </c>
      <c r="D228">
        <v>49.042000000000002</v>
      </c>
      <c r="E228">
        <v>132.29900000000001</v>
      </c>
      <c r="F228">
        <v>76</v>
      </c>
      <c r="G228">
        <v>1144.9000000000001</v>
      </c>
    </row>
    <row r="229" spans="1:7" x14ac:dyDescent="0.25">
      <c r="A229" t="s">
        <v>299</v>
      </c>
      <c r="B229" t="s">
        <v>527</v>
      </c>
      <c r="C229">
        <v>52.2</v>
      </c>
      <c r="D229">
        <v>49.793999999999997</v>
      </c>
      <c r="E229">
        <v>135.096</v>
      </c>
      <c r="F229">
        <v>74</v>
      </c>
      <c r="G229">
        <v>1249.5</v>
      </c>
    </row>
    <row r="230" spans="1:7" x14ac:dyDescent="0.25">
      <c r="A230" t="s">
        <v>299</v>
      </c>
      <c r="B230" t="s">
        <v>528</v>
      </c>
      <c r="C230">
        <v>54.3</v>
      </c>
      <c r="D230">
        <v>50.676000000000002</v>
      </c>
      <c r="E230">
        <v>140.82400000000001</v>
      </c>
      <c r="F230">
        <v>73</v>
      </c>
      <c r="G230">
        <v>1256.4000000000001</v>
      </c>
    </row>
    <row r="231" spans="1:7" x14ac:dyDescent="0.25">
      <c r="A231" t="s">
        <v>299</v>
      </c>
      <c r="B231" t="s">
        <v>529</v>
      </c>
      <c r="C231">
        <v>54.5</v>
      </c>
      <c r="D231">
        <v>51.756</v>
      </c>
      <c r="E231">
        <v>141.05699999999999</v>
      </c>
      <c r="F231">
        <v>73</v>
      </c>
      <c r="G231">
        <v>1261.0999999999999</v>
      </c>
    </row>
    <row r="232" spans="1:7" x14ac:dyDescent="0.25">
      <c r="A232" t="s">
        <v>299</v>
      </c>
      <c r="B232" t="s">
        <v>530</v>
      </c>
      <c r="C232">
        <v>51.6</v>
      </c>
      <c r="D232">
        <v>49.677</v>
      </c>
      <c r="E232">
        <v>133.23500000000001</v>
      </c>
      <c r="F232">
        <v>75</v>
      </c>
      <c r="G232">
        <v>1117</v>
      </c>
    </row>
    <row r="233" spans="1:7" x14ac:dyDescent="0.25">
      <c r="A233" t="s">
        <v>299</v>
      </c>
      <c r="B233" t="s">
        <v>531</v>
      </c>
      <c r="C233">
        <v>59.1</v>
      </c>
      <c r="D233">
        <v>55.066000000000003</v>
      </c>
      <c r="E233">
        <v>127.65900000000001</v>
      </c>
      <c r="F233">
        <v>74</v>
      </c>
      <c r="G233">
        <v>919.7</v>
      </c>
    </row>
    <row r="234" spans="1:7" x14ac:dyDescent="0.25">
      <c r="A234" t="s">
        <v>299</v>
      </c>
      <c r="B234" t="s">
        <v>532</v>
      </c>
      <c r="C234">
        <v>52.6</v>
      </c>
      <c r="D234">
        <v>50.338000000000001</v>
      </c>
      <c r="E234">
        <v>124.001</v>
      </c>
      <c r="F234">
        <v>76</v>
      </c>
      <c r="G234">
        <v>1122.5</v>
      </c>
    </row>
    <row r="235" spans="1:7" x14ac:dyDescent="0.25">
      <c r="A235" t="s">
        <v>299</v>
      </c>
      <c r="B235" t="s">
        <v>533</v>
      </c>
      <c r="C235">
        <v>51</v>
      </c>
      <c r="D235">
        <v>48.453000000000003</v>
      </c>
      <c r="E235">
        <v>131.48599999999999</v>
      </c>
      <c r="F235">
        <v>76</v>
      </c>
      <c r="G235">
        <v>1140.9000000000001</v>
      </c>
    </row>
    <row r="236" spans="1:7" x14ac:dyDescent="0.25">
      <c r="A236" t="s">
        <v>299</v>
      </c>
      <c r="B236" t="s">
        <v>534</v>
      </c>
      <c r="C236">
        <v>51.8</v>
      </c>
      <c r="D236">
        <v>49.682000000000002</v>
      </c>
      <c r="E236">
        <v>132.13800000000001</v>
      </c>
      <c r="F236">
        <v>76</v>
      </c>
      <c r="G236">
        <v>1141.8</v>
      </c>
    </row>
    <row r="237" spans="1:7" x14ac:dyDescent="0.25">
      <c r="A237" t="s">
        <v>299</v>
      </c>
      <c r="B237" t="s">
        <v>535</v>
      </c>
      <c r="C237">
        <v>54.9</v>
      </c>
      <c r="D237">
        <v>52.173000000000002</v>
      </c>
      <c r="E237">
        <v>137.88399999999999</v>
      </c>
      <c r="F237">
        <v>66</v>
      </c>
      <c r="G237">
        <v>1239.5999999999999</v>
      </c>
    </row>
    <row r="238" spans="1:7" x14ac:dyDescent="0.25">
      <c r="A238" t="s">
        <v>299</v>
      </c>
      <c r="B238" t="s">
        <v>536</v>
      </c>
      <c r="C238">
        <v>52.4</v>
      </c>
      <c r="D238">
        <v>49.802</v>
      </c>
      <c r="E238">
        <v>134.45400000000001</v>
      </c>
      <c r="F238">
        <v>75</v>
      </c>
      <c r="G238">
        <v>1135.0999999999999</v>
      </c>
    </row>
    <row r="239" spans="1:7" x14ac:dyDescent="0.25">
      <c r="A239" t="s">
        <v>299</v>
      </c>
      <c r="B239" t="s">
        <v>537</v>
      </c>
      <c r="C239">
        <v>51.3</v>
      </c>
      <c r="D239">
        <v>48.978999999999999</v>
      </c>
      <c r="E239">
        <v>132.97499999999999</v>
      </c>
      <c r="F239">
        <v>78</v>
      </c>
      <c r="G239">
        <v>1128.4000000000001</v>
      </c>
    </row>
    <row r="240" spans="1:7" x14ac:dyDescent="0.25">
      <c r="A240" t="s">
        <v>299</v>
      </c>
      <c r="B240" t="s">
        <v>538</v>
      </c>
      <c r="C240">
        <v>51.4</v>
      </c>
      <c r="D240">
        <v>48.296999999999997</v>
      </c>
      <c r="E240">
        <v>131.631</v>
      </c>
      <c r="F240">
        <v>76</v>
      </c>
      <c r="G240">
        <v>1119.3</v>
      </c>
    </row>
    <row r="241" spans="1:7" x14ac:dyDescent="0.25">
      <c r="A241" t="s">
        <v>299</v>
      </c>
      <c r="B241" t="s">
        <v>539</v>
      </c>
      <c r="C241">
        <v>51.4</v>
      </c>
      <c r="D241">
        <v>48.640999999999998</v>
      </c>
      <c r="E241">
        <v>132.93899999999999</v>
      </c>
      <c r="F241">
        <v>77</v>
      </c>
      <c r="G241">
        <v>1140.5</v>
      </c>
    </row>
    <row r="242" spans="1:7" x14ac:dyDescent="0.25">
      <c r="A242" t="s">
        <v>299</v>
      </c>
      <c r="B242" t="s">
        <v>540</v>
      </c>
      <c r="C242">
        <v>51.9</v>
      </c>
      <c r="D242">
        <v>48.713999999999999</v>
      </c>
      <c r="E242">
        <v>132.50899999999999</v>
      </c>
      <c r="F242">
        <v>76</v>
      </c>
      <c r="G242">
        <v>1143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DB68-23E6-442D-B64A-2E7A03CB3C0B}">
  <dimension ref="A3:F32"/>
  <sheetViews>
    <sheetView zoomScale="115" zoomScaleNormal="115" workbookViewId="0">
      <selection activeCell="J38" sqref="J38"/>
    </sheetView>
  </sheetViews>
  <sheetFormatPr defaultRowHeight="15" x14ac:dyDescent="0.25"/>
  <cols>
    <col min="1" max="1" width="11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263</v>
      </c>
      <c r="B4" s="91">
        <v>593555.42560228531</v>
      </c>
      <c r="C4" s="91">
        <v>377771.3757769193</v>
      </c>
      <c r="D4" s="91">
        <v>677354.86771176849</v>
      </c>
      <c r="E4" s="91">
        <v>194264.08023332135</v>
      </c>
      <c r="F4" s="90">
        <v>28110912.500000007</v>
      </c>
    </row>
    <row r="5" spans="1:6" x14ac:dyDescent="0.25">
      <c r="A5" s="5">
        <v>1000</v>
      </c>
      <c r="B5" s="91">
        <v>41928.935403306197</v>
      </c>
      <c r="C5" s="91">
        <v>28816.158440741892</v>
      </c>
      <c r="D5" s="91">
        <v>43036.738995687025</v>
      </c>
      <c r="E5" s="91">
        <v>36111.239583038674</v>
      </c>
      <c r="F5" s="90">
        <v>1909670.8333333323</v>
      </c>
    </row>
    <row r="6" spans="1:6" x14ac:dyDescent="0.25">
      <c r="A6" s="5">
        <v>10000</v>
      </c>
      <c r="B6" s="91">
        <v>300229.53452345228</v>
      </c>
      <c r="C6" s="91">
        <v>212005.72737686135</v>
      </c>
      <c r="D6" s="91">
        <v>315507.08608585095</v>
      </c>
      <c r="E6" s="91">
        <v>133311.06692322742</v>
      </c>
      <c r="F6" s="90">
        <v>15359419.087136926</v>
      </c>
    </row>
    <row r="7" spans="1:6" x14ac:dyDescent="0.25">
      <c r="A7" s="5">
        <v>20000</v>
      </c>
      <c r="B7" s="91">
        <v>442856.09748337639</v>
      </c>
      <c r="C7" s="91">
        <v>307917.48700365011</v>
      </c>
      <c r="D7" s="91">
        <v>467507.79653514014</v>
      </c>
      <c r="E7" s="91">
        <v>172708.21023190016</v>
      </c>
      <c r="F7" s="90">
        <v>23102755.186721995</v>
      </c>
    </row>
    <row r="8" spans="1:6" x14ac:dyDescent="0.25">
      <c r="A8" s="5">
        <v>30000</v>
      </c>
      <c r="B8" s="91">
        <v>521344.81639465928</v>
      </c>
      <c r="C8" s="91">
        <v>377771.3757769193</v>
      </c>
      <c r="D8" s="91">
        <v>570562.53691486805</v>
      </c>
      <c r="E8" s="91">
        <v>194264.08023332135</v>
      </c>
      <c r="F8" s="90">
        <v>28110912.500000007</v>
      </c>
    </row>
    <row r="9" spans="1:6" x14ac:dyDescent="0.25">
      <c r="A9" s="5">
        <v>40000</v>
      </c>
      <c r="B9" s="91">
        <v>593555.42560228531</v>
      </c>
      <c r="C9" s="91">
        <v>328894.34262948221</v>
      </c>
      <c r="D9" s="91">
        <v>677354.86771176849</v>
      </c>
      <c r="E9" s="91">
        <v>190264.45019120837</v>
      </c>
      <c r="F9" s="90">
        <v>25690605.809128638</v>
      </c>
    </row>
    <row r="32" spans="2:2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3BCCF-1B31-4923-995C-9D0758F6B3BB}">
  <dimension ref="A3:F32"/>
  <sheetViews>
    <sheetView zoomScale="115" zoomScaleNormal="115" workbookViewId="0">
      <selection activeCell="X22" sqref="X22"/>
    </sheetView>
  </sheetViews>
  <sheetFormatPr defaultRowHeight="15" x14ac:dyDescent="0.25"/>
  <cols>
    <col min="1" max="1" width="22.425781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260</v>
      </c>
      <c r="B4" s="91">
        <v>29499.477157795478</v>
      </c>
      <c r="C4" s="91">
        <v>35343.027315670544</v>
      </c>
      <c r="D4" s="91">
        <v>26390.610330366468</v>
      </c>
      <c r="E4" s="91">
        <v>30504.001889602707</v>
      </c>
      <c r="F4" s="90">
        <v>1434043.3333333326</v>
      </c>
    </row>
    <row r="5" spans="1:6" x14ac:dyDescent="0.25">
      <c r="A5" s="5">
        <v>1000</v>
      </c>
      <c r="B5" s="91">
        <v>29499.477157795478</v>
      </c>
      <c r="C5" s="91">
        <v>35343.027315670544</v>
      </c>
      <c r="D5" s="91">
        <v>26390.610330366468</v>
      </c>
      <c r="E5" s="91">
        <v>30504.001889602707</v>
      </c>
      <c r="F5" s="90">
        <v>1434043.3333333326</v>
      </c>
    </row>
    <row r="6" spans="1:6" x14ac:dyDescent="0.25">
      <c r="A6" s="4" t="s">
        <v>261</v>
      </c>
      <c r="B6" s="91">
        <v>30460.746537715633</v>
      </c>
      <c r="C6" s="91">
        <v>35416.102115823989</v>
      </c>
      <c r="D6" s="91">
        <v>27863.412394077317</v>
      </c>
      <c r="E6" s="91">
        <v>31173.155968383544</v>
      </c>
      <c r="F6" s="90">
        <v>1479393.7759336103</v>
      </c>
    </row>
    <row r="7" spans="1:6" x14ac:dyDescent="0.25">
      <c r="A7" s="5">
        <v>1000</v>
      </c>
      <c r="B7" s="91">
        <v>30460.746537715633</v>
      </c>
      <c r="C7" s="91">
        <v>35416.102115823989</v>
      </c>
      <c r="D7" s="91">
        <v>27863.412394077317</v>
      </c>
      <c r="E7" s="91">
        <v>31173.155968383544</v>
      </c>
      <c r="F7" s="90">
        <v>1479393.7759336103</v>
      </c>
    </row>
    <row r="8" spans="1:6" x14ac:dyDescent="0.25">
      <c r="A8" s="4" t="s">
        <v>262</v>
      </c>
      <c r="B8" s="91">
        <v>67375.440034720581</v>
      </c>
      <c r="C8" s="91">
        <v>64586.363111059771</v>
      </c>
      <c r="D8" s="91">
        <v>54804.670047655236</v>
      </c>
      <c r="E8" s="91">
        <v>44319.268618324721</v>
      </c>
      <c r="F8" s="90">
        <v>2328607.5000000009</v>
      </c>
    </row>
    <row r="9" spans="1:6" x14ac:dyDescent="0.25">
      <c r="A9" s="5">
        <v>1000</v>
      </c>
      <c r="B9" s="91">
        <v>67375.440034720581</v>
      </c>
      <c r="C9" s="91">
        <v>64586.363111059771</v>
      </c>
      <c r="D9" s="91">
        <v>54804.670047655236</v>
      </c>
      <c r="E9" s="91">
        <v>44319.268618324721</v>
      </c>
      <c r="F9" s="90">
        <v>2328607.5000000009</v>
      </c>
    </row>
    <row r="10" spans="1:6" x14ac:dyDescent="0.25">
      <c r="A10" s="4" t="s">
        <v>263</v>
      </c>
      <c r="B10" s="91">
        <v>41928.935403306197</v>
      </c>
      <c r="C10" s="91">
        <v>28816.158440741892</v>
      </c>
      <c r="D10" s="91">
        <v>43036.738995687025</v>
      </c>
      <c r="E10" s="91">
        <v>36111.239583038674</v>
      </c>
      <c r="F10" s="90">
        <v>1909670.8333333323</v>
      </c>
    </row>
    <row r="11" spans="1:6" x14ac:dyDescent="0.25">
      <c r="A11" s="5">
        <v>1000</v>
      </c>
      <c r="B11" s="91">
        <v>41928.935403306197</v>
      </c>
      <c r="C11" s="91">
        <v>28816.158440741892</v>
      </c>
      <c r="D11" s="91">
        <v>43036.738995687025</v>
      </c>
      <c r="E11" s="91">
        <v>36111.239583038674</v>
      </c>
      <c r="F11" s="90">
        <v>1909670.8333333323</v>
      </c>
    </row>
    <row r="32" spans="2:2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4336-93C2-4BBF-B0A3-D9FD5B4F0AE5}">
  <dimension ref="A3:F32"/>
  <sheetViews>
    <sheetView zoomScale="115" zoomScaleNormal="115" workbookViewId="0">
      <selection activeCell="Y21" sqref="Y21"/>
    </sheetView>
  </sheetViews>
  <sheetFormatPr defaultRowHeight="15" x14ac:dyDescent="0.25"/>
  <cols>
    <col min="1" max="1" width="22.425781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260</v>
      </c>
      <c r="B4" s="91">
        <v>54095.871269186282</v>
      </c>
      <c r="C4" s="91">
        <v>110535.13272362264</v>
      </c>
      <c r="D4" s="91">
        <v>44576.239259374292</v>
      </c>
      <c r="E4" s="91">
        <v>46358.129505152428</v>
      </c>
      <c r="F4" s="90">
        <v>2073343.0962343107</v>
      </c>
    </row>
    <row r="5" spans="1:6" x14ac:dyDescent="0.25">
      <c r="A5" s="5">
        <v>10000</v>
      </c>
      <c r="B5" s="91">
        <v>54095.871269186282</v>
      </c>
      <c r="C5" s="91">
        <v>110535.13272362264</v>
      </c>
      <c r="D5" s="91">
        <v>44576.239259374292</v>
      </c>
      <c r="E5" s="91">
        <v>46358.129505152428</v>
      </c>
      <c r="F5" s="90">
        <v>2073343.0962343107</v>
      </c>
    </row>
    <row r="6" spans="1:6" x14ac:dyDescent="0.25">
      <c r="A6" s="4" t="s">
        <v>261</v>
      </c>
      <c r="B6" s="91">
        <v>58160.592255125215</v>
      </c>
      <c r="C6" s="91">
        <v>115313.61644759006</v>
      </c>
      <c r="D6" s="91">
        <v>52393.303173684799</v>
      </c>
      <c r="E6" s="91">
        <v>61661.184689247442</v>
      </c>
      <c r="F6" s="90">
        <v>2839298.7551867198</v>
      </c>
    </row>
    <row r="7" spans="1:6" x14ac:dyDescent="0.25">
      <c r="A7" s="5">
        <v>10000</v>
      </c>
      <c r="B7" s="91">
        <v>58160.592255125215</v>
      </c>
      <c r="C7" s="91">
        <v>115313.61644759006</v>
      </c>
      <c r="D7" s="91">
        <v>52393.303173684799</v>
      </c>
      <c r="E7" s="91">
        <v>61661.184689247442</v>
      </c>
      <c r="F7" s="90">
        <v>2839298.7551867198</v>
      </c>
    </row>
    <row r="8" spans="1:6" x14ac:dyDescent="0.25">
      <c r="A8" s="4" t="s">
        <v>262</v>
      </c>
      <c r="B8" s="91">
        <v>320651.17081374786</v>
      </c>
      <c r="C8" s="91">
        <v>218148.15901422905</v>
      </c>
      <c r="D8" s="91">
        <v>185761.71915743439</v>
      </c>
      <c r="E8" s="91">
        <v>120985.2425788624</v>
      </c>
      <c r="F8" s="90">
        <v>6196316.6666666642</v>
      </c>
    </row>
    <row r="9" spans="1:6" x14ac:dyDescent="0.25">
      <c r="A9" s="5">
        <v>10000</v>
      </c>
      <c r="B9" s="91">
        <v>320651.17081374786</v>
      </c>
      <c r="C9" s="91">
        <v>218148.15901422905</v>
      </c>
      <c r="D9" s="91">
        <v>185761.71915743439</v>
      </c>
      <c r="E9" s="91">
        <v>120985.2425788624</v>
      </c>
      <c r="F9" s="90">
        <v>6196316.6666666642</v>
      </c>
    </row>
    <row r="10" spans="1:6" x14ac:dyDescent="0.25">
      <c r="A10" s="4" t="s">
        <v>263</v>
      </c>
      <c r="B10" s="91">
        <v>300229.53452345228</v>
      </c>
      <c r="C10" s="91">
        <v>212005.72737686135</v>
      </c>
      <c r="D10" s="91">
        <v>315507.08608585095</v>
      </c>
      <c r="E10" s="91">
        <v>133311.06692322742</v>
      </c>
      <c r="F10" s="90">
        <v>15359419.087136926</v>
      </c>
    </row>
    <row r="11" spans="1:6" x14ac:dyDescent="0.25">
      <c r="A11" s="5">
        <v>10000</v>
      </c>
      <c r="B11" s="91">
        <v>300229.53452345228</v>
      </c>
      <c r="C11" s="91">
        <v>212005.72737686135</v>
      </c>
      <c r="D11" s="91">
        <v>315507.08608585095</v>
      </c>
      <c r="E11" s="91">
        <v>133311.06692322742</v>
      </c>
      <c r="F11" s="90">
        <v>15359419.087136926</v>
      </c>
    </row>
    <row r="32" spans="2:2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EDC05-4D0D-4AA9-B447-BC58426B9B42}">
  <dimension ref="A3:F32"/>
  <sheetViews>
    <sheetView zoomScale="115" zoomScaleNormal="115" workbookViewId="0">
      <selection activeCell="Y21" sqref="Y21"/>
    </sheetView>
  </sheetViews>
  <sheetFormatPr defaultRowHeight="15" x14ac:dyDescent="0.25"/>
  <cols>
    <col min="1" max="1" width="22.425781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260</v>
      </c>
      <c r="B4" s="91">
        <v>53621.103629320554</v>
      </c>
      <c r="C4" s="91">
        <v>132860.39132734001</v>
      </c>
      <c r="D4" s="91">
        <v>45873.818560510546</v>
      </c>
      <c r="E4" s="91">
        <v>46805.764896971094</v>
      </c>
      <c r="F4" s="90">
        <v>2093658.333333333</v>
      </c>
    </row>
    <row r="5" spans="1:6" x14ac:dyDescent="0.25">
      <c r="A5" s="5">
        <v>20000</v>
      </c>
      <c r="B5" s="91">
        <v>53621.103629320554</v>
      </c>
      <c r="C5" s="91">
        <v>132860.39132734001</v>
      </c>
      <c r="D5" s="91">
        <v>45873.818560510546</v>
      </c>
      <c r="E5" s="91">
        <v>46805.764896971094</v>
      </c>
      <c r="F5" s="90">
        <v>2093658.333333333</v>
      </c>
    </row>
    <row r="6" spans="1:6" x14ac:dyDescent="0.25">
      <c r="A6" s="4" t="s">
        <v>261</v>
      </c>
      <c r="B6" s="91">
        <v>56290.666786727314</v>
      </c>
      <c r="C6" s="91">
        <v>129000.41271151465</v>
      </c>
      <c r="D6" s="91">
        <v>52993.9115189125</v>
      </c>
      <c r="E6" s="91">
        <v>57107.803842199282</v>
      </c>
      <c r="F6" s="90">
        <v>2593925.3112033196</v>
      </c>
    </row>
    <row r="7" spans="1:6" x14ac:dyDescent="0.25">
      <c r="A7" s="5">
        <v>20000</v>
      </c>
      <c r="B7" s="91">
        <v>56290.666786727314</v>
      </c>
      <c r="C7" s="91">
        <v>129000.41271151465</v>
      </c>
      <c r="D7" s="91">
        <v>52993.9115189125</v>
      </c>
      <c r="E7" s="91">
        <v>57107.803842199282</v>
      </c>
      <c r="F7" s="90">
        <v>2593925.3112033196</v>
      </c>
    </row>
    <row r="8" spans="1:6" x14ac:dyDescent="0.25">
      <c r="A8" s="4" t="s">
        <v>262</v>
      </c>
      <c r="B8" s="91">
        <v>377298.00826756866</v>
      </c>
      <c r="C8" s="91">
        <v>290380.33261026751</v>
      </c>
      <c r="D8" s="91">
        <v>206652.83650052382</v>
      </c>
      <c r="E8" s="91">
        <v>131991.99297569488</v>
      </c>
      <c r="F8" s="90">
        <v>6693266.666666666</v>
      </c>
    </row>
    <row r="9" spans="1:6" x14ac:dyDescent="0.25">
      <c r="A9" s="5">
        <v>20000</v>
      </c>
      <c r="B9" s="91">
        <v>377298.00826756866</v>
      </c>
      <c r="C9" s="91">
        <v>290380.33261026751</v>
      </c>
      <c r="D9" s="91">
        <v>206652.83650052382</v>
      </c>
      <c r="E9" s="91">
        <v>131991.99297569488</v>
      </c>
      <c r="F9" s="90">
        <v>6693266.666666666</v>
      </c>
    </row>
    <row r="10" spans="1:6" x14ac:dyDescent="0.25">
      <c r="A10" s="4" t="s">
        <v>263</v>
      </c>
      <c r="B10" s="91">
        <v>442856.09748337639</v>
      </c>
      <c r="C10" s="91">
        <v>307917.48700365011</v>
      </c>
      <c r="D10" s="91">
        <v>467507.79653514014</v>
      </c>
      <c r="E10" s="91">
        <v>172708.21023190016</v>
      </c>
      <c r="F10" s="90">
        <v>23102755.186721995</v>
      </c>
    </row>
    <row r="11" spans="1:6" x14ac:dyDescent="0.25">
      <c r="A11" s="5">
        <v>20000</v>
      </c>
      <c r="B11" s="91">
        <v>442856.09748337639</v>
      </c>
      <c r="C11" s="91">
        <v>307917.48700365011</v>
      </c>
      <c r="D11" s="91">
        <v>467507.79653514014</v>
      </c>
      <c r="E11" s="91">
        <v>172708.21023190016</v>
      </c>
      <c r="F11" s="90">
        <v>23102755.186721995</v>
      </c>
    </row>
    <row r="32" spans="2:2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EBA62-BC45-4D1A-B31D-0A88FFC15F0F}">
  <dimension ref="A3:F32"/>
  <sheetViews>
    <sheetView zoomScale="115" zoomScaleNormal="115" workbookViewId="0">
      <selection activeCell="Y21" sqref="Y21"/>
    </sheetView>
  </sheetViews>
  <sheetFormatPr defaultRowHeight="15" x14ac:dyDescent="0.25"/>
  <cols>
    <col min="1" max="1" width="22.425781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260</v>
      </c>
      <c r="B4" s="91">
        <v>51839.73295694554</v>
      </c>
      <c r="C4" s="91">
        <v>136176.45466847092</v>
      </c>
      <c r="D4" s="91">
        <v>46438.798711307012</v>
      </c>
      <c r="E4" s="91">
        <v>46752.508255547531</v>
      </c>
      <c r="F4" s="90">
        <v>2096550.0000000002</v>
      </c>
    </row>
    <row r="5" spans="1:6" x14ac:dyDescent="0.25">
      <c r="A5" s="5">
        <v>30000</v>
      </c>
      <c r="B5" s="91">
        <v>51839.73295694554</v>
      </c>
      <c r="C5" s="91">
        <v>136176.45466847092</v>
      </c>
      <c r="D5" s="91">
        <v>46438.798711307012</v>
      </c>
      <c r="E5" s="91">
        <v>46752.508255547531</v>
      </c>
      <c r="F5" s="90">
        <v>2096550.0000000002</v>
      </c>
    </row>
    <row r="6" spans="1:6" x14ac:dyDescent="0.25">
      <c r="A6" s="4" t="s">
        <v>261</v>
      </c>
      <c r="B6" s="91">
        <v>53994.689594133277</v>
      </c>
      <c r="C6" s="91">
        <v>141187.12805818827</v>
      </c>
      <c r="D6" s="91">
        <v>53561.255848173671</v>
      </c>
      <c r="E6" s="91">
        <v>58140.026695367284</v>
      </c>
      <c r="F6" s="90">
        <v>2657950.2074688808</v>
      </c>
    </row>
    <row r="7" spans="1:6" x14ac:dyDescent="0.25">
      <c r="A7" s="5">
        <v>30000</v>
      </c>
      <c r="B7" s="91">
        <v>53994.689594133277</v>
      </c>
      <c r="C7" s="91">
        <v>141187.12805818827</v>
      </c>
      <c r="D7" s="91">
        <v>53561.255848173671</v>
      </c>
      <c r="E7" s="91">
        <v>58140.026695367284</v>
      </c>
      <c r="F7" s="90">
        <v>2657950.2074688808</v>
      </c>
    </row>
    <row r="8" spans="1:6" x14ac:dyDescent="0.25">
      <c r="A8" s="4" t="s">
        <v>262</v>
      </c>
      <c r="B8" s="91">
        <v>402082.58835631487</v>
      </c>
      <c r="C8" s="91">
        <v>324311.14184116927</v>
      </c>
      <c r="D8" s="91">
        <v>216859.66339166003</v>
      </c>
      <c r="E8" s="91">
        <v>136763.99286215319</v>
      </c>
      <c r="F8" s="90">
        <v>6868882.8451882806</v>
      </c>
    </row>
    <row r="9" spans="1:6" x14ac:dyDescent="0.25">
      <c r="A9" s="5">
        <v>30000</v>
      </c>
      <c r="B9" s="91">
        <v>402082.58835631487</v>
      </c>
      <c r="C9" s="91">
        <v>324311.14184116927</v>
      </c>
      <c r="D9" s="91">
        <v>216859.66339166003</v>
      </c>
      <c r="E9" s="91">
        <v>136763.99286215319</v>
      </c>
      <c r="F9" s="90">
        <v>6868882.8451882806</v>
      </c>
    </row>
    <row r="10" spans="1:6" x14ac:dyDescent="0.25">
      <c r="A10" s="4" t="s">
        <v>263</v>
      </c>
      <c r="B10" s="91">
        <v>521344.81639465928</v>
      </c>
      <c r="C10" s="91">
        <v>377771.3757769193</v>
      </c>
      <c r="D10" s="91">
        <v>570562.53691486805</v>
      </c>
      <c r="E10" s="91">
        <v>194264.08023332135</v>
      </c>
      <c r="F10" s="90">
        <v>28110912.500000007</v>
      </c>
    </row>
    <row r="11" spans="1:6" x14ac:dyDescent="0.25">
      <c r="A11" s="5">
        <v>30000</v>
      </c>
      <c r="B11" s="91">
        <v>521344.81639465928</v>
      </c>
      <c r="C11" s="91">
        <v>377771.3757769193</v>
      </c>
      <c r="D11" s="91">
        <v>570562.53691486805</v>
      </c>
      <c r="E11" s="91">
        <v>194264.08023332135</v>
      </c>
      <c r="F11" s="90">
        <v>28110912.500000007</v>
      </c>
    </row>
    <row r="32" spans="2:2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D08BE-3136-4719-8546-3A44FB26B4B9}">
  <dimension ref="A3:F32"/>
  <sheetViews>
    <sheetView tabSelected="1" zoomScale="115" zoomScaleNormal="115" workbookViewId="0">
      <selection activeCell="Y21" sqref="Y21"/>
    </sheetView>
  </sheetViews>
  <sheetFormatPr defaultRowHeight="15" x14ac:dyDescent="0.25"/>
  <cols>
    <col min="1" max="1" width="22.42578125" bestFit="1" customWidth="1"/>
    <col min="2" max="2" width="11.85546875" bestFit="1" customWidth="1"/>
    <col min="3" max="3" width="12" bestFit="1" customWidth="1"/>
    <col min="4" max="4" width="12.140625" bestFit="1" customWidth="1"/>
    <col min="5" max="5" width="12.42578125" bestFit="1" customWidth="1"/>
    <col min="6" max="6" width="18.28515625" bestFit="1" customWidth="1"/>
  </cols>
  <sheetData>
    <row r="3" spans="1:6" x14ac:dyDescent="0.25">
      <c r="A3" s="3" t="s">
        <v>258</v>
      </c>
      <c r="B3" t="s">
        <v>5108</v>
      </c>
      <c r="C3" t="s">
        <v>5109</v>
      </c>
      <c r="D3" t="s">
        <v>5110</v>
      </c>
      <c r="E3" t="s">
        <v>5111</v>
      </c>
      <c r="F3" t="s">
        <v>5107</v>
      </c>
    </row>
    <row r="4" spans="1:6" x14ac:dyDescent="0.25">
      <c r="A4" s="4" t="s">
        <v>260</v>
      </c>
      <c r="B4" s="91">
        <v>50207.62522578513</v>
      </c>
      <c r="C4" s="91">
        <v>141066.30286493857</v>
      </c>
      <c r="D4" s="91">
        <v>47374.455740526901</v>
      </c>
      <c r="E4" s="91">
        <v>48156.384180285771</v>
      </c>
      <c r="F4" s="90">
        <v>2154199.9999999995</v>
      </c>
    </row>
    <row r="5" spans="1:6" x14ac:dyDescent="0.25">
      <c r="A5" s="5">
        <v>40000</v>
      </c>
      <c r="B5" s="91">
        <v>50207.62522578513</v>
      </c>
      <c r="C5" s="91">
        <v>141066.30286493857</v>
      </c>
      <c r="D5" s="91">
        <v>47374.455740526901</v>
      </c>
      <c r="E5" s="91">
        <v>48156.384180285771</v>
      </c>
      <c r="F5" s="90">
        <v>2154199.9999999995</v>
      </c>
    </row>
    <row r="6" spans="1:6" x14ac:dyDescent="0.25">
      <c r="A6" s="4" t="s">
        <v>261</v>
      </c>
      <c r="B6" s="91">
        <v>52111.297673302965</v>
      </c>
      <c r="C6" s="91">
        <v>144353.48837209307</v>
      </c>
      <c r="D6" s="91">
        <v>54517.043665177858</v>
      </c>
      <c r="E6" s="91">
        <v>59229.707366590148</v>
      </c>
      <c r="F6" s="90">
        <v>2715650.0000000009</v>
      </c>
    </row>
    <row r="7" spans="1:6" x14ac:dyDescent="0.25">
      <c r="A7" s="5">
        <v>40000</v>
      </c>
      <c r="B7" s="91">
        <v>52111.297673302965</v>
      </c>
      <c r="C7" s="91">
        <v>144353.48837209307</v>
      </c>
      <c r="D7" s="91">
        <v>54517.043665177858</v>
      </c>
      <c r="E7" s="91">
        <v>59229.707366590148</v>
      </c>
      <c r="F7" s="90">
        <v>2715650.0000000009</v>
      </c>
    </row>
    <row r="8" spans="1:6" x14ac:dyDescent="0.25">
      <c r="A8" s="4" t="s">
        <v>262</v>
      </c>
      <c r="B8" s="91">
        <v>413518.44074998167</v>
      </c>
      <c r="C8" s="91">
        <v>347656.07476635522</v>
      </c>
      <c r="D8" s="91">
        <v>219914.11078891097</v>
      </c>
      <c r="E8" s="91">
        <v>138051.09880811675</v>
      </c>
      <c r="F8" s="90">
        <v>6945908.7136929473</v>
      </c>
    </row>
    <row r="9" spans="1:6" x14ac:dyDescent="0.25">
      <c r="A9" s="5">
        <v>40000</v>
      </c>
      <c r="B9" s="91">
        <v>413518.44074998167</v>
      </c>
      <c r="C9" s="91">
        <v>347656.07476635522</v>
      </c>
      <c r="D9" s="91">
        <v>219914.11078891097</v>
      </c>
      <c r="E9" s="91">
        <v>138051.09880811675</v>
      </c>
      <c r="F9" s="90">
        <v>6945908.7136929473</v>
      </c>
    </row>
    <row r="10" spans="1:6" x14ac:dyDescent="0.25">
      <c r="A10" s="4" t="s">
        <v>263</v>
      </c>
      <c r="B10" s="91">
        <v>593555.42560228531</v>
      </c>
      <c r="C10" s="91">
        <v>328894.34262948221</v>
      </c>
      <c r="D10" s="91">
        <v>677354.86771176849</v>
      </c>
      <c r="E10" s="91">
        <v>190264.45019120837</v>
      </c>
      <c r="F10" s="90">
        <v>25690605.809128638</v>
      </c>
    </row>
    <row r="11" spans="1:6" x14ac:dyDescent="0.25">
      <c r="A11" s="5">
        <v>40000</v>
      </c>
      <c r="B11" s="91">
        <v>593555.42560228531</v>
      </c>
      <c r="C11" s="91">
        <v>328894.34262948221</v>
      </c>
      <c r="D11" s="91">
        <v>677354.86771176849</v>
      </c>
      <c r="E11" s="91">
        <v>190264.45019120837</v>
      </c>
      <c r="F11" s="90">
        <v>25690605.809128638</v>
      </c>
    </row>
    <row r="32" spans="2:2" x14ac:dyDescent="0.25">
      <c r="B32" t="s">
        <v>297</v>
      </c>
    </row>
  </sheetData>
  <pageMargins left="0.7" right="0.7" top="0.78740157499999996" bottom="0.78740157499999996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9502-DDD1-40FF-ABCB-46894C5AB923}">
  <dimension ref="A1:X23"/>
  <sheetViews>
    <sheetView zoomScale="115" zoomScaleNormal="115" workbookViewId="0">
      <pane xSplit="1" topLeftCell="B1" activePane="topRight" state="frozen"/>
      <selection pane="topRight" activeCell="F24" sqref="F24"/>
    </sheetView>
  </sheetViews>
  <sheetFormatPr defaultRowHeight="15" x14ac:dyDescent="0.25"/>
  <cols>
    <col min="1" max="1" width="19.7109375" customWidth="1"/>
    <col min="2" max="2" width="13.42578125" customWidth="1"/>
    <col min="4" max="7" width="8" customWidth="1"/>
    <col min="8" max="8" width="11.85546875" customWidth="1"/>
    <col min="9" max="12" width="11.42578125" customWidth="1"/>
    <col min="14" max="14" width="11.5703125" customWidth="1"/>
    <col min="15" max="15" width="6.5703125" customWidth="1"/>
    <col min="16" max="19" width="12.85546875" customWidth="1"/>
    <col min="20" max="20" width="10.7109375" customWidth="1"/>
    <col min="21" max="24" width="11.7109375" customWidth="1"/>
  </cols>
  <sheetData>
    <row r="1" spans="1:24" ht="15.75" thickBot="1" x14ac:dyDescent="0.3">
      <c r="C1" s="104" t="s">
        <v>264</v>
      </c>
      <c r="D1" s="104"/>
      <c r="E1" s="104"/>
      <c r="F1" s="104"/>
      <c r="G1" s="104"/>
      <c r="I1" s="104" t="s">
        <v>277</v>
      </c>
      <c r="J1" s="104"/>
      <c r="K1" s="104"/>
      <c r="L1" s="104"/>
    </row>
    <row r="2" spans="1:24" ht="31.5" thickTop="1" thickBot="1" x14ac:dyDescent="0.3">
      <c r="A2" s="76" t="s">
        <v>258</v>
      </c>
      <c r="B2" s="76" t="s">
        <v>259</v>
      </c>
      <c r="C2" s="83" t="s">
        <v>254</v>
      </c>
      <c r="D2" s="77" t="s">
        <v>249</v>
      </c>
      <c r="E2" s="77" t="s">
        <v>250</v>
      </c>
      <c r="F2" s="77" t="s">
        <v>251</v>
      </c>
      <c r="G2" s="77" t="s">
        <v>252</v>
      </c>
      <c r="H2" s="78" t="s">
        <v>276</v>
      </c>
      <c r="I2" s="77" t="s">
        <v>272</v>
      </c>
      <c r="J2" s="77" t="s">
        <v>273</v>
      </c>
      <c r="K2" s="77" t="s">
        <v>274</v>
      </c>
      <c r="L2" s="79" t="s">
        <v>275</v>
      </c>
      <c r="N2" s="93"/>
      <c r="P2" s="97" t="s">
        <v>249</v>
      </c>
      <c r="Q2" s="98" t="s">
        <v>250</v>
      </c>
      <c r="R2" s="98" t="s">
        <v>251</v>
      </c>
      <c r="S2" s="98" t="s">
        <v>252</v>
      </c>
      <c r="T2" s="99" t="s">
        <v>276</v>
      </c>
      <c r="U2" s="98" t="s">
        <v>272</v>
      </c>
      <c r="V2" s="98" t="s">
        <v>273</v>
      </c>
      <c r="W2" s="98" t="s">
        <v>274</v>
      </c>
      <c r="X2" s="100" t="s">
        <v>275</v>
      </c>
    </row>
    <row r="3" spans="1:24" ht="15.75" thickTop="1" x14ac:dyDescent="0.25">
      <c r="A3" s="8" t="s">
        <v>260</v>
      </c>
      <c r="B3" s="80">
        <v>1000</v>
      </c>
      <c r="C3" s="84">
        <f>AVERAGE(Tbl_1_GameObjects_1000[Snímková frekvence (Presented) '[FPS']])</f>
        <v>1434.0433333333326</v>
      </c>
      <c r="D3" s="24">
        <f>AVERAGE(Tbl_1_GameObjects_1000[Celkové využití CPU '[%']])</f>
        <v>48.612499999999997</v>
      </c>
      <c r="E3" s="19">
        <f>AVERAGE(Tbl_1_GameObjects_1000[CPU Spotřeba energie jádra (SVI3 TFN) '[W']])</f>
        <v>54.339149999999982</v>
      </c>
      <c r="F3" s="19">
        <f>AVERAGE(Tbl_1_GameObjects_1000[Využití GPU '[%']])</f>
        <v>40.575000000000003</v>
      </c>
      <c r="G3" s="19">
        <f>AVERAGE(Tbl_1_GameObjects_1000[Total Board Power (TBP) '[W']])</f>
        <v>47.011645833333311</v>
      </c>
      <c r="H3" s="73">
        <f t="shared" ref="H3:H22" si="0">B3*C3</f>
        <v>1434043.3333333326</v>
      </c>
      <c r="I3" s="24">
        <f t="shared" ref="I3:I22" si="1">$H3/D3</f>
        <v>29499.477157795478</v>
      </c>
      <c r="J3" s="19">
        <f t="shared" ref="J3:J22" si="2">$H3/E3</f>
        <v>26390.610330366468</v>
      </c>
      <c r="K3" s="19">
        <f t="shared" ref="K3:K22" si="3">$H3/F3</f>
        <v>35343.027315670544</v>
      </c>
      <c r="L3" s="87">
        <f t="shared" ref="L3:L22" si="4">$H3/G3</f>
        <v>30504.001889602707</v>
      </c>
      <c r="P3" s="101">
        <f t="shared" ref="P3:P22" si="5">D3*(60/$C3)</f>
        <v>2.0339343534481764</v>
      </c>
      <c r="Q3" s="94">
        <f t="shared" ref="Q3:Q22" si="6">E3*(60/$C3)</f>
        <v>2.2735358996590063</v>
      </c>
      <c r="R3" s="94">
        <f t="shared" ref="R3:R22" si="7">F3*(60/$C3)</f>
        <v>1.6976474444054466</v>
      </c>
      <c r="S3" s="94">
        <f t="shared" ref="S3:S22" si="8">G3*(60/$C3)</f>
        <v>1.9669550315773814</v>
      </c>
      <c r="T3" s="73">
        <f t="shared" ref="T3:T22" si="9">H3*(60/$C3)</f>
        <v>59999.999999999993</v>
      </c>
      <c r="U3" s="24">
        <f t="shared" ref="U3:U22" si="10">I3*(60/$C3)</f>
        <v>1234.2504499871432</v>
      </c>
      <c r="V3" s="19">
        <f t="shared" ref="V3:V22" si="11">J3*(60/$C3)</f>
        <v>1104.1762706998547</v>
      </c>
      <c r="W3" s="19">
        <f t="shared" ref="W3:W22" si="12">K3*(60/$C3)</f>
        <v>1478.7430683918665</v>
      </c>
      <c r="X3" s="87">
        <f t="shared" ref="X3:X22" si="13">L3*(60/$C3)</f>
        <v>1276.2795034386431</v>
      </c>
    </row>
    <row r="4" spans="1:24" x14ac:dyDescent="0.25">
      <c r="A4" s="8" t="s">
        <v>261</v>
      </c>
      <c r="B4" s="80">
        <v>1000</v>
      </c>
      <c r="C4" s="84">
        <f>AVERAGE(Tbl_2_GameObjects_Array_1000[Snímková frekvence (Presented) '[FPS']])</f>
        <v>1479.3937759336102</v>
      </c>
      <c r="D4" s="24">
        <f>AVERAGE(Tbl_2_GameObjects_Array_1000[Celkové využití CPU '[%']])</f>
        <v>48.567219917012437</v>
      </c>
      <c r="E4" s="19">
        <f>AVERAGE(Tbl_2_GameObjects_Array_1000[CPU Spotřeba energie jádra (SVI3 TFN) '[W']])</f>
        <v>53.094493775933636</v>
      </c>
      <c r="F4" s="19">
        <f>AVERAGE(Tbl_2_GameObjects_Array_1000[Využití GPU '[%']])</f>
        <v>41.771784232365142</v>
      </c>
      <c r="G4" s="19">
        <f>AVERAGE(Tbl_2_GameObjects_Array_1000[Total Board Power (TBP) '[W']])</f>
        <v>47.457298755186734</v>
      </c>
      <c r="H4" s="73">
        <f t="shared" si="0"/>
        <v>1479393.7759336103</v>
      </c>
      <c r="I4" s="24">
        <f t="shared" si="1"/>
        <v>30460.746537715633</v>
      </c>
      <c r="J4" s="19">
        <f t="shared" si="2"/>
        <v>27863.412394077317</v>
      </c>
      <c r="K4" s="19">
        <f t="shared" si="3"/>
        <v>35416.102115823989</v>
      </c>
      <c r="L4" s="88">
        <f t="shared" si="4"/>
        <v>31173.155968383544</v>
      </c>
      <c r="P4" s="101">
        <f t="shared" si="5"/>
        <v>1.9697481782237252</v>
      </c>
      <c r="Q4" s="94">
        <f t="shared" si="6"/>
        <v>2.1533615176565268</v>
      </c>
      <c r="R4" s="94">
        <f t="shared" si="7"/>
        <v>1.6941446521635106</v>
      </c>
      <c r="S4" s="94">
        <f t="shared" si="8"/>
        <v>1.9247329356338909</v>
      </c>
      <c r="T4" s="73">
        <f t="shared" si="9"/>
        <v>60000.000000000007</v>
      </c>
      <c r="U4" s="24">
        <f t="shared" si="10"/>
        <v>1235.4011636351215</v>
      </c>
      <c r="V4" s="19">
        <f t="shared" si="11"/>
        <v>1130.0606848839843</v>
      </c>
      <c r="W4" s="19">
        <f t="shared" si="12"/>
        <v>1436.3762789311616</v>
      </c>
      <c r="X4" s="88">
        <f t="shared" si="13"/>
        <v>1264.2944620492638</v>
      </c>
    </row>
    <row r="5" spans="1:24" x14ac:dyDescent="0.25">
      <c r="A5" s="8" t="s">
        <v>262</v>
      </c>
      <c r="B5" s="80">
        <v>1000</v>
      </c>
      <c r="C5" s="84">
        <f>AVERAGE(Tbl_3_GPU_Instancing_1000[Snímková frekvence (Presented) '[FPS']])</f>
        <v>2328.607500000001</v>
      </c>
      <c r="D5" s="24">
        <f>AVERAGE(Tbl_3_GPU_Instancing_1000[Celkové využití CPU '[%']])</f>
        <v>34.56166666666666</v>
      </c>
      <c r="E5" s="19">
        <f>AVERAGE(Tbl_3_GPU_Instancing_1000[CPU Spotřeba energie jádra (SVI3 TFN) '[W']])</f>
        <v>42.489216666666678</v>
      </c>
      <c r="F5" s="19">
        <f>AVERAGE(Tbl_3_GPU_Instancing_1000[Využití GPU '[%']])</f>
        <v>36.054166666666667</v>
      </c>
      <c r="G5" s="19">
        <f>AVERAGE(Tbl_3_GPU_Instancing_1000[Total Board Power (TBP) '[W']])</f>
        <v>52.541649999999997</v>
      </c>
      <c r="H5" s="73">
        <f t="shared" si="0"/>
        <v>2328607.5000000009</v>
      </c>
      <c r="I5" s="24">
        <f t="shared" si="1"/>
        <v>67375.440034720581</v>
      </c>
      <c r="J5" s="19">
        <f t="shared" si="2"/>
        <v>54804.670047655236</v>
      </c>
      <c r="K5" s="19">
        <f t="shared" si="3"/>
        <v>64586.363111059771</v>
      </c>
      <c r="L5" s="88">
        <f t="shared" si="4"/>
        <v>44319.268618324721</v>
      </c>
      <c r="P5" s="101">
        <f t="shared" si="5"/>
        <v>0.89053221721565301</v>
      </c>
      <c r="Q5" s="94">
        <f t="shared" si="6"/>
        <v>1.0947972124971681</v>
      </c>
      <c r="R5" s="94">
        <f t="shared" si="7"/>
        <v>0.92898867670914864</v>
      </c>
      <c r="S5" s="94">
        <f t="shared" si="8"/>
        <v>1.3538129547379703</v>
      </c>
      <c r="T5" s="73">
        <f t="shared" si="9"/>
        <v>59999.999999999993</v>
      </c>
      <c r="U5" s="24">
        <f t="shared" si="10"/>
        <v>1736.027390654386</v>
      </c>
      <c r="V5" s="19">
        <f t="shared" si="11"/>
        <v>1412.1229974821058</v>
      </c>
      <c r="W5" s="19">
        <f t="shared" si="12"/>
        <v>1664.1627181324393</v>
      </c>
      <c r="X5" s="88">
        <f t="shared" si="13"/>
        <v>1141.9511949091816</v>
      </c>
    </row>
    <row r="6" spans="1:24" ht="15.75" thickBot="1" x14ac:dyDescent="0.3">
      <c r="A6" s="8" t="s">
        <v>263</v>
      </c>
      <c r="B6" s="80">
        <v>1000</v>
      </c>
      <c r="C6" s="84">
        <f>AVERAGE(Tbl_4_DOTS_GI_1000[Snímková frekvence (Presented) '[FPS']])</f>
        <v>1909.6708333333322</v>
      </c>
      <c r="D6" s="24">
        <f>AVERAGE(Tbl_4_DOTS_GI_1000[Celkové využití CPU '[%']])</f>
        <v>45.545416666666668</v>
      </c>
      <c r="E6" s="19">
        <f>AVERAGE(Tbl_4_DOTS_GI_1000[CPU Spotřeba energie jádra (SVI3 TFN) '[W']])</f>
        <v>44.373037499999995</v>
      </c>
      <c r="F6" s="19">
        <f>AVERAGE(Tbl_4_DOTS_GI_1000[Využití GPU '[%']])</f>
        <v>66.270833333333329</v>
      </c>
      <c r="G6" s="19">
        <f>AVERAGE(Tbl_4_DOTS_GI_1000[Total Board Power (TBP) '[W']])</f>
        <v>52.883004166666666</v>
      </c>
      <c r="H6" s="73">
        <f t="shared" si="0"/>
        <v>1909670.8333333323</v>
      </c>
      <c r="I6" s="24">
        <f t="shared" si="1"/>
        <v>41928.935403306197</v>
      </c>
      <c r="J6" s="19">
        <f t="shared" si="2"/>
        <v>43036.738995687025</v>
      </c>
      <c r="K6" s="19">
        <f t="shared" si="3"/>
        <v>28816.158440741892</v>
      </c>
      <c r="L6" s="88">
        <f t="shared" si="4"/>
        <v>36111.239583038674</v>
      </c>
      <c r="P6" s="101">
        <f t="shared" si="5"/>
        <v>1.4309926885305286</v>
      </c>
      <c r="Q6" s="94">
        <f t="shared" si="6"/>
        <v>1.3941576755156329</v>
      </c>
      <c r="R6" s="94">
        <f t="shared" si="7"/>
        <v>2.0821651200795959</v>
      </c>
      <c r="S6" s="94">
        <f t="shared" si="8"/>
        <v>1.6615325503304463</v>
      </c>
      <c r="T6" s="73">
        <f t="shared" si="9"/>
        <v>60000.000000000007</v>
      </c>
      <c r="U6" s="24">
        <f t="shared" si="10"/>
        <v>1317.3663650751539</v>
      </c>
      <c r="V6" s="19">
        <f t="shared" si="11"/>
        <v>1352.1724763602224</v>
      </c>
      <c r="W6" s="19">
        <f t="shared" si="12"/>
        <v>905.37566802892184</v>
      </c>
      <c r="X6" s="88">
        <f t="shared" si="13"/>
        <v>1134.5800214167739</v>
      </c>
    </row>
    <row r="7" spans="1:24" ht="15.75" thickTop="1" x14ac:dyDescent="0.25">
      <c r="A7" s="46" t="s">
        <v>260</v>
      </c>
      <c r="B7" s="81">
        <v>10000</v>
      </c>
      <c r="C7" s="85">
        <f>AVERAGE(Tbl_1_GameObjects_10000[Snímková frekvence (Presented) '[FPS']])</f>
        <v>207.33430962343107</v>
      </c>
      <c r="D7" s="41">
        <f>AVERAGE(Tbl_1_GameObjects_10000[Celkové využití CPU '[%']])</f>
        <v>38.327196652719671</v>
      </c>
      <c r="E7" s="41">
        <f>AVERAGE(Tbl_1_GameObjects_10000[CPU Spotřeba energie jádra (SVI3 TFN) '[W']])</f>
        <v>46.51229288702929</v>
      </c>
      <c r="F7" s="41">
        <f>AVERAGE(Tbl_1_GameObjects_10000[Využití GPU '[%']])</f>
        <v>18.757322175732217</v>
      </c>
      <c r="G7" s="41">
        <f>AVERAGE(Tbl_1_GameObjects_10000[Total Board Power (TBP) '[W']])</f>
        <v>44.724476987447716</v>
      </c>
      <c r="H7" s="74">
        <f t="shared" si="0"/>
        <v>2073343.0962343107</v>
      </c>
      <c r="I7" s="41">
        <f t="shared" si="1"/>
        <v>54095.871269186282</v>
      </c>
      <c r="J7" s="41">
        <f t="shared" si="2"/>
        <v>44576.239259374292</v>
      </c>
      <c r="K7" s="41">
        <f t="shared" si="3"/>
        <v>110535.13272362264</v>
      </c>
      <c r="L7" s="87">
        <f t="shared" si="4"/>
        <v>46358.129505152428</v>
      </c>
      <c r="P7" s="102">
        <f t="shared" si="5"/>
        <v>11.091419472926908</v>
      </c>
      <c r="Q7" s="95">
        <f t="shared" si="6"/>
        <v>13.460085686206048</v>
      </c>
      <c r="R7" s="95">
        <f t="shared" si="7"/>
        <v>5.42813841369526</v>
      </c>
      <c r="S7" s="95">
        <f t="shared" si="8"/>
        <v>12.942713746319589</v>
      </c>
      <c r="T7" s="74">
        <f t="shared" si="9"/>
        <v>600000</v>
      </c>
      <c r="U7" s="41">
        <f t="shared" si="10"/>
        <v>15654.68002882033</v>
      </c>
      <c r="V7" s="41">
        <f t="shared" si="11"/>
        <v>12899.815570419229</v>
      </c>
      <c r="W7" s="41">
        <f t="shared" si="12"/>
        <v>31987.508364934198</v>
      </c>
      <c r="X7" s="87">
        <f t="shared" si="13"/>
        <v>13415.472698951737</v>
      </c>
    </row>
    <row r="8" spans="1:24" x14ac:dyDescent="0.25">
      <c r="A8" s="51" t="s">
        <v>261</v>
      </c>
      <c r="B8" s="80">
        <v>10000</v>
      </c>
      <c r="C8" s="84">
        <f>AVERAGE(Tbl_2_GameObjects_Array_10000[Snímková frekvence (Presented) '[FPS']])</f>
        <v>283.92987551867196</v>
      </c>
      <c r="D8" s="19">
        <f>AVERAGE(Tbl_2_GameObjects_Array_10000[Celkové využití CPU '[%']])</f>
        <v>48.818257261410807</v>
      </c>
      <c r="E8" s="19">
        <f>AVERAGE(Tbl_2_GameObjects_Array_10000[CPU Spotřeba energie jádra (SVI3 TFN) '[W']])</f>
        <v>54.192016597510381</v>
      </c>
      <c r="F8" s="19">
        <f>AVERAGE(Tbl_2_GameObjects_Array_10000[Využití GPU '[%']])</f>
        <v>24.622406639004151</v>
      </c>
      <c r="G8" s="19">
        <f>AVERAGE(Tbl_2_GameObjects_Array_10000[Total Board Power (TBP) '[W']])</f>
        <v>46.046775933609986</v>
      </c>
      <c r="H8" s="73">
        <f t="shared" si="0"/>
        <v>2839298.7551867198</v>
      </c>
      <c r="I8" s="19">
        <f t="shared" si="1"/>
        <v>58160.592255125215</v>
      </c>
      <c r="J8" s="19">
        <f t="shared" si="2"/>
        <v>52393.303173684799</v>
      </c>
      <c r="K8" s="19">
        <f t="shared" si="3"/>
        <v>115313.61644759006</v>
      </c>
      <c r="L8" s="88">
        <f t="shared" si="4"/>
        <v>61661.184689247442</v>
      </c>
      <c r="P8" s="101">
        <f t="shared" si="5"/>
        <v>10.316263585626174</v>
      </c>
      <c r="Q8" s="94">
        <f t="shared" si="6"/>
        <v>11.451845248446899</v>
      </c>
      <c r="R8" s="94">
        <f t="shared" si="7"/>
        <v>5.2032016554844542</v>
      </c>
      <c r="S8" s="94">
        <f t="shared" si="8"/>
        <v>9.7305947497409786</v>
      </c>
      <c r="T8" s="73">
        <f t="shared" si="9"/>
        <v>600000</v>
      </c>
      <c r="U8" s="19">
        <f t="shared" si="10"/>
        <v>12290.483799680409</v>
      </c>
      <c r="V8" s="19">
        <f t="shared" si="11"/>
        <v>11071.741516029217</v>
      </c>
      <c r="W8" s="19">
        <f t="shared" si="12"/>
        <v>24368.048533872599</v>
      </c>
      <c r="X8" s="88">
        <f t="shared" si="13"/>
        <v>13030.228237153391</v>
      </c>
    </row>
    <row r="9" spans="1:24" x14ac:dyDescent="0.25">
      <c r="A9" s="51" t="s">
        <v>262</v>
      </c>
      <c r="B9" s="80">
        <v>10000</v>
      </c>
      <c r="C9" s="84">
        <f>AVERAGE(Tbl_3_GPU_Instancing_10000[Snímková frekvence (Presented) '[FPS']])</f>
        <v>619.63166666666643</v>
      </c>
      <c r="D9" s="19">
        <f>AVERAGE(Tbl_3_GPU_Instancing_10000[Celkové využití CPU '[%']])</f>
        <v>19.324166666666663</v>
      </c>
      <c r="E9" s="19">
        <f>AVERAGE(Tbl_3_GPU_Instancing_10000[CPU Spotřeba energie jádra (SVI3 TFN) '[W']])</f>
        <v>33.356262500000021</v>
      </c>
      <c r="F9" s="19">
        <f>AVERAGE(Tbl_3_GPU_Instancing_10000[Využití GPU '[%']])</f>
        <v>28.404166666666665</v>
      </c>
      <c r="G9" s="19">
        <f>AVERAGE(Tbl_3_GPU_Instancing_10000[Total Board Power (TBP) '[W']])</f>
        <v>51.215475000000012</v>
      </c>
      <c r="H9" s="73">
        <f t="shared" si="0"/>
        <v>6196316.6666666642</v>
      </c>
      <c r="I9" s="19">
        <f t="shared" si="1"/>
        <v>320651.17081374786</v>
      </c>
      <c r="J9" s="19">
        <f t="shared" si="2"/>
        <v>185761.71915743439</v>
      </c>
      <c r="K9" s="19">
        <f t="shared" si="3"/>
        <v>218148.15901422905</v>
      </c>
      <c r="L9" s="88">
        <f t="shared" si="4"/>
        <v>120985.2425788624</v>
      </c>
      <c r="P9" s="101">
        <f t="shared" si="5"/>
        <v>1.8711922943469106</v>
      </c>
      <c r="Q9" s="94">
        <f t="shared" si="6"/>
        <v>3.2299442679656494</v>
      </c>
      <c r="R9" s="94">
        <f t="shared" si="7"/>
        <v>2.7504243112171487</v>
      </c>
      <c r="S9" s="94">
        <f t="shared" si="8"/>
        <v>4.9592825307507979</v>
      </c>
      <c r="T9" s="73">
        <f t="shared" si="9"/>
        <v>600000</v>
      </c>
      <c r="U9" s="19">
        <f t="shared" si="10"/>
        <v>31049.204364138175</v>
      </c>
      <c r="V9" s="19">
        <f t="shared" si="11"/>
        <v>17987.626761241598</v>
      </c>
      <c r="W9" s="19">
        <f t="shared" si="12"/>
        <v>21123.661434648671</v>
      </c>
      <c r="X9" s="88">
        <f t="shared" si="13"/>
        <v>11715.209123804862</v>
      </c>
    </row>
    <row r="10" spans="1:24" ht="15.75" thickBot="1" x14ac:dyDescent="0.3">
      <c r="A10" s="51" t="s">
        <v>263</v>
      </c>
      <c r="B10" s="80">
        <v>10000</v>
      </c>
      <c r="C10" s="84">
        <f>AVERAGE(Tbl_4_DOTS_GI_10000[Snímková frekvence (Presented) '[FPS']])</f>
        <v>1535.9419087136926</v>
      </c>
      <c r="D10" s="19">
        <f>AVERAGE(Tbl_4_DOTS_GI_10000[Celkové využití CPU '[%']])</f>
        <v>51.15892116182571</v>
      </c>
      <c r="E10" s="19">
        <f>AVERAGE(Tbl_4_DOTS_GI_10000[CPU Spotřeba energie jádra (SVI3 TFN) '[W']])</f>
        <v>48.681692946058128</v>
      </c>
      <c r="F10" s="19">
        <f>AVERAGE(Tbl_4_DOTS_GI_10000[Využití GPU '[%']])</f>
        <v>72.448132780082986</v>
      </c>
      <c r="G10" s="19">
        <f>AVERAGE(Tbl_4_DOTS_GI_10000[Total Board Power (TBP) '[W']])</f>
        <v>115.21488381742734</v>
      </c>
      <c r="H10" s="73">
        <f t="shared" si="0"/>
        <v>15359419.087136926</v>
      </c>
      <c r="I10" s="19">
        <f t="shared" si="1"/>
        <v>300229.53452345228</v>
      </c>
      <c r="J10" s="19">
        <f t="shared" si="2"/>
        <v>315507.08608585095</v>
      </c>
      <c r="K10" s="19">
        <f t="shared" si="3"/>
        <v>212005.72737686135</v>
      </c>
      <c r="L10" s="88">
        <f t="shared" si="4"/>
        <v>133311.06692322742</v>
      </c>
      <c r="P10" s="101">
        <f t="shared" si="5"/>
        <v>1.9984709397507037</v>
      </c>
      <c r="Q10" s="94">
        <f t="shared" si="6"/>
        <v>1.9017005527309685</v>
      </c>
      <c r="R10" s="94">
        <f t="shared" si="7"/>
        <v>2.8301122211356118</v>
      </c>
      <c r="S10" s="94">
        <f t="shared" si="8"/>
        <v>4.5007516168596444</v>
      </c>
      <c r="T10" s="73">
        <f t="shared" si="9"/>
        <v>600000.00000000012</v>
      </c>
      <c r="U10" s="19">
        <f t="shared" si="10"/>
        <v>11728.159749539718</v>
      </c>
      <c r="V10" s="19">
        <f t="shared" si="11"/>
        <v>12324.961678404066</v>
      </c>
      <c r="W10" s="19">
        <f t="shared" si="12"/>
        <v>8281.7869415807563</v>
      </c>
      <c r="X10" s="88">
        <f t="shared" si="13"/>
        <v>5207.6605046165441</v>
      </c>
    </row>
    <row r="11" spans="1:24" ht="15.75" thickTop="1" x14ac:dyDescent="0.25">
      <c r="A11" s="58" t="s">
        <v>260</v>
      </c>
      <c r="B11" s="81">
        <v>20000</v>
      </c>
      <c r="C11" s="85">
        <f>AVERAGE(Tbl_1_GameObjects_20000[Snímková frekvence (Presented) '[FPS']])</f>
        <v>104.68291666666666</v>
      </c>
      <c r="D11" s="60">
        <f>AVERAGE(Tbl_1_GameObjects_20000[Celkové využití CPU '[%']])</f>
        <v>39.045416666666661</v>
      </c>
      <c r="E11" s="41">
        <f>AVERAGE(Tbl_1_GameObjects_20000[CPU Spotřeba energie jádra (SVI3 TFN) '[W']])</f>
        <v>45.639504166666697</v>
      </c>
      <c r="F11" s="41">
        <f>AVERAGE(Tbl_1_GameObjects_20000[Využití GPU '[%']])</f>
        <v>15.758333333333333</v>
      </c>
      <c r="G11" s="41">
        <f>AVERAGE(Tbl_1_GameObjects_20000[Total Board Power (TBP) '[W']])</f>
        <v>44.730779166666679</v>
      </c>
      <c r="H11" s="74">
        <f t="shared" si="0"/>
        <v>2093658.333333333</v>
      </c>
      <c r="I11" s="60">
        <f t="shared" si="1"/>
        <v>53621.103629320554</v>
      </c>
      <c r="J11" s="41">
        <f t="shared" si="2"/>
        <v>45873.818560510546</v>
      </c>
      <c r="K11" s="41">
        <f t="shared" si="3"/>
        <v>132860.39132734001</v>
      </c>
      <c r="L11" s="87">
        <f t="shared" si="4"/>
        <v>46805.764896971094</v>
      </c>
      <c r="P11" s="102">
        <f t="shared" si="5"/>
        <v>22.379248444708026</v>
      </c>
      <c r="Q11" s="95">
        <f t="shared" si="6"/>
        <v>26.158711824199287</v>
      </c>
      <c r="R11" s="95">
        <f t="shared" si="7"/>
        <v>9.0320372235202342</v>
      </c>
      <c r="S11" s="95">
        <f t="shared" si="8"/>
        <v>25.63786752852862</v>
      </c>
      <c r="T11" s="74">
        <f t="shared" si="9"/>
        <v>1199999.9999999998</v>
      </c>
      <c r="U11" s="60">
        <f t="shared" si="10"/>
        <v>30733.440758091539</v>
      </c>
      <c r="V11" s="41">
        <f t="shared" si="11"/>
        <v>26293.011326718857</v>
      </c>
      <c r="W11" s="41">
        <f t="shared" si="12"/>
        <v>76150.185087255406</v>
      </c>
      <c r="X11" s="87">
        <f t="shared" si="13"/>
        <v>26827.165150171102</v>
      </c>
    </row>
    <row r="12" spans="1:24" x14ac:dyDescent="0.25">
      <c r="A12" s="8" t="s">
        <v>261</v>
      </c>
      <c r="B12" s="80">
        <v>20000</v>
      </c>
      <c r="C12" s="84">
        <f>AVERAGE(Tbl_2_GameObjects_Array_20000[Snímková frekvence (Presented) '[FPS']])</f>
        <v>129.69626556016598</v>
      </c>
      <c r="D12" s="24">
        <f>AVERAGE(Tbl_2_GameObjects_Array_20000[Celkové využití CPU '[%']])</f>
        <v>46.08091286307053</v>
      </c>
      <c r="E12" s="19">
        <f>AVERAGE(Tbl_2_GameObjects_Array_20000[CPU Spotřeba energie jádra (SVI3 TFN) '[W']])</f>
        <v>48.947609958506234</v>
      </c>
      <c r="F12" s="19">
        <f>AVERAGE(Tbl_2_GameObjects_Array_20000[Využití GPU '[%']])</f>
        <v>20.107883817427386</v>
      </c>
      <c r="G12" s="19">
        <f>AVERAGE(Tbl_2_GameObjects_Array_20000[Total Board Power (TBP) '[W']])</f>
        <v>45.421556016597549</v>
      </c>
      <c r="H12" s="73">
        <f t="shared" si="0"/>
        <v>2593925.3112033196</v>
      </c>
      <c r="I12" s="24">
        <f t="shared" si="1"/>
        <v>56290.666786727314</v>
      </c>
      <c r="J12" s="19">
        <f t="shared" si="2"/>
        <v>52993.9115189125</v>
      </c>
      <c r="K12" s="19">
        <f t="shared" si="3"/>
        <v>129000.41271151465</v>
      </c>
      <c r="L12" s="88">
        <f t="shared" si="4"/>
        <v>57107.803842199282</v>
      </c>
      <c r="P12" s="101">
        <f t="shared" si="5"/>
        <v>21.317921220342448</v>
      </c>
      <c r="Q12" s="94">
        <f t="shared" si="6"/>
        <v>22.644110721507001</v>
      </c>
      <c r="R12" s="94">
        <f t="shared" si="7"/>
        <v>9.3022958204294728</v>
      </c>
      <c r="S12" s="94">
        <f t="shared" si="8"/>
        <v>21.012889995137073</v>
      </c>
      <c r="T12" s="73">
        <f t="shared" si="9"/>
        <v>1200000</v>
      </c>
      <c r="U12" s="24">
        <f t="shared" si="10"/>
        <v>26041.150781144483</v>
      </c>
      <c r="V12" s="19">
        <f t="shared" si="11"/>
        <v>24516.008054678492</v>
      </c>
      <c r="W12" s="19">
        <f t="shared" si="12"/>
        <v>59678.085018572012</v>
      </c>
      <c r="X12" s="88">
        <f t="shared" si="13"/>
        <v>26419.174181560542</v>
      </c>
    </row>
    <row r="13" spans="1:24" x14ac:dyDescent="0.25">
      <c r="A13" s="8" t="s">
        <v>262</v>
      </c>
      <c r="B13" s="80">
        <v>20000</v>
      </c>
      <c r="C13" s="84">
        <f>AVERAGE(Tbl_3_GPU_Instancing_20000[Snímková frekvence (Presented) '[FPS']])</f>
        <v>334.6633333333333</v>
      </c>
      <c r="D13" s="24">
        <f>AVERAGE(Tbl_3_GPU_Instancing_20000[Celkové využití CPU '[%']])</f>
        <v>17.739999999999995</v>
      </c>
      <c r="E13" s="19">
        <f>AVERAGE(Tbl_3_GPU_Instancing_20000[CPU Spotřeba energie jádra (SVI3 TFN) '[W']])</f>
        <v>32.388941666666646</v>
      </c>
      <c r="F13" s="19">
        <f>AVERAGE(Tbl_3_GPU_Instancing_20000[Využití GPU '[%']])</f>
        <v>23.05</v>
      </c>
      <c r="G13" s="19">
        <f>AVERAGE(Tbl_3_GPU_Instancing_20000[Total Board Power (TBP) '[W']])</f>
        <v>50.709641666666627</v>
      </c>
      <c r="H13" s="73">
        <f t="shared" si="0"/>
        <v>6693266.666666666</v>
      </c>
      <c r="I13" s="24">
        <f t="shared" si="1"/>
        <v>377298.00826756866</v>
      </c>
      <c r="J13" s="19">
        <f t="shared" si="2"/>
        <v>206652.83650052382</v>
      </c>
      <c r="K13" s="19">
        <f t="shared" si="3"/>
        <v>290380.33261026751</v>
      </c>
      <c r="L13" s="88">
        <f t="shared" si="4"/>
        <v>131991.99297569488</v>
      </c>
      <c r="P13" s="101">
        <f t="shared" si="5"/>
        <v>3.1805097660335253</v>
      </c>
      <c r="Q13" s="94">
        <f t="shared" si="6"/>
        <v>5.8068402075717849</v>
      </c>
      <c r="R13" s="94">
        <f t="shared" si="7"/>
        <v>4.132511279992829</v>
      </c>
      <c r="S13" s="94">
        <f t="shared" si="8"/>
        <v>9.0914605723164499</v>
      </c>
      <c r="T13" s="73">
        <f t="shared" si="9"/>
        <v>1200000</v>
      </c>
      <c r="U13" s="24">
        <f t="shared" si="10"/>
        <v>67643.742953776789</v>
      </c>
      <c r="V13" s="19">
        <f t="shared" si="11"/>
        <v>37049.682337567392</v>
      </c>
      <c r="W13" s="19">
        <f t="shared" si="12"/>
        <v>52060.737527114965</v>
      </c>
      <c r="X13" s="88">
        <f t="shared" si="13"/>
        <v>23664.138821726392</v>
      </c>
    </row>
    <row r="14" spans="1:24" ht="15.75" thickBot="1" x14ac:dyDescent="0.3">
      <c r="A14" s="52" t="s">
        <v>263</v>
      </c>
      <c r="B14" s="82">
        <v>20000</v>
      </c>
      <c r="C14" s="86">
        <f>AVERAGE(Tbl_4_DOTS_GI_20000[Snímková frekvence (Presented) '[FPS']])</f>
        <v>1155.1377593360999</v>
      </c>
      <c r="D14" s="55">
        <f>AVERAGE(Tbl_4_DOTS_GI_20000[Celkové využití CPU '[%']])</f>
        <v>52.167634854771784</v>
      </c>
      <c r="E14" s="44">
        <f>AVERAGE(Tbl_4_DOTS_GI_20000[CPU Spotřeba energie jádra (SVI3 TFN) '[W']])</f>
        <v>49.416834024896268</v>
      </c>
      <c r="F14" s="44">
        <f>AVERAGE(Tbl_4_DOTS_GI_20000[Využití GPU '[%']])</f>
        <v>75.029045643153523</v>
      </c>
      <c r="G14" s="44">
        <f>AVERAGE(Tbl_4_DOTS_GI_20000[Total Board Power (TBP) '[W']])</f>
        <v>133.76755601659747</v>
      </c>
      <c r="H14" s="75">
        <f t="shared" si="0"/>
        <v>23102755.186721995</v>
      </c>
      <c r="I14" s="55">
        <f t="shared" si="1"/>
        <v>442856.09748337639</v>
      </c>
      <c r="J14" s="44">
        <f t="shared" si="2"/>
        <v>467507.79653514014</v>
      </c>
      <c r="K14" s="44">
        <f t="shared" si="3"/>
        <v>307917.48700365011</v>
      </c>
      <c r="L14" s="89">
        <f t="shared" si="4"/>
        <v>172708.21023190016</v>
      </c>
      <c r="P14" s="103">
        <f t="shared" si="5"/>
        <v>2.7096838156214949</v>
      </c>
      <c r="Q14" s="96">
        <f t="shared" si="6"/>
        <v>2.5668021130205942</v>
      </c>
      <c r="R14" s="96">
        <f t="shared" si="7"/>
        <v>3.8971479394600763</v>
      </c>
      <c r="S14" s="96">
        <f t="shared" si="8"/>
        <v>6.9481352298696528</v>
      </c>
      <c r="T14" s="75">
        <f t="shared" si="9"/>
        <v>1200000</v>
      </c>
      <c r="U14" s="55">
        <f t="shared" si="10"/>
        <v>23002.767967929751</v>
      </c>
      <c r="V14" s="44">
        <f t="shared" si="11"/>
        <v>24283.222988252106</v>
      </c>
      <c r="W14" s="44">
        <f t="shared" si="12"/>
        <v>15993.805994912067</v>
      </c>
      <c r="X14" s="89">
        <f t="shared" si="13"/>
        <v>8970.7851121321801</v>
      </c>
    </row>
    <row r="15" spans="1:24" ht="15.75" thickTop="1" x14ac:dyDescent="0.25">
      <c r="A15" s="51" t="s">
        <v>260</v>
      </c>
      <c r="B15" s="80">
        <v>30000</v>
      </c>
      <c r="C15" s="84">
        <f>AVERAGE(Tbl_1_GameObjects_30000[Snímková frekvence (Presented) '[FPS']])</f>
        <v>69.885000000000005</v>
      </c>
      <c r="D15" s="24">
        <f>AVERAGE(Tbl_1_GameObjects_30000[Celkové využití CPU '[%']])</f>
        <v>40.442916666666633</v>
      </c>
      <c r="E15" s="19">
        <f>AVERAGE(Tbl_1_GameObjects_30000[CPU Spotřeba energie jádra (SVI3 TFN) '[W']])</f>
        <v>45.146516666666663</v>
      </c>
      <c r="F15" s="19">
        <f>AVERAGE(Tbl_1_GameObjects_30000[Využití GPU '[%']])</f>
        <v>15.395833333333334</v>
      </c>
      <c r="G15" s="19">
        <f>AVERAGE(Tbl_1_GameObjects_30000[Total Board Power (TBP) '[W']])</f>
        <v>44.843583333333328</v>
      </c>
      <c r="H15" s="73">
        <f t="shared" si="0"/>
        <v>2096550.0000000002</v>
      </c>
      <c r="I15" s="24">
        <f t="shared" si="1"/>
        <v>51839.73295694554</v>
      </c>
      <c r="J15" s="19">
        <f t="shared" si="2"/>
        <v>46438.798711307012</v>
      </c>
      <c r="K15" s="19">
        <f t="shared" si="3"/>
        <v>136176.45466847092</v>
      </c>
      <c r="L15" s="88">
        <f t="shared" si="4"/>
        <v>46752.508255547531</v>
      </c>
      <c r="P15" s="101">
        <f t="shared" si="5"/>
        <v>34.722401087500863</v>
      </c>
      <c r="Q15" s="94">
        <f t="shared" si="6"/>
        <v>38.760692566359012</v>
      </c>
      <c r="R15" s="94">
        <f t="shared" si="7"/>
        <v>13.218144093868498</v>
      </c>
      <c r="S15" s="94">
        <f t="shared" si="8"/>
        <v>38.500608141947481</v>
      </c>
      <c r="T15" s="73">
        <f t="shared" si="9"/>
        <v>1800000</v>
      </c>
      <c r="U15" s="24">
        <f t="shared" si="10"/>
        <v>44507.175751831324</v>
      </c>
      <c r="V15" s="19">
        <f t="shared" si="11"/>
        <v>39870.185628939267</v>
      </c>
      <c r="W15" s="19">
        <f t="shared" si="12"/>
        <v>116914.74966170501</v>
      </c>
      <c r="X15" s="88">
        <f t="shared" si="13"/>
        <v>40139.522005192128</v>
      </c>
    </row>
    <row r="16" spans="1:24" x14ac:dyDescent="0.25">
      <c r="A16" s="51" t="s">
        <v>261</v>
      </c>
      <c r="B16" s="80">
        <v>30000</v>
      </c>
      <c r="C16" s="84">
        <f>AVERAGE(Tbl_2_GameObjects_Array_30000[Snímková frekvence (Presented) '[FPS']])</f>
        <v>88.5983402489627</v>
      </c>
      <c r="D16" s="24">
        <f>AVERAGE(Tbl_2_GameObjects_Array_30000[Celkové využití CPU '[%']])</f>
        <v>49.226141078838182</v>
      </c>
      <c r="E16" s="19">
        <f>AVERAGE(Tbl_2_GameObjects_Array_30000[CPU Spotřeba energie jádra (SVI3 TFN) '[W']])</f>
        <v>49.624493775933587</v>
      </c>
      <c r="F16" s="19">
        <f>AVERAGE(Tbl_2_GameObjects_Array_30000[Využití GPU '[%']])</f>
        <v>18.825726141078839</v>
      </c>
      <c r="G16" s="19">
        <f>AVERAGE(Tbl_2_GameObjects_Array_30000[Total Board Power (TBP) '[W']])</f>
        <v>45.716356846473062</v>
      </c>
      <c r="H16" s="73">
        <f t="shared" si="0"/>
        <v>2657950.2074688808</v>
      </c>
      <c r="I16" s="24">
        <f t="shared" si="1"/>
        <v>53994.689594133277</v>
      </c>
      <c r="J16" s="19">
        <f t="shared" si="2"/>
        <v>53561.255848173671</v>
      </c>
      <c r="K16" s="19">
        <f t="shared" si="3"/>
        <v>141187.12805818827</v>
      </c>
      <c r="L16" s="88">
        <f t="shared" si="4"/>
        <v>58140.026695367284</v>
      </c>
      <c r="P16" s="101">
        <f t="shared" si="5"/>
        <v>33.336611684041912</v>
      </c>
      <c r="Q16" s="94">
        <f t="shared" si="6"/>
        <v>33.606381543822145</v>
      </c>
      <c r="R16" s="94">
        <f t="shared" si="7"/>
        <v>12.749037569899114</v>
      </c>
      <c r="S16" s="94">
        <f t="shared" si="8"/>
        <v>30.959738106611972</v>
      </c>
      <c r="T16" s="73">
        <f t="shared" si="9"/>
        <v>1799999.9999999998</v>
      </c>
      <c r="U16" s="24">
        <f t="shared" si="10"/>
        <v>36565.937539511935</v>
      </c>
      <c r="V16" s="19">
        <f t="shared" si="11"/>
        <v>36272.410316716348</v>
      </c>
      <c r="W16" s="19">
        <f t="shared" si="12"/>
        <v>95613.841745646889</v>
      </c>
      <c r="X16" s="88">
        <f t="shared" si="13"/>
        <v>39373.216156415285</v>
      </c>
    </row>
    <row r="17" spans="1:24" x14ac:dyDescent="0.25">
      <c r="A17" s="51" t="s">
        <v>262</v>
      </c>
      <c r="B17" s="80">
        <v>30000</v>
      </c>
      <c r="C17" s="84">
        <f>AVERAGE(Tbl_3_GPU_Instancing_30000[Snímková frekvence (Presented) '[FPS']])</f>
        <v>228.96276150627602</v>
      </c>
      <c r="D17" s="24">
        <f>AVERAGE(Tbl_3_GPU_Instancing_30000[Celkové využití CPU '[%']])</f>
        <v>17.083263598326372</v>
      </c>
      <c r="E17" s="19">
        <f>AVERAGE(Tbl_3_GPU_Instancing_30000[CPU Spotřeba energie jádra (SVI3 TFN) '[W']])</f>
        <v>31.674322175732215</v>
      </c>
      <c r="F17" s="19">
        <f>AVERAGE(Tbl_3_GPU_Instancing_30000[Využití GPU '[%']])</f>
        <v>21.179916317991633</v>
      </c>
      <c r="G17" s="19">
        <f>AVERAGE(Tbl_3_GPU_Instancing_30000[Total Board Power (TBP) '[W']])</f>
        <v>50.224351464435138</v>
      </c>
      <c r="H17" s="73">
        <f t="shared" si="0"/>
        <v>6868882.8451882806</v>
      </c>
      <c r="I17" s="24">
        <f t="shared" si="1"/>
        <v>402082.58835631487</v>
      </c>
      <c r="J17" s="19">
        <f t="shared" si="2"/>
        <v>216859.66339166003</v>
      </c>
      <c r="K17" s="19">
        <f t="shared" si="3"/>
        <v>324311.14184116927</v>
      </c>
      <c r="L17" s="88">
        <f t="shared" si="4"/>
        <v>136763.99286215319</v>
      </c>
      <c r="P17" s="101">
        <f t="shared" si="5"/>
        <v>4.4766922322060063</v>
      </c>
      <c r="Q17" s="94">
        <f t="shared" si="6"/>
        <v>8.3002987823932237</v>
      </c>
      <c r="R17" s="94">
        <f t="shared" si="7"/>
        <v>5.5502255944124981</v>
      </c>
      <c r="S17" s="94">
        <f t="shared" si="8"/>
        <v>13.161358939075807</v>
      </c>
      <c r="T17" s="73">
        <f t="shared" si="9"/>
        <v>1800000</v>
      </c>
      <c r="U17" s="24">
        <f t="shared" si="10"/>
        <v>105366.28376888968</v>
      </c>
      <c r="V17" s="19">
        <f t="shared" si="11"/>
        <v>56828.366839657217</v>
      </c>
      <c r="W17" s="19">
        <f t="shared" si="12"/>
        <v>84986.171473725786</v>
      </c>
      <c r="X17" s="88">
        <f t="shared" si="13"/>
        <v>35839.188511465713</v>
      </c>
    </row>
    <row r="18" spans="1:24" ht="15.75" thickBot="1" x14ac:dyDescent="0.3">
      <c r="A18" s="51" t="s">
        <v>263</v>
      </c>
      <c r="B18" s="80">
        <v>30000</v>
      </c>
      <c r="C18" s="84">
        <f>AVERAGE(Tbl_4_DOTS_GI_30000[Snímková frekvence (Presented) '[FPS']])</f>
        <v>937.03041666666695</v>
      </c>
      <c r="D18" s="24">
        <f>AVERAGE(Tbl_4_DOTS_GI_30000[Celkové využití CPU '[%']])</f>
        <v>53.919999999999959</v>
      </c>
      <c r="E18" s="19">
        <f>AVERAGE(Tbl_4_DOTS_GI_30000[CPU Spotřeba energie jádra (SVI3 TFN) '[W']])</f>
        <v>49.268766666666643</v>
      </c>
      <c r="F18" s="19">
        <f>AVERAGE(Tbl_4_DOTS_GI_30000[Využití GPU '[%']])</f>
        <v>74.412499999999994</v>
      </c>
      <c r="G18" s="19">
        <f>AVERAGE(Tbl_4_DOTS_GI_30000[Total Board Power (TBP) '[W']])</f>
        <v>144.70463333333331</v>
      </c>
      <c r="H18" s="73">
        <f t="shared" si="0"/>
        <v>28110912.500000007</v>
      </c>
      <c r="I18" s="24">
        <f t="shared" si="1"/>
        <v>521344.81639465928</v>
      </c>
      <c r="J18" s="19">
        <f t="shared" si="2"/>
        <v>570562.53691486805</v>
      </c>
      <c r="K18" s="19">
        <f t="shared" si="3"/>
        <v>377771.3757769193</v>
      </c>
      <c r="L18" s="88">
        <f t="shared" si="4"/>
        <v>194264.08023332135</v>
      </c>
      <c r="P18" s="101">
        <f t="shared" si="5"/>
        <v>3.4526093736729426</v>
      </c>
      <c r="Q18" s="94">
        <f t="shared" si="6"/>
        <v>3.154781261547448</v>
      </c>
      <c r="R18" s="94">
        <f t="shared" si="7"/>
        <v>4.7647866286802305</v>
      </c>
      <c r="S18" s="94">
        <f t="shared" si="8"/>
        <v>9.2657376383637455</v>
      </c>
      <c r="T18" s="73">
        <f t="shared" si="9"/>
        <v>1800000</v>
      </c>
      <c r="U18" s="24">
        <f t="shared" si="10"/>
        <v>33382.789317507442</v>
      </c>
      <c r="V18" s="19">
        <f t="shared" si="11"/>
        <v>36534.301988480882</v>
      </c>
      <c r="W18" s="19">
        <f t="shared" si="12"/>
        <v>24189.484293633461</v>
      </c>
      <c r="X18" s="88">
        <f t="shared" si="13"/>
        <v>12439.131757817479</v>
      </c>
    </row>
    <row r="19" spans="1:24" ht="15.75" thickTop="1" x14ac:dyDescent="0.25">
      <c r="A19" s="58" t="s">
        <v>260</v>
      </c>
      <c r="B19" s="81">
        <v>40000</v>
      </c>
      <c r="C19" s="85">
        <f>AVERAGE(Tbl_1_GameObjects_40000[Snímková frekvence (Presented) '[FPS']])</f>
        <v>53.85499999999999</v>
      </c>
      <c r="D19" s="60">
        <f>AVERAGE(Tbl_1_GameObjects_40000[Celkové využití CPU '[%']])</f>
        <v>42.905833333333341</v>
      </c>
      <c r="E19" s="41">
        <f>AVERAGE(Tbl_1_GameObjects_40000[CPU Spotřeba energie jádra (SVI3 TFN) '[W']])</f>
        <v>45.471762499999976</v>
      </c>
      <c r="F19" s="41">
        <f>AVERAGE(Tbl_1_GameObjects_40000[Využití GPU '[%']])</f>
        <v>15.270833333333334</v>
      </c>
      <c r="G19" s="41">
        <f>AVERAGE(Tbl_1_GameObjects_40000[Total Board Power (TBP) '[W']])</f>
        <v>44.73342499999999</v>
      </c>
      <c r="H19" s="74">
        <f t="shared" si="0"/>
        <v>2154199.9999999995</v>
      </c>
      <c r="I19" s="60">
        <f t="shared" si="1"/>
        <v>50207.62522578513</v>
      </c>
      <c r="J19" s="41">
        <f t="shared" si="2"/>
        <v>47374.455740526901</v>
      </c>
      <c r="K19" s="41">
        <f t="shared" si="3"/>
        <v>141066.30286493857</v>
      </c>
      <c r="L19" s="87">
        <f t="shared" si="4"/>
        <v>48156.384180285771</v>
      </c>
      <c r="P19" s="102">
        <f t="shared" si="5"/>
        <v>47.801504038622241</v>
      </c>
      <c r="Q19" s="95">
        <f t="shared" si="6"/>
        <v>50.660212607928678</v>
      </c>
      <c r="R19" s="95">
        <f t="shared" si="7"/>
        <v>17.013276390307308</v>
      </c>
      <c r="S19" s="95">
        <f t="shared" si="8"/>
        <v>49.837628818122731</v>
      </c>
      <c r="T19" s="74">
        <f t="shared" si="9"/>
        <v>2399999.9999999995</v>
      </c>
      <c r="U19" s="60">
        <f t="shared" si="10"/>
        <v>55936.449977664248</v>
      </c>
      <c r="V19" s="41">
        <f t="shared" si="11"/>
        <v>52780.008252374231</v>
      </c>
      <c r="W19" s="41">
        <f t="shared" si="12"/>
        <v>157162.34652114596</v>
      </c>
      <c r="X19" s="87">
        <f t="shared" si="13"/>
        <v>53651.156825125734</v>
      </c>
    </row>
    <row r="20" spans="1:24" x14ac:dyDescent="0.25">
      <c r="A20" s="8" t="s">
        <v>261</v>
      </c>
      <c r="B20" s="80">
        <v>40000</v>
      </c>
      <c r="C20" s="84">
        <f>AVERAGE(Tbl_2_GameObjects_Array_40000[Snímková frekvence (Presented) '[FPS']])</f>
        <v>67.891250000000028</v>
      </c>
      <c r="D20" s="24">
        <f>AVERAGE(Tbl_2_GameObjects_Array_40000[Celkové využití CPU '[%']])</f>
        <v>52.112500000000004</v>
      </c>
      <c r="E20" s="19">
        <f>AVERAGE(Tbl_2_GameObjects_Array_40000[CPU Spotřeba energie jádra (SVI3 TFN) '[W']])</f>
        <v>49.812862500000001</v>
      </c>
      <c r="F20" s="19">
        <f>AVERAGE(Tbl_2_GameObjects_Array_40000[Využití GPU '[%']])</f>
        <v>18.8125</v>
      </c>
      <c r="G20" s="19">
        <f>AVERAGE(Tbl_2_GameObjects_Array_40000[Total Board Power (TBP) '[W']])</f>
        <v>45.849458333333324</v>
      </c>
      <c r="H20" s="73">
        <f t="shared" si="0"/>
        <v>2715650.0000000009</v>
      </c>
      <c r="I20" s="24">
        <f t="shared" si="1"/>
        <v>52111.297673302965</v>
      </c>
      <c r="J20" s="19">
        <f t="shared" si="2"/>
        <v>54517.043665177858</v>
      </c>
      <c r="K20" s="19">
        <f t="shared" si="3"/>
        <v>144353.48837209307</v>
      </c>
      <c r="L20" s="88">
        <f t="shared" si="4"/>
        <v>59229.707366590148</v>
      </c>
      <c r="P20" s="101">
        <f t="shared" si="5"/>
        <v>46.055272218437558</v>
      </c>
      <c r="Q20" s="94">
        <f t="shared" si="6"/>
        <v>44.022930053578314</v>
      </c>
      <c r="R20" s="94">
        <f t="shared" si="7"/>
        <v>16.625853847145244</v>
      </c>
      <c r="S20" s="94">
        <f t="shared" si="8"/>
        <v>40.520206948612646</v>
      </c>
      <c r="T20" s="73">
        <f t="shared" si="9"/>
        <v>2400000</v>
      </c>
      <c r="U20" s="24">
        <f t="shared" si="10"/>
        <v>46054.209642600137</v>
      </c>
      <c r="V20" s="19">
        <f t="shared" si="11"/>
        <v>48180.326918574487</v>
      </c>
      <c r="W20" s="19">
        <f t="shared" si="12"/>
        <v>127574.75083056476</v>
      </c>
      <c r="X20" s="88">
        <f t="shared" si="13"/>
        <v>52345.220363381253</v>
      </c>
    </row>
    <row r="21" spans="1:24" x14ac:dyDescent="0.25">
      <c r="A21" s="8" t="s">
        <v>262</v>
      </c>
      <c r="B21" s="80">
        <v>40000</v>
      </c>
      <c r="C21" s="84">
        <f>AVERAGE(Tbl_3_GPU_Instancing_40000[Snímková frekvence (Presented) '[FPS']])</f>
        <v>173.64771784232369</v>
      </c>
      <c r="D21" s="24">
        <f>AVERAGE(Tbl_3_GPU_Instancing_40000[Celkové využití CPU '[%']])</f>
        <v>16.797095435684643</v>
      </c>
      <c r="E21" s="19">
        <f>AVERAGE(Tbl_3_GPU_Instancing_40000[CPU Spotřeba energie jádra (SVI3 TFN) '[W']])</f>
        <v>31.584643153526965</v>
      </c>
      <c r="F21" s="19">
        <f>AVERAGE(Tbl_3_GPU_Instancing_40000[Využití GPU '[%']])</f>
        <v>19.979253112033195</v>
      </c>
      <c r="G21" s="19">
        <f>AVERAGE(Tbl_3_GPU_Instancing_40000[Total Board Power (TBP) '[W']])</f>
        <v>50.314041493775939</v>
      </c>
      <c r="H21" s="73">
        <f t="shared" si="0"/>
        <v>6945908.7136929473</v>
      </c>
      <c r="I21" s="24">
        <f t="shared" si="1"/>
        <v>413518.44074998167</v>
      </c>
      <c r="J21" s="19">
        <f t="shared" si="2"/>
        <v>219914.11078891097</v>
      </c>
      <c r="K21" s="19">
        <f t="shared" si="3"/>
        <v>347656.07476635522</v>
      </c>
      <c r="L21" s="88">
        <f t="shared" si="4"/>
        <v>138051.09880811675</v>
      </c>
      <c r="P21" s="101">
        <f t="shared" si="5"/>
        <v>5.8038524125966839</v>
      </c>
      <c r="Q21" s="94">
        <f t="shared" si="6"/>
        <v>10.91335154161021</v>
      </c>
      <c r="R21" s="94">
        <f t="shared" si="7"/>
        <v>6.9033742661132491</v>
      </c>
      <c r="S21" s="94">
        <f t="shared" si="8"/>
        <v>17.384867058072931</v>
      </c>
      <c r="T21" s="73">
        <f t="shared" si="9"/>
        <v>2400000</v>
      </c>
      <c r="U21" s="24">
        <f t="shared" si="10"/>
        <v>142881.84580420449</v>
      </c>
      <c r="V21" s="19">
        <f t="shared" si="11"/>
        <v>75986.294615837673</v>
      </c>
      <c r="W21" s="19">
        <f t="shared" si="12"/>
        <v>120124.61059190032</v>
      </c>
      <c r="X21" s="88">
        <f t="shared" si="13"/>
        <v>47700.401890730456</v>
      </c>
    </row>
    <row r="22" spans="1:24" ht="15.75" thickBot="1" x14ac:dyDescent="0.3">
      <c r="A22" s="52" t="s">
        <v>263</v>
      </c>
      <c r="B22" s="82">
        <v>40000</v>
      </c>
      <c r="C22" s="86">
        <f>AVERAGE(Tbl_4_DOTS_GI_40000[Snímková frekvence (Presented) '[FPS']])</f>
        <v>642.26514522821594</v>
      </c>
      <c r="D22" s="55">
        <f>AVERAGE(Tbl_4_DOTS_GI_40000[Celkové využití CPU '[%']])</f>
        <v>43.282572614107913</v>
      </c>
      <c r="E22" s="44">
        <f>AVERAGE(Tbl_4_DOTS_GI_40000[CPU Spotřeba energie jádra (SVI3 TFN) '[W']])</f>
        <v>37.927838174273866</v>
      </c>
      <c r="F22" s="44">
        <f>AVERAGE(Tbl_4_DOTS_GI_40000[Využití GPU '[%']])</f>
        <v>78.112033195020743</v>
      </c>
      <c r="G22" s="44">
        <f>AVERAGE(Tbl_4_DOTS_GI_40000[Total Board Power (TBP) '[W']])</f>
        <v>135.02578008298755</v>
      </c>
      <c r="H22" s="75">
        <f t="shared" si="0"/>
        <v>25690605.809128638</v>
      </c>
      <c r="I22" s="55">
        <f t="shared" si="1"/>
        <v>593555.42560228531</v>
      </c>
      <c r="J22" s="44">
        <f t="shared" si="2"/>
        <v>677354.86771176849</v>
      </c>
      <c r="K22" s="44">
        <f t="shared" si="3"/>
        <v>328894.34262948221</v>
      </c>
      <c r="L22" s="89">
        <f t="shared" si="4"/>
        <v>190264.45019120837</v>
      </c>
      <c r="P22" s="103">
        <f t="shared" si="5"/>
        <v>4.0434303124509423</v>
      </c>
      <c r="Q22" s="96">
        <f t="shared" si="6"/>
        <v>3.5431944382530967</v>
      </c>
      <c r="R22" s="96">
        <f t="shared" si="7"/>
        <v>7.2971762931894935</v>
      </c>
      <c r="S22" s="96">
        <f t="shared" si="8"/>
        <v>12.614022207449125</v>
      </c>
      <c r="T22" s="75">
        <f t="shared" si="9"/>
        <v>2400000</v>
      </c>
      <c r="U22" s="55">
        <f t="shared" si="10"/>
        <v>55449.569077086759</v>
      </c>
      <c r="V22" s="44">
        <f t="shared" si="11"/>
        <v>63278.059481594704</v>
      </c>
      <c r="W22" s="44">
        <f t="shared" si="12"/>
        <v>30725.099601593633</v>
      </c>
      <c r="X22" s="89">
        <f t="shared" si="13"/>
        <v>17774.383517910042</v>
      </c>
    </row>
    <row r="23" spans="1:24" ht="15.75" thickTop="1" x14ac:dyDescent="0.25"/>
  </sheetData>
  <mergeCells count="2">
    <mergeCell ref="C1:G1"/>
    <mergeCell ref="I1:L1"/>
  </mergeCells>
  <conditionalFormatting sqref="C3:C6">
    <cfRule type="dataBar" priority="1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{0AEDC065-B2DA-4059-AE27-2B2D9E7519FE}</x14:id>
        </ext>
      </extLst>
    </cfRule>
  </conditionalFormatting>
  <conditionalFormatting sqref="C7:C10">
    <cfRule type="dataBar" priority="1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{25431D0D-4BC1-417A-A451-EFD887DB4628}</x14:id>
        </ext>
      </extLst>
    </cfRule>
  </conditionalFormatting>
  <conditionalFormatting sqref="C11:C14">
    <cfRule type="dataBar" priority="1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{1E9969EC-A567-479C-AA9A-B0A1C906BBE8}</x14:id>
        </ext>
      </extLst>
    </cfRule>
  </conditionalFormatting>
  <conditionalFormatting sqref="C15:C18">
    <cfRule type="dataBar" priority="1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{E7C647C0-55A0-43F8-8DFD-C7530493449C}</x14:id>
        </ext>
      </extLst>
    </cfRule>
  </conditionalFormatting>
  <conditionalFormatting sqref="C19:C22">
    <cfRule type="dataBar" priority="1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{60F5C7CF-4DE5-4DD4-A1BD-6C1873C7BAC5}</x14:id>
        </ext>
      </extLst>
    </cfRule>
  </conditionalFormatting>
  <conditionalFormatting sqref="D3:D6">
    <cfRule type="dataBar" priority="136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{CEC5D88B-A60B-4D9F-BDE1-B79FC70D971E}</x14:id>
        </ext>
      </extLst>
    </cfRule>
  </conditionalFormatting>
  <conditionalFormatting sqref="D7:D10">
    <cfRule type="dataBar" priority="132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{F085C3A3-CD9E-40CD-ADE3-BD77269D69BA}</x14:id>
        </ext>
      </extLst>
    </cfRule>
  </conditionalFormatting>
  <conditionalFormatting sqref="D11:D14">
    <cfRule type="dataBar" priority="128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{5154D5AF-B32B-4474-83D8-56EDD0D26276}</x14:id>
        </ext>
      </extLst>
    </cfRule>
  </conditionalFormatting>
  <conditionalFormatting sqref="D15:D18">
    <cfRule type="dataBar" priority="140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{B95DA1B5-4845-4847-A8EF-876577F04B51}</x14:id>
        </ext>
      </extLst>
    </cfRule>
  </conditionalFormatting>
  <conditionalFormatting sqref="D19:D22">
    <cfRule type="dataBar" priority="124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{13FEB705-DE03-43ED-8034-98A7041CCBF2}</x14:id>
        </ext>
      </extLst>
    </cfRule>
  </conditionalFormatting>
  <conditionalFormatting sqref="E3:E6">
    <cfRule type="dataBar" priority="13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{2CEE2EF8-09F9-4D4F-8A44-CCD8A9E9523F}</x14:id>
        </ext>
      </extLst>
    </cfRule>
  </conditionalFormatting>
  <conditionalFormatting sqref="E7:E10">
    <cfRule type="dataBar" priority="13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{26ACB4E0-FAB5-4772-B495-66F72446E7DE}</x14:id>
        </ext>
      </extLst>
    </cfRule>
  </conditionalFormatting>
  <conditionalFormatting sqref="E11:E14">
    <cfRule type="dataBar" priority="12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{23CFDA87-B369-4317-8E1E-0AE6F7544B50}</x14:id>
        </ext>
      </extLst>
    </cfRule>
  </conditionalFormatting>
  <conditionalFormatting sqref="E15:E18">
    <cfRule type="dataBar" priority="13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{0540AE65-F279-4421-BC38-C8BE241FDBAA}</x14:id>
        </ext>
      </extLst>
    </cfRule>
  </conditionalFormatting>
  <conditionalFormatting sqref="E19:E22">
    <cfRule type="dataBar" priority="12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{114E2311-BC44-4C16-8113-D02B2CFD6E10}</x14:id>
        </ext>
      </extLst>
    </cfRule>
  </conditionalFormatting>
  <conditionalFormatting sqref="F3:F6">
    <cfRule type="dataBar" priority="13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{EF637B50-874F-45BB-BDEA-AE05885DEEB2}</x14:id>
        </ext>
      </extLst>
    </cfRule>
  </conditionalFormatting>
  <conditionalFormatting sqref="F7:F10">
    <cfRule type="dataBar" priority="13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{280A3EEE-6879-4531-8B16-30501EDAA6CD}</x14:id>
        </ext>
      </extLst>
    </cfRule>
  </conditionalFormatting>
  <conditionalFormatting sqref="F11:F14">
    <cfRule type="dataBar" priority="126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{51483222-7321-4230-9D70-1CB620CC23C9}</x14:id>
        </ext>
      </extLst>
    </cfRule>
  </conditionalFormatting>
  <conditionalFormatting sqref="F15:F18">
    <cfRule type="dataBar" priority="13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{2097F811-C24B-4FAD-B649-28B285957658}</x14:id>
        </ext>
      </extLst>
    </cfRule>
  </conditionalFormatting>
  <conditionalFormatting sqref="F19:F22">
    <cfRule type="dataBar" priority="12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{20A26B05-A77D-4859-B201-C65A72EC6D52}</x14:id>
        </ext>
      </extLst>
    </cfRule>
  </conditionalFormatting>
  <conditionalFormatting sqref="G3:G6">
    <cfRule type="dataBar" priority="20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{CBE1615C-6788-4B52-A26D-25CCFA4205B8}</x14:id>
        </ext>
      </extLst>
    </cfRule>
  </conditionalFormatting>
  <conditionalFormatting sqref="G7:G10">
    <cfRule type="dataBar" priority="20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{FC32CCB5-D3FB-4E99-8A81-122A628708CA}</x14:id>
        </ext>
      </extLst>
    </cfRule>
  </conditionalFormatting>
  <conditionalFormatting sqref="G11:G14">
    <cfRule type="dataBar" priority="20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{EBCFFEDA-367E-4D05-8C14-32A2BA5E67C2}</x14:id>
        </ext>
      </extLst>
    </cfRule>
  </conditionalFormatting>
  <conditionalFormatting sqref="G15:G18">
    <cfRule type="dataBar" priority="21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{A3CE109F-293D-42AC-8A83-624F8428F3D2}</x14:id>
        </ext>
      </extLst>
    </cfRule>
  </conditionalFormatting>
  <conditionalFormatting sqref="G19:G22">
    <cfRule type="dataBar" priority="21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{A149E249-C4DC-4588-9EFC-AF631A40987E}</x14:id>
        </ext>
      </extLst>
    </cfRule>
  </conditionalFormatting>
  <conditionalFormatting sqref="H3:H6">
    <cfRule type="dataBar" priority="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{4293735C-5B15-43DF-92E3-8D756F1CB16B}</x14:id>
        </ext>
      </extLst>
    </cfRule>
  </conditionalFormatting>
  <conditionalFormatting sqref="H7:H10">
    <cfRule type="dataBar" priority="1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{93DAC4DD-B2AD-405C-B7F9-AB3CBC4416E1}</x14:id>
        </ext>
      </extLst>
    </cfRule>
  </conditionalFormatting>
  <conditionalFormatting sqref="H11:H14">
    <cfRule type="dataBar" priority="1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{AB1A5D8D-E4F3-42B7-B425-143CBAEAB662}</x14:id>
        </ext>
      </extLst>
    </cfRule>
  </conditionalFormatting>
  <conditionalFormatting sqref="H15:H18">
    <cfRule type="dataBar" priority="1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{FF46F8CB-9317-4748-B610-6D869CCF152E}</x14:id>
        </ext>
      </extLst>
    </cfRule>
  </conditionalFormatting>
  <conditionalFormatting sqref="H19:H22">
    <cfRule type="dataBar" priority="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{6EA93F0E-7F57-47EB-8914-591C8E7B23EF}</x14:id>
        </ext>
      </extLst>
    </cfRule>
  </conditionalFormatting>
  <conditionalFormatting sqref="I3:I6">
    <cfRule type="dataBar" priority="176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{8668F0E4-D063-4ED6-BEA6-E1707A74DA75}</x14:id>
        </ext>
      </extLst>
    </cfRule>
  </conditionalFormatting>
  <conditionalFormatting sqref="I7:I10">
    <cfRule type="dataBar" priority="172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{7BE9D05A-99DE-499D-BCC7-E74CBA3CA4CD}</x14:id>
        </ext>
      </extLst>
    </cfRule>
  </conditionalFormatting>
  <conditionalFormatting sqref="I11:I14">
    <cfRule type="dataBar" priority="168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{9251CEA4-BB5D-4D00-8006-252490A18F07}</x14:id>
        </ext>
      </extLst>
    </cfRule>
  </conditionalFormatting>
  <conditionalFormatting sqref="I15:I18">
    <cfRule type="dataBar" priority="180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{743F52BA-874B-40DD-B03F-54BCEB7E4BEF}</x14:id>
        </ext>
      </extLst>
    </cfRule>
  </conditionalFormatting>
  <conditionalFormatting sqref="I19:I22">
    <cfRule type="dataBar" priority="164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{EAB53226-4936-4CCB-ACF1-65BB63FEFF54}</x14:id>
        </ext>
      </extLst>
    </cfRule>
  </conditionalFormatting>
  <conditionalFormatting sqref="J3:J6">
    <cfRule type="dataBar" priority="17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{DC722ADB-9A16-4B78-8D50-54CE608AD66B}</x14:id>
        </ext>
      </extLst>
    </cfRule>
  </conditionalFormatting>
  <conditionalFormatting sqref="J7:J10">
    <cfRule type="dataBar" priority="17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{2AD144A3-14D1-4486-84F6-A704F6D8FC57}</x14:id>
        </ext>
      </extLst>
    </cfRule>
  </conditionalFormatting>
  <conditionalFormatting sqref="J11:J14">
    <cfRule type="dataBar" priority="16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{420FD69C-FD23-465A-A295-5DC79D664ACD}</x14:id>
        </ext>
      </extLst>
    </cfRule>
  </conditionalFormatting>
  <conditionalFormatting sqref="J15:J18">
    <cfRule type="dataBar" priority="17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{D5A1AB9A-D22F-4E42-AA06-2963F7CA01FF}</x14:id>
        </ext>
      </extLst>
    </cfRule>
  </conditionalFormatting>
  <conditionalFormatting sqref="J19:J22">
    <cfRule type="dataBar" priority="16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{2BA38397-D86D-4942-A513-9601FC7AB5D6}</x14:id>
        </ext>
      </extLst>
    </cfRule>
  </conditionalFormatting>
  <conditionalFormatting sqref="K3:K6">
    <cfRule type="dataBar" priority="17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{5AF45475-7181-457F-BCAE-F5D7AC248E7B}</x14:id>
        </ext>
      </extLst>
    </cfRule>
  </conditionalFormatting>
  <conditionalFormatting sqref="K7:K10">
    <cfRule type="dataBar" priority="17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{FF3D076A-E74C-4EE2-82DE-7DCBEC392924}</x14:id>
        </ext>
      </extLst>
    </cfRule>
  </conditionalFormatting>
  <conditionalFormatting sqref="K11:K14">
    <cfRule type="dataBar" priority="166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{1B0F367E-54F4-46BD-8139-C9D2F9712D7B}</x14:id>
        </ext>
      </extLst>
    </cfRule>
  </conditionalFormatting>
  <conditionalFormatting sqref="K15:K18">
    <cfRule type="dataBar" priority="17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{4A4B9FC9-B6A5-49E5-8724-BEAAF2F5F171}</x14:id>
        </ext>
      </extLst>
    </cfRule>
  </conditionalFormatting>
  <conditionalFormatting sqref="K19:K22">
    <cfRule type="dataBar" priority="16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{DFD06CAB-1408-4065-875E-2BBEA1D8CA1C}</x14:id>
        </ext>
      </extLst>
    </cfRule>
  </conditionalFormatting>
  <conditionalFormatting sqref="L3:L6">
    <cfRule type="dataBar" priority="17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{5BB1BE85-FDA1-4A47-BA9F-AF5328864707}</x14:id>
        </ext>
      </extLst>
    </cfRule>
  </conditionalFormatting>
  <conditionalFormatting sqref="L7:L10">
    <cfRule type="dataBar" priority="16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{8D3B3AC0-42F9-40B8-AAAD-CCFCA0B60765}</x14:id>
        </ext>
      </extLst>
    </cfRule>
  </conditionalFormatting>
  <conditionalFormatting sqref="L11:L14">
    <cfRule type="dataBar" priority="16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{92064728-C250-496B-ADDC-3D2B44C7AC27}</x14:id>
        </ext>
      </extLst>
    </cfRule>
  </conditionalFormatting>
  <conditionalFormatting sqref="L15:L18">
    <cfRule type="dataBar" priority="17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{806BD1AA-33BB-439C-96E2-8B2F699BD099}</x14:id>
        </ext>
      </extLst>
    </cfRule>
  </conditionalFormatting>
  <conditionalFormatting sqref="L19:L22">
    <cfRule type="dataBar" priority="16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{2CD2DEA7-408E-4CEB-A94E-B1E128B82EAF}</x14:id>
        </ext>
      </extLst>
    </cfRule>
  </conditionalFormatting>
  <conditionalFormatting sqref="P3:P6">
    <cfRule type="dataBar" priority="17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{111A9AC8-DD48-45D8-AE20-2F0A7C2A1A27}</x14:id>
        </ext>
      </extLst>
    </cfRule>
  </conditionalFormatting>
  <conditionalFormatting sqref="P7:P10">
    <cfRule type="dataBar" priority="14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{B954B945-6A0C-425C-AB9B-07DE4DB699A1}</x14:id>
        </ext>
      </extLst>
    </cfRule>
  </conditionalFormatting>
  <conditionalFormatting sqref="P11:P14">
    <cfRule type="dataBar" priority="11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{673B4302-9347-4E05-9635-ED1462041BF4}</x14:id>
        </ext>
      </extLst>
    </cfRule>
  </conditionalFormatting>
  <conditionalFormatting sqref="P15:P18">
    <cfRule type="dataBar" priority="20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{E2723E45-3568-4CBF-8D21-1EA26CE3C403}</x14:id>
        </ext>
      </extLst>
    </cfRule>
  </conditionalFormatting>
  <conditionalFormatting sqref="P19:P22">
    <cfRule type="dataBar" priority="8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{0778A36F-8308-4E3D-8AAA-3015E74BA29D}</x14:id>
        </ext>
      </extLst>
    </cfRule>
  </conditionalFormatting>
  <conditionalFormatting sqref="Q3:Q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{7FA94F46-3F17-4EED-8306-E03379988C4F}</x14:id>
        </ext>
      </extLst>
    </cfRule>
  </conditionalFormatting>
  <conditionalFormatting sqref="Q7:Q10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{69F74773-A22D-490C-9917-38BD5B3705D0}</x14:id>
        </ext>
      </extLst>
    </cfRule>
  </conditionalFormatting>
  <conditionalFormatting sqref="Q11:Q14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{1FB89275-80C3-4819-A60B-08C536C0CB5D}</x14:id>
        </ext>
      </extLst>
    </cfRule>
  </conditionalFormatting>
  <conditionalFormatting sqref="Q15:Q18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{AF164A88-3771-4CBD-A7D2-DE14C2BFAB68}</x14:id>
        </ext>
      </extLst>
    </cfRule>
  </conditionalFormatting>
  <conditionalFormatting sqref="Q19:Q22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{E1CC9B52-2154-4D65-B3D1-7C967352F1F7}</x14:id>
        </ext>
      </extLst>
    </cfRule>
  </conditionalFormatting>
  <conditionalFormatting sqref="R3:R6">
    <cfRule type="dataBar" priority="1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{1B54261E-FDDC-4E5E-B406-34BF1C59C19B}</x14:id>
        </ext>
      </extLst>
    </cfRule>
  </conditionalFormatting>
  <conditionalFormatting sqref="R7:R10">
    <cfRule type="dataBar" priority="1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{6DDE426F-9487-4B60-9DC2-D739A4E4AF73}</x14:id>
        </ext>
      </extLst>
    </cfRule>
  </conditionalFormatting>
  <conditionalFormatting sqref="R11:R14">
    <cfRule type="dataBar" priority="9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{4AEA58B1-844A-49CA-9711-F488C9C46F53}</x14:id>
        </ext>
      </extLst>
    </cfRule>
  </conditionalFormatting>
  <conditionalFormatting sqref="R15:R18">
    <cfRule type="dataBar" priority="1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{84F3B24F-56F8-470B-B7E6-8F22C1A64D2B}</x14:id>
        </ext>
      </extLst>
    </cfRule>
  </conditionalFormatting>
  <conditionalFormatting sqref="R19:R22">
    <cfRule type="dataBar" priority="6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{6DEE3D39-7675-4D8B-9845-06553DAA1276}</x14:id>
        </ext>
      </extLst>
    </cfRule>
  </conditionalFormatting>
  <conditionalFormatting sqref="S3:S6">
    <cfRule type="dataBar" priority="4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{18C89573-B07B-42B6-AF74-2839D176F0DE}</x14:id>
        </ext>
      </extLst>
    </cfRule>
  </conditionalFormatting>
  <conditionalFormatting sqref="S7:S10">
    <cfRule type="dataBar" priority="4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{906D3B46-8232-4B29-960D-86DFECD1CE5C}</x14:id>
        </ext>
      </extLst>
    </cfRule>
  </conditionalFormatting>
  <conditionalFormatting sqref="S11:S14">
    <cfRule type="dataBar" priority="4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{D2152CD6-F6C9-4F1D-AFA0-83331FEFC0E7}</x14:id>
        </ext>
      </extLst>
    </cfRule>
  </conditionalFormatting>
  <conditionalFormatting sqref="S15:S18">
    <cfRule type="dataBar" priority="4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{56886B1C-6CA8-4FA0-88AD-D5FD105661FA}</x14:id>
        </ext>
      </extLst>
    </cfRule>
  </conditionalFormatting>
  <conditionalFormatting sqref="S19:S22">
    <cfRule type="dataBar" priority="5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{9C74C8FB-67B9-45B7-8A91-96B1EE02862B}</x14:id>
        </ext>
      </extLst>
    </cfRule>
  </conditionalFormatting>
  <conditionalFormatting sqref="U3:U6">
    <cfRule type="dataBar" priority="36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{F6873A7D-D133-414F-AD35-82121D735554}</x14:id>
        </ext>
      </extLst>
    </cfRule>
  </conditionalFormatting>
  <conditionalFormatting sqref="U7:U10">
    <cfRule type="dataBar" priority="32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{8544626A-7D40-4AB8-B3A8-8B315B295091}</x14:id>
        </ext>
      </extLst>
    </cfRule>
  </conditionalFormatting>
  <conditionalFormatting sqref="U11:U14">
    <cfRule type="dataBar" priority="28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{4D49EF08-E505-4773-A33F-F5C439244A3D}</x14:id>
        </ext>
      </extLst>
    </cfRule>
  </conditionalFormatting>
  <conditionalFormatting sqref="U15:U18">
    <cfRule type="dataBar" priority="40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{9C1C99D1-DE8E-4396-BC3A-D7FD1A88BB61}</x14:id>
        </ext>
      </extLst>
    </cfRule>
  </conditionalFormatting>
  <conditionalFormatting sqref="U19:U22">
    <cfRule type="dataBar" priority="24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{BE6D4C89-701D-4B3D-A80F-F2A39D1E439E}</x14:id>
        </ext>
      </extLst>
    </cfRule>
  </conditionalFormatting>
  <conditionalFormatting sqref="V3:V6">
    <cfRule type="dataBar" priority="3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{8EDAD3E7-C11A-491E-AC43-370B7219D3A9}</x14:id>
        </ext>
      </extLst>
    </cfRule>
  </conditionalFormatting>
  <conditionalFormatting sqref="V7:V10">
    <cfRule type="dataBar" priority="3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{7E088115-DD8E-4023-8EB8-B7371242FE18}</x14:id>
        </ext>
      </extLst>
    </cfRule>
  </conditionalFormatting>
  <conditionalFormatting sqref="V11:V14">
    <cfRule type="dataBar" priority="2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{FC2437D5-329E-4F3D-BB59-73B4ECA01C86}</x14:id>
        </ext>
      </extLst>
    </cfRule>
  </conditionalFormatting>
  <conditionalFormatting sqref="V15:V18">
    <cfRule type="dataBar" priority="3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{435FF7CA-E856-4FFA-AD13-199AC8B04D49}</x14:id>
        </ext>
      </extLst>
    </cfRule>
  </conditionalFormatting>
  <conditionalFormatting sqref="V19:V22">
    <cfRule type="dataBar" priority="2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{A3CCA3EF-ACAF-4571-AE88-60A87AA3B2F5}</x14:id>
        </ext>
      </extLst>
    </cfRule>
  </conditionalFormatting>
  <conditionalFormatting sqref="W3:W6">
    <cfRule type="dataBar" priority="34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{BE13EF1D-0149-4F84-BF41-F3C0891EBC8E}</x14:id>
        </ext>
      </extLst>
    </cfRule>
  </conditionalFormatting>
  <conditionalFormatting sqref="W7:W10">
    <cfRule type="dataBar" priority="30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{F9C78314-6CB3-4ECB-82DE-2FC0A3F7B92E}</x14:id>
        </ext>
      </extLst>
    </cfRule>
  </conditionalFormatting>
  <conditionalFormatting sqref="W11:W14">
    <cfRule type="dataBar" priority="26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{ED30A54E-A32E-4011-9AF7-3B6DB856FB26}</x14:id>
        </ext>
      </extLst>
    </cfRule>
  </conditionalFormatting>
  <conditionalFormatting sqref="W15:W18">
    <cfRule type="dataBar" priority="38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{9DAC9CC9-9EA4-452F-97CD-7B3A1FAB9A60}</x14:id>
        </ext>
      </extLst>
    </cfRule>
  </conditionalFormatting>
  <conditionalFormatting sqref="W19:W22">
    <cfRule type="dataBar" priority="22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{39AE3EC5-1C91-44AD-B6DC-325F685302AF}</x14:id>
        </ext>
      </extLst>
    </cfRule>
  </conditionalFormatting>
  <conditionalFormatting sqref="X3:X6">
    <cfRule type="dataBar" priority="33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{A48F2DE5-1A9F-46E6-A2E6-5BA939C6E9F8}</x14:id>
        </ext>
      </extLst>
    </cfRule>
  </conditionalFormatting>
  <conditionalFormatting sqref="X7:X10">
    <cfRule type="dataBar" priority="2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{AADC3D52-3C7C-4600-963F-145044AFD949}</x14:id>
        </ext>
      </extLst>
    </cfRule>
  </conditionalFormatting>
  <conditionalFormatting sqref="X11:X14">
    <cfRule type="dataBar" priority="25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{C768F1CA-AE4A-4266-9AD9-1A78DB60E7F6}</x14:id>
        </ext>
      </extLst>
    </cfRule>
  </conditionalFormatting>
  <conditionalFormatting sqref="X15:X18">
    <cfRule type="dataBar" priority="3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{FD9782BA-086A-41AB-81ED-8BB507E3CB2C}</x14:id>
        </ext>
      </extLst>
    </cfRule>
  </conditionalFormatting>
  <conditionalFormatting sqref="X19:X22">
    <cfRule type="dataBar" priority="2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{BD48CCBE-4D15-42CF-83B4-76CBC1AF10A7}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DC065-B2DA-4059-AE27-2B2D9E751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C3:C6</xm:sqref>
        </x14:conditionalFormatting>
        <x14:conditionalFormatting xmlns:xm="http://schemas.microsoft.com/office/excel/2006/main">
          <x14:cfRule type="dataBar" id="{25431D0D-4BC1-417A-A451-EFD887DB46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C7:C10</xm:sqref>
        </x14:conditionalFormatting>
        <x14:conditionalFormatting xmlns:xm="http://schemas.microsoft.com/office/excel/2006/main">
          <x14:cfRule type="dataBar" id="{1E9969EC-A567-479C-AA9A-B0A1C906BB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C11:C14</xm:sqref>
        </x14:conditionalFormatting>
        <x14:conditionalFormatting xmlns:xm="http://schemas.microsoft.com/office/excel/2006/main">
          <x14:cfRule type="dataBar" id="{E7C647C0-55A0-43F8-8DFD-C753049344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C15:C18</xm:sqref>
        </x14:conditionalFormatting>
        <x14:conditionalFormatting xmlns:xm="http://schemas.microsoft.com/office/excel/2006/main">
          <x14:cfRule type="dataBar" id="{60F5C7CF-4DE5-4DD4-A1BD-6C1873C7B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C19:C22</xm:sqref>
        </x14:conditionalFormatting>
        <x14:conditionalFormatting xmlns:xm="http://schemas.microsoft.com/office/excel/2006/main">
          <x14:cfRule type="dataBar" id="{CEC5D88B-A60B-4D9F-BDE1-B79FC70D97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</xm:sqref>
        </x14:conditionalFormatting>
        <x14:conditionalFormatting xmlns:xm="http://schemas.microsoft.com/office/excel/2006/main">
          <x14:cfRule type="dataBar" id="{F085C3A3-CD9E-40CD-ADE3-BD77269D6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D7:D10</xm:sqref>
        </x14:conditionalFormatting>
        <x14:conditionalFormatting xmlns:xm="http://schemas.microsoft.com/office/excel/2006/main">
          <x14:cfRule type="dataBar" id="{5154D5AF-B32B-4474-83D8-56EDD0D26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D11:D14</xm:sqref>
        </x14:conditionalFormatting>
        <x14:conditionalFormatting xmlns:xm="http://schemas.microsoft.com/office/excel/2006/main">
          <x14:cfRule type="dataBar" id="{B95DA1B5-4845-4847-A8EF-876577F04B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D15:D18</xm:sqref>
        </x14:conditionalFormatting>
        <x14:conditionalFormatting xmlns:xm="http://schemas.microsoft.com/office/excel/2006/main">
          <x14:cfRule type="dataBar" id="{13FEB705-DE03-43ED-8034-98A7041CC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D19:D22</xm:sqref>
        </x14:conditionalFormatting>
        <x14:conditionalFormatting xmlns:xm="http://schemas.microsoft.com/office/excel/2006/main">
          <x14:cfRule type="dataBar" id="{2CEE2EF8-09F9-4D4F-8A44-CCD8A9E952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E3:E6</xm:sqref>
        </x14:conditionalFormatting>
        <x14:conditionalFormatting xmlns:xm="http://schemas.microsoft.com/office/excel/2006/main">
          <x14:cfRule type="dataBar" id="{26ACB4E0-FAB5-4772-B495-66F72446E7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E7:E10</xm:sqref>
        </x14:conditionalFormatting>
        <x14:conditionalFormatting xmlns:xm="http://schemas.microsoft.com/office/excel/2006/main">
          <x14:cfRule type="dataBar" id="{23CFDA87-B369-4317-8E1E-0AE6F7544B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E11:E14</xm:sqref>
        </x14:conditionalFormatting>
        <x14:conditionalFormatting xmlns:xm="http://schemas.microsoft.com/office/excel/2006/main">
          <x14:cfRule type="dataBar" id="{0540AE65-F279-4421-BC38-C8BE241FD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E15:E18</xm:sqref>
        </x14:conditionalFormatting>
        <x14:conditionalFormatting xmlns:xm="http://schemas.microsoft.com/office/excel/2006/main">
          <x14:cfRule type="dataBar" id="{114E2311-BC44-4C16-8113-D02B2CFD6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E19:E22</xm:sqref>
        </x14:conditionalFormatting>
        <x14:conditionalFormatting xmlns:xm="http://schemas.microsoft.com/office/excel/2006/main">
          <x14:cfRule type="dataBar" id="{EF637B50-874F-45BB-BDEA-AE05885DE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F3:F6</xm:sqref>
        </x14:conditionalFormatting>
        <x14:conditionalFormatting xmlns:xm="http://schemas.microsoft.com/office/excel/2006/main">
          <x14:cfRule type="dataBar" id="{280A3EEE-6879-4531-8B16-30501EDAA6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F7:F10</xm:sqref>
        </x14:conditionalFormatting>
        <x14:conditionalFormatting xmlns:xm="http://schemas.microsoft.com/office/excel/2006/main">
          <x14:cfRule type="dataBar" id="{51483222-7321-4230-9D70-1CB620CC23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F11:F14</xm:sqref>
        </x14:conditionalFormatting>
        <x14:conditionalFormatting xmlns:xm="http://schemas.microsoft.com/office/excel/2006/main">
          <x14:cfRule type="dataBar" id="{2097F811-C24B-4FAD-B649-28B2859576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F15:F18</xm:sqref>
        </x14:conditionalFormatting>
        <x14:conditionalFormatting xmlns:xm="http://schemas.microsoft.com/office/excel/2006/main">
          <x14:cfRule type="dataBar" id="{20A26B05-A77D-4859-B201-C65A72EC6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F19:F22</xm:sqref>
        </x14:conditionalFormatting>
        <x14:conditionalFormatting xmlns:xm="http://schemas.microsoft.com/office/excel/2006/main">
          <x14:cfRule type="dataBar" id="{CBE1615C-6788-4B52-A26D-25CCFA4205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G3:G6</xm:sqref>
        </x14:conditionalFormatting>
        <x14:conditionalFormatting xmlns:xm="http://schemas.microsoft.com/office/excel/2006/main">
          <x14:cfRule type="dataBar" id="{FC32CCB5-D3FB-4E99-8A81-122A628708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G7:G10</xm:sqref>
        </x14:conditionalFormatting>
        <x14:conditionalFormatting xmlns:xm="http://schemas.microsoft.com/office/excel/2006/main">
          <x14:cfRule type="dataBar" id="{EBCFFEDA-367E-4D05-8C14-32A2BA5E67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G11:G14</xm:sqref>
        </x14:conditionalFormatting>
        <x14:conditionalFormatting xmlns:xm="http://schemas.microsoft.com/office/excel/2006/main">
          <x14:cfRule type="dataBar" id="{A3CE109F-293D-42AC-8A83-624F8428F3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G15:G18</xm:sqref>
        </x14:conditionalFormatting>
        <x14:conditionalFormatting xmlns:xm="http://schemas.microsoft.com/office/excel/2006/main">
          <x14:cfRule type="dataBar" id="{A149E249-C4DC-4588-9EFC-AF631A409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G19:G22</xm:sqref>
        </x14:conditionalFormatting>
        <x14:conditionalFormatting xmlns:xm="http://schemas.microsoft.com/office/excel/2006/main">
          <x14:cfRule type="dataBar" id="{4293735C-5B15-43DF-92E3-8D756F1CB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H3:H6</xm:sqref>
        </x14:conditionalFormatting>
        <x14:conditionalFormatting xmlns:xm="http://schemas.microsoft.com/office/excel/2006/main">
          <x14:cfRule type="dataBar" id="{93DAC4DD-B2AD-405C-B7F9-AB3CBC441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H7:H10</xm:sqref>
        </x14:conditionalFormatting>
        <x14:conditionalFormatting xmlns:xm="http://schemas.microsoft.com/office/excel/2006/main">
          <x14:cfRule type="dataBar" id="{AB1A5D8D-E4F3-42B7-B425-143CBAEAB6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H11:H14</xm:sqref>
        </x14:conditionalFormatting>
        <x14:conditionalFormatting xmlns:xm="http://schemas.microsoft.com/office/excel/2006/main">
          <x14:cfRule type="dataBar" id="{FF46F8CB-9317-4748-B610-6D869CCF15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H15:H18</xm:sqref>
        </x14:conditionalFormatting>
        <x14:conditionalFormatting xmlns:xm="http://schemas.microsoft.com/office/excel/2006/main">
          <x14:cfRule type="dataBar" id="{6EA93F0E-7F57-47EB-8914-591C8E7B23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H19:H22</xm:sqref>
        </x14:conditionalFormatting>
        <x14:conditionalFormatting xmlns:xm="http://schemas.microsoft.com/office/excel/2006/main">
          <x14:cfRule type="dataBar" id="{8668F0E4-D063-4ED6-BEA6-E1707A74DA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I3:I6</xm:sqref>
        </x14:conditionalFormatting>
        <x14:conditionalFormatting xmlns:xm="http://schemas.microsoft.com/office/excel/2006/main">
          <x14:cfRule type="dataBar" id="{7BE9D05A-99DE-499D-BCC7-E74CBA3CA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I7:I10</xm:sqref>
        </x14:conditionalFormatting>
        <x14:conditionalFormatting xmlns:xm="http://schemas.microsoft.com/office/excel/2006/main">
          <x14:cfRule type="dataBar" id="{9251CEA4-BB5D-4D00-8006-252490A18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I11:I14</xm:sqref>
        </x14:conditionalFormatting>
        <x14:conditionalFormatting xmlns:xm="http://schemas.microsoft.com/office/excel/2006/main">
          <x14:cfRule type="dataBar" id="{743F52BA-874B-40DD-B03F-54BCEB7E4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I15:I18</xm:sqref>
        </x14:conditionalFormatting>
        <x14:conditionalFormatting xmlns:xm="http://schemas.microsoft.com/office/excel/2006/main">
          <x14:cfRule type="dataBar" id="{EAB53226-4936-4CCB-ACF1-65BB63FEFF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I19:I22</xm:sqref>
        </x14:conditionalFormatting>
        <x14:conditionalFormatting xmlns:xm="http://schemas.microsoft.com/office/excel/2006/main">
          <x14:cfRule type="dataBar" id="{DC722ADB-9A16-4B78-8D50-54CE608AD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J3:J6</xm:sqref>
        </x14:conditionalFormatting>
        <x14:conditionalFormatting xmlns:xm="http://schemas.microsoft.com/office/excel/2006/main">
          <x14:cfRule type="dataBar" id="{2AD144A3-14D1-4486-84F6-A704F6D8FC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J7:J10</xm:sqref>
        </x14:conditionalFormatting>
        <x14:conditionalFormatting xmlns:xm="http://schemas.microsoft.com/office/excel/2006/main">
          <x14:cfRule type="dataBar" id="{420FD69C-FD23-465A-A295-5DC79D664A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J11:J14</xm:sqref>
        </x14:conditionalFormatting>
        <x14:conditionalFormatting xmlns:xm="http://schemas.microsoft.com/office/excel/2006/main">
          <x14:cfRule type="dataBar" id="{D5A1AB9A-D22F-4E42-AA06-2963F7CA01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J15:J18</xm:sqref>
        </x14:conditionalFormatting>
        <x14:conditionalFormatting xmlns:xm="http://schemas.microsoft.com/office/excel/2006/main">
          <x14:cfRule type="dataBar" id="{2BA38397-D86D-4942-A513-9601FC7AB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J19:J22</xm:sqref>
        </x14:conditionalFormatting>
        <x14:conditionalFormatting xmlns:xm="http://schemas.microsoft.com/office/excel/2006/main">
          <x14:cfRule type="dataBar" id="{5AF45475-7181-457F-BCAE-F5D7AC248E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K3:K6</xm:sqref>
        </x14:conditionalFormatting>
        <x14:conditionalFormatting xmlns:xm="http://schemas.microsoft.com/office/excel/2006/main">
          <x14:cfRule type="dataBar" id="{FF3D076A-E74C-4EE2-82DE-7DCBEC392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K7:K10</xm:sqref>
        </x14:conditionalFormatting>
        <x14:conditionalFormatting xmlns:xm="http://schemas.microsoft.com/office/excel/2006/main">
          <x14:cfRule type="dataBar" id="{1B0F367E-54F4-46BD-8139-C9D2F9712D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K11:K14</xm:sqref>
        </x14:conditionalFormatting>
        <x14:conditionalFormatting xmlns:xm="http://schemas.microsoft.com/office/excel/2006/main">
          <x14:cfRule type="dataBar" id="{4A4B9FC9-B6A5-49E5-8724-BEAAF2F5F1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DFD06CAB-1408-4065-875E-2BBEA1D8CA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K19:K22</xm:sqref>
        </x14:conditionalFormatting>
        <x14:conditionalFormatting xmlns:xm="http://schemas.microsoft.com/office/excel/2006/main">
          <x14:cfRule type="dataBar" id="{5BB1BE85-FDA1-4A47-BA9F-AF53288647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L3:L6</xm:sqref>
        </x14:conditionalFormatting>
        <x14:conditionalFormatting xmlns:xm="http://schemas.microsoft.com/office/excel/2006/main">
          <x14:cfRule type="dataBar" id="{8D3B3AC0-42F9-40B8-AAAD-CCFCA0B607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L7:L10</xm:sqref>
        </x14:conditionalFormatting>
        <x14:conditionalFormatting xmlns:xm="http://schemas.microsoft.com/office/excel/2006/main">
          <x14:cfRule type="dataBar" id="{92064728-C250-496B-ADDC-3D2B44C7A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L11:L14</xm:sqref>
        </x14:conditionalFormatting>
        <x14:conditionalFormatting xmlns:xm="http://schemas.microsoft.com/office/excel/2006/main">
          <x14:cfRule type="dataBar" id="{806BD1AA-33BB-439C-96E2-8B2F699BD0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L15:L18</xm:sqref>
        </x14:conditionalFormatting>
        <x14:conditionalFormatting xmlns:xm="http://schemas.microsoft.com/office/excel/2006/main">
          <x14:cfRule type="dataBar" id="{2CD2DEA7-408E-4CEB-A94E-B1E128B82E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L19:L22</xm:sqref>
        </x14:conditionalFormatting>
        <x14:conditionalFormatting xmlns:xm="http://schemas.microsoft.com/office/excel/2006/main">
          <x14:cfRule type="dataBar" id="{111A9AC8-DD48-45D8-AE20-2F0A7C2A1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P3:P6</xm:sqref>
        </x14:conditionalFormatting>
        <x14:conditionalFormatting xmlns:xm="http://schemas.microsoft.com/office/excel/2006/main">
          <x14:cfRule type="dataBar" id="{B954B945-6A0C-425C-AB9B-07DE4DB699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P7:P10</xm:sqref>
        </x14:conditionalFormatting>
        <x14:conditionalFormatting xmlns:xm="http://schemas.microsoft.com/office/excel/2006/main">
          <x14:cfRule type="dataBar" id="{673B4302-9347-4E05-9635-ED1462041B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P11:P14</xm:sqref>
        </x14:conditionalFormatting>
        <x14:conditionalFormatting xmlns:xm="http://schemas.microsoft.com/office/excel/2006/main">
          <x14:cfRule type="dataBar" id="{E2723E45-3568-4CBF-8D21-1EA26CE3C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P15:P18</xm:sqref>
        </x14:conditionalFormatting>
        <x14:conditionalFormatting xmlns:xm="http://schemas.microsoft.com/office/excel/2006/main">
          <x14:cfRule type="dataBar" id="{0778A36F-8308-4E3D-8AAA-3015E74BA2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P19:P22</xm:sqref>
        </x14:conditionalFormatting>
        <x14:conditionalFormatting xmlns:xm="http://schemas.microsoft.com/office/excel/2006/main">
          <x14:cfRule type="dataBar" id="{7FA94F46-3F17-4EED-8306-E03379988C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Q3:Q6</xm:sqref>
        </x14:conditionalFormatting>
        <x14:conditionalFormatting xmlns:xm="http://schemas.microsoft.com/office/excel/2006/main">
          <x14:cfRule type="dataBar" id="{69F74773-A22D-490C-9917-38BD5B3705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Q7:Q10</xm:sqref>
        </x14:conditionalFormatting>
        <x14:conditionalFormatting xmlns:xm="http://schemas.microsoft.com/office/excel/2006/main">
          <x14:cfRule type="dataBar" id="{1FB89275-80C3-4819-A60B-08C536C0CB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Q11:Q14</xm:sqref>
        </x14:conditionalFormatting>
        <x14:conditionalFormatting xmlns:xm="http://schemas.microsoft.com/office/excel/2006/main">
          <x14:cfRule type="dataBar" id="{AF164A88-3771-4CBD-A7D2-DE14C2BFA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Q15:Q18</xm:sqref>
        </x14:conditionalFormatting>
        <x14:conditionalFormatting xmlns:xm="http://schemas.microsoft.com/office/excel/2006/main">
          <x14:cfRule type="dataBar" id="{E1CC9B52-2154-4D65-B3D1-7C967352F1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Q19:Q22</xm:sqref>
        </x14:conditionalFormatting>
        <x14:conditionalFormatting xmlns:xm="http://schemas.microsoft.com/office/excel/2006/main">
          <x14:cfRule type="dataBar" id="{1B54261E-FDDC-4E5E-B406-34BF1C59C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R3:R6</xm:sqref>
        </x14:conditionalFormatting>
        <x14:conditionalFormatting xmlns:xm="http://schemas.microsoft.com/office/excel/2006/main">
          <x14:cfRule type="dataBar" id="{6DDE426F-9487-4B60-9DC2-D739A4E4AF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R7:R10</xm:sqref>
        </x14:conditionalFormatting>
        <x14:conditionalFormatting xmlns:xm="http://schemas.microsoft.com/office/excel/2006/main">
          <x14:cfRule type="dataBar" id="{4AEA58B1-844A-49CA-9711-F488C9C46F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R11:R14</xm:sqref>
        </x14:conditionalFormatting>
        <x14:conditionalFormatting xmlns:xm="http://schemas.microsoft.com/office/excel/2006/main">
          <x14:cfRule type="dataBar" id="{84F3B24F-56F8-470B-B7E6-8F22C1A64D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R15:R18</xm:sqref>
        </x14:conditionalFormatting>
        <x14:conditionalFormatting xmlns:xm="http://schemas.microsoft.com/office/excel/2006/main">
          <x14:cfRule type="dataBar" id="{6DEE3D39-7675-4D8B-9845-06553DAA1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R19:R22</xm:sqref>
        </x14:conditionalFormatting>
        <x14:conditionalFormatting xmlns:xm="http://schemas.microsoft.com/office/excel/2006/main">
          <x14:cfRule type="dataBar" id="{18C89573-B07B-42B6-AF74-2839D176F0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S3:S6</xm:sqref>
        </x14:conditionalFormatting>
        <x14:conditionalFormatting xmlns:xm="http://schemas.microsoft.com/office/excel/2006/main">
          <x14:cfRule type="dataBar" id="{906D3B46-8232-4B29-960D-86DFECD1C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S7:S10</xm:sqref>
        </x14:conditionalFormatting>
        <x14:conditionalFormatting xmlns:xm="http://schemas.microsoft.com/office/excel/2006/main">
          <x14:cfRule type="dataBar" id="{D2152CD6-F6C9-4F1D-AFA0-83331FEFC0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S11:S14</xm:sqref>
        </x14:conditionalFormatting>
        <x14:conditionalFormatting xmlns:xm="http://schemas.microsoft.com/office/excel/2006/main">
          <x14:cfRule type="dataBar" id="{56886B1C-6CA8-4FA0-88AD-D5FD105661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S15:S18</xm:sqref>
        </x14:conditionalFormatting>
        <x14:conditionalFormatting xmlns:xm="http://schemas.microsoft.com/office/excel/2006/main">
          <x14:cfRule type="dataBar" id="{9C74C8FB-67B9-45B7-8A91-96B1EE0286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S19:S22</xm:sqref>
        </x14:conditionalFormatting>
        <x14:conditionalFormatting xmlns:xm="http://schemas.microsoft.com/office/excel/2006/main">
          <x14:cfRule type="dataBar" id="{F6873A7D-D133-414F-AD35-82121D7355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U3:U6</xm:sqref>
        </x14:conditionalFormatting>
        <x14:conditionalFormatting xmlns:xm="http://schemas.microsoft.com/office/excel/2006/main">
          <x14:cfRule type="dataBar" id="{8544626A-7D40-4AB8-B3A8-8B315B2950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U7:U10</xm:sqref>
        </x14:conditionalFormatting>
        <x14:conditionalFormatting xmlns:xm="http://schemas.microsoft.com/office/excel/2006/main">
          <x14:cfRule type="dataBar" id="{4D49EF08-E505-4773-A33F-F5C439244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U11:U14</xm:sqref>
        </x14:conditionalFormatting>
        <x14:conditionalFormatting xmlns:xm="http://schemas.microsoft.com/office/excel/2006/main">
          <x14:cfRule type="dataBar" id="{9C1C99D1-DE8E-4396-BC3A-D7FD1A88BB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U15:U18</xm:sqref>
        </x14:conditionalFormatting>
        <x14:conditionalFormatting xmlns:xm="http://schemas.microsoft.com/office/excel/2006/main">
          <x14:cfRule type="dataBar" id="{BE6D4C89-701D-4B3D-A80F-F2A39D1E43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U19:U22</xm:sqref>
        </x14:conditionalFormatting>
        <x14:conditionalFormatting xmlns:xm="http://schemas.microsoft.com/office/excel/2006/main">
          <x14:cfRule type="dataBar" id="{8EDAD3E7-C11A-491E-AC43-370B7219D3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V3:V6</xm:sqref>
        </x14:conditionalFormatting>
        <x14:conditionalFormatting xmlns:xm="http://schemas.microsoft.com/office/excel/2006/main">
          <x14:cfRule type="dataBar" id="{7E088115-DD8E-4023-8EB8-B7371242FE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V7:V10</xm:sqref>
        </x14:conditionalFormatting>
        <x14:conditionalFormatting xmlns:xm="http://schemas.microsoft.com/office/excel/2006/main">
          <x14:cfRule type="dataBar" id="{FC2437D5-329E-4F3D-BB59-73B4ECA01C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V11:V14</xm:sqref>
        </x14:conditionalFormatting>
        <x14:conditionalFormatting xmlns:xm="http://schemas.microsoft.com/office/excel/2006/main">
          <x14:cfRule type="dataBar" id="{435FF7CA-E856-4FFA-AD13-199AC8B04D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V15:V18</xm:sqref>
        </x14:conditionalFormatting>
        <x14:conditionalFormatting xmlns:xm="http://schemas.microsoft.com/office/excel/2006/main">
          <x14:cfRule type="dataBar" id="{A3CCA3EF-ACAF-4571-AE88-60A87AA3B2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V19:V22</xm:sqref>
        </x14:conditionalFormatting>
        <x14:conditionalFormatting xmlns:xm="http://schemas.microsoft.com/office/excel/2006/main">
          <x14:cfRule type="dataBar" id="{BE13EF1D-0149-4F84-BF41-F3C0891EBC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W3:W6</xm:sqref>
        </x14:conditionalFormatting>
        <x14:conditionalFormatting xmlns:xm="http://schemas.microsoft.com/office/excel/2006/main">
          <x14:cfRule type="dataBar" id="{F9C78314-6CB3-4ECB-82DE-2FC0A3F7B9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W7:W10</xm:sqref>
        </x14:conditionalFormatting>
        <x14:conditionalFormatting xmlns:xm="http://schemas.microsoft.com/office/excel/2006/main">
          <x14:cfRule type="dataBar" id="{ED30A54E-A32E-4011-9AF7-3B6DB856FB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W11:W14</xm:sqref>
        </x14:conditionalFormatting>
        <x14:conditionalFormatting xmlns:xm="http://schemas.microsoft.com/office/excel/2006/main">
          <x14:cfRule type="dataBar" id="{9DAC9CC9-9EA4-452F-97CD-7B3A1FAB9A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W15:W18</xm:sqref>
        </x14:conditionalFormatting>
        <x14:conditionalFormatting xmlns:xm="http://schemas.microsoft.com/office/excel/2006/main">
          <x14:cfRule type="dataBar" id="{39AE3EC5-1C91-44AD-B6DC-325F68530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W19:W22</xm:sqref>
        </x14:conditionalFormatting>
        <x14:conditionalFormatting xmlns:xm="http://schemas.microsoft.com/office/excel/2006/main">
          <x14:cfRule type="dataBar" id="{A48F2DE5-1A9F-46E6-A2E6-5BA939C6E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X3:X6</xm:sqref>
        </x14:conditionalFormatting>
        <x14:conditionalFormatting xmlns:xm="http://schemas.microsoft.com/office/excel/2006/main">
          <x14:cfRule type="dataBar" id="{AADC3D52-3C7C-4600-963F-145044AFD9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X7:X10</xm:sqref>
        </x14:conditionalFormatting>
        <x14:conditionalFormatting xmlns:xm="http://schemas.microsoft.com/office/excel/2006/main">
          <x14:cfRule type="dataBar" id="{C768F1CA-AE4A-4266-9AD9-1A78DB60E7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X11:X14</xm:sqref>
        </x14:conditionalFormatting>
        <x14:conditionalFormatting xmlns:xm="http://schemas.microsoft.com/office/excel/2006/main">
          <x14:cfRule type="dataBar" id="{FD9782BA-086A-41AB-81ED-8BB507E3C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X15:X18</xm:sqref>
        </x14:conditionalFormatting>
        <x14:conditionalFormatting xmlns:xm="http://schemas.microsoft.com/office/excel/2006/main">
          <x14:cfRule type="dataBar" id="{BD48CCBE-4D15-42CF-83B4-76CBC1AF10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X19:X22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7EB2-6E93-41EC-9D00-99BCAA15A3E0}">
  <dimension ref="A1:S24"/>
  <sheetViews>
    <sheetView zoomScale="170" zoomScaleNormal="170" workbookViewId="0">
      <pane xSplit="1" topLeftCell="B1" activePane="topRight" state="frozen"/>
      <selection pane="topRight" activeCell="D23" sqref="D23"/>
    </sheetView>
  </sheetViews>
  <sheetFormatPr defaultRowHeight="15" x14ac:dyDescent="0.25"/>
  <cols>
    <col min="1" max="1" width="19.7109375" customWidth="1"/>
    <col min="2" max="2" width="13.42578125" customWidth="1"/>
    <col min="3" max="3" width="1" customWidth="1"/>
    <col min="9" max="9" width="1" customWidth="1"/>
    <col min="10" max="13" width="10.42578125" customWidth="1"/>
    <col min="14" max="14" width="1" customWidth="1"/>
    <col min="15" max="15" width="16.7109375" customWidth="1"/>
    <col min="16" max="19" width="11.42578125" customWidth="1"/>
  </cols>
  <sheetData>
    <row r="1" spans="1:19" ht="15.75" thickBot="1" x14ac:dyDescent="0.3">
      <c r="C1" s="63"/>
      <c r="D1" s="104" t="s">
        <v>264</v>
      </c>
      <c r="E1" s="104"/>
      <c r="F1" s="104"/>
      <c r="G1" s="104"/>
      <c r="H1" s="104"/>
      <c r="I1" s="63"/>
      <c r="J1" s="104" t="s">
        <v>267</v>
      </c>
      <c r="K1" s="104"/>
      <c r="L1" s="104"/>
      <c r="M1" s="104"/>
      <c r="N1" s="64"/>
      <c r="P1" s="104" t="s">
        <v>277</v>
      </c>
      <c r="Q1" s="104"/>
      <c r="R1" s="104"/>
      <c r="S1" s="104"/>
    </row>
    <row r="2" spans="1:19" ht="30.75" thickBot="1" x14ac:dyDescent="0.3">
      <c r="A2" s="61" t="s">
        <v>258</v>
      </c>
      <c r="B2" s="62" t="s">
        <v>259</v>
      </c>
      <c r="C2" s="25"/>
      <c r="D2" s="6" t="s">
        <v>254</v>
      </c>
      <c r="E2" s="11" t="s">
        <v>249</v>
      </c>
      <c r="F2" s="11" t="s">
        <v>250</v>
      </c>
      <c r="G2" s="11" t="s">
        <v>251</v>
      </c>
      <c r="H2" s="12" t="s">
        <v>252</v>
      </c>
      <c r="I2" s="25"/>
      <c r="J2" s="11" t="s">
        <v>268</v>
      </c>
      <c r="K2" s="11" t="s">
        <v>269</v>
      </c>
      <c r="L2" s="11" t="s">
        <v>270</v>
      </c>
      <c r="M2" s="12" t="s">
        <v>271</v>
      </c>
      <c r="N2" s="29"/>
      <c r="O2" s="16" t="s">
        <v>276</v>
      </c>
      <c r="P2" s="11" t="s">
        <v>272</v>
      </c>
      <c r="Q2" s="11" t="s">
        <v>273</v>
      </c>
      <c r="R2" s="11" t="s">
        <v>274</v>
      </c>
      <c r="S2" s="12" t="s">
        <v>275</v>
      </c>
    </row>
    <row r="3" spans="1:19" ht="5.25" customHeight="1" thickBot="1" x14ac:dyDescent="0.3">
      <c r="A3" s="34"/>
      <c r="B3" s="35"/>
      <c r="C3" s="32"/>
      <c r="D3" s="36"/>
      <c r="E3" s="36"/>
      <c r="F3" s="37"/>
      <c r="G3" s="37"/>
      <c r="H3" s="38"/>
      <c r="I3" s="32"/>
      <c r="J3" s="36"/>
      <c r="K3" s="37"/>
      <c r="L3" s="37"/>
      <c r="M3" s="38"/>
      <c r="N3" s="33"/>
      <c r="O3" s="39"/>
      <c r="P3" s="36"/>
      <c r="Q3" s="37"/>
      <c r="R3" s="37"/>
      <c r="S3" s="38"/>
    </row>
    <row r="4" spans="1:19" x14ac:dyDescent="0.25">
      <c r="A4" s="7" t="s">
        <v>260</v>
      </c>
      <c r="B4" s="9">
        <v>1000</v>
      </c>
      <c r="C4" s="26"/>
      <c r="D4" s="13">
        <f>AVERAGE(Tbl_1_GameObjects_1000[Snímková frekvence (Presented) '[FPS']])</f>
        <v>1434.0433333333326</v>
      </c>
      <c r="E4" s="23">
        <f>AVERAGE(Tbl_1_GameObjects_1000[Celkové využití CPU '[%']])</f>
        <v>48.612499999999997</v>
      </c>
      <c r="F4" s="17">
        <f>AVERAGE(Tbl_1_GameObjects_1000[CPU Spotřeba energie jádra (SVI3 TFN) '[W']])</f>
        <v>54.339149999999982</v>
      </c>
      <c r="G4" s="17">
        <f>AVERAGE(Tbl_1_GameObjects_1000[Využití GPU '[%']])</f>
        <v>40.575000000000003</v>
      </c>
      <c r="H4" s="18">
        <f>AVERAGE(Tbl_1_GameObjects_1000[Total Board Power (TBP) '[W']])</f>
        <v>47.011645833333311</v>
      </c>
      <c r="I4" s="26"/>
      <c r="J4" s="23">
        <f>$D4/E4</f>
        <v>29.499477157795479</v>
      </c>
      <c r="K4" s="17">
        <f>$D4/F4</f>
        <v>26.390610330366467</v>
      </c>
      <c r="L4" s="17">
        <f>$D4/G4</f>
        <v>35.343027315670547</v>
      </c>
      <c r="M4" s="18">
        <f>$D4/H4</f>
        <v>30.504001889602709</v>
      </c>
      <c r="N4" s="30"/>
      <c r="O4" s="21">
        <f>B4*D4</f>
        <v>1434043.3333333326</v>
      </c>
      <c r="P4" s="23">
        <f>$O4/E4</f>
        <v>29499.477157795478</v>
      </c>
      <c r="Q4" s="17">
        <f>$O4/F4</f>
        <v>26390.610330366468</v>
      </c>
      <c r="R4" s="17">
        <f>$O4/G4</f>
        <v>35343.027315670544</v>
      </c>
      <c r="S4" s="18">
        <f>$O4/H4</f>
        <v>30504.001889602707</v>
      </c>
    </row>
    <row r="5" spans="1:19" x14ac:dyDescent="0.25">
      <c r="A5" s="8" t="s">
        <v>261</v>
      </c>
      <c r="B5" s="10">
        <v>1000</v>
      </c>
      <c r="C5" s="27"/>
      <c r="D5" s="14">
        <f>AVERAGE(Tbl_2_GameObjects_Array_1000[Snímková frekvence (Presented) '[FPS']])</f>
        <v>1479.3937759336102</v>
      </c>
      <c r="E5" s="24">
        <f>AVERAGE(Tbl_2_GameObjects_Array_1000[Celkové využití CPU '[%']])</f>
        <v>48.567219917012437</v>
      </c>
      <c r="F5" s="19">
        <f>AVERAGE(Tbl_2_GameObjects_Array_1000[CPU Spotřeba energie jádra (SVI3 TFN) '[W']])</f>
        <v>53.094493775933636</v>
      </c>
      <c r="G5" s="19">
        <f>AVERAGE(Tbl_2_GameObjects_Array_1000[Využití GPU '[%']])</f>
        <v>41.771784232365142</v>
      </c>
      <c r="H5" s="20">
        <f>AVERAGE(Tbl_2_GameObjects_Array_1000[Total Board Power (TBP) '[W']])</f>
        <v>47.457298755186734</v>
      </c>
      <c r="I5" s="27"/>
      <c r="J5" s="24">
        <f t="shared" ref="J5:J23" si="0">$D5/E5</f>
        <v>30.460746537715629</v>
      </c>
      <c r="K5" s="19">
        <f t="shared" ref="K5:K23" si="1">$D5/F5</f>
        <v>27.863412394077315</v>
      </c>
      <c r="L5" s="19">
        <f t="shared" ref="L5:L23" si="2">$D5/G5</f>
        <v>35.416102115823989</v>
      </c>
      <c r="M5" s="20">
        <f t="shared" ref="M5:M23" si="3">$D5/H5</f>
        <v>31.173155968383544</v>
      </c>
      <c r="N5" s="31"/>
      <c r="O5" s="22">
        <f t="shared" ref="O5:O23" si="4">B5*D5</f>
        <v>1479393.7759336103</v>
      </c>
      <c r="P5" s="24">
        <f t="shared" ref="P5:P23" si="5">$O5/E5</f>
        <v>30460.746537715633</v>
      </c>
      <c r="Q5" s="19">
        <f t="shared" ref="Q5:Q23" si="6">$O5/F5</f>
        <v>27863.412394077317</v>
      </c>
      <c r="R5" s="19">
        <f t="shared" ref="R5:R23" si="7">$O5/G5</f>
        <v>35416.102115823989</v>
      </c>
      <c r="S5" s="20">
        <f t="shared" ref="S5:S23" si="8">$O5/H5</f>
        <v>31173.155968383544</v>
      </c>
    </row>
    <row r="6" spans="1:19" x14ac:dyDescent="0.25">
      <c r="A6" s="8" t="s">
        <v>262</v>
      </c>
      <c r="B6" s="10">
        <v>1000</v>
      </c>
      <c r="C6" s="27"/>
      <c r="D6" s="14">
        <f>AVERAGE(Tbl_3_GPU_Instancing_1000[Snímková frekvence (Presented) '[FPS']])</f>
        <v>2328.607500000001</v>
      </c>
      <c r="E6" s="24">
        <f>AVERAGE(Tbl_3_GPU_Instancing_1000[Celkové využití CPU '[%']])</f>
        <v>34.56166666666666</v>
      </c>
      <c r="F6" s="19">
        <f>AVERAGE(Tbl_3_GPU_Instancing_1000[CPU Spotřeba energie jádra (SVI3 TFN) '[W']])</f>
        <v>42.489216666666678</v>
      </c>
      <c r="G6" s="19">
        <f>AVERAGE(Tbl_3_GPU_Instancing_1000[Využití GPU '[%']])</f>
        <v>36.054166666666667</v>
      </c>
      <c r="H6" s="20">
        <f>AVERAGE(Tbl_3_GPU_Instancing_1000[Total Board Power (TBP) '[W']])</f>
        <v>52.541649999999997</v>
      </c>
      <c r="I6" s="27"/>
      <c r="J6" s="24">
        <f t="shared" si="0"/>
        <v>67.375440034720583</v>
      </c>
      <c r="K6" s="19">
        <f t="shared" si="1"/>
        <v>54.804670047655236</v>
      </c>
      <c r="L6" s="19">
        <f t="shared" si="2"/>
        <v>64.586363111059768</v>
      </c>
      <c r="M6" s="20">
        <f t="shared" si="3"/>
        <v>44.31926861832472</v>
      </c>
      <c r="N6" s="31"/>
      <c r="O6" s="22">
        <f t="shared" si="4"/>
        <v>2328607.5000000009</v>
      </c>
      <c r="P6" s="24">
        <f t="shared" si="5"/>
        <v>67375.440034720581</v>
      </c>
      <c r="Q6" s="19">
        <f t="shared" si="6"/>
        <v>54804.670047655236</v>
      </c>
      <c r="R6" s="19">
        <f t="shared" si="7"/>
        <v>64586.363111059771</v>
      </c>
      <c r="S6" s="20">
        <f t="shared" si="8"/>
        <v>44319.268618324721</v>
      </c>
    </row>
    <row r="7" spans="1:19" ht="15.75" thickBot="1" x14ac:dyDescent="0.3">
      <c r="A7" s="8" t="s">
        <v>263</v>
      </c>
      <c r="B7" s="10">
        <v>1000</v>
      </c>
      <c r="C7" s="27"/>
      <c r="D7" s="14">
        <f>AVERAGE(Tbl_4_DOTS_GI_1000[Snímková frekvence (Presented) '[FPS']])</f>
        <v>1909.6708333333322</v>
      </c>
      <c r="E7" s="24">
        <f>AVERAGE(Tbl_4_DOTS_GI_1000[Celkové využití CPU '[%']])</f>
        <v>45.545416666666668</v>
      </c>
      <c r="F7" s="19">
        <f>AVERAGE(Tbl_4_DOTS_GI_1000[CPU Spotřeba energie jádra (SVI3 TFN) '[W']])</f>
        <v>44.373037499999995</v>
      </c>
      <c r="G7" s="19">
        <f>AVERAGE(Tbl_4_DOTS_GI_1000[Využití GPU '[%']])</f>
        <v>66.270833333333329</v>
      </c>
      <c r="H7" s="20">
        <f>AVERAGE(Tbl_4_DOTS_GI_1000[Total Board Power (TBP) '[W']])</f>
        <v>52.883004166666666</v>
      </c>
      <c r="I7" s="27"/>
      <c r="J7" s="24">
        <f t="shared" si="0"/>
        <v>41.928935403306198</v>
      </c>
      <c r="K7" s="19">
        <f t="shared" si="1"/>
        <v>43.036738995687017</v>
      </c>
      <c r="L7" s="19">
        <f t="shared" si="2"/>
        <v>28.816158440741891</v>
      </c>
      <c r="M7" s="20">
        <f t="shared" si="3"/>
        <v>36.111239583038667</v>
      </c>
      <c r="N7" s="31"/>
      <c r="O7" s="22">
        <f t="shared" si="4"/>
        <v>1909670.8333333323</v>
      </c>
      <c r="P7" s="24">
        <f t="shared" si="5"/>
        <v>41928.935403306197</v>
      </c>
      <c r="Q7" s="19">
        <f t="shared" si="6"/>
        <v>43036.738995687025</v>
      </c>
      <c r="R7" s="19">
        <f t="shared" si="7"/>
        <v>28816.158440741892</v>
      </c>
      <c r="S7" s="20">
        <f t="shared" si="8"/>
        <v>36111.239583038674</v>
      </c>
    </row>
    <row r="8" spans="1:19" ht="15.75" thickTop="1" x14ac:dyDescent="0.25">
      <c r="A8" s="46" t="s">
        <v>260</v>
      </c>
      <c r="B8" s="47">
        <v>10000</v>
      </c>
      <c r="C8" s="48"/>
      <c r="D8" s="40">
        <f>AVERAGE(Tbl_1_GameObjects_10000[Snímková frekvence (Presented) '[FPS']])</f>
        <v>207.33430962343107</v>
      </c>
      <c r="E8" s="41">
        <f>AVERAGE(Tbl_1_GameObjects_10000[Celkové využití CPU '[%']])</f>
        <v>38.327196652719671</v>
      </c>
      <c r="F8" s="41">
        <f>AVERAGE(Tbl_1_GameObjects_10000[CPU Spotřeba energie jádra (SVI3 TFN) '[W']])</f>
        <v>46.51229288702929</v>
      </c>
      <c r="G8" s="41">
        <f>AVERAGE(Tbl_1_GameObjects_10000[Využití GPU '[%']])</f>
        <v>18.757322175732217</v>
      </c>
      <c r="H8" s="42">
        <f>AVERAGE(Tbl_1_GameObjects_10000[Total Board Power (TBP) '[W']])</f>
        <v>44.724476987447716</v>
      </c>
      <c r="I8" s="48"/>
      <c r="J8" s="41">
        <f t="shared" si="0"/>
        <v>5.4095871269186278</v>
      </c>
      <c r="K8" s="41">
        <f t="shared" si="1"/>
        <v>4.4576239259374288</v>
      </c>
      <c r="L8" s="41">
        <f t="shared" si="2"/>
        <v>11.053513272362263</v>
      </c>
      <c r="M8" s="42">
        <f t="shared" si="3"/>
        <v>4.635812950515243</v>
      </c>
      <c r="N8" s="49"/>
      <c r="O8" s="50">
        <f t="shared" si="4"/>
        <v>2073343.0962343107</v>
      </c>
      <c r="P8" s="41">
        <f t="shared" si="5"/>
        <v>54095.871269186282</v>
      </c>
      <c r="Q8" s="41">
        <f t="shared" si="6"/>
        <v>44576.239259374292</v>
      </c>
      <c r="R8" s="41">
        <f t="shared" si="7"/>
        <v>110535.13272362264</v>
      </c>
      <c r="S8" s="42">
        <f t="shared" si="8"/>
        <v>46358.129505152428</v>
      </c>
    </row>
    <row r="9" spans="1:19" x14ac:dyDescent="0.25">
      <c r="A9" s="51" t="s">
        <v>261</v>
      </c>
      <c r="B9" s="10">
        <v>10000</v>
      </c>
      <c r="C9" s="28"/>
      <c r="D9" s="14">
        <f>AVERAGE(Tbl_2_GameObjects_Array_10000[Snímková frekvence (Presented) '[FPS']])</f>
        <v>283.92987551867196</v>
      </c>
      <c r="E9" s="19">
        <f>AVERAGE(Tbl_2_GameObjects_Array_10000[Celkové využití CPU '[%']])</f>
        <v>48.818257261410807</v>
      </c>
      <c r="F9" s="19">
        <f>AVERAGE(Tbl_2_GameObjects_Array_10000[CPU Spotřeba energie jádra (SVI3 TFN) '[W']])</f>
        <v>54.192016597510381</v>
      </c>
      <c r="G9" s="19">
        <f>AVERAGE(Tbl_2_GameObjects_Array_10000[Využití GPU '[%']])</f>
        <v>24.622406639004151</v>
      </c>
      <c r="H9" s="20">
        <f>AVERAGE(Tbl_2_GameObjects_Array_10000[Total Board Power (TBP) '[W']])</f>
        <v>46.046775933609986</v>
      </c>
      <c r="I9" s="28"/>
      <c r="J9" s="19">
        <f t="shared" si="0"/>
        <v>5.8160592255125216</v>
      </c>
      <c r="K9" s="19">
        <f t="shared" si="1"/>
        <v>5.2393303173684789</v>
      </c>
      <c r="L9" s="19">
        <f t="shared" si="2"/>
        <v>11.531361644759006</v>
      </c>
      <c r="M9" s="20">
        <f t="shared" si="3"/>
        <v>6.1661184689247444</v>
      </c>
      <c r="N9" s="31"/>
      <c r="O9" s="22">
        <f t="shared" si="4"/>
        <v>2839298.7551867198</v>
      </c>
      <c r="P9" s="19">
        <f t="shared" si="5"/>
        <v>58160.592255125215</v>
      </c>
      <c r="Q9" s="19">
        <f t="shared" si="6"/>
        <v>52393.303173684799</v>
      </c>
      <c r="R9" s="19">
        <f t="shared" si="7"/>
        <v>115313.61644759006</v>
      </c>
      <c r="S9" s="20">
        <f t="shared" si="8"/>
        <v>61661.184689247442</v>
      </c>
    </row>
    <row r="10" spans="1:19" x14ac:dyDescent="0.25">
      <c r="A10" s="51" t="s">
        <v>262</v>
      </c>
      <c r="B10" s="10">
        <v>10000</v>
      </c>
      <c r="C10" s="28"/>
      <c r="D10" s="14">
        <f>AVERAGE(Tbl_3_GPU_Instancing_10000[Snímková frekvence (Presented) '[FPS']])</f>
        <v>619.63166666666643</v>
      </c>
      <c r="E10" s="19">
        <f>AVERAGE(Tbl_3_GPU_Instancing_10000[Celkové využití CPU '[%']])</f>
        <v>19.324166666666663</v>
      </c>
      <c r="F10" s="19">
        <f>AVERAGE(Tbl_3_GPU_Instancing_10000[CPU Spotřeba energie jádra (SVI3 TFN) '[W']])</f>
        <v>33.356262500000021</v>
      </c>
      <c r="G10" s="19">
        <f>AVERAGE(Tbl_3_GPU_Instancing_10000[Využití GPU '[%']])</f>
        <v>28.404166666666665</v>
      </c>
      <c r="H10" s="20">
        <f>AVERAGE(Tbl_3_GPU_Instancing_10000[Total Board Power (TBP) '[W']])</f>
        <v>51.215475000000012</v>
      </c>
      <c r="I10" s="28"/>
      <c r="J10" s="19">
        <f t="shared" si="0"/>
        <v>32.065117081374787</v>
      </c>
      <c r="K10" s="19">
        <f t="shared" si="1"/>
        <v>18.576171915743441</v>
      </c>
      <c r="L10" s="19">
        <f t="shared" si="2"/>
        <v>21.814815901422907</v>
      </c>
      <c r="M10" s="20">
        <f t="shared" si="3"/>
        <v>12.09852425788624</v>
      </c>
      <c r="N10" s="31"/>
      <c r="O10" s="22">
        <f t="shared" si="4"/>
        <v>6196316.6666666642</v>
      </c>
      <c r="P10" s="19">
        <f t="shared" si="5"/>
        <v>320651.17081374786</v>
      </c>
      <c r="Q10" s="19">
        <f t="shared" si="6"/>
        <v>185761.71915743439</v>
      </c>
      <c r="R10" s="19">
        <f t="shared" si="7"/>
        <v>218148.15901422905</v>
      </c>
      <c r="S10" s="20">
        <f t="shared" si="8"/>
        <v>120985.2425788624</v>
      </c>
    </row>
    <row r="11" spans="1:19" ht="15.75" thickBot="1" x14ac:dyDescent="0.3">
      <c r="A11" s="51" t="s">
        <v>263</v>
      </c>
      <c r="B11" s="10">
        <v>10000</v>
      </c>
      <c r="C11" s="28"/>
      <c r="D11" s="14">
        <f>AVERAGE(Tbl_4_DOTS_GI_10000[Snímková frekvence (Presented) '[FPS']])</f>
        <v>1535.9419087136926</v>
      </c>
      <c r="E11" s="19">
        <f>AVERAGE(Tbl_4_DOTS_GI_10000[Celkové využití CPU '[%']])</f>
        <v>51.15892116182571</v>
      </c>
      <c r="F11" s="19">
        <f>AVERAGE(Tbl_4_DOTS_GI_10000[CPU Spotřeba energie jádra (SVI3 TFN) '[W']])</f>
        <v>48.681692946058128</v>
      </c>
      <c r="G11" s="19">
        <f>AVERAGE(Tbl_4_DOTS_GI_10000[Využití GPU '[%']])</f>
        <v>72.448132780082986</v>
      </c>
      <c r="H11" s="20">
        <f>AVERAGE(Tbl_4_DOTS_GI_10000[Total Board Power (TBP) '[W']])</f>
        <v>115.21488381742734</v>
      </c>
      <c r="I11" s="28"/>
      <c r="J11" s="19">
        <f t="shared" si="0"/>
        <v>30.022953452345227</v>
      </c>
      <c r="K11" s="19">
        <f t="shared" si="1"/>
        <v>31.550708608585097</v>
      </c>
      <c r="L11" s="19">
        <f t="shared" si="2"/>
        <v>21.200572737686134</v>
      </c>
      <c r="M11" s="20">
        <f t="shared" si="3"/>
        <v>13.33110669232274</v>
      </c>
      <c r="N11" s="31"/>
      <c r="O11" s="22">
        <f t="shared" si="4"/>
        <v>15359419.087136926</v>
      </c>
      <c r="P11" s="19">
        <f t="shared" si="5"/>
        <v>300229.53452345228</v>
      </c>
      <c r="Q11" s="19">
        <f t="shared" si="6"/>
        <v>315507.08608585095</v>
      </c>
      <c r="R11" s="19">
        <f t="shared" si="7"/>
        <v>212005.72737686135</v>
      </c>
      <c r="S11" s="20">
        <f t="shared" si="8"/>
        <v>133311.06692322742</v>
      </c>
    </row>
    <row r="12" spans="1:19" ht="15.75" thickTop="1" x14ac:dyDescent="0.25">
      <c r="A12" s="58" t="s">
        <v>260</v>
      </c>
      <c r="B12" s="47">
        <v>20000</v>
      </c>
      <c r="C12" s="59"/>
      <c r="D12" s="40">
        <f>AVERAGE(Tbl_1_GameObjects_20000[Snímková frekvence (Presented) '[FPS']])</f>
        <v>104.68291666666666</v>
      </c>
      <c r="E12" s="60">
        <f>AVERAGE(Tbl_1_GameObjects_20000[Celkové využití CPU '[%']])</f>
        <v>39.045416666666661</v>
      </c>
      <c r="F12" s="41">
        <f>AVERAGE(Tbl_1_GameObjects_20000[CPU Spotřeba energie jádra (SVI3 TFN) '[W']])</f>
        <v>45.639504166666697</v>
      </c>
      <c r="G12" s="41">
        <f>AVERAGE(Tbl_1_GameObjects_20000[Využití GPU '[%']])</f>
        <v>15.758333333333333</v>
      </c>
      <c r="H12" s="42">
        <f>AVERAGE(Tbl_1_GameObjects_20000[Total Board Power (TBP) '[W']])</f>
        <v>44.730779166666679</v>
      </c>
      <c r="I12" s="59"/>
      <c r="J12" s="60">
        <f t="shared" si="0"/>
        <v>2.6810551814660282</v>
      </c>
      <c r="K12" s="41">
        <f t="shared" si="1"/>
        <v>2.2936909280255273</v>
      </c>
      <c r="L12" s="41">
        <f t="shared" si="2"/>
        <v>6.6430195663670011</v>
      </c>
      <c r="M12" s="42">
        <f t="shared" si="3"/>
        <v>2.3402882448485545</v>
      </c>
      <c r="N12" s="49"/>
      <c r="O12" s="50">
        <f t="shared" si="4"/>
        <v>2093658.333333333</v>
      </c>
      <c r="P12" s="60">
        <f t="shared" si="5"/>
        <v>53621.103629320554</v>
      </c>
      <c r="Q12" s="41">
        <f t="shared" si="6"/>
        <v>45873.818560510546</v>
      </c>
      <c r="R12" s="41">
        <f t="shared" si="7"/>
        <v>132860.39132734001</v>
      </c>
      <c r="S12" s="42">
        <f t="shared" si="8"/>
        <v>46805.764896971094</v>
      </c>
    </row>
    <row r="13" spans="1:19" x14ac:dyDescent="0.25">
      <c r="A13" s="8" t="s">
        <v>261</v>
      </c>
      <c r="B13" s="10">
        <v>20000</v>
      </c>
      <c r="C13" s="27"/>
      <c r="D13" s="14">
        <f>AVERAGE(Tbl_2_GameObjects_Array_20000[Snímková frekvence (Presented) '[FPS']])</f>
        <v>129.69626556016598</v>
      </c>
      <c r="E13" s="24">
        <f>AVERAGE(Tbl_2_GameObjects_Array_20000[Celkové využití CPU '[%']])</f>
        <v>46.08091286307053</v>
      </c>
      <c r="F13" s="19">
        <f>AVERAGE(Tbl_2_GameObjects_Array_20000[CPU Spotřeba energie jádra (SVI3 TFN) '[W']])</f>
        <v>48.947609958506234</v>
      </c>
      <c r="G13" s="19">
        <f>AVERAGE(Tbl_2_GameObjects_Array_20000[Využití GPU '[%']])</f>
        <v>20.107883817427386</v>
      </c>
      <c r="H13" s="20">
        <f>AVERAGE(Tbl_2_GameObjects_Array_20000[Total Board Power (TBP) '[W']])</f>
        <v>45.421556016597549</v>
      </c>
      <c r="I13" s="27"/>
      <c r="J13" s="24">
        <f t="shared" si="0"/>
        <v>2.8145333393363656</v>
      </c>
      <c r="K13" s="19">
        <f t="shared" si="1"/>
        <v>2.6496955759456249</v>
      </c>
      <c r="L13" s="19">
        <f t="shared" si="2"/>
        <v>6.4500206355757328</v>
      </c>
      <c r="M13" s="20">
        <f t="shared" si="3"/>
        <v>2.8553901921099643</v>
      </c>
      <c r="N13" s="31"/>
      <c r="O13" s="22">
        <f t="shared" si="4"/>
        <v>2593925.3112033196</v>
      </c>
      <c r="P13" s="24">
        <f t="shared" si="5"/>
        <v>56290.666786727314</v>
      </c>
      <c r="Q13" s="19">
        <f t="shared" si="6"/>
        <v>52993.9115189125</v>
      </c>
      <c r="R13" s="19">
        <f t="shared" si="7"/>
        <v>129000.41271151465</v>
      </c>
      <c r="S13" s="20">
        <f t="shared" si="8"/>
        <v>57107.803842199282</v>
      </c>
    </row>
    <row r="14" spans="1:19" x14ac:dyDescent="0.25">
      <c r="A14" s="8" t="s">
        <v>262</v>
      </c>
      <c r="B14" s="10">
        <v>20000</v>
      </c>
      <c r="C14" s="27"/>
      <c r="D14" s="14">
        <f>AVERAGE(Tbl_3_GPU_Instancing_20000[Snímková frekvence (Presented) '[FPS']])</f>
        <v>334.6633333333333</v>
      </c>
      <c r="E14" s="24">
        <f>AVERAGE(Tbl_3_GPU_Instancing_20000[Celkové využití CPU '[%']])</f>
        <v>17.739999999999995</v>
      </c>
      <c r="F14" s="19">
        <f>AVERAGE(Tbl_3_GPU_Instancing_20000[CPU Spotřeba energie jádra (SVI3 TFN) '[W']])</f>
        <v>32.388941666666646</v>
      </c>
      <c r="G14" s="19">
        <f>AVERAGE(Tbl_3_GPU_Instancing_20000[Využití GPU '[%']])</f>
        <v>23.05</v>
      </c>
      <c r="H14" s="20">
        <f>AVERAGE(Tbl_3_GPU_Instancing_20000[Total Board Power (TBP) '[W']])</f>
        <v>50.709641666666627</v>
      </c>
      <c r="I14" s="27"/>
      <c r="J14" s="24">
        <f t="shared" si="0"/>
        <v>18.864900413378432</v>
      </c>
      <c r="K14" s="19">
        <f t="shared" si="1"/>
        <v>10.33264182502619</v>
      </c>
      <c r="L14" s="19">
        <f t="shared" si="2"/>
        <v>14.519016630513375</v>
      </c>
      <c r="M14" s="20">
        <f t="shared" si="3"/>
        <v>6.5995996487847437</v>
      </c>
      <c r="N14" s="31"/>
      <c r="O14" s="22">
        <f t="shared" si="4"/>
        <v>6693266.666666666</v>
      </c>
      <c r="P14" s="24">
        <f t="shared" si="5"/>
        <v>377298.00826756866</v>
      </c>
      <c r="Q14" s="19">
        <f t="shared" si="6"/>
        <v>206652.83650052382</v>
      </c>
      <c r="R14" s="19">
        <f t="shared" si="7"/>
        <v>290380.33261026751</v>
      </c>
      <c r="S14" s="20">
        <f t="shared" si="8"/>
        <v>131991.99297569488</v>
      </c>
    </row>
    <row r="15" spans="1:19" ht="15.75" thickBot="1" x14ac:dyDescent="0.3">
      <c r="A15" s="52" t="s">
        <v>263</v>
      </c>
      <c r="B15" s="53">
        <v>20000</v>
      </c>
      <c r="C15" s="54"/>
      <c r="D15" s="43">
        <f>AVERAGE(Tbl_4_DOTS_GI_20000[Snímková frekvence (Presented) '[FPS']])</f>
        <v>1155.1377593360999</v>
      </c>
      <c r="E15" s="55">
        <f>AVERAGE(Tbl_4_DOTS_GI_20000[Celkové využití CPU '[%']])</f>
        <v>52.167634854771784</v>
      </c>
      <c r="F15" s="44">
        <f>AVERAGE(Tbl_4_DOTS_GI_20000[CPU Spotřeba energie jádra (SVI3 TFN) '[W']])</f>
        <v>49.416834024896268</v>
      </c>
      <c r="G15" s="44">
        <f>AVERAGE(Tbl_4_DOTS_GI_20000[Využití GPU '[%']])</f>
        <v>75.029045643153523</v>
      </c>
      <c r="H15" s="45">
        <f>AVERAGE(Tbl_4_DOTS_GI_20000[Total Board Power (TBP) '[W']])</f>
        <v>133.76755601659747</v>
      </c>
      <c r="I15" s="54"/>
      <c r="J15" s="55">
        <f t="shared" si="0"/>
        <v>22.142804874168821</v>
      </c>
      <c r="K15" s="44">
        <f t="shared" si="1"/>
        <v>23.375389826757008</v>
      </c>
      <c r="L15" s="44">
        <f t="shared" si="2"/>
        <v>15.395874350182506</v>
      </c>
      <c r="M15" s="45">
        <f t="shared" si="3"/>
        <v>8.6354105115950084</v>
      </c>
      <c r="N15" s="56"/>
      <c r="O15" s="57">
        <f t="shared" si="4"/>
        <v>23102755.186721995</v>
      </c>
      <c r="P15" s="55">
        <f t="shared" si="5"/>
        <v>442856.09748337639</v>
      </c>
      <c r="Q15" s="44">
        <f t="shared" si="6"/>
        <v>467507.79653514014</v>
      </c>
      <c r="R15" s="44">
        <f t="shared" si="7"/>
        <v>307917.48700365011</v>
      </c>
      <c r="S15" s="45">
        <f t="shared" si="8"/>
        <v>172708.21023190016</v>
      </c>
    </row>
    <row r="16" spans="1:19" ht="15.75" thickTop="1" x14ac:dyDescent="0.25">
      <c r="A16" s="51" t="s">
        <v>260</v>
      </c>
      <c r="B16" s="10">
        <v>30000</v>
      </c>
      <c r="C16" s="27"/>
      <c r="D16" s="14">
        <f>AVERAGE(Tbl_1_GameObjects_30000[Snímková frekvence (Presented) '[FPS']])</f>
        <v>69.885000000000005</v>
      </c>
      <c r="E16" s="24">
        <f>AVERAGE(Tbl_1_GameObjects_30000[Celkové využití CPU '[%']])</f>
        <v>40.442916666666633</v>
      </c>
      <c r="F16" s="19">
        <f>AVERAGE(Tbl_1_GameObjects_30000[CPU Spotřeba energie jádra (SVI3 TFN) '[W']])</f>
        <v>45.146516666666663</v>
      </c>
      <c r="G16" s="19">
        <f>AVERAGE(Tbl_1_GameObjects_30000[Využití GPU '[%']])</f>
        <v>15.395833333333334</v>
      </c>
      <c r="H16" s="20">
        <f>AVERAGE(Tbl_1_GameObjects_30000[Total Board Power (TBP) '[W']])</f>
        <v>44.843583333333328</v>
      </c>
      <c r="I16" s="27"/>
      <c r="J16" s="24">
        <f t="shared" si="0"/>
        <v>1.7279910985648512</v>
      </c>
      <c r="K16" s="19">
        <f t="shared" si="1"/>
        <v>1.5479599570435669</v>
      </c>
      <c r="L16" s="19">
        <f t="shared" si="2"/>
        <v>4.5392151556156968</v>
      </c>
      <c r="M16" s="20">
        <f t="shared" si="3"/>
        <v>1.5584169418515845</v>
      </c>
      <c r="N16" s="31"/>
      <c r="O16" s="22">
        <f t="shared" si="4"/>
        <v>2096550.0000000002</v>
      </c>
      <c r="P16" s="24">
        <f t="shared" si="5"/>
        <v>51839.73295694554</v>
      </c>
      <c r="Q16" s="19">
        <f t="shared" si="6"/>
        <v>46438.798711307012</v>
      </c>
      <c r="R16" s="19">
        <f t="shared" si="7"/>
        <v>136176.45466847092</v>
      </c>
      <c r="S16" s="20">
        <f t="shared" si="8"/>
        <v>46752.508255547531</v>
      </c>
    </row>
    <row r="17" spans="1:19" x14ac:dyDescent="0.25">
      <c r="A17" s="51" t="s">
        <v>261</v>
      </c>
      <c r="B17" s="10">
        <v>30000</v>
      </c>
      <c r="C17" s="27"/>
      <c r="D17" s="14">
        <f>AVERAGE(Tbl_2_GameObjects_Array_30000[Snímková frekvence (Presented) '[FPS']])</f>
        <v>88.5983402489627</v>
      </c>
      <c r="E17" s="24">
        <f>AVERAGE(Tbl_2_GameObjects_Array_30000[Celkové využití CPU '[%']])</f>
        <v>49.226141078838182</v>
      </c>
      <c r="F17" s="19">
        <f>AVERAGE(Tbl_2_GameObjects_Array_30000[CPU Spotřeba energie jádra (SVI3 TFN) '[W']])</f>
        <v>49.624493775933587</v>
      </c>
      <c r="G17" s="19">
        <f>AVERAGE(Tbl_2_GameObjects_Array_30000[Využití GPU '[%']])</f>
        <v>18.825726141078839</v>
      </c>
      <c r="H17" s="20">
        <f>AVERAGE(Tbl_2_GameObjects_Array_30000[Total Board Power (TBP) '[W']])</f>
        <v>45.716356846473062</v>
      </c>
      <c r="I17" s="27"/>
      <c r="J17" s="24">
        <f t="shared" si="0"/>
        <v>1.7998229864711095</v>
      </c>
      <c r="K17" s="19">
        <f t="shared" si="1"/>
        <v>1.7853751949391226</v>
      </c>
      <c r="L17" s="19">
        <f t="shared" si="2"/>
        <v>4.7062376019396099</v>
      </c>
      <c r="M17" s="20">
        <f t="shared" si="3"/>
        <v>1.9380008898455763</v>
      </c>
      <c r="N17" s="31"/>
      <c r="O17" s="22">
        <f t="shared" si="4"/>
        <v>2657950.2074688808</v>
      </c>
      <c r="P17" s="24">
        <f t="shared" si="5"/>
        <v>53994.689594133277</v>
      </c>
      <c r="Q17" s="19">
        <f t="shared" si="6"/>
        <v>53561.255848173671</v>
      </c>
      <c r="R17" s="19">
        <f t="shared" si="7"/>
        <v>141187.12805818827</v>
      </c>
      <c r="S17" s="20">
        <f t="shared" si="8"/>
        <v>58140.026695367284</v>
      </c>
    </row>
    <row r="18" spans="1:19" x14ac:dyDescent="0.25">
      <c r="A18" s="51" t="s">
        <v>262</v>
      </c>
      <c r="B18" s="10">
        <v>30000</v>
      </c>
      <c r="C18" s="27"/>
      <c r="D18" s="14">
        <f>AVERAGE(Tbl_3_GPU_Instancing_30000[Snímková frekvence (Presented) '[FPS']])</f>
        <v>228.96276150627602</v>
      </c>
      <c r="E18" s="24">
        <f>AVERAGE(Tbl_3_GPU_Instancing_30000[Celkové využití CPU '[%']])</f>
        <v>17.083263598326372</v>
      </c>
      <c r="F18" s="19">
        <f>AVERAGE(Tbl_3_GPU_Instancing_30000[CPU Spotřeba energie jádra (SVI3 TFN) '[W']])</f>
        <v>31.674322175732215</v>
      </c>
      <c r="G18" s="19">
        <f>AVERAGE(Tbl_3_GPU_Instancing_30000[Využití GPU '[%']])</f>
        <v>21.179916317991633</v>
      </c>
      <c r="H18" s="20">
        <f>AVERAGE(Tbl_3_GPU_Instancing_30000[Total Board Power (TBP) '[W']])</f>
        <v>50.224351464435138</v>
      </c>
      <c r="I18" s="27"/>
      <c r="J18" s="24">
        <f t="shared" si="0"/>
        <v>13.402752945210494</v>
      </c>
      <c r="K18" s="19">
        <f t="shared" si="1"/>
        <v>7.2286554463886672</v>
      </c>
      <c r="L18" s="19">
        <f t="shared" si="2"/>
        <v>10.810371394705642</v>
      </c>
      <c r="M18" s="20">
        <f t="shared" si="3"/>
        <v>4.5587997620717733</v>
      </c>
      <c r="N18" s="31"/>
      <c r="O18" s="22">
        <f t="shared" si="4"/>
        <v>6868882.8451882806</v>
      </c>
      <c r="P18" s="24">
        <f t="shared" si="5"/>
        <v>402082.58835631487</v>
      </c>
      <c r="Q18" s="19">
        <f t="shared" si="6"/>
        <v>216859.66339166003</v>
      </c>
      <c r="R18" s="19">
        <f t="shared" si="7"/>
        <v>324311.14184116927</v>
      </c>
      <c r="S18" s="20">
        <f t="shared" si="8"/>
        <v>136763.99286215319</v>
      </c>
    </row>
    <row r="19" spans="1:19" ht="15.75" thickBot="1" x14ac:dyDescent="0.3">
      <c r="A19" s="51" t="s">
        <v>263</v>
      </c>
      <c r="B19" s="10">
        <v>30000</v>
      </c>
      <c r="C19" s="27"/>
      <c r="D19" s="14">
        <f>AVERAGE(Tbl_4_DOTS_GI_30000[Snímková frekvence (Presented) '[FPS']])</f>
        <v>937.03041666666695</v>
      </c>
      <c r="E19" s="24">
        <f>AVERAGE(Tbl_4_DOTS_GI_30000[Celkové využití CPU '[%']])</f>
        <v>53.919999999999959</v>
      </c>
      <c r="F19" s="19">
        <f>AVERAGE(Tbl_4_DOTS_GI_30000[CPU Spotřeba energie jádra (SVI3 TFN) '[W']])</f>
        <v>49.268766666666643</v>
      </c>
      <c r="G19" s="19">
        <f>AVERAGE(Tbl_4_DOTS_GI_30000[Využití GPU '[%']])</f>
        <v>74.412499999999994</v>
      </c>
      <c r="H19" s="20">
        <f>AVERAGE(Tbl_4_DOTS_GI_30000[Total Board Power (TBP) '[W']])</f>
        <v>144.70463333333331</v>
      </c>
      <c r="I19" s="27"/>
      <c r="J19" s="24">
        <f t="shared" si="0"/>
        <v>17.378160546488644</v>
      </c>
      <c r="K19" s="19">
        <f t="shared" si="1"/>
        <v>19.018751230495603</v>
      </c>
      <c r="L19" s="19">
        <f t="shared" si="2"/>
        <v>12.592379192563978</v>
      </c>
      <c r="M19" s="20">
        <f t="shared" si="3"/>
        <v>6.4754693411107116</v>
      </c>
      <c r="N19" s="31"/>
      <c r="O19" s="22">
        <f t="shared" si="4"/>
        <v>28110912.500000007</v>
      </c>
      <c r="P19" s="24">
        <f t="shared" si="5"/>
        <v>521344.81639465928</v>
      </c>
      <c r="Q19" s="19">
        <f t="shared" si="6"/>
        <v>570562.53691486805</v>
      </c>
      <c r="R19" s="19">
        <f t="shared" si="7"/>
        <v>377771.3757769193</v>
      </c>
      <c r="S19" s="20">
        <f t="shared" si="8"/>
        <v>194264.08023332135</v>
      </c>
    </row>
    <row r="20" spans="1:19" ht="15.75" thickTop="1" x14ac:dyDescent="0.25">
      <c r="A20" s="58" t="s">
        <v>260</v>
      </c>
      <c r="B20" s="47">
        <v>40000</v>
      </c>
      <c r="C20" s="59"/>
      <c r="D20" s="40">
        <f>AVERAGE(Tbl_1_GameObjects_40000[Snímková frekvence (Presented) '[FPS']])</f>
        <v>53.85499999999999</v>
      </c>
      <c r="E20" s="60">
        <f>AVERAGE(Tbl_1_GameObjects_40000[Celkové využití CPU '[%']])</f>
        <v>42.905833333333341</v>
      </c>
      <c r="F20" s="41">
        <f>AVERAGE(Tbl_1_GameObjects_40000[CPU Spotřeba energie jádra (SVI3 TFN) '[W']])</f>
        <v>45.471762499999976</v>
      </c>
      <c r="G20" s="41">
        <f>AVERAGE(Tbl_1_GameObjects_40000[Využití GPU '[%']])</f>
        <v>15.270833333333334</v>
      </c>
      <c r="H20" s="42">
        <f>AVERAGE(Tbl_1_GameObjects_40000[Total Board Power (TBP) '[W']])</f>
        <v>44.73342499999999</v>
      </c>
      <c r="I20" s="59"/>
      <c r="J20" s="60">
        <f t="shared" si="0"/>
        <v>1.2551906306446283</v>
      </c>
      <c r="K20" s="41">
        <f t="shared" si="1"/>
        <v>1.1843613935131725</v>
      </c>
      <c r="L20" s="41">
        <f t="shared" si="2"/>
        <v>3.5266575716234643</v>
      </c>
      <c r="M20" s="42">
        <f t="shared" si="3"/>
        <v>1.2039096045071442</v>
      </c>
      <c r="N20" s="49"/>
      <c r="O20" s="50">
        <f t="shared" si="4"/>
        <v>2154199.9999999995</v>
      </c>
      <c r="P20" s="60">
        <f t="shared" si="5"/>
        <v>50207.62522578513</v>
      </c>
      <c r="Q20" s="41">
        <f t="shared" si="6"/>
        <v>47374.455740526901</v>
      </c>
      <c r="R20" s="41">
        <f t="shared" si="7"/>
        <v>141066.30286493857</v>
      </c>
      <c r="S20" s="42">
        <f t="shared" si="8"/>
        <v>48156.384180285771</v>
      </c>
    </row>
    <row r="21" spans="1:19" x14ac:dyDescent="0.25">
      <c r="A21" s="8" t="s">
        <v>261</v>
      </c>
      <c r="B21" s="10">
        <v>40000</v>
      </c>
      <c r="C21" s="27"/>
      <c r="D21" s="14">
        <f>AVERAGE(Tbl_2_GameObjects_Array_40000[Snímková frekvence (Presented) '[FPS']])</f>
        <v>67.891250000000028</v>
      </c>
      <c r="E21" s="24">
        <f>AVERAGE(Tbl_2_GameObjects_Array_40000[Celkové využití CPU '[%']])</f>
        <v>52.112500000000004</v>
      </c>
      <c r="F21" s="19">
        <f>AVERAGE(Tbl_2_GameObjects_Array_40000[CPU Spotřeba energie jádra (SVI3 TFN) '[W']])</f>
        <v>49.812862500000001</v>
      </c>
      <c r="G21" s="19">
        <f>AVERAGE(Tbl_2_GameObjects_Array_40000[Využití GPU '[%']])</f>
        <v>18.8125</v>
      </c>
      <c r="H21" s="20">
        <f>AVERAGE(Tbl_2_GameObjects_Array_40000[Total Board Power (TBP) '[W']])</f>
        <v>45.849458333333324</v>
      </c>
      <c r="I21" s="27"/>
      <c r="J21" s="24">
        <f t="shared" si="0"/>
        <v>1.3027824418325742</v>
      </c>
      <c r="K21" s="19">
        <f t="shared" si="1"/>
        <v>1.3629260916294466</v>
      </c>
      <c r="L21" s="19">
        <f t="shared" si="2"/>
        <v>3.6088372093023269</v>
      </c>
      <c r="M21" s="20">
        <f t="shared" si="3"/>
        <v>1.480742684164754</v>
      </c>
      <c r="N21" s="31"/>
      <c r="O21" s="22">
        <f t="shared" si="4"/>
        <v>2715650.0000000009</v>
      </c>
      <c r="P21" s="24">
        <f t="shared" si="5"/>
        <v>52111.297673302965</v>
      </c>
      <c r="Q21" s="19">
        <f t="shared" si="6"/>
        <v>54517.043665177858</v>
      </c>
      <c r="R21" s="19">
        <f t="shared" si="7"/>
        <v>144353.48837209307</v>
      </c>
      <c r="S21" s="20">
        <f t="shared" si="8"/>
        <v>59229.707366590148</v>
      </c>
    </row>
    <row r="22" spans="1:19" x14ac:dyDescent="0.25">
      <c r="A22" s="8" t="s">
        <v>262</v>
      </c>
      <c r="B22" s="10">
        <v>40000</v>
      </c>
      <c r="C22" s="27"/>
      <c r="D22" s="14">
        <f>AVERAGE(Tbl_3_GPU_Instancing_40000[Snímková frekvence (Presented) '[FPS']])</f>
        <v>173.64771784232369</v>
      </c>
      <c r="E22" s="24">
        <f>AVERAGE(Tbl_3_GPU_Instancing_40000[Celkové využití CPU '[%']])</f>
        <v>16.797095435684643</v>
      </c>
      <c r="F22" s="19">
        <f>AVERAGE(Tbl_3_GPU_Instancing_40000[CPU Spotřeba energie jádra (SVI3 TFN) '[W']])</f>
        <v>31.584643153526965</v>
      </c>
      <c r="G22" s="19">
        <f>AVERAGE(Tbl_3_GPU_Instancing_40000[Využití GPU '[%']])</f>
        <v>19.979253112033195</v>
      </c>
      <c r="H22" s="20">
        <f>AVERAGE(Tbl_3_GPU_Instancing_40000[Total Board Power (TBP) '[W']])</f>
        <v>50.314041493775939</v>
      </c>
      <c r="I22" s="27"/>
      <c r="J22" s="24">
        <f t="shared" si="0"/>
        <v>10.337961018749542</v>
      </c>
      <c r="K22" s="19">
        <f t="shared" si="1"/>
        <v>5.4978527697227744</v>
      </c>
      <c r="L22" s="19">
        <f t="shared" si="2"/>
        <v>8.6914018691588808</v>
      </c>
      <c r="M22" s="20">
        <f t="shared" si="3"/>
        <v>3.4512774702029185</v>
      </c>
      <c r="N22" s="31"/>
      <c r="O22" s="22">
        <f t="shared" si="4"/>
        <v>6945908.7136929473</v>
      </c>
      <c r="P22" s="24">
        <f t="shared" si="5"/>
        <v>413518.44074998167</v>
      </c>
      <c r="Q22" s="19">
        <f t="shared" si="6"/>
        <v>219914.11078891097</v>
      </c>
      <c r="R22" s="19">
        <f t="shared" si="7"/>
        <v>347656.07476635522</v>
      </c>
      <c r="S22" s="20">
        <f t="shared" si="8"/>
        <v>138051.09880811675</v>
      </c>
    </row>
    <row r="23" spans="1:19" ht="15.75" thickBot="1" x14ac:dyDescent="0.3">
      <c r="A23" s="52" t="s">
        <v>263</v>
      </c>
      <c r="B23" s="53">
        <v>40000</v>
      </c>
      <c r="C23" s="54"/>
      <c r="D23" s="43">
        <f>AVERAGE(Tbl_4_DOTS_GI_40000[Snímková frekvence (Presented) '[FPS']])</f>
        <v>642.26514522821594</v>
      </c>
      <c r="E23" s="55">
        <f>AVERAGE(Tbl_4_DOTS_GI_40000[Celkové využití CPU '[%']])</f>
        <v>43.282572614107913</v>
      </c>
      <c r="F23" s="44">
        <f>AVERAGE(Tbl_4_DOTS_GI_40000[CPU Spotřeba energie jádra (SVI3 TFN) '[W']])</f>
        <v>37.927838174273866</v>
      </c>
      <c r="G23" s="44">
        <f>AVERAGE(Tbl_4_DOTS_GI_40000[Využití GPU '[%']])</f>
        <v>78.112033195020743</v>
      </c>
      <c r="H23" s="45">
        <f>AVERAGE(Tbl_4_DOTS_GI_40000[Total Board Power (TBP) '[W']])</f>
        <v>135.02578008298755</v>
      </c>
      <c r="I23" s="54"/>
      <c r="J23" s="55">
        <f t="shared" si="0"/>
        <v>14.83888564005713</v>
      </c>
      <c r="K23" s="44">
        <f t="shared" si="1"/>
        <v>16.933871692794213</v>
      </c>
      <c r="L23" s="44">
        <f t="shared" si="2"/>
        <v>8.2223585657370553</v>
      </c>
      <c r="M23" s="45">
        <f t="shared" si="3"/>
        <v>4.7566112547802089</v>
      </c>
      <c r="N23" s="56"/>
      <c r="O23" s="57">
        <f t="shared" si="4"/>
        <v>25690605.809128638</v>
      </c>
      <c r="P23" s="55">
        <f t="shared" si="5"/>
        <v>593555.42560228531</v>
      </c>
      <c r="Q23" s="44">
        <f t="shared" si="6"/>
        <v>677354.86771176849</v>
      </c>
      <c r="R23" s="44">
        <f t="shared" si="7"/>
        <v>328894.34262948221</v>
      </c>
      <c r="S23" s="45">
        <f t="shared" si="8"/>
        <v>190264.45019120837</v>
      </c>
    </row>
    <row r="24" spans="1:19" ht="15.75" thickTop="1" x14ac:dyDescent="0.25"/>
  </sheetData>
  <mergeCells count="3">
    <mergeCell ref="J1:M1"/>
    <mergeCell ref="D1:H1"/>
    <mergeCell ref="P1:S1"/>
  </mergeCells>
  <phoneticPr fontId="3" type="noConversion"/>
  <conditionalFormatting sqref="C4:C7">
    <cfRule type="dataBar" priority="79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{298D6C48-F7C5-4C0E-A494-2C99AAAEEBA8}</x14:id>
        </ext>
      </extLst>
    </cfRule>
  </conditionalFormatting>
  <conditionalFormatting sqref="C8:C11">
    <cfRule type="dataBar" priority="7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{760B65B5-2A14-4AD9-823A-91A72277FEE7}</x14:id>
        </ext>
      </extLst>
    </cfRule>
  </conditionalFormatting>
  <conditionalFormatting sqref="C12:C15">
    <cfRule type="dataBar" priority="77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{2A9C9C9F-DD27-4102-9319-7AF5B9D7A905}</x14:id>
        </ext>
      </extLst>
    </cfRule>
  </conditionalFormatting>
  <conditionalFormatting sqref="C16:C19">
    <cfRule type="dataBar" priority="8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{98E54CCD-AD47-442B-BAD5-F1908AAC790F}</x14:id>
        </ext>
      </extLst>
    </cfRule>
  </conditionalFormatting>
  <conditionalFormatting sqref="C20:C23">
    <cfRule type="dataBar" priority="7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{7D3857A0-2F8C-41ED-931D-AC3E78DF9C4B}</x14:id>
        </ext>
      </extLst>
    </cfRule>
  </conditionalFormatting>
  <conditionalFormatting sqref="D4:D7">
    <cfRule type="dataBar" priority="8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{76B517B6-635C-4060-94FD-A84EE7C91912}</x14:id>
        </ext>
      </extLst>
    </cfRule>
  </conditionalFormatting>
  <conditionalFormatting sqref="D8:D11">
    <cfRule type="dataBar" priority="8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{408AD4BE-89C0-4D96-A0CE-9C129429EB3D}</x14:id>
        </ext>
      </extLst>
    </cfRule>
  </conditionalFormatting>
  <conditionalFormatting sqref="D12:D15">
    <cfRule type="dataBar" priority="8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{5CF03C82-4872-4BED-A91A-DF33335FE61D}</x14:id>
        </ext>
      </extLst>
    </cfRule>
  </conditionalFormatting>
  <conditionalFormatting sqref="D16:D19">
    <cfRule type="dataBar" priority="8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{E89B6505-972D-4B21-9108-7DEAFD77715C}</x14:id>
        </ext>
      </extLst>
    </cfRule>
  </conditionalFormatting>
  <conditionalFormatting sqref="D20:D23">
    <cfRule type="dataBar" priority="8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{7F586840-07E7-48C4-82E4-EF4F2C0ABA61}</x14:id>
        </ext>
      </extLst>
    </cfRule>
  </conditionalFormatting>
  <conditionalFormatting sqref="E4:E7">
    <cfRule type="dataBar" priority="101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{DCFD9C1F-E832-4941-A448-E30AB241A823}</x14:id>
        </ext>
      </extLst>
    </cfRule>
  </conditionalFormatting>
  <conditionalFormatting sqref="E8:E11">
    <cfRule type="dataBar" priority="97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{909D16CB-D451-4E3D-9EE7-16DBDDB173CB}</x14:id>
        </ext>
      </extLst>
    </cfRule>
  </conditionalFormatting>
  <conditionalFormatting sqref="E12:E15">
    <cfRule type="dataBar" priority="93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{B08061F6-A91E-4E6A-8C0D-135898A42DEA}</x14:id>
        </ext>
      </extLst>
    </cfRule>
  </conditionalFormatting>
  <conditionalFormatting sqref="E16:E19">
    <cfRule type="dataBar" priority="105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{5E6B4998-0879-4890-B5C1-6BD63EED431D}</x14:id>
        </ext>
      </extLst>
    </cfRule>
  </conditionalFormatting>
  <conditionalFormatting sqref="E20:E23">
    <cfRule type="dataBar" priority="89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{2CF7789A-7B27-474B-94E7-CA2A30354573}</x14:id>
        </ext>
      </extLst>
    </cfRule>
  </conditionalFormatting>
  <conditionalFormatting sqref="F4:F7">
    <cfRule type="dataBar" priority="10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{B6CB2AD4-B155-48CB-99D9-525A21EBF626}</x14:id>
        </ext>
      </extLst>
    </cfRule>
  </conditionalFormatting>
  <conditionalFormatting sqref="F8:F11">
    <cfRule type="dataBar" priority="9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{DB272A74-BF8A-4987-8683-E9CDD98D908D}</x14:id>
        </ext>
      </extLst>
    </cfRule>
  </conditionalFormatting>
  <conditionalFormatting sqref="F12:F15">
    <cfRule type="dataBar" priority="9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{61E5FEDE-6316-43A6-BBF1-572F618D6A93}</x14:id>
        </ext>
      </extLst>
    </cfRule>
  </conditionalFormatting>
  <conditionalFormatting sqref="F16:F19">
    <cfRule type="dataBar" priority="10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{78561969-7242-4B82-8794-0D3CE366D835}</x14:id>
        </ext>
      </extLst>
    </cfRule>
  </conditionalFormatting>
  <conditionalFormatting sqref="F20:F23">
    <cfRule type="dataBar" priority="8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{01A6A8D1-CD75-4EDC-B0BA-AC9642AF4D75}</x14:id>
        </ext>
      </extLst>
    </cfRule>
  </conditionalFormatting>
  <conditionalFormatting sqref="G4:G7">
    <cfRule type="dataBar" priority="99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{27CA2D02-3535-4F49-AA04-484C4EA80445}</x14:id>
        </ext>
      </extLst>
    </cfRule>
  </conditionalFormatting>
  <conditionalFormatting sqref="G8:G11">
    <cfRule type="dataBar" priority="9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{3B895450-9F3F-4F52-B545-4E9AE8C750B1}</x14:id>
        </ext>
      </extLst>
    </cfRule>
  </conditionalFormatting>
  <conditionalFormatting sqref="G12:G15">
    <cfRule type="dataBar" priority="9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{282F4B4E-AD4D-4CD1-A102-3A24A3828ABD}</x14:id>
        </ext>
      </extLst>
    </cfRule>
  </conditionalFormatting>
  <conditionalFormatting sqref="G16:G19">
    <cfRule type="dataBar" priority="10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{255B20CE-55B7-4E20-B938-BEDF4CB67069}</x14:id>
        </ext>
      </extLst>
    </cfRule>
  </conditionalFormatting>
  <conditionalFormatting sqref="G20:G23">
    <cfRule type="dataBar" priority="87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{01A1BB28-3406-486A-82E1-73F0E1F2311D}</x14:id>
        </ext>
      </extLst>
    </cfRule>
  </conditionalFormatting>
  <conditionalFormatting sqref="H4:I7">
    <cfRule type="dataBar" priority="9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{8EDBD6D1-A5B7-4F22-B6AC-DB675EE74B40}</x14:id>
        </ext>
      </extLst>
    </cfRule>
  </conditionalFormatting>
  <conditionalFormatting sqref="H8:I11">
    <cfRule type="dataBar" priority="9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{542DD0DA-516C-4A84-AF8F-C2319CB1EA34}</x14:id>
        </ext>
      </extLst>
    </cfRule>
  </conditionalFormatting>
  <conditionalFormatting sqref="H12:I15">
    <cfRule type="dataBar" priority="9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{C478E234-C40D-4701-9D0C-0E3EBE20EFB3}</x14:id>
        </ext>
      </extLst>
    </cfRule>
  </conditionalFormatting>
  <conditionalFormatting sqref="H16:I19">
    <cfRule type="dataBar" priority="10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{D2DDA43B-FED5-48BA-A03E-BF67BCEE4BAA}</x14:id>
        </ext>
      </extLst>
    </cfRule>
  </conditionalFormatting>
  <conditionalFormatting sqref="H20:I23">
    <cfRule type="dataBar" priority="8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{3F354AA1-F872-4B79-9481-F92F5F9AB6A6}</x14:id>
        </ext>
      </extLst>
    </cfRule>
  </conditionalFormatting>
  <conditionalFormatting sqref="J4:J7">
    <cfRule type="dataBar" priority="121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{1F850715-F6D6-4DB3-952A-1BCDA35548C8}</x14:id>
        </ext>
      </extLst>
    </cfRule>
  </conditionalFormatting>
  <conditionalFormatting sqref="J8:J11">
    <cfRule type="dataBar" priority="117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{2C54D54F-66F8-444B-959F-E8D5A8ABB2FE}</x14:id>
        </ext>
      </extLst>
    </cfRule>
  </conditionalFormatting>
  <conditionalFormatting sqref="J12:J15">
    <cfRule type="dataBar" priority="113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{953824D6-24E6-4D16-B533-A4A52AECB13E}</x14:id>
        </ext>
      </extLst>
    </cfRule>
  </conditionalFormatting>
  <conditionalFormatting sqref="J16:J19">
    <cfRule type="dataBar" priority="125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{6B73419E-F498-42BB-B2AB-8069A07D13F9}</x14:id>
        </ext>
      </extLst>
    </cfRule>
  </conditionalFormatting>
  <conditionalFormatting sqref="J20:J23">
    <cfRule type="dataBar" priority="109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{B3860F0D-7A58-49E5-B5C2-26E80DCA838C}</x14:id>
        </ext>
      </extLst>
    </cfRule>
  </conditionalFormatting>
  <conditionalFormatting sqref="K4:K7">
    <cfRule type="dataBar" priority="1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{80777870-6142-4183-9AE0-241FC4A4A9FC}</x14:id>
        </ext>
      </extLst>
    </cfRule>
  </conditionalFormatting>
  <conditionalFormatting sqref="K8:K11">
    <cfRule type="dataBar" priority="1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{9C08FF62-C24C-473A-80C2-143B544F2E6F}</x14:id>
        </ext>
      </extLst>
    </cfRule>
  </conditionalFormatting>
  <conditionalFormatting sqref="K12:K15">
    <cfRule type="dataBar" priority="1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{B63F1D02-9D6E-4409-81BC-E13EAE20B485}</x14:id>
        </ext>
      </extLst>
    </cfRule>
  </conditionalFormatting>
  <conditionalFormatting sqref="K16:K19">
    <cfRule type="dataBar" priority="12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{0664988A-8289-4843-AAAD-BDCB0025837D}</x14:id>
        </ext>
      </extLst>
    </cfRule>
  </conditionalFormatting>
  <conditionalFormatting sqref="K20:K23">
    <cfRule type="dataBar" priority="10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{60405F40-4EAA-4F0E-9231-F0DA7FFBD40B}</x14:id>
        </ext>
      </extLst>
    </cfRule>
  </conditionalFormatting>
  <conditionalFormatting sqref="L4:L7">
    <cfRule type="dataBar" priority="119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{12903DD3-020B-4002-ADF4-1DE2E63408B7}</x14:id>
        </ext>
      </extLst>
    </cfRule>
  </conditionalFormatting>
  <conditionalFormatting sqref="L8:L11">
    <cfRule type="dataBar" priority="11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{1DAAABEE-242C-4451-A24E-6AA267CDF1E8}</x14:id>
        </ext>
      </extLst>
    </cfRule>
  </conditionalFormatting>
  <conditionalFormatting sqref="L12:L15">
    <cfRule type="dataBar" priority="11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{2C6F4CC6-7F51-4C90-8189-7A0C4B2F77AD}</x14:id>
        </ext>
      </extLst>
    </cfRule>
  </conditionalFormatting>
  <conditionalFormatting sqref="L16:L19">
    <cfRule type="dataBar" priority="12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{4590798F-3563-4027-AB73-1B9B83E5B89F}</x14:id>
        </ext>
      </extLst>
    </cfRule>
  </conditionalFormatting>
  <conditionalFormatting sqref="L20:L23">
    <cfRule type="dataBar" priority="107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{0AA3453F-1A73-4421-BA0C-11511E4EA8C8}</x14:id>
        </ext>
      </extLst>
    </cfRule>
  </conditionalFormatting>
  <conditionalFormatting sqref="M4:N7">
    <cfRule type="dataBar" priority="11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{366EC0F7-7FC8-4C59-ABDF-A4583FF056B5}</x14:id>
        </ext>
      </extLst>
    </cfRule>
  </conditionalFormatting>
  <conditionalFormatting sqref="M8:N11">
    <cfRule type="dataBar" priority="11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{DEF33B7C-61E1-4ED7-99D5-B199C5E790C8}</x14:id>
        </ext>
      </extLst>
    </cfRule>
  </conditionalFormatting>
  <conditionalFormatting sqref="M12:N15">
    <cfRule type="dataBar" priority="11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{E26B3711-A10D-4B8D-B57D-CACB45D05A3D}</x14:id>
        </ext>
      </extLst>
    </cfRule>
  </conditionalFormatting>
  <conditionalFormatting sqref="M16:N19">
    <cfRule type="dataBar" priority="12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{B05222CD-55DF-4015-82C3-DA653312234B}</x14:id>
        </ext>
      </extLst>
    </cfRule>
  </conditionalFormatting>
  <conditionalFormatting sqref="M20:N23">
    <cfRule type="dataBar" priority="10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{A036D9DC-BFB5-4DC0-AF31-DAE92D6F00C8}</x14:id>
        </ext>
      </extLst>
    </cfRule>
  </conditionalFormatting>
  <conditionalFormatting sqref="O4:O7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{3B149062-A881-43BA-9DBB-311A59F9446A}</x14:id>
        </ext>
      </extLst>
    </cfRule>
  </conditionalFormatting>
  <conditionalFormatting sqref="O8:O11">
    <cfRule type="dataBar" priority="1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{66CF8206-311F-482C-9C54-CA153C6FD4BD}</x14:id>
        </ext>
      </extLst>
    </cfRule>
  </conditionalFormatting>
  <conditionalFormatting sqref="O12:O15">
    <cfRule type="dataBar" priority="1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{C07783A7-F7C7-4463-8C4A-6DCACE0F0C0A}</x14:id>
        </ext>
      </extLst>
    </cfRule>
  </conditionalFormatting>
  <conditionalFormatting sqref="O16:O19"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{F08A2AE6-E0CB-4A0E-A9F5-4BC71195028E}</x14:id>
        </ext>
      </extLst>
    </cfRule>
  </conditionalFormatting>
  <conditionalFormatting sqref="O20:O23">
    <cfRule type="dataBar" priority="1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{3679D7DF-9782-4992-BEEC-360ED9589D67}</x14:id>
        </ext>
      </extLst>
    </cfRule>
  </conditionalFormatting>
  <conditionalFormatting sqref="P4:P7">
    <cfRule type="dataBar" priority="141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{1FE636E9-BA60-46A1-B0D3-B1EDB7E57168}</x14:id>
        </ext>
      </extLst>
    </cfRule>
  </conditionalFormatting>
  <conditionalFormatting sqref="P8:P11">
    <cfRule type="dataBar" priority="137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{0EA247DA-DF09-4B70-A589-E956233E2458}</x14:id>
        </ext>
      </extLst>
    </cfRule>
  </conditionalFormatting>
  <conditionalFormatting sqref="P12:P15">
    <cfRule type="dataBar" priority="133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{EA9FCCA1-2A93-49EF-9191-977CBA79F425}</x14:id>
        </ext>
      </extLst>
    </cfRule>
  </conditionalFormatting>
  <conditionalFormatting sqref="P16:P19">
    <cfRule type="dataBar" priority="145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{1C75380B-6BB5-421C-BA66-65E0DBC49EBB}</x14:id>
        </ext>
      </extLst>
    </cfRule>
  </conditionalFormatting>
  <conditionalFormatting sqref="P20:P23">
    <cfRule type="dataBar" priority="129">
      <dataBar>
        <cfvo type="min"/>
        <cfvo type="max"/>
        <color theme="4" tint="-0.249977111117893"/>
      </dataBar>
      <extLst>
        <ext xmlns:x14="http://schemas.microsoft.com/office/spreadsheetml/2009/9/main" uri="{B025F937-C7B1-47D3-B67F-A62EFF666E3E}">
          <x14:id>{12ED31D9-5A8D-424F-8759-9B9DC203977F}</x14:id>
        </ext>
      </extLst>
    </cfRule>
  </conditionalFormatting>
  <conditionalFormatting sqref="Q4:Q7">
    <cfRule type="dataBar" priority="14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{CD8291D8-1FB1-4314-8DFD-9BE8240F392D}</x14:id>
        </ext>
      </extLst>
    </cfRule>
  </conditionalFormatting>
  <conditionalFormatting sqref="Q8:Q11">
    <cfRule type="dataBar" priority="13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{3D4C4FB2-1BE4-43CA-9B25-FB304A08E19B}</x14:id>
        </ext>
      </extLst>
    </cfRule>
  </conditionalFormatting>
  <conditionalFormatting sqref="Q12:Q15">
    <cfRule type="dataBar" priority="13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{E2417C14-177F-4CEF-A231-C53F12EDBD5A}</x14:id>
        </ext>
      </extLst>
    </cfRule>
  </conditionalFormatting>
  <conditionalFormatting sqref="Q16:Q19">
    <cfRule type="dataBar" priority="14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{2EB3E2B3-4F8D-4F92-B1DF-21B431AB278D}</x14:id>
        </ext>
      </extLst>
    </cfRule>
  </conditionalFormatting>
  <conditionalFormatting sqref="Q20:Q23">
    <cfRule type="dataBar" priority="12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{8FDBB0A6-36E3-4D14-A626-E793AE7CBC34}</x14:id>
        </ext>
      </extLst>
    </cfRule>
  </conditionalFormatting>
  <conditionalFormatting sqref="R4:R7">
    <cfRule type="dataBar" priority="139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{00E547A2-C5DF-4FEE-BC9E-09C25BB843A1}</x14:id>
        </ext>
      </extLst>
    </cfRule>
  </conditionalFormatting>
  <conditionalFormatting sqref="R8:R11">
    <cfRule type="dataBar" priority="13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{B16C315C-28A8-4A5A-8689-2E26096DD59B}</x14:id>
        </ext>
      </extLst>
    </cfRule>
  </conditionalFormatting>
  <conditionalFormatting sqref="R12:R15">
    <cfRule type="dataBar" priority="131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{5402AE25-D31D-45C3-8A38-3D2A666AE198}</x14:id>
        </ext>
      </extLst>
    </cfRule>
  </conditionalFormatting>
  <conditionalFormatting sqref="R16:R19">
    <cfRule type="dataBar" priority="143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{EE2982AD-F96C-48D5-8263-663194B107D7}</x14:id>
        </ext>
      </extLst>
    </cfRule>
  </conditionalFormatting>
  <conditionalFormatting sqref="R20:R23">
    <cfRule type="dataBar" priority="127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{E936F147-A0CC-46A5-B466-AD7ABCCB68F3}</x14:id>
        </ext>
      </extLst>
    </cfRule>
  </conditionalFormatting>
  <conditionalFormatting sqref="S4:S7">
    <cfRule type="dataBar" priority="138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{F9497726-0B52-43D4-A9A8-E1F7C6CA0ACA}</x14:id>
        </ext>
      </extLst>
    </cfRule>
  </conditionalFormatting>
  <conditionalFormatting sqref="S8:S11">
    <cfRule type="dataBar" priority="134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{4D0F6B2C-B528-461C-B245-7AF90CBAF878}</x14:id>
        </ext>
      </extLst>
    </cfRule>
  </conditionalFormatting>
  <conditionalFormatting sqref="S12:S15">
    <cfRule type="dataBar" priority="130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{9A5B0155-F39C-4EE7-8B99-18CF4E04AD7A}</x14:id>
        </ext>
      </extLst>
    </cfRule>
  </conditionalFormatting>
  <conditionalFormatting sqref="S16:S19">
    <cfRule type="dataBar" priority="142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{E10462DD-AD00-4603-8742-8087C9D0F371}</x14:id>
        </ext>
      </extLst>
    </cfRule>
  </conditionalFormatting>
  <conditionalFormatting sqref="S20:S23">
    <cfRule type="dataBar" priority="126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{CE4F9B9A-8E8F-4A8F-8423-29DFDB829E11}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D6C48-F7C5-4C0E-A494-2C99AAAEEB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C4:C7</xm:sqref>
        </x14:conditionalFormatting>
        <x14:conditionalFormatting xmlns:xm="http://schemas.microsoft.com/office/excel/2006/main">
          <x14:cfRule type="dataBar" id="{760B65B5-2A14-4AD9-823A-91A72277FE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C8:C11</xm:sqref>
        </x14:conditionalFormatting>
        <x14:conditionalFormatting xmlns:xm="http://schemas.microsoft.com/office/excel/2006/main">
          <x14:cfRule type="dataBar" id="{2A9C9C9F-DD27-4102-9319-7AF5B9D7A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C12:C15</xm:sqref>
        </x14:conditionalFormatting>
        <x14:conditionalFormatting xmlns:xm="http://schemas.microsoft.com/office/excel/2006/main">
          <x14:cfRule type="dataBar" id="{98E54CCD-AD47-442B-BAD5-F1908AAC79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C16:C19</xm:sqref>
        </x14:conditionalFormatting>
        <x14:conditionalFormatting xmlns:xm="http://schemas.microsoft.com/office/excel/2006/main">
          <x14:cfRule type="dataBar" id="{7D3857A0-2F8C-41ED-931D-AC3E78DF9C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C20:C23</xm:sqref>
        </x14:conditionalFormatting>
        <x14:conditionalFormatting xmlns:xm="http://schemas.microsoft.com/office/excel/2006/main">
          <x14:cfRule type="dataBar" id="{76B517B6-635C-4060-94FD-A84EE7C919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D4:D7</xm:sqref>
        </x14:conditionalFormatting>
        <x14:conditionalFormatting xmlns:xm="http://schemas.microsoft.com/office/excel/2006/main">
          <x14:cfRule type="dataBar" id="{408AD4BE-89C0-4D96-A0CE-9C129429E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D8:D11</xm:sqref>
        </x14:conditionalFormatting>
        <x14:conditionalFormatting xmlns:xm="http://schemas.microsoft.com/office/excel/2006/main">
          <x14:cfRule type="dataBar" id="{5CF03C82-4872-4BED-A91A-DF33335FE6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D12:D15</xm:sqref>
        </x14:conditionalFormatting>
        <x14:conditionalFormatting xmlns:xm="http://schemas.microsoft.com/office/excel/2006/main">
          <x14:cfRule type="dataBar" id="{E89B6505-972D-4B21-9108-7DEAFD777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D16:D19</xm:sqref>
        </x14:conditionalFormatting>
        <x14:conditionalFormatting xmlns:xm="http://schemas.microsoft.com/office/excel/2006/main">
          <x14:cfRule type="dataBar" id="{7F586840-07E7-48C4-82E4-EF4F2C0ABA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D20:D23</xm:sqref>
        </x14:conditionalFormatting>
        <x14:conditionalFormatting xmlns:xm="http://schemas.microsoft.com/office/excel/2006/main">
          <x14:cfRule type="dataBar" id="{DCFD9C1F-E832-4941-A448-E30AB241A8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E4:E7</xm:sqref>
        </x14:conditionalFormatting>
        <x14:conditionalFormatting xmlns:xm="http://schemas.microsoft.com/office/excel/2006/main">
          <x14:cfRule type="dataBar" id="{909D16CB-D451-4E3D-9EE7-16DBDDB173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E8:E11</xm:sqref>
        </x14:conditionalFormatting>
        <x14:conditionalFormatting xmlns:xm="http://schemas.microsoft.com/office/excel/2006/main">
          <x14:cfRule type="dataBar" id="{B08061F6-A91E-4E6A-8C0D-135898A42D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E12:E15</xm:sqref>
        </x14:conditionalFormatting>
        <x14:conditionalFormatting xmlns:xm="http://schemas.microsoft.com/office/excel/2006/main">
          <x14:cfRule type="dataBar" id="{5E6B4998-0879-4890-B5C1-6BD63EED43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E16:E19</xm:sqref>
        </x14:conditionalFormatting>
        <x14:conditionalFormatting xmlns:xm="http://schemas.microsoft.com/office/excel/2006/main">
          <x14:cfRule type="dataBar" id="{2CF7789A-7B27-474B-94E7-CA2A303545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E20:E23</xm:sqref>
        </x14:conditionalFormatting>
        <x14:conditionalFormatting xmlns:xm="http://schemas.microsoft.com/office/excel/2006/main">
          <x14:cfRule type="dataBar" id="{B6CB2AD4-B155-48CB-99D9-525A21EBF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F4:F7</xm:sqref>
        </x14:conditionalFormatting>
        <x14:conditionalFormatting xmlns:xm="http://schemas.microsoft.com/office/excel/2006/main">
          <x14:cfRule type="dataBar" id="{DB272A74-BF8A-4987-8683-E9CDD98D9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F8:F11</xm:sqref>
        </x14:conditionalFormatting>
        <x14:conditionalFormatting xmlns:xm="http://schemas.microsoft.com/office/excel/2006/main">
          <x14:cfRule type="dataBar" id="{61E5FEDE-6316-43A6-BBF1-572F618D6A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F12:F15</xm:sqref>
        </x14:conditionalFormatting>
        <x14:conditionalFormatting xmlns:xm="http://schemas.microsoft.com/office/excel/2006/main">
          <x14:cfRule type="dataBar" id="{78561969-7242-4B82-8794-0D3CE366D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F16:F19</xm:sqref>
        </x14:conditionalFormatting>
        <x14:conditionalFormatting xmlns:xm="http://schemas.microsoft.com/office/excel/2006/main">
          <x14:cfRule type="dataBar" id="{01A6A8D1-CD75-4EDC-B0BA-AC9642AF4D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F20:F23</xm:sqref>
        </x14:conditionalFormatting>
        <x14:conditionalFormatting xmlns:xm="http://schemas.microsoft.com/office/excel/2006/main">
          <x14:cfRule type="dataBar" id="{27CA2D02-3535-4F49-AA04-484C4EA804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G4:G7</xm:sqref>
        </x14:conditionalFormatting>
        <x14:conditionalFormatting xmlns:xm="http://schemas.microsoft.com/office/excel/2006/main">
          <x14:cfRule type="dataBar" id="{3B895450-9F3F-4F52-B545-4E9AE8C750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G8:G11</xm:sqref>
        </x14:conditionalFormatting>
        <x14:conditionalFormatting xmlns:xm="http://schemas.microsoft.com/office/excel/2006/main">
          <x14:cfRule type="dataBar" id="{282F4B4E-AD4D-4CD1-A102-3A24A3828A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G12:G15</xm:sqref>
        </x14:conditionalFormatting>
        <x14:conditionalFormatting xmlns:xm="http://schemas.microsoft.com/office/excel/2006/main">
          <x14:cfRule type="dataBar" id="{255B20CE-55B7-4E20-B938-BEDF4CB67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G16:G19</xm:sqref>
        </x14:conditionalFormatting>
        <x14:conditionalFormatting xmlns:xm="http://schemas.microsoft.com/office/excel/2006/main">
          <x14:cfRule type="dataBar" id="{01A1BB28-3406-486A-82E1-73F0E1F231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G20:G23</xm:sqref>
        </x14:conditionalFormatting>
        <x14:conditionalFormatting xmlns:xm="http://schemas.microsoft.com/office/excel/2006/main">
          <x14:cfRule type="dataBar" id="{8EDBD6D1-A5B7-4F22-B6AC-DB675EE74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H4:I7</xm:sqref>
        </x14:conditionalFormatting>
        <x14:conditionalFormatting xmlns:xm="http://schemas.microsoft.com/office/excel/2006/main">
          <x14:cfRule type="dataBar" id="{542DD0DA-516C-4A84-AF8F-C2319CB1EA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H8:I11</xm:sqref>
        </x14:conditionalFormatting>
        <x14:conditionalFormatting xmlns:xm="http://schemas.microsoft.com/office/excel/2006/main">
          <x14:cfRule type="dataBar" id="{C478E234-C40D-4701-9D0C-0E3EBE20EF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H12:I15</xm:sqref>
        </x14:conditionalFormatting>
        <x14:conditionalFormatting xmlns:xm="http://schemas.microsoft.com/office/excel/2006/main">
          <x14:cfRule type="dataBar" id="{D2DDA43B-FED5-48BA-A03E-BF67BCEE4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H16:I19</xm:sqref>
        </x14:conditionalFormatting>
        <x14:conditionalFormatting xmlns:xm="http://schemas.microsoft.com/office/excel/2006/main">
          <x14:cfRule type="dataBar" id="{3F354AA1-F872-4B79-9481-F92F5F9AB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H20:I23</xm:sqref>
        </x14:conditionalFormatting>
        <x14:conditionalFormatting xmlns:xm="http://schemas.microsoft.com/office/excel/2006/main">
          <x14:cfRule type="dataBar" id="{1F850715-F6D6-4DB3-952A-1BCDA3554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</xm:sqref>
        </x14:conditionalFormatting>
        <x14:conditionalFormatting xmlns:xm="http://schemas.microsoft.com/office/excel/2006/main">
          <x14:cfRule type="dataBar" id="{2C54D54F-66F8-444B-959F-E8D5A8ABB2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J8:J11</xm:sqref>
        </x14:conditionalFormatting>
        <x14:conditionalFormatting xmlns:xm="http://schemas.microsoft.com/office/excel/2006/main">
          <x14:cfRule type="dataBar" id="{953824D6-24E6-4D16-B533-A4A52AECB1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J12:J15</xm:sqref>
        </x14:conditionalFormatting>
        <x14:conditionalFormatting xmlns:xm="http://schemas.microsoft.com/office/excel/2006/main">
          <x14:cfRule type="dataBar" id="{6B73419E-F498-42BB-B2AB-8069A07D13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J16:J19</xm:sqref>
        </x14:conditionalFormatting>
        <x14:conditionalFormatting xmlns:xm="http://schemas.microsoft.com/office/excel/2006/main">
          <x14:cfRule type="dataBar" id="{B3860F0D-7A58-49E5-B5C2-26E80DCA83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J20:J23</xm:sqref>
        </x14:conditionalFormatting>
        <x14:conditionalFormatting xmlns:xm="http://schemas.microsoft.com/office/excel/2006/main">
          <x14:cfRule type="dataBar" id="{80777870-6142-4183-9AE0-241FC4A4A9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K4:K7</xm:sqref>
        </x14:conditionalFormatting>
        <x14:conditionalFormatting xmlns:xm="http://schemas.microsoft.com/office/excel/2006/main">
          <x14:cfRule type="dataBar" id="{9C08FF62-C24C-473A-80C2-143B544F2E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K8:K11</xm:sqref>
        </x14:conditionalFormatting>
        <x14:conditionalFormatting xmlns:xm="http://schemas.microsoft.com/office/excel/2006/main">
          <x14:cfRule type="dataBar" id="{B63F1D02-9D6E-4409-81BC-E13EAE20B4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K12:K15</xm:sqref>
        </x14:conditionalFormatting>
        <x14:conditionalFormatting xmlns:xm="http://schemas.microsoft.com/office/excel/2006/main">
          <x14:cfRule type="dataBar" id="{0664988A-8289-4843-AAAD-BDCB00258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K16:K19</xm:sqref>
        </x14:conditionalFormatting>
        <x14:conditionalFormatting xmlns:xm="http://schemas.microsoft.com/office/excel/2006/main">
          <x14:cfRule type="dataBar" id="{60405F40-4EAA-4F0E-9231-F0DA7FFBD4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K20:K23</xm:sqref>
        </x14:conditionalFormatting>
        <x14:conditionalFormatting xmlns:xm="http://schemas.microsoft.com/office/excel/2006/main">
          <x14:cfRule type="dataBar" id="{12903DD3-020B-4002-ADF4-1DE2E6340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L4:L7</xm:sqref>
        </x14:conditionalFormatting>
        <x14:conditionalFormatting xmlns:xm="http://schemas.microsoft.com/office/excel/2006/main">
          <x14:cfRule type="dataBar" id="{1DAAABEE-242C-4451-A24E-6AA267CDF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L8:L11</xm:sqref>
        </x14:conditionalFormatting>
        <x14:conditionalFormatting xmlns:xm="http://schemas.microsoft.com/office/excel/2006/main">
          <x14:cfRule type="dataBar" id="{2C6F4CC6-7F51-4C90-8189-7A0C4B2F77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L12:L15</xm:sqref>
        </x14:conditionalFormatting>
        <x14:conditionalFormatting xmlns:xm="http://schemas.microsoft.com/office/excel/2006/main">
          <x14:cfRule type="dataBar" id="{4590798F-3563-4027-AB73-1B9B83E5B8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L16:L19</xm:sqref>
        </x14:conditionalFormatting>
        <x14:conditionalFormatting xmlns:xm="http://schemas.microsoft.com/office/excel/2006/main">
          <x14:cfRule type="dataBar" id="{0AA3453F-1A73-4421-BA0C-11511E4EA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L20:L23</xm:sqref>
        </x14:conditionalFormatting>
        <x14:conditionalFormatting xmlns:xm="http://schemas.microsoft.com/office/excel/2006/main">
          <x14:cfRule type="dataBar" id="{366EC0F7-7FC8-4C59-ABDF-A4583FF056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M4:N7</xm:sqref>
        </x14:conditionalFormatting>
        <x14:conditionalFormatting xmlns:xm="http://schemas.microsoft.com/office/excel/2006/main">
          <x14:cfRule type="dataBar" id="{DEF33B7C-61E1-4ED7-99D5-B199C5E79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M8:N11</xm:sqref>
        </x14:conditionalFormatting>
        <x14:conditionalFormatting xmlns:xm="http://schemas.microsoft.com/office/excel/2006/main">
          <x14:cfRule type="dataBar" id="{E26B3711-A10D-4B8D-B57D-CACB45D05A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M12:N15</xm:sqref>
        </x14:conditionalFormatting>
        <x14:conditionalFormatting xmlns:xm="http://schemas.microsoft.com/office/excel/2006/main">
          <x14:cfRule type="dataBar" id="{B05222CD-55DF-4015-82C3-DA6533122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M16:N19</xm:sqref>
        </x14:conditionalFormatting>
        <x14:conditionalFormatting xmlns:xm="http://schemas.microsoft.com/office/excel/2006/main">
          <x14:cfRule type="dataBar" id="{A036D9DC-BFB5-4DC0-AF31-DAE92D6F00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M20:N23</xm:sqref>
        </x14:conditionalFormatting>
        <x14:conditionalFormatting xmlns:xm="http://schemas.microsoft.com/office/excel/2006/main">
          <x14:cfRule type="dataBar" id="{3B149062-A881-43BA-9DBB-311A59F94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O4:O7</xm:sqref>
        </x14:conditionalFormatting>
        <x14:conditionalFormatting xmlns:xm="http://schemas.microsoft.com/office/excel/2006/main">
          <x14:cfRule type="dataBar" id="{66CF8206-311F-482C-9C54-CA153C6FD4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O8:O11</xm:sqref>
        </x14:conditionalFormatting>
        <x14:conditionalFormatting xmlns:xm="http://schemas.microsoft.com/office/excel/2006/main">
          <x14:cfRule type="dataBar" id="{C07783A7-F7C7-4463-8C4A-6DCACE0F0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O12:O15</xm:sqref>
        </x14:conditionalFormatting>
        <x14:conditionalFormatting xmlns:xm="http://schemas.microsoft.com/office/excel/2006/main">
          <x14:cfRule type="dataBar" id="{F08A2AE6-E0CB-4A0E-A9F5-4BC7119502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O16:O19</xm:sqref>
        </x14:conditionalFormatting>
        <x14:conditionalFormatting xmlns:xm="http://schemas.microsoft.com/office/excel/2006/main">
          <x14:cfRule type="dataBar" id="{3679D7DF-9782-4992-BEEC-360ED9589D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O20:O23</xm:sqref>
        </x14:conditionalFormatting>
        <x14:conditionalFormatting xmlns:xm="http://schemas.microsoft.com/office/excel/2006/main">
          <x14:cfRule type="dataBar" id="{1FE636E9-BA60-46A1-B0D3-B1EDB7E571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P4:P7</xm:sqref>
        </x14:conditionalFormatting>
        <x14:conditionalFormatting xmlns:xm="http://schemas.microsoft.com/office/excel/2006/main">
          <x14:cfRule type="dataBar" id="{0EA247DA-DF09-4B70-A589-E956233E2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P8:P11</xm:sqref>
        </x14:conditionalFormatting>
        <x14:conditionalFormatting xmlns:xm="http://schemas.microsoft.com/office/excel/2006/main">
          <x14:cfRule type="dataBar" id="{EA9FCCA1-2A93-49EF-9191-977CBA79F4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P12:P15</xm:sqref>
        </x14:conditionalFormatting>
        <x14:conditionalFormatting xmlns:xm="http://schemas.microsoft.com/office/excel/2006/main">
          <x14:cfRule type="dataBar" id="{1C75380B-6BB5-421C-BA66-65E0DBC49E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P16:P19</xm:sqref>
        </x14:conditionalFormatting>
        <x14:conditionalFormatting xmlns:xm="http://schemas.microsoft.com/office/excel/2006/main">
          <x14:cfRule type="dataBar" id="{12ED31D9-5A8D-424F-8759-9B9DC2039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P20:P23</xm:sqref>
        </x14:conditionalFormatting>
        <x14:conditionalFormatting xmlns:xm="http://schemas.microsoft.com/office/excel/2006/main">
          <x14:cfRule type="dataBar" id="{CD8291D8-1FB1-4314-8DFD-9BE8240F3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Q4:Q7</xm:sqref>
        </x14:conditionalFormatting>
        <x14:conditionalFormatting xmlns:xm="http://schemas.microsoft.com/office/excel/2006/main">
          <x14:cfRule type="dataBar" id="{3D4C4FB2-1BE4-43CA-9B25-FB304A08E1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Q8:Q11</xm:sqref>
        </x14:conditionalFormatting>
        <x14:conditionalFormatting xmlns:xm="http://schemas.microsoft.com/office/excel/2006/main">
          <x14:cfRule type="dataBar" id="{E2417C14-177F-4CEF-A231-C53F12EDB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Q12:Q15</xm:sqref>
        </x14:conditionalFormatting>
        <x14:conditionalFormatting xmlns:xm="http://schemas.microsoft.com/office/excel/2006/main">
          <x14:cfRule type="dataBar" id="{2EB3E2B3-4F8D-4F92-B1DF-21B431AB27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Q16:Q19</xm:sqref>
        </x14:conditionalFormatting>
        <x14:conditionalFormatting xmlns:xm="http://schemas.microsoft.com/office/excel/2006/main">
          <x14:cfRule type="dataBar" id="{8FDBB0A6-36E3-4D14-A626-E793AE7CB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Q20:Q23</xm:sqref>
        </x14:conditionalFormatting>
        <x14:conditionalFormatting xmlns:xm="http://schemas.microsoft.com/office/excel/2006/main">
          <x14:cfRule type="dataBar" id="{00E547A2-C5DF-4FEE-BC9E-09C25BB843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R4:R7</xm:sqref>
        </x14:conditionalFormatting>
        <x14:conditionalFormatting xmlns:xm="http://schemas.microsoft.com/office/excel/2006/main">
          <x14:cfRule type="dataBar" id="{B16C315C-28A8-4A5A-8689-2E26096DD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R8:R11</xm:sqref>
        </x14:conditionalFormatting>
        <x14:conditionalFormatting xmlns:xm="http://schemas.microsoft.com/office/excel/2006/main">
          <x14:cfRule type="dataBar" id="{5402AE25-D31D-45C3-8A38-3D2A666AE1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R12:R15</xm:sqref>
        </x14:conditionalFormatting>
        <x14:conditionalFormatting xmlns:xm="http://schemas.microsoft.com/office/excel/2006/main">
          <x14:cfRule type="dataBar" id="{EE2982AD-F96C-48D5-8263-663194B107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R16:R19</xm:sqref>
        </x14:conditionalFormatting>
        <x14:conditionalFormatting xmlns:xm="http://schemas.microsoft.com/office/excel/2006/main">
          <x14:cfRule type="dataBar" id="{E936F147-A0CC-46A5-B466-AD7ABCCB68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R20:R23</xm:sqref>
        </x14:conditionalFormatting>
        <x14:conditionalFormatting xmlns:xm="http://schemas.microsoft.com/office/excel/2006/main">
          <x14:cfRule type="dataBar" id="{F9497726-0B52-43D4-A9A8-E1F7C6CA0A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</xm:sqref>
        </x14:conditionalFormatting>
        <x14:conditionalFormatting xmlns:xm="http://schemas.microsoft.com/office/excel/2006/main">
          <x14:cfRule type="dataBar" id="{4D0F6B2C-B528-461C-B245-7AF90CBAF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S8:S11</xm:sqref>
        </x14:conditionalFormatting>
        <x14:conditionalFormatting xmlns:xm="http://schemas.microsoft.com/office/excel/2006/main">
          <x14:cfRule type="dataBar" id="{9A5B0155-F39C-4EE7-8B99-18CF4E04AD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S12:S15</xm:sqref>
        </x14:conditionalFormatting>
        <x14:conditionalFormatting xmlns:xm="http://schemas.microsoft.com/office/excel/2006/main">
          <x14:cfRule type="dataBar" id="{E10462DD-AD00-4603-8742-8087C9D0F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S16:S19</xm:sqref>
        </x14:conditionalFormatting>
        <x14:conditionalFormatting xmlns:xm="http://schemas.microsoft.com/office/excel/2006/main">
          <x14:cfRule type="dataBar" id="{CE4F9B9A-8E8F-4A8F-8423-29DFDB829E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S20:S23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E06D6-1845-4692-8E12-35228856F412}">
  <dimension ref="A1:F6"/>
  <sheetViews>
    <sheetView zoomScale="160" zoomScaleNormal="160" workbookViewId="0">
      <selection activeCell="E14" sqref="E14"/>
    </sheetView>
  </sheetViews>
  <sheetFormatPr defaultRowHeight="15" x14ac:dyDescent="0.25"/>
  <cols>
    <col min="2" max="6" width="23.28515625" customWidth="1"/>
  </cols>
  <sheetData>
    <row r="1" spans="1:6" x14ac:dyDescent="0.25">
      <c r="B1">
        <v>1000</v>
      </c>
      <c r="C1">
        <v>10000</v>
      </c>
      <c r="D1">
        <v>20000</v>
      </c>
      <c r="E1">
        <v>30000</v>
      </c>
      <c r="F1">
        <v>40000</v>
      </c>
    </row>
    <row r="2" spans="1:6" x14ac:dyDescent="0.25">
      <c r="A2" t="s">
        <v>249</v>
      </c>
      <c r="B2" s="1">
        <f>AVERAGE(Tbl_4_DOTS_GI_1000[Celkové využití CPU '[%']])</f>
        <v>45.545416666666668</v>
      </c>
      <c r="C2" s="1">
        <f>AVERAGE(Tbl_4_DOTS_GI_10000[Celkové využití CPU '[%']])</f>
        <v>51.15892116182571</v>
      </c>
      <c r="D2" s="1">
        <f>AVERAGE(Tbl_4_DOTS_GI_20000[Celkové využití CPU '[%']])</f>
        <v>52.167634854771784</v>
      </c>
      <c r="E2" s="1">
        <f>AVERAGE(Tbl_4_DOTS_GI_30000[Celkové využití CPU '[%']])</f>
        <v>53.919999999999959</v>
      </c>
      <c r="F2" s="1">
        <f>AVERAGE(Tbl_4_DOTS_GI_40000[Celkové využití CPU '[%']])</f>
        <v>43.282572614107913</v>
      </c>
    </row>
    <row r="3" spans="1:6" x14ac:dyDescent="0.25">
      <c r="A3" t="s">
        <v>250</v>
      </c>
      <c r="B3" s="1">
        <f>AVERAGE(Tbl_4_DOTS_GI_1000[CPU Spotřeba energie jádra (SVI3 TFN) '[W']])</f>
        <v>44.373037499999995</v>
      </c>
      <c r="C3" s="1">
        <f>AVERAGE(Tbl_4_DOTS_GI_10000[CPU Spotřeba energie jádra (SVI3 TFN) '[W']])</f>
        <v>48.681692946058128</v>
      </c>
      <c r="D3" s="1">
        <f>AVERAGE(Tbl_4_DOTS_GI_20000[CPU Spotřeba energie jádra (SVI3 TFN) '[W']])</f>
        <v>49.416834024896268</v>
      </c>
      <c r="E3" s="1">
        <f>AVERAGE(Tbl_4_DOTS_GI_30000[CPU Spotřeba energie jádra (SVI3 TFN) '[W']])</f>
        <v>49.268766666666643</v>
      </c>
      <c r="F3" s="1">
        <f>AVERAGE(Tbl_4_DOTS_GI_40000[CPU Spotřeba energie jádra (SVI3 TFN) '[W']])</f>
        <v>37.927838174273866</v>
      </c>
    </row>
    <row r="4" spans="1:6" x14ac:dyDescent="0.25">
      <c r="A4" t="s">
        <v>251</v>
      </c>
      <c r="B4" s="1">
        <f>AVERAGE(Tbl_4_DOTS_GI_1000[Využití GPU '[%']])</f>
        <v>66.270833333333329</v>
      </c>
      <c r="C4" s="1">
        <f>AVERAGE(Tbl_4_DOTS_GI_10000[Využití GPU '[%']])</f>
        <v>72.448132780082986</v>
      </c>
      <c r="D4" s="1">
        <f>AVERAGE(Tbl_4_DOTS_GI_20000[Využití GPU '[%']])</f>
        <v>75.029045643153523</v>
      </c>
      <c r="E4" s="1">
        <f>AVERAGE(Tbl_4_DOTS_GI_30000[Využití GPU '[%']])</f>
        <v>74.412499999999994</v>
      </c>
      <c r="F4" s="1">
        <f>AVERAGE(Tbl_4_DOTS_GI_40000[Využití GPU '[%']])</f>
        <v>78.112033195020743</v>
      </c>
    </row>
    <row r="5" spans="1:6" x14ac:dyDescent="0.25">
      <c r="A5" t="s">
        <v>252</v>
      </c>
      <c r="B5" s="1">
        <f>AVERAGE(Tbl_4_DOTS_GI_1000[Total Board Power (TBP) '[W']])</f>
        <v>52.883004166666666</v>
      </c>
      <c r="C5" s="1">
        <f>AVERAGE(Tbl_4_DOTS_GI_10000[Total Board Power (TBP) '[W']])</f>
        <v>115.21488381742734</v>
      </c>
      <c r="D5" s="1">
        <f>AVERAGE(Tbl_4_DOTS_GI_20000[Total Board Power (TBP) '[W']])</f>
        <v>133.76755601659747</v>
      </c>
      <c r="E5" s="1">
        <f>AVERAGE(Tbl_4_DOTS_GI_30000[Total Board Power (TBP) '[W']])</f>
        <v>144.70463333333331</v>
      </c>
      <c r="F5" s="1">
        <f>AVERAGE(Tbl_4_DOTS_GI_40000[Total Board Power (TBP) '[W']])</f>
        <v>135.02578008298755</v>
      </c>
    </row>
    <row r="6" spans="1:6" x14ac:dyDescent="0.25">
      <c r="A6" t="s">
        <v>254</v>
      </c>
      <c r="B6" s="1">
        <f>AVERAGE(Tbl_4_DOTS_GI_1000[Snímková frekvence (Presented) '[FPS']])</f>
        <v>1909.6708333333322</v>
      </c>
      <c r="C6" s="1">
        <f>AVERAGE(Tbl_4_DOTS_GI_10000[Snímková frekvence (Presented) '[FPS']])</f>
        <v>1535.9419087136926</v>
      </c>
      <c r="D6" s="1">
        <f>AVERAGE(Tbl_4_DOTS_GI_20000[Snímková frekvence (Presented) '[FPS']])</f>
        <v>1155.1377593360999</v>
      </c>
      <c r="E6" s="1">
        <f>AVERAGE(Tbl_4_DOTS_GI_30000[Snímková frekvence (Presented) '[FPS']])</f>
        <v>937.03041666666695</v>
      </c>
      <c r="F6" s="1">
        <f>AVERAGE(Tbl_4_DOTS_GI_40000[Snímková frekvence (Presented) '[FPS']])</f>
        <v>642.26514522821594</v>
      </c>
    </row>
  </sheetData>
  <pageMargins left="0.7" right="0.7" top="0.78740157499999996" bottom="0.78740157499999996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689C-7EB3-4BEE-9A4B-8CCF0568436C}">
  <dimension ref="A1:F6"/>
  <sheetViews>
    <sheetView zoomScale="160" zoomScaleNormal="160" workbookViewId="0">
      <selection activeCell="F11" sqref="F11"/>
    </sheetView>
  </sheetViews>
  <sheetFormatPr defaultRowHeight="15" x14ac:dyDescent="0.25"/>
  <cols>
    <col min="2" max="6" width="23.28515625" customWidth="1"/>
  </cols>
  <sheetData>
    <row r="1" spans="1:6" x14ac:dyDescent="0.25">
      <c r="B1">
        <v>1000</v>
      </c>
      <c r="C1">
        <v>10000</v>
      </c>
      <c r="D1">
        <v>20000</v>
      </c>
      <c r="E1">
        <v>30000</v>
      </c>
      <c r="F1">
        <v>40000</v>
      </c>
    </row>
    <row r="2" spans="1:6" x14ac:dyDescent="0.25">
      <c r="A2" t="s">
        <v>249</v>
      </c>
      <c r="B2" s="1">
        <f>AVERAGE(Tbl_3_GPU_Instancing_1000[Celkové využití CPU '[%']])</f>
        <v>34.56166666666666</v>
      </c>
      <c r="C2" s="1">
        <f>AVERAGE(Tbl_3_GPU_Instancing_10000[Celkové využití CPU '[%']])</f>
        <v>19.324166666666663</v>
      </c>
      <c r="D2" s="1">
        <f>AVERAGE(Tbl_3_GPU_Instancing_20000[Celkové využití CPU '[%']])</f>
        <v>17.739999999999995</v>
      </c>
      <c r="E2" s="1">
        <f>AVERAGE(Tbl_3_GPU_Instancing_30000[Celkové využití CPU '[%']])</f>
        <v>17.083263598326372</v>
      </c>
      <c r="F2" s="1">
        <f>AVERAGE(Tbl_3_GPU_Instancing_40000[Celkové využití CPU '[%']])</f>
        <v>16.797095435684643</v>
      </c>
    </row>
    <row r="3" spans="1:6" x14ac:dyDescent="0.25">
      <c r="A3" t="s">
        <v>250</v>
      </c>
      <c r="B3" s="1">
        <f>AVERAGE(Tbl_3_GPU_Instancing_1000[CPU Spotřeba energie jádra (SVI3 TFN) '[W']])</f>
        <v>42.489216666666678</v>
      </c>
      <c r="C3" s="1">
        <f>AVERAGE(Tbl_3_GPU_Instancing_10000[CPU Spotřeba energie jádra (SVI3 TFN) '[W']])</f>
        <v>33.356262500000021</v>
      </c>
      <c r="D3" s="1">
        <f>AVERAGE(Tbl_3_GPU_Instancing_20000[CPU Spotřeba energie jádra (SVI3 TFN) '[W']])</f>
        <v>32.388941666666646</v>
      </c>
      <c r="E3" s="1">
        <f>AVERAGE(Tbl_3_GPU_Instancing_30000[CPU Spotřeba energie jádra (SVI3 TFN) '[W']])</f>
        <v>31.674322175732215</v>
      </c>
      <c r="F3" s="1">
        <f>AVERAGE(Tbl_3_GPU_Instancing_40000[CPU Spotřeba energie jádra (SVI3 TFN) '[W']])</f>
        <v>31.584643153526965</v>
      </c>
    </row>
    <row r="4" spans="1:6" x14ac:dyDescent="0.25">
      <c r="A4" t="s">
        <v>251</v>
      </c>
      <c r="B4" s="1">
        <f>AVERAGE(Tbl_3_GPU_Instancing_1000[Využití GPU '[%']])</f>
        <v>36.054166666666667</v>
      </c>
      <c r="C4" s="1">
        <f>AVERAGE(Tbl_3_GPU_Instancing_10000[Využití GPU '[%']])</f>
        <v>28.404166666666665</v>
      </c>
      <c r="D4" s="1">
        <f>AVERAGE(Tbl_3_GPU_Instancing_20000[Využití GPU '[%']])</f>
        <v>23.05</v>
      </c>
      <c r="E4" s="1">
        <f>AVERAGE(Tbl_3_GPU_Instancing_30000[Využití GPU '[%']])</f>
        <v>21.179916317991633</v>
      </c>
      <c r="F4" s="1">
        <f>AVERAGE(Tbl_3_GPU_Instancing_40000[Využití GPU '[%']])</f>
        <v>19.979253112033195</v>
      </c>
    </row>
    <row r="5" spans="1:6" x14ac:dyDescent="0.25">
      <c r="A5" t="s">
        <v>252</v>
      </c>
      <c r="B5" s="1">
        <f>AVERAGE(Tbl_3_GPU_Instancing_1000[Total Board Power (TBP) '[W']])</f>
        <v>52.541649999999997</v>
      </c>
      <c r="C5" s="1">
        <f>AVERAGE(Tbl_3_GPU_Instancing_10000[Total Board Power (TBP) '[W']])</f>
        <v>51.215475000000012</v>
      </c>
      <c r="D5" s="1">
        <f>AVERAGE(Tbl_3_GPU_Instancing_20000[Total Board Power (TBP) '[W']])</f>
        <v>50.709641666666627</v>
      </c>
      <c r="E5" s="1">
        <f>AVERAGE(Tbl_3_GPU_Instancing_30000[Total Board Power (TBP) '[W']])</f>
        <v>50.224351464435138</v>
      </c>
      <c r="F5" s="1">
        <f>AVERAGE(Tbl_3_GPU_Instancing_40000[Total Board Power (TBP) '[W']])</f>
        <v>50.314041493775939</v>
      </c>
    </row>
    <row r="6" spans="1:6" x14ac:dyDescent="0.25">
      <c r="A6" t="s">
        <v>254</v>
      </c>
      <c r="B6" s="1">
        <f>AVERAGE(Tbl_3_GPU_Instancing_1000[Snímková frekvence (Presented) '[FPS']])</f>
        <v>2328.607500000001</v>
      </c>
      <c r="C6" s="1">
        <f>AVERAGE(Tbl_3_GPU_Instancing_10000[Snímková frekvence (Presented) '[FPS']])</f>
        <v>619.63166666666643</v>
      </c>
      <c r="D6" s="1">
        <f>AVERAGE(Tbl_3_GPU_Instancing_20000[Snímková frekvence (Presented) '[FPS']])</f>
        <v>334.6633333333333</v>
      </c>
      <c r="E6" s="1">
        <f>AVERAGE(Tbl_3_GPU_Instancing_30000[Snímková frekvence (Presented) '[FPS']])</f>
        <v>228.96276150627602</v>
      </c>
      <c r="F6" s="1">
        <f>AVERAGE(Tbl_3_GPU_Instancing_40000[Snímková frekvence (Presented) '[FPS']])</f>
        <v>173.64771784232369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1265-A5E6-4CF1-9797-5EE52E0AACBE}">
  <dimension ref="A1:J242"/>
  <sheetViews>
    <sheetView workbookViewId="0">
      <selection activeCell="I1" sqref="I1:J6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541</v>
      </c>
      <c r="C2">
        <v>52.7</v>
      </c>
      <c r="D2">
        <v>49.911000000000001</v>
      </c>
      <c r="E2">
        <v>115.10899999999999</v>
      </c>
      <c r="F2">
        <v>72</v>
      </c>
      <c r="G2">
        <v>1536.5</v>
      </c>
      <c r="I2" t="s">
        <v>249</v>
      </c>
      <c r="J2" s="1">
        <f>AVERAGE(Tbl_4_DOTS_GI_10000[Celkové využití CPU '[%']])</f>
        <v>51.15892116182571</v>
      </c>
    </row>
    <row r="3" spans="1:10" x14ac:dyDescent="0.25">
      <c r="A3" t="s">
        <v>299</v>
      </c>
      <c r="B3" t="s">
        <v>542</v>
      </c>
      <c r="C3">
        <v>52</v>
      </c>
      <c r="D3">
        <v>49.466000000000001</v>
      </c>
      <c r="E3">
        <v>115.438</v>
      </c>
      <c r="F3">
        <v>72</v>
      </c>
      <c r="G3">
        <v>1523.7</v>
      </c>
      <c r="I3" t="s">
        <v>250</v>
      </c>
      <c r="J3" s="1">
        <f>AVERAGE(Tbl_4_DOTS_GI_10000[CPU Spotřeba energie jádra (SVI3 TFN) '[W']])</f>
        <v>48.681692946058128</v>
      </c>
    </row>
    <row r="4" spans="1:10" x14ac:dyDescent="0.25">
      <c r="A4" t="s">
        <v>299</v>
      </c>
      <c r="B4" t="s">
        <v>543</v>
      </c>
      <c r="C4">
        <v>50.9</v>
      </c>
      <c r="D4">
        <v>48.073</v>
      </c>
      <c r="E4">
        <v>115.874</v>
      </c>
      <c r="F4">
        <v>72</v>
      </c>
      <c r="G4">
        <v>1493.9</v>
      </c>
      <c r="I4" t="s">
        <v>251</v>
      </c>
      <c r="J4" s="1">
        <f>AVERAGE(Tbl_4_DOTS_GI_10000[Využití GPU '[%']])</f>
        <v>72.448132780082986</v>
      </c>
    </row>
    <row r="5" spans="1:10" x14ac:dyDescent="0.25">
      <c r="A5" t="s">
        <v>299</v>
      </c>
      <c r="B5" t="s">
        <v>544</v>
      </c>
      <c r="C5">
        <v>50.9</v>
      </c>
      <c r="D5">
        <v>48.84</v>
      </c>
      <c r="E5">
        <v>115.633</v>
      </c>
      <c r="F5">
        <v>72</v>
      </c>
      <c r="G5">
        <v>1471.9</v>
      </c>
      <c r="I5" t="s">
        <v>252</v>
      </c>
      <c r="J5" s="1">
        <f>AVERAGE(Tbl_4_DOTS_GI_10000[Total Board Power (TBP) '[W']])</f>
        <v>115.21488381742734</v>
      </c>
    </row>
    <row r="6" spans="1:10" x14ac:dyDescent="0.25">
      <c r="A6" t="s">
        <v>299</v>
      </c>
      <c r="B6" t="s">
        <v>545</v>
      </c>
      <c r="C6">
        <v>50.9</v>
      </c>
      <c r="D6">
        <v>48.634999999999998</v>
      </c>
      <c r="E6">
        <v>114.896</v>
      </c>
      <c r="F6">
        <v>72</v>
      </c>
      <c r="G6">
        <v>1437.9</v>
      </c>
      <c r="I6" t="s">
        <v>254</v>
      </c>
      <c r="J6" s="1">
        <f>AVERAGE(Tbl_4_DOTS_GI_10000[Snímková frekvence (Presented) '[FPS']])</f>
        <v>1535.9419087136926</v>
      </c>
    </row>
    <row r="7" spans="1:10" x14ac:dyDescent="0.25">
      <c r="A7" t="s">
        <v>299</v>
      </c>
      <c r="B7" t="s">
        <v>546</v>
      </c>
      <c r="C7">
        <v>50.9</v>
      </c>
      <c r="D7">
        <v>48.378999999999998</v>
      </c>
      <c r="E7">
        <v>115.824</v>
      </c>
      <c r="F7">
        <v>73</v>
      </c>
      <c r="G7">
        <v>1528.5</v>
      </c>
    </row>
    <row r="8" spans="1:10" x14ac:dyDescent="0.25">
      <c r="A8" t="s">
        <v>299</v>
      </c>
      <c r="B8" t="s">
        <v>547</v>
      </c>
      <c r="C8">
        <v>50.9</v>
      </c>
      <c r="D8">
        <v>48.707000000000001</v>
      </c>
      <c r="E8">
        <v>116.188</v>
      </c>
      <c r="F8">
        <v>73</v>
      </c>
      <c r="G8">
        <v>1544.2</v>
      </c>
    </row>
    <row r="9" spans="1:10" x14ac:dyDescent="0.25">
      <c r="A9" t="s">
        <v>299</v>
      </c>
      <c r="B9" t="s">
        <v>548</v>
      </c>
      <c r="C9">
        <v>50.5</v>
      </c>
      <c r="D9">
        <v>48.136000000000003</v>
      </c>
      <c r="E9">
        <v>116.185</v>
      </c>
      <c r="F9">
        <v>72</v>
      </c>
      <c r="G9">
        <v>1540.4</v>
      </c>
    </row>
    <row r="10" spans="1:10" x14ac:dyDescent="0.25">
      <c r="A10" t="s">
        <v>299</v>
      </c>
      <c r="B10" t="s">
        <v>549</v>
      </c>
      <c r="C10">
        <v>52</v>
      </c>
      <c r="D10">
        <v>48.997</v>
      </c>
      <c r="E10">
        <v>114.879</v>
      </c>
      <c r="F10">
        <v>72</v>
      </c>
      <c r="G10">
        <v>1522</v>
      </c>
    </row>
    <row r="11" spans="1:10" x14ac:dyDescent="0.25">
      <c r="A11" t="s">
        <v>299</v>
      </c>
      <c r="B11" t="s">
        <v>550</v>
      </c>
      <c r="C11">
        <v>52</v>
      </c>
      <c r="D11">
        <v>49.515999999999998</v>
      </c>
      <c r="E11">
        <v>116.089</v>
      </c>
      <c r="F11">
        <v>72</v>
      </c>
      <c r="G11">
        <v>1564.5</v>
      </c>
    </row>
    <row r="12" spans="1:10" x14ac:dyDescent="0.25">
      <c r="A12" t="s">
        <v>299</v>
      </c>
      <c r="B12" t="s">
        <v>551</v>
      </c>
      <c r="C12">
        <v>52.6</v>
      </c>
      <c r="D12">
        <v>49.524999999999999</v>
      </c>
      <c r="E12">
        <v>115.925</v>
      </c>
      <c r="F12">
        <v>73</v>
      </c>
      <c r="G12">
        <v>1543.8</v>
      </c>
    </row>
    <row r="13" spans="1:10" x14ac:dyDescent="0.25">
      <c r="A13" t="s">
        <v>299</v>
      </c>
      <c r="B13" t="s">
        <v>552</v>
      </c>
      <c r="C13">
        <v>51.4</v>
      </c>
      <c r="D13">
        <v>48.997999999999998</v>
      </c>
      <c r="E13">
        <v>116.057</v>
      </c>
      <c r="F13">
        <v>72</v>
      </c>
      <c r="G13">
        <v>1554.2</v>
      </c>
    </row>
    <row r="14" spans="1:10" x14ac:dyDescent="0.25">
      <c r="A14" t="s">
        <v>299</v>
      </c>
      <c r="B14" t="s">
        <v>553</v>
      </c>
      <c r="C14">
        <v>52</v>
      </c>
      <c r="D14">
        <v>48.854999999999997</v>
      </c>
      <c r="E14">
        <v>115.411</v>
      </c>
      <c r="F14">
        <v>73</v>
      </c>
      <c r="G14">
        <v>1553.7</v>
      </c>
    </row>
    <row r="15" spans="1:10" x14ac:dyDescent="0.25">
      <c r="A15" t="s">
        <v>299</v>
      </c>
      <c r="B15" t="s">
        <v>554</v>
      </c>
      <c r="C15">
        <v>53</v>
      </c>
      <c r="D15">
        <v>50.14</v>
      </c>
      <c r="E15">
        <v>115.706</v>
      </c>
      <c r="F15">
        <v>72</v>
      </c>
      <c r="G15">
        <v>1552.2</v>
      </c>
    </row>
    <row r="16" spans="1:10" x14ac:dyDescent="0.25">
      <c r="A16" t="s">
        <v>299</v>
      </c>
      <c r="B16" t="s">
        <v>555</v>
      </c>
      <c r="C16">
        <v>52.6</v>
      </c>
      <c r="D16">
        <v>49.734000000000002</v>
      </c>
      <c r="E16">
        <v>115.393</v>
      </c>
      <c r="F16">
        <v>73</v>
      </c>
      <c r="G16">
        <v>1531.9</v>
      </c>
    </row>
    <row r="17" spans="1:7" x14ac:dyDescent="0.25">
      <c r="A17" t="s">
        <v>299</v>
      </c>
      <c r="B17" t="s">
        <v>556</v>
      </c>
      <c r="C17">
        <v>52.2</v>
      </c>
      <c r="D17">
        <v>50.011000000000003</v>
      </c>
      <c r="E17">
        <v>115.842</v>
      </c>
      <c r="F17">
        <v>73</v>
      </c>
      <c r="G17">
        <v>1567.6</v>
      </c>
    </row>
    <row r="18" spans="1:7" x14ac:dyDescent="0.25">
      <c r="A18" t="s">
        <v>299</v>
      </c>
      <c r="B18" t="s">
        <v>557</v>
      </c>
      <c r="C18">
        <v>52.2</v>
      </c>
      <c r="D18">
        <v>50.185000000000002</v>
      </c>
      <c r="E18">
        <v>115.249</v>
      </c>
      <c r="F18">
        <v>73</v>
      </c>
      <c r="G18">
        <v>1536.1</v>
      </c>
    </row>
    <row r="19" spans="1:7" x14ac:dyDescent="0.25">
      <c r="A19" t="s">
        <v>299</v>
      </c>
      <c r="B19" t="s">
        <v>558</v>
      </c>
      <c r="C19">
        <v>56.1</v>
      </c>
      <c r="D19">
        <v>50.912999999999997</v>
      </c>
      <c r="E19">
        <v>108.351</v>
      </c>
      <c r="F19">
        <v>72</v>
      </c>
      <c r="G19">
        <v>1544.1</v>
      </c>
    </row>
    <row r="20" spans="1:7" x14ac:dyDescent="0.25">
      <c r="A20" t="s">
        <v>299</v>
      </c>
      <c r="B20" t="s">
        <v>559</v>
      </c>
      <c r="C20">
        <v>53.2</v>
      </c>
      <c r="D20">
        <v>50.155000000000001</v>
      </c>
      <c r="E20">
        <v>114.184</v>
      </c>
      <c r="F20">
        <v>73</v>
      </c>
      <c r="G20">
        <v>1560.1</v>
      </c>
    </row>
    <row r="21" spans="1:7" x14ac:dyDescent="0.25">
      <c r="A21" t="s">
        <v>299</v>
      </c>
      <c r="B21" t="s">
        <v>560</v>
      </c>
      <c r="C21">
        <v>52</v>
      </c>
      <c r="D21">
        <v>49.345999999999997</v>
      </c>
      <c r="E21">
        <v>114.961</v>
      </c>
      <c r="F21">
        <v>73</v>
      </c>
      <c r="G21">
        <v>1539.2</v>
      </c>
    </row>
    <row r="22" spans="1:7" x14ac:dyDescent="0.25">
      <c r="A22" t="s">
        <v>299</v>
      </c>
      <c r="B22" t="s">
        <v>561</v>
      </c>
      <c r="C22">
        <v>51.2</v>
      </c>
      <c r="D22">
        <v>48.417000000000002</v>
      </c>
      <c r="E22">
        <v>115.15300000000001</v>
      </c>
      <c r="F22">
        <v>74</v>
      </c>
      <c r="G22">
        <v>1567.8</v>
      </c>
    </row>
    <row r="23" spans="1:7" x14ac:dyDescent="0.25">
      <c r="A23" t="s">
        <v>299</v>
      </c>
      <c r="B23" t="s">
        <v>562</v>
      </c>
      <c r="C23">
        <v>51.7</v>
      </c>
      <c r="D23">
        <v>48.765000000000001</v>
      </c>
      <c r="E23">
        <v>114.51900000000001</v>
      </c>
      <c r="F23">
        <v>73</v>
      </c>
      <c r="G23">
        <v>1588.1</v>
      </c>
    </row>
    <row r="24" spans="1:7" x14ac:dyDescent="0.25">
      <c r="A24" t="s">
        <v>299</v>
      </c>
      <c r="B24" t="s">
        <v>563</v>
      </c>
      <c r="C24">
        <v>51.2</v>
      </c>
      <c r="D24">
        <v>48.06</v>
      </c>
      <c r="E24">
        <v>114.864</v>
      </c>
      <c r="F24">
        <v>74</v>
      </c>
      <c r="G24">
        <v>1549.2</v>
      </c>
    </row>
    <row r="25" spans="1:7" x14ac:dyDescent="0.25">
      <c r="A25" t="s">
        <v>299</v>
      </c>
      <c r="B25" t="s">
        <v>564</v>
      </c>
      <c r="C25">
        <v>52.5</v>
      </c>
      <c r="D25">
        <v>48.999000000000002</v>
      </c>
      <c r="E25">
        <v>114.636</v>
      </c>
      <c r="F25">
        <v>72</v>
      </c>
      <c r="G25">
        <v>1571.9</v>
      </c>
    </row>
    <row r="26" spans="1:7" x14ac:dyDescent="0.25">
      <c r="A26" t="s">
        <v>299</v>
      </c>
      <c r="B26" t="s">
        <v>565</v>
      </c>
      <c r="C26">
        <v>51.8</v>
      </c>
      <c r="D26">
        <v>49.201000000000001</v>
      </c>
      <c r="E26">
        <v>114.785</v>
      </c>
      <c r="F26">
        <v>73</v>
      </c>
      <c r="G26">
        <v>1543.6</v>
      </c>
    </row>
    <row r="27" spans="1:7" x14ac:dyDescent="0.25">
      <c r="A27" t="s">
        <v>299</v>
      </c>
      <c r="B27" t="s">
        <v>566</v>
      </c>
      <c r="C27">
        <v>50.9</v>
      </c>
      <c r="D27">
        <v>48.472999999999999</v>
      </c>
      <c r="E27">
        <v>114.801</v>
      </c>
      <c r="F27">
        <v>72</v>
      </c>
      <c r="G27">
        <v>1551.7</v>
      </c>
    </row>
    <row r="28" spans="1:7" x14ac:dyDescent="0.25">
      <c r="A28" t="s">
        <v>299</v>
      </c>
      <c r="B28" t="s">
        <v>567</v>
      </c>
      <c r="C28">
        <v>55.4</v>
      </c>
      <c r="D28">
        <v>51.277000000000001</v>
      </c>
      <c r="E28">
        <v>114.751</v>
      </c>
      <c r="F28">
        <v>72</v>
      </c>
      <c r="G28">
        <v>1502.6</v>
      </c>
    </row>
    <row r="29" spans="1:7" x14ac:dyDescent="0.25">
      <c r="A29" t="s">
        <v>299</v>
      </c>
      <c r="B29" t="s">
        <v>568</v>
      </c>
      <c r="C29">
        <v>54.1</v>
      </c>
      <c r="D29">
        <v>51.627000000000002</v>
      </c>
      <c r="E29">
        <v>114.685</v>
      </c>
      <c r="F29">
        <v>72</v>
      </c>
      <c r="G29">
        <v>1477.9</v>
      </c>
    </row>
    <row r="30" spans="1:7" x14ac:dyDescent="0.25">
      <c r="A30" t="s">
        <v>299</v>
      </c>
      <c r="B30" t="s">
        <v>569</v>
      </c>
      <c r="C30">
        <v>52.6</v>
      </c>
      <c r="D30">
        <v>49.738999999999997</v>
      </c>
      <c r="E30">
        <v>114.206</v>
      </c>
      <c r="F30">
        <v>73</v>
      </c>
      <c r="G30">
        <v>1538.1</v>
      </c>
    </row>
    <row r="31" spans="1:7" x14ac:dyDescent="0.25">
      <c r="A31" t="s">
        <v>299</v>
      </c>
      <c r="B31" t="s">
        <v>570</v>
      </c>
      <c r="C31">
        <v>50.8</v>
      </c>
      <c r="D31">
        <v>48.593000000000004</v>
      </c>
      <c r="E31">
        <v>114.605</v>
      </c>
      <c r="F31">
        <v>72</v>
      </c>
      <c r="G31">
        <v>1525.1</v>
      </c>
    </row>
    <row r="32" spans="1:7" x14ac:dyDescent="0.25">
      <c r="A32" t="s">
        <v>299</v>
      </c>
      <c r="B32" t="s">
        <v>571</v>
      </c>
      <c r="C32">
        <v>54.6</v>
      </c>
      <c r="D32">
        <v>49.701000000000001</v>
      </c>
      <c r="E32">
        <v>104.982</v>
      </c>
      <c r="F32">
        <v>72</v>
      </c>
      <c r="G32">
        <v>1310.7</v>
      </c>
    </row>
    <row r="33" spans="1:7" x14ac:dyDescent="0.25">
      <c r="A33" t="s">
        <v>299</v>
      </c>
      <c r="B33" t="s">
        <v>572</v>
      </c>
      <c r="C33">
        <v>51</v>
      </c>
      <c r="D33">
        <v>48.173999999999999</v>
      </c>
      <c r="E33">
        <v>113.29300000000001</v>
      </c>
      <c r="F33">
        <v>73</v>
      </c>
      <c r="G33">
        <v>1537.1</v>
      </c>
    </row>
    <row r="34" spans="1:7" x14ac:dyDescent="0.25">
      <c r="A34" t="s">
        <v>299</v>
      </c>
      <c r="B34" t="s">
        <v>573</v>
      </c>
      <c r="C34">
        <v>51.1</v>
      </c>
      <c r="D34">
        <v>47.601999999999997</v>
      </c>
      <c r="E34">
        <v>115.029</v>
      </c>
      <c r="F34">
        <v>73</v>
      </c>
      <c r="G34">
        <v>1558.4</v>
      </c>
    </row>
    <row r="35" spans="1:7" x14ac:dyDescent="0.25">
      <c r="A35" t="s">
        <v>299</v>
      </c>
      <c r="B35" t="s">
        <v>574</v>
      </c>
      <c r="C35">
        <v>51.3</v>
      </c>
      <c r="D35">
        <v>49.05</v>
      </c>
      <c r="E35">
        <v>115.101</v>
      </c>
      <c r="F35">
        <v>73</v>
      </c>
      <c r="G35">
        <v>1571.8</v>
      </c>
    </row>
    <row r="36" spans="1:7" x14ac:dyDescent="0.25">
      <c r="A36" t="s">
        <v>299</v>
      </c>
      <c r="B36" t="s">
        <v>575</v>
      </c>
      <c r="C36">
        <v>50.8</v>
      </c>
      <c r="D36">
        <v>47.618000000000002</v>
      </c>
      <c r="E36">
        <v>115.574</v>
      </c>
      <c r="F36">
        <v>73</v>
      </c>
      <c r="G36">
        <v>1555.1</v>
      </c>
    </row>
    <row r="37" spans="1:7" x14ac:dyDescent="0.25">
      <c r="A37" t="s">
        <v>299</v>
      </c>
      <c r="B37" t="s">
        <v>576</v>
      </c>
      <c r="C37">
        <v>50.7</v>
      </c>
      <c r="D37">
        <v>48.893000000000001</v>
      </c>
      <c r="E37">
        <v>115.289</v>
      </c>
      <c r="F37">
        <v>73</v>
      </c>
      <c r="G37">
        <v>1566.1</v>
      </c>
    </row>
    <row r="38" spans="1:7" x14ac:dyDescent="0.25">
      <c r="A38" t="s">
        <v>299</v>
      </c>
      <c r="B38" t="s">
        <v>577</v>
      </c>
      <c r="C38">
        <v>51.2</v>
      </c>
      <c r="D38">
        <v>47.750999999999998</v>
      </c>
      <c r="E38">
        <v>115.40300000000001</v>
      </c>
      <c r="F38">
        <v>73</v>
      </c>
      <c r="G38">
        <v>1567.5</v>
      </c>
    </row>
    <row r="39" spans="1:7" x14ac:dyDescent="0.25">
      <c r="A39" t="s">
        <v>299</v>
      </c>
      <c r="B39" t="s">
        <v>578</v>
      </c>
      <c r="C39">
        <v>50.5</v>
      </c>
      <c r="D39">
        <v>47.826000000000001</v>
      </c>
      <c r="E39">
        <v>115.123</v>
      </c>
      <c r="F39">
        <v>72</v>
      </c>
      <c r="G39">
        <v>1517.1</v>
      </c>
    </row>
    <row r="40" spans="1:7" x14ac:dyDescent="0.25">
      <c r="A40" t="s">
        <v>299</v>
      </c>
      <c r="B40" t="s">
        <v>579</v>
      </c>
      <c r="C40">
        <v>52.2</v>
      </c>
      <c r="D40">
        <v>50.042999999999999</v>
      </c>
      <c r="E40">
        <v>115.67400000000001</v>
      </c>
      <c r="F40">
        <v>73</v>
      </c>
      <c r="G40">
        <v>1543.4</v>
      </c>
    </row>
    <row r="41" spans="1:7" x14ac:dyDescent="0.25">
      <c r="A41" t="s">
        <v>299</v>
      </c>
      <c r="B41" t="s">
        <v>580</v>
      </c>
      <c r="C41">
        <v>52</v>
      </c>
      <c r="D41">
        <v>49.378999999999998</v>
      </c>
      <c r="E41">
        <v>114.91200000000001</v>
      </c>
      <c r="F41">
        <v>72</v>
      </c>
      <c r="G41">
        <v>1530.7</v>
      </c>
    </row>
    <row r="42" spans="1:7" x14ac:dyDescent="0.25">
      <c r="A42" t="s">
        <v>299</v>
      </c>
      <c r="B42" t="s">
        <v>581</v>
      </c>
      <c r="C42">
        <v>52</v>
      </c>
      <c r="D42">
        <v>49.087000000000003</v>
      </c>
      <c r="E42">
        <v>116.026</v>
      </c>
      <c r="F42">
        <v>73</v>
      </c>
      <c r="G42">
        <v>1548.7</v>
      </c>
    </row>
    <row r="43" spans="1:7" x14ac:dyDescent="0.25">
      <c r="A43" t="s">
        <v>299</v>
      </c>
      <c r="B43" t="s">
        <v>582</v>
      </c>
      <c r="C43">
        <v>52.3</v>
      </c>
      <c r="D43">
        <v>48.597999999999999</v>
      </c>
      <c r="E43">
        <v>116.026</v>
      </c>
      <c r="F43">
        <v>73</v>
      </c>
      <c r="G43">
        <v>1561.1</v>
      </c>
    </row>
    <row r="44" spans="1:7" x14ac:dyDescent="0.25">
      <c r="A44" t="s">
        <v>299</v>
      </c>
      <c r="B44" t="s">
        <v>583</v>
      </c>
      <c r="C44">
        <v>51.1</v>
      </c>
      <c r="D44">
        <v>48.792999999999999</v>
      </c>
      <c r="E44">
        <v>116.45699999999999</v>
      </c>
      <c r="F44">
        <v>72</v>
      </c>
      <c r="G44">
        <v>1584.9</v>
      </c>
    </row>
    <row r="45" spans="1:7" x14ac:dyDescent="0.25">
      <c r="A45" t="s">
        <v>299</v>
      </c>
      <c r="B45" t="s">
        <v>584</v>
      </c>
      <c r="C45">
        <v>51.1</v>
      </c>
      <c r="D45">
        <v>48.424999999999997</v>
      </c>
      <c r="E45">
        <v>115.964</v>
      </c>
      <c r="F45">
        <v>73</v>
      </c>
      <c r="G45">
        <v>1544.1</v>
      </c>
    </row>
    <row r="46" spans="1:7" x14ac:dyDescent="0.25">
      <c r="A46" t="s">
        <v>299</v>
      </c>
      <c r="B46" t="s">
        <v>585</v>
      </c>
      <c r="C46">
        <v>51.3</v>
      </c>
      <c r="D46">
        <v>48.966999999999999</v>
      </c>
      <c r="E46">
        <v>115.407</v>
      </c>
      <c r="F46">
        <v>73</v>
      </c>
      <c r="G46">
        <v>1479.1</v>
      </c>
    </row>
    <row r="47" spans="1:7" x14ac:dyDescent="0.25">
      <c r="A47" t="s">
        <v>299</v>
      </c>
      <c r="B47" t="s">
        <v>586</v>
      </c>
      <c r="C47">
        <v>51.3</v>
      </c>
      <c r="D47">
        <v>48.607999999999997</v>
      </c>
      <c r="E47">
        <v>115.506</v>
      </c>
      <c r="F47">
        <v>72</v>
      </c>
      <c r="G47">
        <v>1576.5</v>
      </c>
    </row>
    <row r="48" spans="1:7" x14ac:dyDescent="0.25">
      <c r="A48" t="s">
        <v>299</v>
      </c>
      <c r="B48" t="s">
        <v>587</v>
      </c>
      <c r="C48">
        <v>51.1</v>
      </c>
      <c r="D48">
        <v>48.283999999999999</v>
      </c>
      <c r="E48">
        <v>115.3</v>
      </c>
      <c r="F48">
        <v>73</v>
      </c>
      <c r="G48">
        <v>1587</v>
      </c>
    </row>
    <row r="49" spans="1:7" x14ac:dyDescent="0.25">
      <c r="A49" t="s">
        <v>299</v>
      </c>
      <c r="B49" t="s">
        <v>588</v>
      </c>
      <c r="C49">
        <v>51.6</v>
      </c>
      <c r="D49">
        <v>49.356999999999999</v>
      </c>
      <c r="E49">
        <v>116.148</v>
      </c>
      <c r="F49">
        <v>72</v>
      </c>
      <c r="G49">
        <v>1586.5</v>
      </c>
    </row>
    <row r="50" spans="1:7" x14ac:dyDescent="0.25">
      <c r="A50" t="s">
        <v>299</v>
      </c>
      <c r="B50" t="s">
        <v>589</v>
      </c>
      <c r="C50">
        <v>51</v>
      </c>
      <c r="D50">
        <v>48.459000000000003</v>
      </c>
      <c r="E50">
        <v>116.639</v>
      </c>
      <c r="F50">
        <v>73</v>
      </c>
      <c r="G50">
        <v>1552.2</v>
      </c>
    </row>
    <row r="51" spans="1:7" x14ac:dyDescent="0.25">
      <c r="A51" t="s">
        <v>299</v>
      </c>
      <c r="B51" t="s">
        <v>590</v>
      </c>
      <c r="C51">
        <v>51.2</v>
      </c>
      <c r="D51">
        <v>48.804000000000002</v>
      </c>
      <c r="E51">
        <v>116.032</v>
      </c>
      <c r="F51">
        <v>73</v>
      </c>
      <c r="G51">
        <v>1549.3</v>
      </c>
    </row>
    <row r="52" spans="1:7" x14ac:dyDescent="0.25">
      <c r="A52" t="s">
        <v>299</v>
      </c>
      <c r="B52" t="s">
        <v>591</v>
      </c>
      <c r="C52">
        <v>51.2</v>
      </c>
      <c r="D52">
        <v>48.804000000000002</v>
      </c>
      <c r="E52">
        <v>115.786</v>
      </c>
      <c r="F52">
        <v>73</v>
      </c>
      <c r="G52">
        <v>1549.3</v>
      </c>
    </row>
    <row r="53" spans="1:7" x14ac:dyDescent="0.25">
      <c r="A53" t="s">
        <v>299</v>
      </c>
      <c r="B53" t="s">
        <v>592</v>
      </c>
      <c r="C53">
        <v>51.4</v>
      </c>
      <c r="D53">
        <v>48.509</v>
      </c>
      <c r="E53">
        <v>116.89700000000001</v>
      </c>
      <c r="F53">
        <v>73</v>
      </c>
      <c r="G53">
        <v>1578</v>
      </c>
    </row>
    <row r="54" spans="1:7" x14ac:dyDescent="0.25">
      <c r="A54" t="s">
        <v>299</v>
      </c>
      <c r="B54" t="s">
        <v>593</v>
      </c>
      <c r="C54">
        <v>51.2</v>
      </c>
      <c r="D54">
        <v>48.801000000000002</v>
      </c>
      <c r="E54">
        <v>115.538</v>
      </c>
      <c r="F54">
        <v>73</v>
      </c>
      <c r="G54">
        <v>1540.3</v>
      </c>
    </row>
    <row r="55" spans="1:7" x14ac:dyDescent="0.25">
      <c r="A55" t="s">
        <v>299</v>
      </c>
      <c r="B55" t="s">
        <v>594</v>
      </c>
      <c r="C55">
        <v>52.2</v>
      </c>
      <c r="D55">
        <v>49.829000000000001</v>
      </c>
      <c r="E55">
        <v>116.601</v>
      </c>
      <c r="F55">
        <v>73</v>
      </c>
      <c r="G55">
        <v>1591</v>
      </c>
    </row>
    <row r="56" spans="1:7" x14ac:dyDescent="0.25">
      <c r="A56" t="s">
        <v>299</v>
      </c>
      <c r="B56" t="s">
        <v>595</v>
      </c>
      <c r="C56">
        <v>51.6</v>
      </c>
      <c r="D56">
        <v>48.942</v>
      </c>
      <c r="E56">
        <v>115.93600000000001</v>
      </c>
      <c r="F56">
        <v>73</v>
      </c>
      <c r="G56">
        <v>1542.5</v>
      </c>
    </row>
    <row r="57" spans="1:7" x14ac:dyDescent="0.25">
      <c r="A57" t="s">
        <v>299</v>
      </c>
      <c r="B57" t="s">
        <v>596</v>
      </c>
      <c r="C57">
        <v>52.5</v>
      </c>
      <c r="D57">
        <v>48.603999999999999</v>
      </c>
      <c r="E57">
        <v>115.254</v>
      </c>
      <c r="F57">
        <v>72</v>
      </c>
      <c r="G57">
        <v>1583.5</v>
      </c>
    </row>
    <row r="58" spans="1:7" x14ac:dyDescent="0.25">
      <c r="A58" t="s">
        <v>299</v>
      </c>
      <c r="B58" t="s">
        <v>597</v>
      </c>
      <c r="C58">
        <v>52</v>
      </c>
      <c r="D58">
        <v>49.165999999999997</v>
      </c>
      <c r="E58">
        <v>115.878</v>
      </c>
      <c r="F58">
        <v>73</v>
      </c>
      <c r="G58">
        <v>1559.4</v>
      </c>
    </row>
    <row r="59" spans="1:7" x14ac:dyDescent="0.25">
      <c r="A59" t="s">
        <v>299</v>
      </c>
      <c r="B59" t="s">
        <v>598</v>
      </c>
      <c r="C59">
        <v>50.9</v>
      </c>
      <c r="D59">
        <v>48.042999999999999</v>
      </c>
      <c r="E59">
        <v>116.471</v>
      </c>
      <c r="F59">
        <v>74</v>
      </c>
      <c r="G59">
        <v>1555.8</v>
      </c>
    </row>
    <row r="60" spans="1:7" x14ac:dyDescent="0.25">
      <c r="A60" t="s">
        <v>299</v>
      </c>
      <c r="B60" t="s">
        <v>599</v>
      </c>
      <c r="C60">
        <v>54.7</v>
      </c>
      <c r="D60">
        <v>50.746000000000002</v>
      </c>
      <c r="E60">
        <v>106.10299999999999</v>
      </c>
      <c r="F60">
        <v>73</v>
      </c>
      <c r="G60">
        <v>1495</v>
      </c>
    </row>
    <row r="61" spans="1:7" x14ac:dyDescent="0.25">
      <c r="A61" t="s">
        <v>299</v>
      </c>
      <c r="B61" t="s">
        <v>600</v>
      </c>
      <c r="C61">
        <v>51.4</v>
      </c>
      <c r="D61">
        <v>49.170999999999999</v>
      </c>
      <c r="E61">
        <v>114.492</v>
      </c>
      <c r="F61">
        <v>74</v>
      </c>
      <c r="G61">
        <v>1478.1</v>
      </c>
    </row>
    <row r="62" spans="1:7" x14ac:dyDescent="0.25">
      <c r="A62" t="s">
        <v>299</v>
      </c>
      <c r="B62" t="s">
        <v>601</v>
      </c>
      <c r="C62">
        <v>51.7</v>
      </c>
      <c r="D62">
        <v>49.174999999999997</v>
      </c>
      <c r="E62">
        <v>115.337</v>
      </c>
      <c r="F62">
        <v>73</v>
      </c>
      <c r="G62">
        <v>1443.2</v>
      </c>
    </row>
    <row r="63" spans="1:7" x14ac:dyDescent="0.25">
      <c r="A63" t="s">
        <v>299</v>
      </c>
      <c r="B63" t="s">
        <v>602</v>
      </c>
      <c r="C63">
        <v>51.5</v>
      </c>
      <c r="D63">
        <v>48.47</v>
      </c>
      <c r="E63">
        <v>114.79300000000001</v>
      </c>
      <c r="F63">
        <v>75</v>
      </c>
      <c r="G63">
        <v>1445.6</v>
      </c>
    </row>
    <row r="64" spans="1:7" x14ac:dyDescent="0.25">
      <c r="A64" t="s">
        <v>299</v>
      </c>
      <c r="B64" t="s">
        <v>603</v>
      </c>
      <c r="C64">
        <v>50.9</v>
      </c>
      <c r="D64">
        <v>48.805</v>
      </c>
      <c r="E64">
        <v>114.726</v>
      </c>
      <c r="F64">
        <v>73</v>
      </c>
      <c r="G64">
        <v>1452</v>
      </c>
    </row>
    <row r="65" spans="1:7" x14ac:dyDescent="0.25">
      <c r="A65" t="s">
        <v>299</v>
      </c>
      <c r="B65" t="s">
        <v>604</v>
      </c>
      <c r="C65">
        <v>50.8</v>
      </c>
      <c r="D65">
        <v>47.929000000000002</v>
      </c>
      <c r="E65">
        <v>114.785</v>
      </c>
      <c r="F65">
        <v>74</v>
      </c>
      <c r="G65">
        <v>1486.6</v>
      </c>
    </row>
    <row r="66" spans="1:7" x14ac:dyDescent="0.25">
      <c r="A66" t="s">
        <v>299</v>
      </c>
      <c r="B66" t="s">
        <v>605</v>
      </c>
      <c r="C66">
        <v>50.8</v>
      </c>
      <c r="D66">
        <v>48.911000000000001</v>
      </c>
      <c r="E66">
        <v>114.31399999999999</v>
      </c>
      <c r="F66">
        <v>73</v>
      </c>
      <c r="G66">
        <v>1421.7</v>
      </c>
    </row>
    <row r="67" spans="1:7" x14ac:dyDescent="0.25">
      <c r="A67" t="s">
        <v>299</v>
      </c>
      <c r="B67" t="s">
        <v>606</v>
      </c>
      <c r="C67">
        <v>50.7</v>
      </c>
      <c r="D67">
        <v>48.616</v>
      </c>
      <c r="E67">
        <v>114.88800000000001</v>
      </c>
      <c r="F67">
        <v>72</v>
      </c>
      <c r="G67">
        <v>1490.2</v>
      </c>
    </row>
    <row r="68" spans="1:7" x14ac:dyDescent="0.25">
      <c r="A68" t="s">
        <v>299</v>
      </c>
      <c r="B68" t="s">
        <v>607</v>
      </c>
      <c r="C68">
        <v>50.9</v>
      </c>
      <c r="D68">
        <v>48.585999999999999</v>
      </c>
      <c r="E68">
        <v>114.75</v>
      </c>
      <c r="F68">
        <v>73</v>
      </c>
      <c r="G68">
        <v>1477.9</v>
      </c>
    </row>
    <row r="69" spans="1:7" x14ac:dyDescent="0.25">
      <c r="A69" t="s">
        <v>299</v>
      </c>
      <c r="B69" t="s">
        <v>608</v>
      </c>
      <c r="C69">
        <v>51.1</v>
      </c>
      <c r="D69">
        <v>48.991999999999997</v>
      </c>
      <c r="E69">
        <v>114.887</v>
      </c>
      <c r="F69">
        <v>73</v>
      </c>
      <c r="G69">
        <v>1521.7</v>
      </c>
    </row>
    <row r="70" spans="1:7" x14ac:dyDescent="0.25">
      <c r="A70" t="s">
        <v>299</v>
      </c>
      <c r="B70" t="s">
        <v>609</v>
      </c>
      <c r="C70">
        <v>50.4</v>
      </c>
      <c r="D70">
        <v>47.923999999999999</v>
      </c>
      <c r="E70">
        <v>113.252</v>
      </c>
      <c r="F70">
        <v>73</v>
      </c>
      <c r="G70">
        <v>1526.7</v>
      </c>
    </row>
    <row r="71" spans="1:7" x14ac:dyDescent="0.25">
      <c r="A71" t="s">
        <v>299</v>
      </c>
      <c r="B71" t="s">
        <v>610</v>
      </c>
      <c r="C71">
        <v>51.3</v>
      </c>
      <c r="D71">
        <v>48.45</v>
      </c>
      <c r="E71">
        <v>114.949</v>
      </c>
      <c r="F71">
        <v>73</v>
      </c>
      <c r="G71">
        <v>1537</v>
      </c>
    </row>
    <row r="72" spans="1:7" x14ac:dyDescent="0.25">
      <c r="A72" t="s">
        <v>299</v>
      </c>
      <c r="B72" t="s">
        <v>611</v>
      </c>
      <c r="C72">
        <v>51</v>
      </c>
      <c r="D72">
        <v>48.253</v>
      </c>
      <c r="E72">
        <v>114.68</v>
      </c>
      <c r="F72">
        <v>73</v>
      </c>
      <c r="G72">
        <v>1474.6</v>
      </c>
    </row>
    <row r="73" spans="1:7" x14ac:dyDescent="0.25">
      <c r="A73" t="s">
        <v>299</v>
      </c>
      <c r="B73" t="s">
        <v>612</v>
      </c>
      <c r="C73">
        <v>50.9</v>
      </c>
      <c r="D73">
        <v>48.515000000000001</v>
      </c>
      <c r="E73">
        <v>114.70099999999999</v>
      </c>
      <c r="F73">
        <v>72</v>
      </c>
      <c r="G73">
        <v>1499.2</v>
      </c>
    </row>
    <row r="74" spans="1:7" x14ac:dyDescent="0.25">
      <c r="A74" t="s">
        <v>299</v>
      </c>
      <c r="B74" t="s">
        <v>613</v>
      </c>
      <c r="C74">
        <v>50.6</v>
      </c>
      <c r="D74">
        <v>49.377000000000002</v>
      </c>
      <c r="E74">
        <v>115.056</v>
      </c>
      <c r="F74">
        <v>73</v>
      </c>
      <c r="G74">
        <v>1518.7</v>
      </c>
    </row>
    <row r="75" spans="1:7" x14ac:dyDescent="0.25">
      <c r="A75" t="s">
        <v>299</v>
      </c>
      <c r="B75" t="s">
        <v>614</v>
      </c>
      <c r="C75">
        <v>51.2</v>
      </c>
      <c r="D75">
        <v>48.262</v>
      </c>
      <c r="E75">
        <v>114.366</v>
      </c>
      <c r="F75">
        <v>73</v>
      </c>
      <c r="G75">
        <v>1495.3</v>
      </c>
    </row>
    <row r="76" spans="1:7" x14ac:dyDescent="0.25">
      <c r="A76" t="s">
        <v>299</v>
      </c>
      <c r="B76" t="s">
        <v>615</v>
      </c>
      <c r="C76">
        <v>51.3</v>
      </c>
      <c r="D76">
        <v>48.747</v>
      </c>
      <c r="E76">
        <v>115.13200000000001</v>
      </c>
      <c r="F76">
        <v>72</v>
      </c>
      <c r="G76">
        <v>1550.7</v>
      </c>
    </row>
    <row r="77" spans="1:7" x14ac:dyDescent="0.25">
      <c r="A77" t="s">
        <v>299</v>
      </c>
      <c r="B77" t="s">
        <v>616</v>
      </c>
      <c r="C77">
        <v>51.8</v>
      </c>
      <c r="D77">
        <v>49.567</v>
      </c>
      <c r="E77">
        <v>114.84399999999999</v>
      </c>
      <c r="F77">
        <v>73</v>
      </c>
      <c r="G77">
        <v>1599.9</v>
      </c>
    </row>
    <row r="78" spans="1:7" x14ac:dyDescent="0.25">
      <c r="A78" t="s">
        <v>299</v>
      </c>
      <c r="B78" t="s">
        <v>617</v>
      </c>
      <c r="C78">
        <v>50.7</v>
      </c>
      <c r="D78">
        <v>48.902000000000001</v>
      </c>
      <c r="E78">
        <v>114.661</v>
      </c>
      <c r="F78">
        <v>73</v>
      </c>
      <c r="G78">
        <v>1544.6</v>
      </c>
    </row>
    <row r="79" spans="1:7" x14ac:dyDescent="0.25">
      <c r="A79" t="s">
        <v>299</v>
      </c>
      <c r="B79" t="s">
        <v>618</v>
      </c>
      <c r="C79">
        <v>51.1</v>
      </c>
      <c r="D79">
        <v>48.473999999999997</v>
      </c>
      <c r="E79">
        <v>114.998</v>
      </c>
      <c r="F79">
        <v>73</v>
      </c>
      <c r="G79">
        <v>1554.2</v>
      </c>
    </row>
    <row r="80" spans="1:7" x14ac:dyDescent="0.25">
      <c r="A80" t="s">
        <v>299</v>
      </c>
      <c r="B80" t="s">
        <v>619</v>
      </c>
      <c r="C80">
        <v>50.9</v>
      </c>
      <c r="D80">
        <v>48.789000000000001</v>
      </c>
      <c r="E80">
        <v>115.072</v>
      </c>
      <c r="F80">
        <v>73</v>
      </c>
      <c r="G80">
        <v>1544.1</v>
      </c>
    </row>
    <row r="81" spans="1:7" x14ac:dyDescent="0.25">
      <c r="A81" t="s">
        <v>299</v>
      </c>
      <c r="B81" t="s">
        <v>620</v>
      </c>
      <c r="C81">
        <v>51.3</v>
      </c>
      <c r="D81">
        <v>49.563000000000002</v>
      </c>
      <c r="E81">
        <v>115.679</v>
      </c>
      <c r="F81">
        <v>72</v>
      </c>
      <c r="G81">
        <v>1558</v>
      </c>
    </row>
    <row r="82" spans="1:7" x14ac:dyDescent="0.25">
      <c r="A82" t="s">
        <v>299</v>
      </c>
      <c r="B82" t="s">
        <v>621</v>
      </c>
      <c r="C82">
        <v>51.1</v>
      </c>
      <c r="D82">
        <v>48.457999999999998</v>
      </c>
      <c r="E82">
        <v>115.355</v>
      </c>
      <c r="F82">
        <v>73</v>
      </c>
      <c r="G82">
        <v>1544.9</v>
      </c>
    </row>
    <row r="83" spans="1:7" x14ac:dyDescent="0.25">
      <c r="A83" t="s">
        <v>299</v>
      </c>
      <c r="B83" t="s">
        <v>622</v>
      </c>
      <c r="C83">
        <v>50.7</v>
      </c>
      <c r="D83">
        <v>48.228999999999999</v>
      </c>
      <c r="E83">
        <v>116.297</v>
      </c>
      <c r="F83">
        <v>73</v>
      </c>
      <c r="G83">
        <v>1562</v>
      </c>
    </row>
    <row r="84" spans="1:7" x14ac:dyDescent="0.25">
      <c r="A84" t="s">
        <v>299</v>
      </c>
      <c r="B84" t="s">
        <v>623</v>
      </c>
      <c r="C84">
        <v>50.9</v>
      </c>
      <c r="D84">
        <v>48.874000000000002</v>
      </c>
      <c r="E84">
        <v>115.733</v>
      </c>
      <c r="F84">
        <v>72</v>
      </c>
      <c r="G84">
        <v>1561.2</v>
      </c>
    </row>
    <row r="85" spans="1:7" x14ac:dyDescent="0.25">
      <c r="A85" t="s">
        <v>299</v>
      </c>
      <c r="B85" t="s">
        <v>624</v>
      </c>
      <c r="C85">
        <v>52.4</v>
      </c>
      <c r="D85">
        <v>49.241</v>
      </c>
      <c r="E85">
        <v>115.59099999999999</v>
      </c>
      <c r="F85">
        <v>71</v>
      </c>
      <c r="G85">
        <v>1543.3</v>
      </c>
    </row>
    <row r="86" spans="1:7" x14ac:dyDescent="0.25">
      <c r="A86" t="s">
        <v>299</v>
      </c>
      <c r="B86" t="s">
        <v>625</v>
      </c>
      <c r="C86">
        <v>51.2</v>
      </c>
      <c r="D86">
        <v>48.872999999999998</v>
      </c>
      <c r="E86">
        <v>115.679</v>
      </c>
      <c r="F86">
        <v>72</v>
      </c>
      <c r="G86">
        <v>1573.5</v>
      </c>
    </row>
    <row r="87" spans="1:7" x14ac:dyDescent="0.25">
      <c r="A87" t="s">
        <v>299</v>
      </c>
      <c r="B87" t="s">
        <v>626</v>
      </c>
      <c r="C87">
        <v>54.2</v>
      </c>
      <c r="D87">
        <v>49.942999999999998</v>
      </c>
      <c r="E87">
        <v>105.831</v>
      </c>
      <c r="F87">
        <v>72</v>
      </c>
      <c r="G87">
        <v>1525.1</v>
      </c>
    </row>
    <row r="88" spans="1:7" x14ac:dyDescent="0.25">
      <c r="A88" t="s">
        <v>299</v>
      </c>
      <c r="B88" t="s">
        <v>627</v>
      </c>
      <c r="C88">
        <v>50.8</v>
      </c>
      <c r="D88">
        <v>48.387</v>
      </c>
      <c r="E88">
        <v>114.101</v>
      </c>
      <c r="F88">
        <v>72</v>
      </c>
      <c r="G88">
        <v>1585.1</v>
      </c>
    </row>
    <row r="89" spans="1:7" x14ac:dyDescent="0.25">
      <c r="A89" t="s">
        <v>299</v>
      </c>
      <c r="B89" t="s">
        <v>628</v>
      </c>
      <c r="C89">
        <v>50.8</v>
      </c>
      <c r="D89">
        <v>48.393999999999998</v>
      </c>
      <c r="E89">
        <v>114.291</v>
      </c>
      <c r="F89">
        <v>74</v>
      </c>
      <c r="G89">
        <v>1574.5</v>
      </c>
    </row>
    <row r="90" spans="1:7" x14ac:dyDescent="0.25">
      <c r="A90" t="s">
        <v>299</v>
      </c>
      <c r="B90" t="s">
        <v>629</v>
      </c>
      <c r="C90">
        <v>50.5</v>
      </c>
      <c r="D90">
        <v>48.191000000000003</v>
      </c>
      <c r="E90">
        <v>115.155</v>
      </c>
      <c r="F90">
        <v>72</v>
      </c>
      <c r="G90">
        <v>1538.4</v>
      </c>
    </row>
    <row r="91" spans="1:7" x14ac:dyDescent="0.25">
      <c r="A91" t="s">
        <v>299</v>
      </c>
      <c r="B91" t="s">
        <v>630</v>
      </c>
      <c r="C91">
        <v>53.1</v>
      </c>
      <c r="D91">
        <v>50.561</v>
      </c>
      <c r="E91">
        <v>113.764</v>
      </c>
      <c r="F91">
        <v>71</v>
      </c>
      <c r="G91">
        <v>1509.6</v>
      </c>
    </row>
    <row r="92" spans="1:7" x14ac:dyDescent="0.25">
      <c r="A92" t="s">
        <v>299</v>
      </c>
      <c r="B92" t="s">
        <v>631</v>
      </c>
      <c r="C92">
        <v>51.2</v>
      </c>
      <c r="D92">
        <v>48.573</v>
      </c>
      <c r="E92">
        <v>115.252</v>
      </c>
      <c r="F92">
        <v>72</v>
      </c>
      <c r="G92">
        <v>1574.1</v>
      </c>
    </row>
    <row r="93" spans="1:7" x14ac:dyDescent="0.25">
      <c r="A93" t="s">
        <v>299</v>
      </c>
      <c r="B93" t="s">
        <v>632</v>
      </c>
      <c r="C93">
        <v>52</v>
      </c>
      <c r="D93">
        <v>49.375999999999998</v>
      </c>
      <c r="E93">
        <v>114.80200000000001</v>
      </c>
      <c r="F93">
        <v>72</v>
      </c>
      <c r="G93">
        <v>1559.9</v>
      </c>
    </row>
    <row r="94" spans="1:7" x14ac:dyDescent="0.25">
      <c r="A94" t="s">
        <v>299</v>
      </c>
      <c r="B94" t="s">
        <v>633</v>
      </c>
      <c r="C94">
        <v>51</v>
      </c>
      <c r="D94">
        <v>48.067999999999998</v>
      </c>
      <c r="E94">
        <v>115.354</v>
      </c>
      <c r="F94">
        <v>72</v>
      </c>
      <c r="G94">
        <v>1584.5</v>
      </c>
    </row>
    <row r="95" spans="1:7" x14ac:dyDescent="0.25">
      <c r="A95" t="s">
        <v>299</v>
      </c>
      <c r="B95" t="s">
        <v>634</v>
      </c>
      <c r="C95">
        <v>51</v>
      </c>
      <c r="D95">
        <v>47.920999999999999</v>
      </c>
      <c r="E95">
        <v>115.49</v>
      </c>
      <c r="F95">
        <v>72</v>
      </c>
      <c r="G95">
        <v>1572.5</v>
      </c>
    </row>
    <row r="96" spans="1:7" x14ac:dyDescent="0.25">
      <c r="A96" t="s">
        <v>299</v>
      </c>
      <c r="B96" t="s">
        <v>635</v>
      </c>
      <c r="C96">
        <v>51</v>
      </c>
      <c r="D96">
        <v>48.988</v>
      </c>
      <c r="E96">
        <v>115.819</v>
      </c>
      <c r="F96">
        <v>72</v>
      </c>
      <c r="G96">
        <v>1570.6</v>
      </c>
    </row>
    <row r="97" spans="1:7" x14ac:dyDescent="0.25">
      <c r="A97" t="s">
        <v>299</v>
      </c>
      <c r="B97" t="s">
        <v>636</v>
      </c>
      <c r="C97">
        <v>51.4</v>
      </c>
      <c r="D97">
        <v>48.494</v>
      </c>
      <c r="E97">
        <v>115.98099999999999</v>
      </c>
      <c r="F97">
        <v>73</v>
      </c>
      <c r="G97">
        <v>1526.8</v>
      </c>
    </row>
    <row r="98" spans="1:7" x14ac:dyDescent="0.25">
      <c r="A98" t="s">
        <v>299</v>
      </c>
      <c r="B98" t="s">
        <v>637</v>
      </c>
      <c r="C98">
        <v>50.7</v>
      </c>
      <c r="D98">
        <v>48.210999999999999</v>
      </c>
      <c r="E98">
        <v>116.25</v>
      </c>
      <c r="F98">
        <v>72</v>
      </c>
      <c r="G98">
        <v>1581.5</v>
      </c>
    </row>
    <row r="99" spans="1:7" x14ac:dyDescent="0.25">
      <c r="A99" t="s">
        <v>299</v>
      </c>
      <c r="B99" t="s">
        <v>638</v>
      </c>
      <c r="C99">
        <v>50.4</v>
      </c>
      <c r="D99">
        <v>48.194000000000003</v>
      </c>
      <c r="E99">
        <v>115.947</v>
      </c>
      <c r="F99">
        <v>72</v>
      </c>
      <c r="G99">
        <v>1556.4</v>
      </c>
    </row>
    <row r="100" spans="1:7" x14ac:dyDescent="0.25">
      <c r="A100" t="s">
        <v>299</v>
      </c>
      <c r="B100" t="s">
        <v>639</v>
      </c>
      <c r="C100">
        <v>50.3</v>
      </c>
      <c r="D100">
        <v>47.884999999999998</v>
      </c>
      <c r="E100">
        <v>115.52</v>
      </c>
      <c r="F100">
        <v>72</v>
      </c>
      <c r="G100">
        <v>1568.2</v>
      </c>
    </row>
    <row r="101" spans="1:7" x14ac:dyDescent="0.25">
      <c r="A101" t="s">
        <v>299</v>
      </c>
      <c r="B101" t="s">
        <v>640</v>
      </c>
      <c r="C101">
        <v>50.3</v>
      </c>
      <c r="D101">
        <v>48.802999999999997</v>
      </c>
      <c r="E101">
        <v>115.28100000000001</v>
      </c>
      <c r="F101">
        <v>72</v>
      </c>
      <c r="G101">
        <v>1543.1</v>
      </c>
    </row>
    <row r="102" spans="1:7" x14ac:dyDescent="0.25">
      <c r="A102" t="s">
        <v>299</v>
      </c>
      <c r="B102" t="s">
        <v>641</v>
      </c>
      <c r="C102">
        <v>50.5</v>
      </c>
      <c r="D102">
        <v>48.048999999999999</v>
      </c>
      <c r="E102">
        <v>115.28100000000001</v>
      </c>
      <c r="F102">
        <v>72</v>
      </c>
      <c r="G102">
        <v>1540.6</v>
      </c>
    </row>
    <row r="103" spans="1:7" x14ac:dyDescent="0.25">
      <c r="A103" t="s">
        <v>299</v>
      </c>
      <c r="B103" t="s">
        <v>642</v>
      </c>
      <c r="C103">
        <v>50.6</v>
      </c>
      <c r="D103">
        <v>47.676000000000002</v>
      </c>
      <c r="E103">
        <v>115.47199999999999</v>
      </c>
      <c r="F103">
        <v>73</v>
      </c>
      <c r="G103">
        <v>1558.9</v>
      </c>
    </row>
    <row r="104" spans="1:7" x14ac:dyDescent="0.25">
      <c r="A104" t="s">
        <v>299</v>
      </c>
      <c r="B104" t="s">
        <v>643</v>
      </c>
      <c r="C104">
        <v>50.5</v>
      </c>
      <c r="D104">
        <v>48.555</v>
      </c>
      <c r="E104">
        <v>115.852</v>
      </c>
      <c r="F104">
        <v>72</v>
      </c>
      <c r="G104">
        <v>1526.5</v>
      </c>
    </row>
    <row r="105" spans="1:7" x14ac:dyDescent="0.25">
      <c r="A105" t="s">
        <v>299</v>
      </c>
      <c r="B105" t="s">
        <v>644</v>
      </c>
      <c r="C105">
        <v>51.4</v>
      </c>
      <c r="D105">
        <v>48.707000000000001</v>
      </c>
      <c r="E105">
        <v>114.709</v>
      </c>
      <c r="F105">
        <v>74</v>
      </c>
      <c r="G105">
        <v>1551.3</v>
      </c>
    </row>
    <row r="106" spans="1:7" x14ac:dyDescent="0.25">
      <c r="A106" t="s">
        <v>299</v>
      </c>
      <c r="B106" t="s">
        <v>645</v>
      </c>
      <c r="C106">
        <v>50.9</v>
      </c>
      <c r="D106">
        <v>48.811999999999998</v>
      </c>
      <c r="E106">
        <v>114.926</v>
      </c>
      <c r="F106">
        <v>72</v>
      </c>
      <c r="G106">
        <v>1582.9</v>
      </c>
    </row>
    <row r="107" spans="1:7" x14ac:dyDescent="0.25">
      <c r="A107" t="s">
        <v>299</v>
      </c>
      <c r="B107" t="s">
        <v>646</v>
      </c>
      <c r="C107">
        <v>50.7</v>
      </c>
      <c r="D107">
        <v>48.289000000000001</v>
      </c>
      <c r="E107">
        <v>115.453</v>
      </c>
      <c r="F107">
        <v>73</v>
      </c>
      <c r="G107">
        <v>1568.8</v>
      </c>
    </row>
    <row r="108" spans="1:7" x14ac:dyDescent="0.25">
      <c r="A108" t="s">
        <v>299</v>
      </c>
      <c r="B108" t="s">
        <v>647</v>
      </c>
      <c r="C108">
        <v>50</v>
      </c>
      <c r="D108">
        <v>47.493000000000002</v>
      </c>
      <c r="E108">
        <v>115.40900000000001</v>
      </c>
      <c r="F108">
        <v>72</v>
      </c>
      <c r="G108">
        <v>1553</v>
      </c>
    </row>
    <row r="109" spans="1:7" x14ac:dyDescent="0.25">
      <c r="A109" t="s">
        <v>299</v>
      </c>
      <c r="B109" t="s">
        <v>648</v>
      </c>
      <c r="C109">
        <v>51.1</v>
      </c>
      <c r="D109">
        <v>48.634</v>
      </c>
      <c r="E109">
        <v>114.836</v>
      </c>
      <c r="F109">
        <v>72</v>
      </c>
      <c r="G109">
        <v>1575.4</v>
      </c>
    </row>
    <row r="110" spans="1:7" x14ac:dyDescent="0.25">
      <c r="A110" t="s">
        <v>299</v>
      </c>
      <c r="B110" t="s">
        <v>649</v>
      </c>
      <c r="C110">
        <v>51</v>
      </c>
      <c r="D110">
        <v>48.74</v>
      </c>
      <c r="E110">
        <v>114.999</v>
      </c>
      <c r="F110">
        <v>72</v>
      </c>
      <c r="G110">
        <v>1541.6</v>
      </c>
    </row>
    <row r="111" spans="1:7" x14ac:dyDescent="0.25">
      <c r="A111" t="s">
        <v>299</v>
      </c>
      <c r="B111" t="s">
        <v>650</v>
      </c>
      <c r="C111">
        <v>51.5</v>
      </c>
      <c r="D111">
        <v>48.726999999999997</v>
      </c>
      <c r="E111">
        <v>114.821</v>
      </c>
      <c r="F111">
        <v>73</v>
      </c>
      <c r="G111">
        <v>1547</v>
      </c>
    </row>
    <row r="112" spans="1:7" x14ac:dyDescent="0.25">
      <c r="A112" t="s">
        <v>299</v>
      </c>
      <c r="B112" t="s">
        <v>651</v>
      </c>
      <c r="C112">
        <v>51.5</v>
      </c>
      <c r="D112">
        <v>48.726999999999997</v>
      </c>
      <c r="E112">
        <v>115.087</v>
      </c>
      <c r="F112">
        <v>73</v>
      </c>
      <c r="G112">
        <v>1547</v>
      </c>
    </row>
    <row r="113" spans="1:7" x14ac:dyDescent="0.25">
      <c r="A113" t="s">
        <v>299</v>
      </c>
      <c r="B113" t="s">
        <v>652</v>
      </c>
      <c r="C113">
        <v>50.3</v>
      </c>
      <c r="D113">
        <v>47.552999999999997</v>
      </c>
      <c r="E113">
        <v>115.08</v>
      </c>
      <c r="F113">
        <v>72</v>
      </c>
      <c r="G113">
        <v>1575.9</v>
      </c>
    </row>
    <row r="114" spans="1:7" x14ac:dyDescent="0.25">
      <c r="A114" t="s">
        <v>299</v>
      </c>
      <c r="B114" t="s">
        <v>653</v>
      </c>
      <c r="C114">
        <v>50.5</v>
      </c>
      <c r="D114">
        <v>48.465000000000003</v>
      </c>
      <c r="E114">
        <v>115.52200000000001</v>
      </c>
      <c r="F114">
        <v>73</v>
      </c>
      <c r="G114">
        <v>1491.3</v>
      </c>
    </row>
    <row r="115" spans="1:7" x14ac:dyDescent="0.25">
      <c r="A115" t="s">
        <v>299</v>
      </c>
      <c r="B115" t="s">
        <v>654</v>
      </c>
      <c r="C115">
        <v>51.3</v>
      </c>
      <c r="D115">
        <v>48.908000000000001</v>
      </c>
      <c r="E115">
        <v>115.625</v>
      </c>
      <c r="F115">
        <v>72</v>
      </c>
      <c r="G115">
        <v>1542.2</v>
      </c>
    </row>
    <row r="116" spans="1:7" x14ac:dyDescent="0.25">
      <c r="A116" t="s">
        <v>299</v>
      </c>
      <c r="B116" t="s">
        <v>655</v>
      </c>
      <c r="C116">
        <v>51.2</v>
      </c>
      <c r="D116">
        <v>48.210999999999999</v>
      </c>
      <c r="E116">
        <v>115.209</v>
      </c>
      <c r="F116">
        <v>72</v>
      </c>
      <c r="G116">
        <v>1567.4</v>
      </c>
    </row>
    <row r="117" spans="1:7" x14ac:dyDescent="0.25">
      <c r="A117" t="s">
        <v>299</v>
      </c>
      <c r="B117" t="s">
        <v>656</v>
      </c>
      <c r="C117">
        <v>50.8</v>
      </c>
      <c r="D117">
        <v>48.912999999999997</v>
      </c>
      <c r="E117">
        <v>115.349</v>
      </c>
      <c r="F117">
        <v>72</v>
      </c>
      <c r="G117">
        <v>1525.6</v>
      </c>
    </row>
    <row r="118" spans="1:7" x14ac:dyDescent="0.25">
      <c r="A118" t="s">
        <v>299</v>
      </c>
      <c r="B118" t="s">
        <v>657</v>
      </c>
      <c r="C118">
        <v>50.6</v>
      </c>
      <c r="D118">
        <v>48.401000000000003</v>
      </c>
      <c r="E118">
        <v>115.944</v>
      </c>
      <c r="F118">
        <v>72</v>
      </c>
      <c r="G118">
        <v>1522.5</v>
      </c>
    </row>
    <row r="119" spans="1:7" x14ac:dyDescent="0.25">
      <c r="A119" t="s">
        <v>299</v>
      </c>
      <c r="B119" t="s">
        <v>658</v>
      </c>
      <c r="C119">
        <v>50.8</v>
      </c>
      <c r="D119">
        <v>48.073999999999998</v>
      </c>
      <c r="E119">
        <v>115.88200000000001</v>
      </c>
      <c r="F119">
        <v>70</v>
      </c>
      <c r="G119">
        <v>1477.4</v>
      </c>
    </row>
    <row r="120" spans="1:7" x14ac:dyDescent="0.25">
      <c r="A120" t="s">
        <v>299</v>
      </c>
      <c r="B120" t="s">
        <v>659</v>
      </c>
      <c r="C120">
        <v>50.5</v>
      </c>
      <c r="D120">
        <v>48.976999999999997</v>
      </c>
      <c r="E120">
        <v>115.248</v>
      </c>
      <c r="F120">
        <v>72</v>
      </c>
      <c r="G120">
        <v>1392.2</v>
      </c>
    </row>
    <row r="121" spans="1:7" x14ac:dyDescent="0.25">
      <c r="A121" t="s">
        <v>299</v>
      </c>
      <c r="B121" t="s">
        <v>660</v>
      </c>
      <c r="C121">
        <v>50.5</v>
      </c>
      <c r="D121">
        <v>48.271999999999998</v>
      </c>
      <c r="E121">
        <v>115.08199999999999</v>
      </c>
      <c r="F121">
        <v>71</v>
      </c>
      <c r="G121">
        <v>1452.2</v>
      </c>
    </row>
    <row r="122" spans="1:7" x14ac:dyDescent="0.25">
      <c r="A122" t="s">
        <v>299</v>
      </c>
      <c r="B122" t="s">
        <v>661</v>
      </c>
      <c r="C122">
        <v>55.8</v>
      </c>
      <c r="D122">
        <v>50.582000000000001</v>
      </c>
      <c r="E122">
        <v>108.976</v>
      </c>
      <c r="F122">
        <v>73</v>
      </c>
      <c r="G122">
        <v>1425.5</v>
      </c>
    </row>
    <row r="123" spans="1:7" x14ac:dyDescent="0.25">
      <c r="A123" t="s">
        <v>299</v>
      </c>
      <c r="B123" t="s">
        <v>662</v>
      </c>
      <c r="C123">
        <v>51.3</v>
      </c>
      <c r="D123">
        <v>48.591000000000001</v>
      </c>
      <c r="E123">
        <v>114.962</v>
      </c>
      <c r="F123">
        <v>70</v>
      </c>
      <c r="G123">
        <v>1488.4</v>
      </c>
    </row>
    <row r="124" spans="1:7" x14ac:dyDescent="0.25">
      <c r="A124" t="s">
        <v>299</v>
      </c>
      <c r="B124" t="s">
        <v>663</v>
      </c>
      <c r="C124">
        <v>51.2</v>
      </c>
      <c r="D124">
        <v>48.899000000000001</v>
      </c>
      <c r="E124">
        <v>115.06100000000001</v>
      </c>
      <c r="F124">
        <v>72</v>
      </c>
      <c r="G124">
        <v>1431.1</v>
      </c>
    </row>
    <row r="125" spans="1:7" x14ac:dyDescent="0.25">
      <c r="A125" t="s">
        <v>299</v>
      </c>
      <c r="B125" t="s">
        <v>664</v>
      </c>
      <c r="C125">
        <v>51</v>
      </c>
      <c r="D125">
        <v>49.027000000000001</v>
      </c>
      <c r="E125">
        <v>115.35299999999999</v>
      </c>
      <c r="F125">
        <v>72</v>
      </c>
      <c r="G125">
        <v>1525.8</v>
      </c>
    </row>
    <row r="126" spans="1:7" x14ac:dyDescent="0.25">
      <c r="A126" t="s">
        <v>299</v>
      </c>
      <c r="B126" t="s">
        <v>665</v>
      </c>
      <c r="C126">
        <v>51</v>
      </c>
      <c r="D126">
        <v>48.023000000000003</v>
      </c>
      <c r="E126">
        <v>115.42</v>
      </c>
      <c r="F126">
        <v>72</v>
      </c>
      <c r="G126">
        <v>1448.2</v>
      </c>
    </row>
    <row r="127" spans="1:7" x14ac:dyDescent="0.25">
      <c r="A127" t="s">
        <v>299</v>
      </c>
      <c r="B127" t="s">
        <v>666</v>
      </c>
      <c r="C127">
        <v>51.3</v>
      </c>
      <c r="D127">
        <v>48.831000000000003</v>
      </c>
      <c r="E127">
        <v>115.652</v>
      </c>
      <c r="F127">
        <v>72</v>
      </c>
      <c r="G127">
        <v>1500.5</v>
      </c>
    </row>
    <row r="128" spans="1:7" x14ac:dyDescent="0.25">
      <c r="A128" t="s">
        <v>299</v>
      </c>
      <c r="B128" t="s">
        <v>667</v>
      </c>
      <c r="C128">
        <v>51.2</v>
      </c>
      <c r="D128">
        <v>48.901000000000003</v>
      </c>
      <c r="E128">
        <v>115.127</v>
      </c>
      <c r="F128">
        <v>72</v>
      </c>
      <c r="G128">
        <v>1491.8</v>
      </c>
    </row>
    <row r="129" spans="1:7" x14ac:dyDescent="0.25">
      <c r="A129" t="s">
        <v>299</v>
      </c>
      <c r="B129" t="s">
        <v>668</v>
      </c>
      <c r="C129">
        <v>51.2</v>
      </c>
      <c r="D129">
        <v>48.773000000000003</v>
      </c>
      <c r="E129">
        <v>116.526</v>
      </c>
      <c r="F129">
        <v>73</v>
      </c>
      <c r="G129">
        <v>1519.1</v>
      </c>
    </row>
    <row r="130" spans="1:7" x14ac:dyDescent="0.25">
      <c r="A130" t="s">
        <v>299</v>
      </c>
      <c r="B130" t="s">
        <v>669</v>
      </c>
      <c r="C130">
        <v>50.7</v>
      </c>
      <c r="D130">
        <v>48.311</v>
      </c>
      <c r="E130">
        <v>116.486</v>
      </c>
      <c r="F130">
        <v>72</v>
      </c>
      <c r="G130">
        <v>1524.9</v>
      </c>
    </row>
    <row r="131" spans="1:7" x14ac:dyDescent="0.25">
      <c r="A131" t="s">
        <v>299</v>
      </c>
      <c r="B131" t="s">
        <v>670</v>
      </c>
      <c r="C131">
        <v>51.1</v>
      </c>
      <c r="D131">
        <v>48.091000000000001</v>
      </c>
      <c r="E131">
        <v>115.486</v>
      </c>
      <c r="F131">
        <v>72</v>
      </c>
      <c r="G131">
        <v>1567.2</v>
      </c>
    </row>
    <row r="132" spans="1:7" x14ac:dyDescent="0.25">
      <c r="A132" t="s">
        <v>299</v>
      </c>
      <c r="B132" t="s">
        <v>671</v>
      </c>
      <c r="C132">
        <v>50.7</v>
      </c>
      <c r="D132">
        <v>47.680999999999997</v>
      </c>
      <c r="E132">
        <v>116.47799999999999</v>
      </c>
      <c r="F132">
        <v>72</v>
      </c>
      <c r="G132">
        <v>1534.9</v>
      </c>
    </row>
    <row r="133" spans="1:7" x14ac:dyDescent="0.25">
      <c r="A133" t="s">
        <v>299</v>
      </c>
      <c r="B133" t="s">
        <v>672</v>
      </c>
      <c r="C133">
        <v>50.7</v>
      </c>
      <c r="D133">
        <v>48.238</v>
      </c>
      <c r="E133">
        <v>114.593</v>
      </c>
      <c r="F133">
        <v>71</v>
      </c>
      <c r="G133">
        <v>1523.2</v>
      </c>
    </row>
    <row r="134" spans="1:7" x14ac:dyDescent="0.25">
      <c r="A134" t="s">
        <v>299</v>
      </c>
      <c r="B134" t="s">
        <v>673</v>
      </c>
      <c r="C134">
        <v>50.6</v>
      </c>
      <c r="D134">
        <v>48.581000000000003</v>
      </c>
      <c r="E134">
        <v>115.666</v>
      </c>
      <c r="F134">
        <v>72</v>
      </c>
      <c r="G134">
        <v>1548.5</v>
      </c>
    </row>
    <row r="135" spans="1:7" x14ac:dyDescent="0.25">
      <c r="A135" t="s">
        <v>299</v>
      </c>
      <c r="B135" t="s">
        <v>674</v>
      </c>
      <c r="C135">
        <v>51.4</v>
      </c>
      <c r="D135">
        <v>48.743000000000002</v>
      </c>
      <c r="E135">
        <v>116.126</v>
      </c>
      <c r="F135">
        <v>72</v>
      </c>
      <c r="G135">
        <v>1540.5</v>
      </c>
    </row>
    <row r="136" spans="1:7" x14ac:dyDescent="0.25">
      <c r="A136" t="s">
        <v>299</v>
      </c>
      <c r="B136" t="s">
        <v>675</v>
      </c>
      <c r="C136">
        <v>52</v>
      </c>
      <c r="D136">
        <v>49.125999999999998</v>
      </c>
      <c r="E136">
        <v>115.568</v>
      </c>
      <c r="F136">
        <v>72</v>
      </c>
      <c r="G136">
        <v>1571.5</v>
      </c>
    </row>
    <row r="137" spans="1:7" x14ac:dyDescent="0.25">
      <c r="A137" t="s">
        <v>299</v>
      </c>
      <c r="B137" t="s">
        <v>676</v>
      </c>
      <c r="C137">
        <v>50.6</v>
      </c>
      <c r="D137">
        <v>48.369</v>
      </c>
      <c r="E137">
        <v>116.23</v>
      </c>
      <c r="F137">
        <v>72</v>
      </c>
      <c r="G137">
        <v>1555.4</v>
      </c>
    </row>
    <row r="138" spans="1:7" x14ac:dyDescent="0.25">
      <c r="A138" t="s">
        <v>299</v>
      </c>
      <c r="B138" t="s">
        <v>677</v>
      </c>
      <c r="C138">
        <v>50.8</v>
      </c>
      <c r="D138">
        <v>48.494</v>
      </c>
      <c r="E138">
        <v>114.833</v>
      </c>
      <c r="F138">
        <v>72</v>
      </c>
      <c r="G138">
        <v>1557.1</v>
      </c>
    </row>
    <row r="139" spans="1:7" x14ac:dyDescent="0.25">
      <c r="A139" t="s">
        <v>299</v>
      </c>
      <c r="B139" t="s">
        <v>678</v>
      </c>
      <c r="C139">
        <v>54.6</v>
      </c>
      <c r="D139">
        <v>50.57</v>
      </c>
      <c r="E139">
        <v>106.93600000000001</v>
      </c>
      <c r="F139">
        <v>73</v>
      </c>
      <c r="G139">
        <v>1525.4</v>
      </c>
    </row>
    <row r="140" spans="1:7" x14ac:dyDescent="0.25">
      <c r="A140" t="s">
        <v>299</v>
      </c>
      <c r="B140" t="s">
        <v>679</v>
      </c>
      <c r="C140">
        <v>51.2</v>
      </c>
      <c r="D140">
        <v>47.649000000000001</v>
      </c>
      <c r="E140">
        <v>114.639</v>
      </c>
      <c r="F140">
        <v>72</v>
      </c>
      <c r="G140">
        <v>1562.8</v>
      </c>
    </row>
    <row r="141" spans="1:7" x14ac:dyDescent="0.25">
      <c r="A141" t="s">
        <v>299</v>
      </c>
      <c r="B141" t="s">
        <v>680</v>
      </c>
      <c r="C141">
        <v>51.3</v>
      </c>
      <c r="D141">
        <v>48.783999999999999</v>
      </c>
      <c r="E141">
        <v>116.24299999999999</v>
      </c>
      <c r="F141">
        <v>73</v>
      </c>
      <c r="G141">
        <v>1560.9</v>
      </c>
    </row>
    <row r="142" spans="1:7" x14ac:dyDescent="0.25">
      <c r="A142" t="s">
        <v>299</v>
      </c>
      <c r="B142" t="s">
        <v>681</v>
      </c>
      <c r="C142">
        <v>50.6</v>
      </c>
      <c r="D142">
        <v>47.847000000000001</v>
      </c>
      <c r="E142">
        <v>114.937</v>
      </c>
      <c r="F142">
        <v>72</v>
      </c>
      <c r="G142">
        <v>1546.5</v>
      </c>
    </row>
    <row r="143" spans="1:7" x14ac:dyDescent="0.25">
      <c r="A143" t="s">
        <v>299</v>
      </c>
      <c r="B143" t="s">
        <v>682</v>
      </c>
      <c r="C143">
        <v>51</v>
      </c>
      <c r="D143">
        <v>48.115000000000002</v>
      </c>
      <c r="E143">
        <v>115.74</v>
      </c>
      <c r="F143">
        <v>73</v>
      </c>
      <c r="G143">
        <v>1564.8</v>
      </c>
    </row>
    <row r="144" spans="1:7" x14ac:dyDescent="0.25">
      <c r="A144" t="s">
        <v>299</v>
      </c>
      <c r="B144" t="s">
        <v>683</v>
      </c>
      <c r="C144">
        <v>51.8</v>
      </c>
      <c r="D144">
        <v>48.938000000000002</v>
      </c>
      <c r="E144">
        <v>116.627</v>
      </c>
      <c r="F144">
        <v>73</v>
      </c>
      <c r="G144">
        <v>1571</v>
      </c>
    </row>
    <row r="145" spans="1:7" x14ac:dyDescent="0.25">
      <c r="A145" t="s">
        <v>299</v>
      </c>
      <c r="B145" t="s">
        <v>684</v>
      </c>
      <c r="C145">
        <v>50.9</v>
      </c>
      <c r="D145">
        <v>48.566000000000003</v>
      </c>
      <c r="E145">
        <v>116.414</v>
      </c>
      <c r="F145">
        <v>73</v>
      </c>
      <c r="G145">
        <v>1547.7</v>
      </c>
    </row>
    <row r="146" spans="1:7" x14ac:dyDescent="0.25">
      <c r="A146" t="s">
        <v>299</v>
      </c>
      <c r="B146" t="s">
        <v>685</v>
      </c>
      <c r="C146">
        <v>51.1</v>
      </c>
      <c r="D146">
        <v>48.037999999999997</v>
      </c>
      <c r="E146">
        <v>115.93899999999999</v>
      </c>
      <c r="F146">
        <v>73</v>
      </c>
      <c r="G146">
        <v>1548.5</v>
      </c>
    </row>
    <row r="147" spans="1:7" x14ac:dyDescent="0.25">
      <c r="A147" t="s">
        <v>299</v>
      </c>
      <c r="B147" t="s">
        <v>686</v>
      </c>
      <c r="C147">
        <v>50.9</v>
      </c>
      <c r="D147">
        <v>48.03</v>
      </c>
      <c r="E147">
        <v>116.873</v>
      </c>
      <c r="F147">
        <v>73</v>
      </c>
      <c r="G147">
        <v>1573.4</v>
      </c>
    </row>
    <row r="148" spans="1:7" x14ac:dyDescent="0.25">
      <c r="A148" t="s">
        <v>299</v>
      </c>
      <c r="B148" t="s">
        <v>687</v>
      </c>
      <c r="C148">
        <v>50.9</v>
      </c>
      <c r="D148">
        <v>48.085000000000001</v>
      </c>
      <c r="E148">
        <v>115.89100000000001</v>
      </c>
      <c r="F148">
        <v>71</v>
      </c>
      <c r="G148">
        <v>1565.5</v>
      </c>
    </row>
    <row r="149" spans="1:7" x14ac:dyDescent="0.25">
      <c r="A149" t="s">
        <v>299</v>
      </c>
      <c r="B149" t="s">
        <v>688</v>
      </c>
      <c r="C149">
        <v>50.4</v>
      </c>
      <c r="D149">
        <v>48.54</v>
      </c>
      <c r="E149">
        <v>116.04600000000001</v>
      </c>
      <c r="F149">
        <v>73</v>
      </c>
      <c r="G149">
        <v>1540.1</v>
      </c>
    </row>
    <row r="150" spans="1:7" x14ac:dyDescent="0.25">
      <c r="A150" t="s">
        <v>299</v>
      </c>
      <c r="B150" t="s">
        <v>689</v>
      </c>
      <c r="C150">
        <v>50.8</v>
      </c>
      <c r="D150">
        <v>48.561</v>
      </c>
      <c r="E150">
        <v>115.33</v>
      </c>
      <c r="F150">
        <v>72</v>
      </c>
      <c r="G150">
        <v>1514.3</v>
      </c>
    </row>
    <row r="151" spans="1:7" x14ac:dyDescent="0.25">
      <c r="A151" t="s">
        <v>299</v>
      </c>
      <c r="B151" t="s">
        <v>690</v>
      </c>
      <c r="C151">
        <v>50.7</v>
      </c>
      <c r="D151">
        <v>48.988</v>
      </c>
      <c r="E151">
        <v>115.639</v>
      </c>
      <c r="F151">
        <v>73</v>
      </c>
      <c r="G151">
        <v>1571.5</v>
      </c>
    </row>
    <row r="152" spans="1:7" x14ac:dyDescent="0.25">
      <c r="A152" t="s">
        <v>299</v>
      </c>
      <c r="B152" t="s">
        <v>691</v>
      </c>
      <c r="C152">
        <v>50.6</v>
      </c>
      <c r="D152">
        <v>48.042000000000002</v>
      </c>
      <c r="E152">
        <v>115.47199999999999</v>
      </c>
      <c r="F152">
        <v>72</v>
      </c>
      <c r="G152">
        <v>1570.5</v>
      </c>
    </row>
    <row r="153" spans="1:7" x14ac:dyDescent="0.25">
      <c r="A153" t="s">
        <v>299</v>
      </c>
      <c r="B153" t="s">
        <v>692</v>
      </c>
      <c r="C153">
        <v>50.7</v>
      </c>
      <c r="D153">
        <v>48.622</v>
      </c>
      <c r="E153">
        <v>115.595</v>
      </c>
      <c r="F153">
        <v>73</v>
      </c>
      <c r="G153">
        <v>1555.6</v>
      </c>
    </row>
    <row r="154" spans="1:7" x14ac:dyDescent="0.25">
      <c r="A154" t="s">
        <v>299</v>
      </c>
      <c r="B154" t="s">
        <v>693</v>
      </c>
      <c r="C154">
        <v>50.7</v>
      </c>
      <c r="D154">
        <v>48.372999999999998</v>
      </c>
      <c r="E154">
        <v>115.82299999999999</v>
      </c>
      <c r="F154">
        <v>73</v>
      </c>
      <c r="G154">
        <v>1555.4</v>
      </c>
    </row>
    <row r="155" spans="1:7" x14ac:dyDescent="0.25">
      <c r="A155" t="s">
        <v>299</v>
      </c>
      <c r="B155" t="s">
        <v>694</v>
      </c>
      <c r="C155">
        <v>51.2</v>
      </c>
      <c r="D155">
        <v>48.563000000000002</v>
      </c>
      <c r="E155">
        <v>114.919</v>
      </c>
      <c r="F155">
        <v>73</v>
      </c>
      <c r="G155">
        <v>1561.2</v>
      </c>
    </row>
    <row r="156" spans="1:7" x14ac:dyDescent="0.25">
      <c r="A156" t="s">
        <v>299</v>
      </c>
      <c r="B156" t="s">
        <v>695</v>
      </c>
      <c r="C156">
        <v>50.7</v>
      </c>
      <c r="D156">
        <v>48.223999999999997</v>
      </c>
      <c r="E156">
        <v>114.73699999999999</v>
      </c>
      <c r="F156">
        <v>73</v>
      </c>
      <c r="G156">
        <v>1534.7</v>
      </c>
    </row>
    <row r="157" spans="1:7" x14ac:dyDescent="0.25">
      <c r="A157" t="s">
        <v>299</v>
      </c>
      <c r="B157" t="s">
        <v>696</v>
      </c>
      <c r="C157">
        <v>51.1</v>
      </c>
      <c r="D157">
        <v>47.698999999999998</v>
      </c>
      <c r="E157">
        <v>116.14</v>
      </c>
      <c r="F157">
        <v>73</v>
      </c>
      <c r="G157">
        <v>1575.1</v>
      </c>
    </row>
    <row r="158" spans="1:7" x14ac:dyDescent="0.25">
      <c r="A158" t="s">
        <v>299</v>
      </c>
      <c r="B158" t="s">
        <v>697</v>
      </c>
      <c r="C158">
        <v>50.4</v>
      </c>
      <c r="D158">
        <v>48.246000000000002</v>
      </c>
      <c r="E158">
        <v>115.565</v>
      </c>
      <c r="F158">
        <v>73</v>
      </c>
      <c r="G158">
        <v>1541.8</v>
      </c>
    </row>
    <row r="159" spans="1:7" x14ac:dyDescent="0.25">
      <c r="A159" t="s">
        <v>299</v>
      </c>
      <c r="B159" t="s">
        <v>698</v>
      </c>
      <c r="C159">
        <v>51.4</v>
      </c>
      <c r="D159">
        <v>49.597000000000001</v>
      </c>
      <c r="E159">
        <v>115.087</v>
      </c>
      <c r="F159">
        <v>74</v>
      </c>
      <c r="G159">
        <v>1586.1</v>
      </c>
    </row>
    <row r="160" spans="1:7" x14ac:dyDescent="0.25">
      <c r="A160" t="s">
        <v>299</v>
      </c>
      <c r="B160" t="s">
        <v>699</v>
      </c>
      <c r="C160">
        <v>50.9</v>
      </c>
      <c r="D160">
        <v>48.661999999999999</v>
      </c>
      <c r="E160">
        <v>115.176</v>
      </c>
      <c r="F160">
        <v>72</v>
      </c>
      <c r="G160">
        <v>1564.8</v>
      </c>
    </row>
    <row r="161" spans="1:7" x14ac:dyDescent="0.25">
      <c r="A161" t="s">
        <v>299</v>
      </c>
      <c r="B161" t="s">
        <v>700</v>
      </c>
      <c r="C161">
        <v>51</v>
      </c>
      <c r="D161">
        <v>48.707000000000001</v>
      </c>
      <c r="E161">
        <v>114.473</v>
      </c>
      <c r="F161">
        <v>72</v>
      </c>
      <c r="G161">
        <v>1454.9</v>
      </c>
    </row>
    <row r="162" spans="1:7" x14ac:dyDescent="0.25">
      <c r="A162" t="s">
        <v>299</v>
      </c>
      <c r="B162" t="s">
        <v>701</v>
      </c>
      <c r="C162">
        <v>50.3</v>
      </c>
      <c r="D162">
        <v>48.92</v>
      </c>
      <c r="E162">
        <v>114.578</v>
      </c>
      <c r="F162">
        <v>72</v>
      </c>
      <c r="G162">
        <v>1416</v>
      </c>
    </row>
    <row r="163" spans="1:7" x14ac:dyDescent="0.25">
      <c r="A163" t="s">
        <v>299</v>
      </c>
      <c r="B163" t="s">
        <v>702</v>
      </c>
      <c r="C163">
        <v>50.3</v>
      </c>
      <c r="D163">
        <v>48.021999999999998</v>
      </c>
      <c r="E163">
        <v>115.044</v>
      </c>
      <c r="F163">
        <v>73</v>
      </c>
      <c r="G163">
        <v>1559.6</v>
      </c>
    </row>
    <row r="164" spans="1:7" x14ac:dyDescent="0.25">
      <c r="A164" t="s">
        <v>299</v>
      </c>
      <c r="B164" t="s">
        <v>703</v>
      </c>
      <c r="C164">
        <v>50.1</v>
      </c>
      <c r="D164">
        <v>48.256</v>
      </c>
      <c r="E164">
        <v>115.044</v>
      </c>
      <c r="F164">
        <v>73</v>
      </c>
      <c r="G164">
        <v>1544.5</v>
      </c>
    </row>
    <row r="165" spans="1:7" x14ac:dyDescent="0.25">
      <c r="A165" t="s">
        <v>299</v>
      </c>
      <c r="B165" t="s">
        <v>704</v>
      </c>
      <c r="C165">
        <v>50.2</v>
      </c>
      <c r="D165">
        <v>48.136000000000003</v>
      </c>
      <c r="E165">
        <v>115.19499999999999</v>
      </c>
      <c r="F165">
        <v>72</v>
      </c>
      <c r="G165">
        <v>1595.6</v>
      </c>
    </row>
    <row r="166" spans="1:7" x14ac:dyDescent="0.25">
      <c r="A166" t="s">
        <v>299</v>
      </c>
      <c r="B166" t="s">
        <v>705</v>
      </c>
      <c r="C166">
        <v>50.2</v>
      </c>
      <c r="D166">
        <v>48.136000000000003</v>
      </c>
      <c r="E166">
        <v>115.623</v>
      </c>
      <c r="F166">
        <v>73</v>
      </c>
      <c r="G166">
        <v>1595.6</v>
      </c>
    </row>
    <row r="167" spans="1:7" x14ac:dyDescent="0.25">
      <c r="A167" t="s">
        <v>299</v>
      </c>
      <c r="B167" t="s">
        <v>706</v>
      </c>
      <c r="C167">
        <v>50</v>
      </c>
      <c r="D167">
        <v>48.052999999999997</v>
      </c>
      <c r="E167">
        <v>115.535</v>
      </c>
      <c r="F167">
        <v>73</v>
      </c>
      <c r="G167">
        <v>1533.8</v>
      </c>
    </row>
    <row r="168" spans="1:7" x14ac:dyDescent="0.25">
      <c r="A168" t="s">
        <v>299</v>
      </c>
      <c r="B168" t="s">
        <v>707</v>
      </c>
      <c r="C168">
        <v>50.3</v>
      </c>
      <c r="D168">
        <v>48.125999999999998</v>
      </c>
      <c r="E168">
        <v>115.624</v>
      </c>
      <c r="F168">
        <v>72</v>
      </c>
      <c r="G168">
        <v>1574.9</v>
      </c>
    </row>
    <row r="169" spans="1:7" x14ac:dyDescent="0.25">
      <c r="A169" t="s">
        <v>299</v>
      </c>
      <c r="B169" t="s">
        <v>708</v>
      </c>
      <c r="C169">
        <v>54.3</v>
      </c>
      <c r="D169">
        <v>49.844999999999999</v>
      </c>
      <c r="E169">
        <v>105.259</v>
      </c>
      <c r="F169">
        <v>73</v>
      </c>
      <c r="G169">
        <v>1553.8</v>
      </c>
    </row>
    <row r="170" spans="1:7" x14ac:dyDescent="0.25">
      <c r="A170" t="s">
        <v>299</v>
      </c>
      <c r="B170" t="s">
        <v>709</v>
      </c>
      <c r="C170">
        <v>50.4</v>
      </c>
      <c r="D170">
        <v>48.110999999999997</v>
      </c>
      <c r="E170">
        <v>114.589</v>
      </c>
      <c r="F170">
        <v>72</v>
      </c>
      <c r="G170">
        <v>1453.6</v>
      </c>
    </row>
    <row r="171" spans="1:7" x14ac:dyDescent="0.25">
      <c r="A171" t="s">
        <v>299</v>
      </c>
      <c r="B171" t="s">
        <v>710</v>
      </c>
      <c r="C171">
        <v>50.8</v>
      </c>
      <c r="D171">
        <v>48.65</v>
      </c>
      <c r="E171">
        <v>114.703</v>
      </c>
      <c r="F171">
        <v>72</v>
      </c>
      <c r="G171">
        <v>1547.9</v>
      </c>
    </row>
    <row r="172" spans="1:7" x14ac:dyDescent="0.25">
      <c r="A172" t="s">
        <v>299</v>
      </c>
      <c r="B172" t="s">
        <v>711</v>
      </c>
      <c r="C172">
        <v>50.8</v>
      </c>
      <c r="D172">
        <v>48.533000000000001</v>
      </c>
      <c r="E172">
        <v>115.252</v>
      </c>
      <c r="F172">
        <v>72</v>
      </c>
      <c r="G172">
        <v>1486.1</v>
      </c>
    </row>
    <row r="173" spans="1:7" x14ac:dyDescent="0.25">
      <c r="A173" t="s">
        <v>299</v>
      </c>
      <c r="B173" t="s">
        <v>712</v>
      </c>
      <c r="C173">
        <v>50.6</v>
      </c>
      <c r="D173">
        <v>47.753999999999998</v>
      </c>
      <c r="E173">
        <v>116.151</v>
      </c>
      <c r="F173">
        <v>72</v>
      </c>
      <c r="G173">
        <v>1522.4</v>
      </c>
    </row>
    <row r="174" spans="1:7" x14ac:dyDescent="0.25">
      <c r="A174" t="s">
        <v>299</v>
      </c>
      <c r="B174" t="s">
        <v>713</v>
      </c>
      <c r="C174">
        <v>50.6</v>
      </c>
      <c r="D174">
        <v>48.676000000000002</v>
      </c>
      <c r="E174">
        <v>115.848</v>
      </c>
      <c r="F174">
        <v>72</v>
      </c>
      <c r="G174">
        <v>1471.9</v>
      </c>
    </row>
    <row r="175" spans="1:7" x14ac:dyDescent="0.25">
      <c r="A175" t="s">
        <v>299</v>
      </c>
      <c r="B175" t="s">
        <v>714</v>
      </c>
      <c r="C175">
        <v>50.4</v>
      </c>
      <c r="D175">
        <v>47.948999999999998</v>
      </c>
      <c r="E175">
        <v>116.285</v>
      </c>
      <c r="F175">
        <v>73</v>
      </c>
      <c r="G175">
        <v>1447.4</v>
      </c>
    </row>
    <row r="176" spans="1:7" x14ac:dyDescent="0.25">
      <c r="A176" t="s">
        <v>299</v>
      </c>
      <c r="B176" t="s">
        <v>715</v>
      </c>
      <c r="C176">
        <v>51</v>
      </c>
      <c r="D176">
        <v>48.557000000000002</v>
      </c>
      <c r="E176">
        <v>116.14700000000001</v>
      </c>
      <c r="F176">
        <v>73</v>
      </c>
      <c r="G176">
        <v>1445.4</v>
      </c>
    </row>
    <row r="177" spans="1:7" x14ac:dyDescent="0.25">
      <c r="A177" t="s">
        <v>299</v>
      </c>
      <c r="B177" t="s">
        <v>716</v>
      </c>
      <c r="C177">
        <v>50.4</v>
      </c>
      <c r="D177">
        <v>47.423999999999999</v>
      </c>
      <c r="E177">
        <v>116</v>
      </c>
      <c r="F177">
        <v>72</v>
      </c>
      <c r="G177">
        <v>1470.7</v>
      </c>
    </row>
    <row r="178" spans="1:7" x14ac:dyDescent="0.25">
      <c r="A178" t="s">
        <v>299</v>
      </c>
      <c r="B178" t="s">
        <v>717</v>
      </c>
      <c r="C178">
        <v>53.5</v>
      </c>
      <c r="D178">
        <v>49.74</v>
      </c>
      <c r="E178">
        <v>115.89100000000001</v>
      </c>
      <c r="F178">
        <v>72</v>
      </c>
      <c r="G178">
        <v>1466.6</v>
      </c>
    </row>
    <row r="179" spans="1:7" x14ac:dyDescent="0.25">
      <c r="A179" t="s">
        <v>299</v>
      </c>
      <c r="B179" t="s">
        <v>718</v>
      </c>
      <c r="C179">
        <v>51</v>
      </c>
      <c r="D179">
        <v>48.600999999999999</v>
      </c>
      <c r="E179">
        <v>116.33799999999999</v>
      </c>
      <c r="F179">
        <v>72</v>
      </c>
      <c r="G179">
        <v>1510.3</v>
      </c>
    </row>
    <row r="180" spans="1:7" x14ac:dyDescent="0.25">
      <c r="A180" t="s">
        <v>299</v>
      </c>
      <c r="B180" t="s">
        <v>719</v>
      </c>
      <c r="C180">
        <v>50.5</v>
      </c>
      <c r="D180">
        <v>48.250999999999998</v>
      </c>
      <c r="E180">
        <v>115.913</v>
      </c>
      <c r="F180">
        <v>72</v>
      </c>
      <c r="G180">
        <v>1442.8</v>
      </c>
    </row>
    <row r="181" spans="1:7" x14ac:dyDescent="0.25">
      <c r="A181" t="s">
        <v>299</v>
      </c>
      <c r="B181" t="s">
        <v>720</v>
      </c>
      <c r="C181">
        <v>50.8</v>
      </c>
      <c r="D181">
        <v>48.667999999999999</v>
      </c>
      <c r="E181">
        <v>116.538</v>
      </c>
      <c r="F181">
        <v>80</v>
      </c>
      <c r="G181">
        <v>1510.5</v>
      </c>
    </row>
    <row r="182" spans="1:7" x14ac:dyDescent="0.25">
      <c r="A182" t="s">
        <v>299</v>
      </c>
      <c r="B182" t="s">
        <v>721</v>
      </c>
      <c r="C182">
        <v>51</v>
      </c>
      <c r="D182">
        <v>48.962000000000003</v>
      </c>
      <c r="E182">
        <v>115.821</v>
      </c>
      <c r="F182">
        <v>72</v>
      </c>
      <c r="G182">
        <v>1446.6</v>
      </c>
    </row>
    <row r="183" spans="1:7" x14ac:dyDescent="0.25">
      <c r="A183" t="s">
        <v>299</v>
      </c>
      <c r="B183" t="s">
        <v>722</v>
      </c>
      <c r="C183">
        <v>50.7</v>
      </c>
      <c r="D183">
        <v>49.029000000000003</v>
      </c>
      <c r="E183">
        <v>116.137</v>
      </c>
      <c r="F183">
        <v>70</v>
      </c>
      <c r="G183">
        <v>1511.7</v>
      </c>
    </row>
    <row r="184" spans="1:7" x14ac:dyDescent="0.25">
      <c r="A184" t="s">
        <v>299</v>
      </c>
      <c r="B184" t="s">
        <v>723</v>
      </c>
      <c r="C184">
        <v>51.3</v>
      </c>
      <c r="D184">
        <v>49.716999999999999</v>
      </c>
      <c r="E184">
        <v>115.98</v>
      </c>
      <c r="F184">
        <v>72</v>
      </c>
      <c r="G184">
        <v>1524.9</v>
      </c>
    </row>
    <row r="185" spans="1:7" x14ac:dyDescent="0.25">
      <c r="A185" t="s">
        <v>299</v>
      </c>
      <c r="B185" t="s">
        <v>724</v>
      </c>
      <c r="C185">
        <v>50.6</v>
      </c>
      <c r="D185">
        <v>48.427</v>
      </c>
      <c r="E185">
        <v>115.78100000000001</v>
      </c>
      <c r="F185">
        <v>69</v>
      </c>
      <c r="G185">
        <v>1527.5</v>
      </c>
    </row>
    <row r="186" spans="1:7" x14ac:dyDescent="0.25">
      <c r="A186" t="s">
        <v>299</v>
      </c>
      <c r="B186" t="s">
        <v>725</v>
      </c>
      <c r="C186">
        <v>50.7</v>
      </c>
      <c r="D186">
        <v>49.497</v>
      </c>
      <c r="E186">
        <v>115.545</v>
      </c>
      <c r="F186">
        <v>72</v>
      </c>
      <c r="G186">
        <v>1522</v>
      </c>
    </row>
    <row r="187" spans="1:7" x14ac:dyDescent="0.25">
      <c r="A187" t="s">
        <v>299</v>
      </c>
      <c r="B187" t="s">
        <v>726</v>
      </c>
      <c r="C187">
        <v>50.6</v>
      </c>
      <c r="D187">
        <v>48.183</v>
      </c>
      <c r="E187">
        <v>115.943</v>
      </c>
      <c r="F187">
        <v>71</v>
      </c>
      <c r="G187">
        <v>1518.5</v>
      </c>
    </row>
    <row r="188" spans="1:7" x14ac:dyDescent="0.25">
      <c r="A188" t="s">
        <v>299</v>
      </c>
      <c r="B188" t="s">
        <v>727</v>
      </c>
      <c r="C188">
        <v>51</v>
      </c>
      <c r="D188">
        <v>48.313000000000002</v>
      </c>
      <c r="E188">
        <v>116.304</v>
      </c>
      <c r="F188">
        <v>72</v>
      </c>
      <c r="G188">
        <v>1532.1</v>
      </c>
    </row>
    <row r="189" spans="1:7" x14ac:dyDescent="0.25">
      <c r="A189" t="s">
        <v>299</v>
      </c>
      <c r="B189" t="s">
        <v>728</v>
      </c>
      <c r="C189">
        <v>50.4</v>
      </c>
      <c r="D189">
        <v>48.515000000000001</v>
      </c>
      <c r="E189">
        <v>115.88500000000001</v>
      </c>
      <c r="F189">
        <v>72</v>
      </c>
      <c r="G189">
        <v>1525.6</v>
      </c>
    </row>
    <row r="190" spans="1:7" x14ac:dyDescent="0.25">
      <c r="A190" t="s">
        <v>299</v>
      </c>
      <c r="B190" t="s">
        <v>729</v>
      </c>
      <c r="C190">
        <v>50.4</v>
      </c>
      <c r="D190">
        <v>49.131999999999998</v>
      </c>
      <c r="E190">
        <v>114.41500000000001</v>
      </c>
      <c r="F190">
        <v>72</v>
      </c>
      <c r="G190">
        <v>1498.8</v>
      </c>
    </row>
    <row r="191" spans="1:7" x14ac:dyDescent="0.25">
      <c r="A191" t="s">
        <v>299</v>
      </c>
      <c r="B191" t="s">
        <v>730</v>
      </c>
      <c r="C191">
        <v>50.7</v>
      </c>
      <c r="D191">
        <v>49.093000000000004</v>
      </c>
      <c r="E191">
        <v>114.7</v>
      </c>
      <c r="F191">
        <v>72</v>
      </c>
      <c r="G191">
        <v>1534.1</v>
      </c>
    </row>
    <row r="192" spans="1:7" x14ac:dyDescent="0.25">
      <c r="A192" t="s">
        <v>299</v>
      </c>
      <c r="B192" t="s">
        <v>731</v>
      </c>
      <c r="C192">
        <v>50.5</v>
      </c>
      <c r="D192">
        <v>48.576000000000001</v>
      </c>
      <c r="E192">
        <v>115.554</v>
      </c>
      <c r="F192">
        <v>72</v>
      </c>
      <c r="G192">
        <v>1531.3</v>
      </c>
    </row>
    <row r="193" spans="1:7" x14ac:dyDescent="0.25">
      <c r="A193" t="s">
        <v>299</v>
      </c>
      <c r="B193" t="s">
        <v>732</v>
      </c>
      <c r="C193">
        <v>50.6</v>
      </c>
      <c r="D193">
        <v>48.145000000000003</v>
      </c>
      <c r="E193">
        <v>115.459</v>
      </c>
      <c r="F193">
        <v>72</v>
      </c>
      <c r="G193">
        <v>1544.4</v>
      </c>
    </row>
    <row r="194" spans="1:7" x14ac:dyDescent="0.25">
      <c r="A194" t="s">
        <v>299</v>
      </c>
      <c r="B194" t="s">
        <v>733</v>
      </c>
      <c r="C194">
        <v>50.8</v>
      </c>
      <c r="D194">
        <v>48.920999999999999</v>
      </c>
      <c r="E194">
        <v>115.57899999999999</v>
      </c>
      <c r="F194">
        <v>72</v>
      </c>
      <c r="G194">
        <v>1537.6</v>
      </c>
    </row>
    <row r="195" spans="1:7" x14ac:dyDescent="0.25">
      <c r="A195" t="s">
        <v>299</v>
      </c>
      <c r="B195" t="s">
        <v>734</v>
      </c>
      <c r="C195">
        <v>50.7</v>
      </c>
      <c r="D195">
        <v>48.689</v>
      </c>
      <c r="E195">
        <v>115.696</v>
      </c>
      <c r="F195">
        <v>72</v>
      </c>
      <c r="G195">
        <v>1547.2</v>
      </c>
    </row>
    <row r="196" spans="1:7" x14ac:dyDescent="0.25">
      <c r="A196" t="s">
        <v>299</v>
      </c>
      <c r="B196" t="s">
        <v>735</v>
      </c>
      <c r="C196">
        <v>50.8</v>
      </c>
      <c r="D196">
        <v>48.886000000000003</v>
      </c>
      <c r="E196">
        <v>115.876</v>
      </c>
      <c r="F196">
        <v>73</v>
      </c>
      <c r="G196">
        <v>1556.2</v>
      </c>
    </row>
    <row r="197" spans="1:7" x14ac:dyDescent="0.25">
      <c r="A197" t="s">
        <v>299</v>
      </c>
      <c r="B197" t="s">
        <v>736</v>
      </c>
      <c r="C197">
        <v>50.8</v>
      </c>
      <c r="D197">
        <v>48.587000000000003</v>
      </c>
      <c r="E197">
        <v>115.81100000000001</v>
      </c>
      <c r="F197">
        <v>73</v>
      </c>
      <c r="G197">
        <v>1553.5</v>
      </c>
    </row>
    <row r="198" spans="1:7" x14ac:dyDescent="0.25">
      <c r="A198" t="s">
        <v>299</v>
      </c>
      <c r="B198" t="s">
        <v>737</v>
      </c>
      <c r="C198">
        <v>50.1</v>
      </c>
      <c r="D198">
        <v>48.542999999999999</v>
      </c>
      <c r="E198">
        <v>115.497</v>
      </c>
      <c r="F198">
        <v>73</v>
      </c>
      <c r="G198">
        <v>1544.8</v>
      </c>
    </row>
    <row r="199" spans="1:7" x14ac:dyDescent="0.25">
      <c r="A199" t="s">
        <v>299</v>
      </c>
      <c r="B199" t="s">
        <v>738</v>
      </c>
      <c r="C199">
        <v>50.2</v>
      </c>
      <c r="D199">
        <v>48.014000000000003</v>
      </c>
      <c r="E199">
        <v>115.69499999999999</v>
      </c>
      <c r="F199">
        <v>72</v>
      </c>
      <c r="G199">
        <v>1543</v>
      </c>
    </row>
    <row r="200" spans="1:7" x14ac:dyDescent="0.25">
      <c r="A200" t="s">
        <v>299</v>
      </c>
      <c r="B200" t="s">
        <v>739</v>
      </c>
      <c r="C200">
        <v>50.7</v>
      </c>
      <c r="D200">
        <v>48.045999999999999</v>
      </c>
      <c r="E200">
        <v>115.524</v>
      </c>
      <c r="F200">
        <v>73</v>
      </c>
      <c r="G200">
        <v>1518.9</v>
      </c>
    </row>
    <row r="201" spans="1:7" x14ac:dyDescent="0.25">
      <c r="A201" t="s">
        <v>299</v>
      </c>
      <c r="B201" t="s">
        <v>740</v>
      </c>
      <c r="C201">
        <v>50.7</v>
      </c>
      <c r="D201">
        <v>47.920999999999999</v>
      </c>
      <c r="E201">
        <v>115.70699999999999</v>
      </c>
      <c r="F201">
        <v>73</v>
      </c>
      <c r="G201">
        <v>1566.5</v>
      </c>
    </row>
    <row r="202" spans="1:7" x14ac:dyDescent="0.25">
      <c r="A202" t="s">
        <v>299</v>
      </c>
      <c r="B202" t="s">
        <v>741</v>
      </c>
      <c r="C202">
        <v>50.5</v>
      </c>
      <c r="D202">
        <v>48.484999999999999</v>
      </c>
      <c r="E202">
        <v>115.253</v>
      </c>
      <c r="F202">
        <v>73</v>
      </c>
      <c r="G202">
        <v>1520.5</v>
      </c>
    </row>
    <row r="203" spans="1:7" x14ac:dyDescent="0.25">
      <c r="A203" t="s">
        <v>299</v>
      </c>
      <c r="B203" t="s">
        <v>742</v>
      </c>
      <c r="C203">
        <v>50.2</v>
      </c>
      <c r="D203">
        <v>48.148000000000003</v>
      </c>
      <c r="E203">
        <v>115.398</v>
      </c>
      <c r="F203">
        <v>73</v>
      </c>
      <c r="G203">
        <v>1537.2</v>
      </c>
    </row>
    <row r="204" spans="1:7" x14ac:dyDescent="0.25">
      <c r="A204" t="s">
        <v>299</v>
      </c>
      <c r="B204" t="s">
        <v>743</v>
      </c>
      <c r="C204">
        <v>50.1</v>
      </c>
      <c r="D204">
        <v>48.445999999999998</v>
      </c>
      <c r="E204">
        <v>116.17400000000001</v>
      </c>
      <c r="F204">
        <v>73</v>
      </c>
      <c r="G204">
        <v>1559.5</v>
      </c>
    </row>
    <row r="205" spans="1:7" x14ac:dyDescent="0.25">
      <c r="A205" t="s">
        <v>299</v>
      </c>
      <c r="B205" t="s">
        <v>744</v>
      </c>
      <c r="C205">
        <v>50.9</v>
      </c>
      <c r="D205">
        <v>48.475000000000001</v>
      </c>
      <c r="E205">
        <v>115.654</v>
      </c>
      <c r="F205">
        <v>73</v>
      </c>
      <c r="G205">
        <v>1536.2</v>
      </c>
    </row>
    <row r="206" spans="1:7" x14ac:dyDescent="0.25">
      <c r="A206" t="s">
        <v>299</v>
      </c>
      <c r="B206" t="s">
        <v>745</v>
      </c>
      <c r="C206">
        <v>50.3</v>
      </c>
      <c r="D206">
        <v>47.564</v>
      </c>
      <c r="E206">
        <v>115.95399999999999</v>
      </c>
      <c r="F206">
        <v>72</v>
      </c>
      <c r="G206">
        <v>1537.8</v>
      </c>
    </row>
    <row r="207" spans="1:7" x14ac:dyDescent="0.25">
      <c r="A207" t="s">
        <v>299</v>
      </c>
      <c r="B207" t="s">
        <v>746</v>
      </c>
      <c r="C207">
        <v>50</v>
      </c>
      <c r="D207">
        <v>47.308</v>
      </c>
      <c r="E207">
        <v>115.904</v>
      </c>
      <c r="F207">
        <v>72</v>
      </c>
      <c r="G207">
        <v>1567.8</v>
      </c>
    </row>
    <row r="208" spans="1:7" x14ac:dyDescent="0.25">
      <c r="A208" t="s">
        <v>299</v>
      </c>
      <c r="B208" t="s">
        <v>747</v>
      </c>
      <c r="C208">
        <v>54.8</v>
      </c>
      <c r="D208">
        <v>51.145000000000003</v>
      </c>
      <c r="E208">
        <v>105.41200000000001</v>
      </c>
      <c r="F208">
        <v>72</v>
      </c>
      <c r="G208">
        <v>1540.3</v>
      </c>
    </row>
    <row r="209" spans="1:7" x14ac:dyDescent="0.25">
      <c r="A209" t="s">
        <v>299</v>
      </c>
      <c r="B209" t="s">
        <v>748</v>
      </c>
      <c r="C209">
        <v>50.7</v>
      </c>
      <c r="D209">
        <v>49.134</v>
      </c>
      <c r="E209">
        <v>115.232</v>
      </c>
      <c r="F209">
        <v>72</v>
      </c>
      <c r="G209">
        <v>1580.1</v>
      </c>
    </row>
    <row r="210" spans="1:7" x14ac:dyDescent="0.25">
      <c r="A210" t="s">
        <v>299</v>
      </c>
      <c r="B210" t="s">
        <v>749</v>
      </c>
      <c r="C210">
        <v>50.4</v>
      </c>
      <c r="D210">
        <v>48.326000000000001</v>
      </c>
      <c r="E210">
        <v>114.93899999999999</v>
      </c>
      <c r="F210">
        <v>73</v>
      </c>
      <c r="G210">
        <v>1558.4</v>
      </c>
    </row>
    <row r="211" spans="1:7" x14ac:dyDescent="0.25">
      <c r="A211" t="s">
        <v>299</v>
      </c>
      <c r="B211" t="s">
        <v>750</v>
      </c>
      <c r="C211">
        <v>49.9</v>
      </c>
      <c r="D211">
        <v>47.503</v>
      </c>
      <c r="E211">
        <v>115.57299999999999</v>
      </c>
      <c r="F211">
        <v>73</v>
      </c>
      <c r="G211">
        <v>1548</v>
      </c>
    </row>
    <row r="212" spans="1:7" x14ac:dyDescent="0.25">
      <c r="A212" t="s">
        <v>299</v>
      </c>
      <c r="B212" t="s">
        <v>751</v>
      </c>
      <c r="C212">
        <v>50.3</v>
      </c>
      <c r="D212">
        <v>48.179000000000002</v>
      </c>
      <c r="E212">
        <v>114.84099999999999</v>
      </c>
      <c r="F212">
        <v>72</v>
      </c>
      <c r="G212">
        <v>1556.7</v>
      </c>
    </row>
    <row r="213" spans="1:7" x14ac:dyDescent="0.25">
      <c r="A213" t="s">
        <v>299</v>
      </c>
      <c r="B213" t="s">
        <v>752</v>
      </c>
      <c r="C213">
        <v>50</v>
      </c>
      <c r="D213">
        <v>48.131999999999998</v>
      </c>
      <c r="E213">
        <v>116.23399999999999</v>
      </c>
      <c r="F213">
        <v>73</v>
      </c>
      <c r="G213">
        <v>1556.9</v>
      </c>
    </row>
    <row r="214" spans="1:7" x14ac:dyDescent="0.25">
      <c r="A214" t="s">
        <v>299</v>
      </c>
      <c r="B214" t="s">
        <v>753</v>
      </c>
      <c r="C214">
        <v>50.2</v>
      </c>
      <c r="D214">
        <v>48.351999999999997</v>
      </c>
      <c r="E214">
        <v>116.639</v>
      </c>
      <c r="F214">
        <v>73</v>
      </c>
      <c r="G214">
        <v>1544.7</v>
      </c>
    </row>
    <row r="215" spans="1:7" x14ac:dyDescent="0.25">
      <c r="A215" t="s">
        <v>299</v>
      </c>
      <c r="B215" t="s">
        <v>754</v>
      </c>
      <c r="C215">
        <v>50.6</v>
      </c>
      <c r="D215">
        <v>47.953000000000003</v>
      </c>
      <c r="E215">
        <v>116.29</v>
      </c>
      <c r="F215">
        <v>72</v>
      </c>
      <c r="G215">
        <v>1544</v>
      </c>
    </row>
    <row r="216" spans="1:7" x14ac:dyDescent="0.25">
      <c r="A216" t="s">
        <v>299</v>
      </c>
      <c r="B216" t="s">
        <v>755</v>
      </c>
      <c r="C216">
        <v>50.4</v>
      </c>
      <c r="D216">
        <v>48.2</v>
      </c>
      <c r="E216">
        <v>116.464</v>
      </c>
      <c r="F216">
        <v>73</v>
      </c>
      <c r="G216">
        <v>1546.5</v>
      </c>
    </row>
    <row r="217" spans="1:7" x14ac:dyDescent="0.25">
      <c r="A217" t="s">
        <v>299</v>
      </c>
      <c r="B217" t="s">
        <v>756</v>
      </c>
      <c r="C217">
        <v>53.9</v>
      </c>
      <c r="D217">
        <v>51.65</v>
      </c>
      <c r="E217">
        <v>114.702</v>
      </c>
      <c r="F217">
        <v>72</v>
      </c>
      <c r="G217">
        <v>1512.8</v>
      </c>
    </row>
    <row r="218" spans="1:7" x14ac:dyDescent="0.25">
      <c r="A218" t="s">
        <v>299</v>
      </c>
      <c r="B218" t="s">
        <v>757</v>
      </c>
      <c r="C218">
        <v>50.7</v>
      </c>
      <c r="D218">
        <v>48.707999999999998</v>
      </c>
      <c r="E218">
        <v>116.90600000000001</v>
      </c>
      <c r="F218">
        <v>72</v>
      </c>
      <c r="G218">
        <v>1533.1</v>
      </c>
    </row>
    <row r="219" spans="1:7" x14ac:dyDescent="0.25">
      <c r="A219" t="s">
        <v>299</v>
      </c>
      <c r="B219" t="s">
        <v>758</v>
      </c>
      <c r="C219">
        <v>50.6</v>
      </c>
      <c r="D219">
        <v>48.746000000000002</v>
      </c>
      <c r="E219">
        <v>115.643</v>
      </c>
      <c r="F219">
        <v>72</v>
      </c>
      <c r="G219">
        <v>1489.3</v>
      </c>
    </row>
    <row r="220" spans="1:7" x14ac:dyDescent="0.25">
      <c r="A220" t="s">
        <v>299</v>
      </c>
      <c r="B220" t="s">
        <v>759</v>
      </c>
      <c r="C220">
        <v>50.2</v>
      </c>
      <c r="D220">
        <v>48.192999999999998</v>
      </c>
      <c r="E220">
        <v>115.849</v>
      </c>
      <c r="F220">
        <v>72</v>
      </c>
      <c r="G220">
        <v>1550.1</v>
      </c>
    </row>
    <row r="221" spans="1:7" x14ac:dyDescent="0.25">
      <c r="A221" t="s">
        <v>299</v>
      </c>
      <c r="B221" t="s">
        <v>760</v>
      </c>
      <c r="C221">
        <v>50.8</v>
      </c>
      <c r="D221">
        <v>48.77</v>
      </c>
      <c r="E221">
        <v>115.992</v>
      </c>
      <c r="F221">
        <v>72</v>
      </c>
      <c r="G221">
        <v>1576.3</v>
      </c>
    </row>
    <row r="222" spans="1:7" x14ac:dyDescent="0.25">
      <c r="A222" t="s">
        <v>299</v>
      </c>
      <c r="B222" t="s">
        <v>761</v>
      </c>
      <c r="C222">
        <v>50.5</v>
      </c>
      <c r="D222">
        <v>48.494999999999997</v>
      </c>
      <c r="E222">
        <v>115.93</v>
      </c>
      <c r="F222">
        <v>72</v>
      </c>
      <c r="G222">
        <v>1547.1</v>
      </c>
    </row>
    <row r="223" spans="1:7" x14ac:dyDescent="0.25">
      <c r="A223" t="s">
        <v>299</v>
      </c>
      <c r="B223" t="s">
        <v>762</v>
      </c>
      <c r="C223">
        <v>50.5</v>
      </c>
      <c r="D223">
        <v>48.542000000000002</v>
      </c>
      <c r="E223">
        <v>116.72799999999999</v>
      </c>
      <c r="F223">
        <v>72</v>
      </c>
      <c r="G223">
        <v>1570.4</v>
      </c>
    </row>
    <row r="224" spans="1:7" x14ac:dyDescent="0.25">
      <c r="A224" t="s">
        <v>299</v>
      </c>
      <c r="B224" t="s">
        <v>763</v>
      </c>
      <c r="C224">
        <v>51</v>
      </c>
      <c r="D224">
        <v>48.776000000000003</v>
      </c>
      <c r="E224">
        <v>116.672</v>
      </c>
      <c r="F224">
        <v>72</v>
      </c>
      <c r="G224">
        <v>1594.4</v>
      </c>
    </row>
    <row r="225" spans="1:7" x14ac:dyDescent="0.25">
      <c r="A225" t="s">
        <v>299</v>
      </c>
      <c r="B225" t="s">
        <v>764</v>
      </c>
      <c r="C225">
        <v>49.9</v>
      </c>
      <c r="D225">
        <v>47.332999999999998</v>
      </c>
      <c r="E225">
        <v>115.977</v>
      </c>
      <c r="F225">
        <v>72</v>
      </c>
      <c r="G225">
        <v>1572.1</v>
      </c>
    </row>
    <row r="226" spans="1:7" x14ac:dyDescent="0.25">
      <c r="A226" t="s">
        <v>299</v>
      </c>
      <c r="B226" t="s">
        <v>765</v>
      </c>
      <c r="C226">
        <v>50.5</v>
      </c>
      <c r="D226">
        <v>48.551000000000002</v>
      </c>
      <c r="E226">
        <v>116.32599999999999</v>
      </c>
      <c r="F226">
        <v>72</v>
      </c>
      <c r="G226">
        <v>1547.4</v>
      </c>
    </row>
    <row r="227" spans="1:7" x14ac:dyDescent="0.25">
      <c r="A227" t="s">
        <v>299</v>
      </c>
      <c r="B227" t="s">
        <v>766</v>
      </c>
      <c r="C227">
        <v>50.5</v>
      </c>
      <c r="D227">
        <v>48.051000000000002</v>
      </c>
      <c r="E227">
        <v>116.331</v>
      </c>
      <c r="F227">
        <v>72</v>
      </c>
      <c r="G227">
        <v>1546.3</v>
      </c>
    </row>
    <row r="228" spans="1:7" x14ac:dyDescent="0.25">
      <c r="A228" t="s">
        <v>299</v>
      </c>
      <c r="B228" t="s">
        <v>767</v>
      </c>
      <c r="C228">
        <v>50.5</v>
      </c>
      <c r="D228">
        <v>48.323999999999998</v>
      </c>
      <c r="E228">
        <v>116.355</v>
      </c>
      <c r="F228">
        <v>72</v>
      </c>
      <c r="G228">
        <v>1580.1</v>
      </c>
    </row>
    <row r="229" spans="1:7" x14ac:dyDescent="0.25">
      <c r="A229" t="s">
        <v>299</v>
      </c>
      <c r="B229" t="s">
        <v>768</v>
      </c>
      <c r="C229">
        <v>50</v>
      </c>
      <c r="D229">
        <v>48.250999999999998</v>
      </c>
      <c r="E229">
        <v>116.53</v>
      </c>
      <c r="F229">
        <v>72</v>
      </c>
      <c r="G229">
        <v>1555</v>
      </c>
    </row>
    <row r="230" spans="1:7" x14ac:dyDescent="0.25">
      <c r="A230" t="s">
        <v>299</v>
      </c>
      <c r="B230" t="s">
        <v>769</v>
      </c>
      <c r="C230">
        <v>51.3</v>
      </c>
      <c r="D230">
        <v>49.033999999999999</v>
      </c>
      <c r="E230">
        <v>116.127</v>
      </c>
      <c r="F230">
        <v>72</v>
      </c>
      <c r="G230">
        <v>1533.1</v>
      </c>
    </row>
    <row r="231" spans="1:7" x14ac:dyDescent="0.25">
      <c r="A231" t="s">
        <v>299</v>
      </c>
      <c r="B231" t="s">
        <v>770</v>
      </c>
      <c r="C231">
        <v>51</v>
      </c>
      <c r="D231">
        <v>48.591000000000001</v>
      </c>
      <c r="E231">
        <v>115.994</v>
      </c>
      <c r="F231">
        <v>72</v>
      </c>
      <c r="G231">
        <v>1570.6</v>
      </c>
    </row>
    <row r="232" spans="1:7" x14ac:dyDescent="0.25">
      <c r="A232" t="s">
        <v>299</v>
      </c>
      <c r="B232" t="s">
        <v>771</v>
      </c>
      <c r="C232">
        <v>50.3</v>
      </c>
      <c r="D232">
        <v>48.128</v>
      </c>
      <c r="E232">
        <v>116.06399999999999</v>
      </c>
      <c r="F232">
        <v>72</v>
      </c>
      <c r="G232">
        <v>1577</v>
      </c>
    </row>
    <row r="233" spans="1:7" x14ac:dyDescent="0.25">
      <c r="A233" t="s">
        <v>299</v>
      </c>
      <c r="B233" t="s">
        <v>772</v>
      </c>
      <c r="C233">
        <v>50.8</v>
      </c>
      <c r="D233">
        <v>48.697000000000003</v>
      </c>
      <c r="E233">
        <v>116.166</v>
      </c>
      <c r="F233">
        <v>72</v>
      </c>
      <c r="G233">
        <v>1591.5</v>
      </c>
    </row>
    <row r="234" spans="1:7" x14ac:dyDescent="0.25">
      <c r="A234" t="s">
        <v>299</v>
      </c>
      <c r="B234" t="s">
        <v>773</v>
      </c>
      <c r="C234">
        <v>50.8</v>
      </c>
      <c r="D234">
        <v>48.210999999999999</v>
      </c>
      <c r="E234">
        <v>116.277</v>
      </c>
      <c r="F234">
        <v>72</v>
      </c>
      <c r="G234">
        <v>1561.5</v>
      </c>
    </row>
    <row r="235" spans="1:7" x14ac:dyDescent="0.25">
      <c r="A235" t="s">
        <v>299</v>
      </c>
      <c r="B235" t="s">
        <v>774</v>
      </c>
      <c r="C235">
        <v>50.6</v>
      </c>
      <c r="D235">
        <v>48.664999999999999</v>
      </c>
      <c r="E235">
        <v>116.277</v>
      </c>
      <c r="F235">
        <v>72</v>
      </c>
      <c r="G235">
        <v>1545.4</v>
      </c>
    </row>
    <row r="236" spans="1:7" x14ac:dyDescent="0.25">
      <c r="A236" t="s">
        <v>299</v>
      </c>
      <c r="B236" t="s">
        <v>775</v>
      </c>
      <c r="C236">
        <v>50.4</v>
      </c>
      <c r="D236">
        <v>48.131</v>
      </c>
      <c r="E236">
        <v>116.291</v>
      </c>
      <c r="F236">
        <v>73</v>
      </c>
      <c r="G236">
        <v>1546.9</v>
      </c>
    </row>
    <row r="237" spans="1:7" x14ac:dyDescent="0.25">
      <c r="A237" t="s">
        <v>299</v>
      </c>
      <c r="B237" t="s">
        <v>776</v>
      </c>
      <c r="C237">
        <v>50.7</v>
      </c>
      <c r="D237">
        <v>48.883000000000003</v>
      </c>
      <c r="E237">
        <v>115.777</v>
      </c>
      <c r="F237">
        <v>72</v>
      </c>
      <c r="G237">
        <v>1565.5</v>
      </c>
    </row>
    <row r="238" spans="1:7" x14ac:dyDescent="0.25">
      <c r="A238" t="s">
        <v>299</v>
      </c>
      <c r="B238" t="s">
        <v>777</v>
      </c>
      <c r="C238">
        <v>50.9</v>
      </c>
      <c r="D238">
        <v>48.44</v>
      </c>
      <c r="E238">
        <v>116.40300000000001</v>
      </c>
      <c r="F238">
        <v>72</v>
      </c>
      <c r="G238">
        <v>1552.4</v>
      </c>
    </row>
    <row r="239" spans="1:7" x14ac:dyDescent="0.25">
      <c r="A239" t="s">
        <v>299</v>
      </c>
      <c r="B239" t="s">
        <v>778</v>
      </c>
      <c r="C239">
        <v>50</v>
      </c>
      <c r="D239">
        <v>48.408999999999999</v>
      </c>
      <c r="E239">
        <v>116.08</v>
      </c>
      <c r="F239">
        <v>73</v>
      </c>
      <c r="G239">
        <v>1551.6</v>
      </c>
    </row>
    <row r="240" spans="1:7" x14ac:dyDescent="0.25">
      <c r="A240" t="s">
        <v>299</v>
      </c>
      <c r="B240" t="s">
        <v>779</v>
      </c>
      <c r="C240">
        <v>50.9</v>
      </c>
      <c r="D240">
        <v>48.54</v>
      </c>
      <c r="E240">
        <v>116.14700000000001</v>
      </c>
      <c r="F240">
        <v>72</v>
      </c>
      <c r="G240">
        <v>1574.2</v>
      </c>
    </row>
    <row r="241" spans="1:7" x14ac:dyDescent="0.25">
      <c r="A241" t="s">
        <v>299</v>
      </c>
      <c r="B241" t="s">
        <v>780</v>
      </c>
      <c r="C241">
        <v>50.9</v>
      </c>
      <c r="D241">
        <v>48.54</v>
      </c>
      <c r="E241">
        <v>115.889</v>
      </c>
      <c r="F241">
        <v>72</v>
      </c>
      <c r="G241">
        <v>1574.2</v>
      </c>
    </row>
    <row r="242" spans="1:7" x14ac:dyDescent="0.25">
      <c r="A242" t="s">
        <v>299</v>
      </c>
      <c r="B242" t="s">
        <v>781</v>
      </c>
      <c r="C242">
        <v>50.7</v>
      </c>
      <c r="D242">
        <v>48.106999999999999</v>
      </c>
      <c r="E242">
        <v>115.95399999999999</v>
      </c>
      <c r="F242">
        <v>73</v>
      </c>
      <c r="G242">
        <v>1529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EB87F-8B7C-45B0-9978-0A980A8BE7CA}">
  <dimension ref="A1:F6"/>
  <sheetViews>
    <sheetView zoomScale="160" zoomScaleNormal="160" workbookViewId="0">
      <selection activeCell="F11" sqref="F11"/>
    </sheetView>
  </sheetViews>
  <sheetFormatPr defaultRowHeight="15" x14ac:dyDescent="0.25"/>
  <cols>
    <col min="2" max="6" width="23.28515625" customWidth="1"/>
  </cols>
  <sheetData>
    <row r="1" spans="1:6" x14ac:dyDescent="0.25">
      <c r="B1">
        <v>1000</v>
      </c>
      <c r="C1">
        <v>10000</v>
      </c>
      <c r="D1">
        <v>20000</v>
      </c>
      <c r="E1">
        <v>30000</v>
      </c>
      <c r="F1">
        <v>40000</v>
      </c>
    </row>
    <row r="2" spans="1:6" x14ac:dyDescent="0.25">
      <c r="A2" t="s">
        <v>249</v>
      </c>
      <c r="B2" s="1">
        <f>AVERAGE(Tbl_2_GameObjects_Array_1000[Celkové využití CPU '[%']])</f>
        <v>48.567219917012437</v>
      </c>
      <c r="C2" s="1">
        <f>AVERAGE(Tbl_2_GameObjects_Array_10000[Celkové využití CPU '[%']])</f>
        <v>48.818257261410807</v>
      </c>
      <c r="D2" s="1">
        <f>AVERAGE(Tbl_2_GameObjects_Array_20000[Celkové využití CPU '[%']])</f>
        <v>46.08091286307053</v>
      </c>
      <c r="E2" s="1">
        <f>AVERAGE(Tbl_2_GameObjects_Array_30000[Celkové využití CPU '[%']])</f>
        <v>49.226141078838182</v>
      </c>
      <c r="F2" s="1">
        <f>AVERAGE(Tbl_2_GameObjects_Array_40000[Celkové využití CPU '[%']])</f>
        <v>52.112500000000004</v>
      </c>
    </row>
    <row r="3" spans="1:6" x14ac:dyDescent="0.25">
      <c r="A3" t="s">
        <v>250</v>
      </c>
      <c r="B3" s="1">
        <f>AVERAGE(Tbl_2_GameObjects_Array_1000[CPU Spotřeba energie jádra (SVI3 TFN) '[W']])</f>
        <v>53.094493775933636</v>
      </c>
      <c r="C3" s="1">
        <f>AVERAGE(Tbl_2_GameObjects_Array_10000[CPU Spotřeba energie jádra (SVI3 TFN) '[W']])</f>
        <v>54.192016597510381</v>
      </c>
      <c r="D3" s="1">
        <f>AVERAGE(Tbl_2_GameObjects_Array_20000[CPU Spotřeba energie jádra (SVI3 TFN) '[W']])</f>
        <v>48.947609958506234</v>
      </c>
      <c r="E3" s="1">
        <f>AVERAGE(Tbl_2_GameObjects_Array_30000[CPU Spotřeba energie jádra (SVI3 TFN) '[W']])</f>
        <v>49.624493775933587</v>
      </c>
      <c r="F3" s="1">
        <f>AVERAGE(Tbl_2_GameObjects_Array_40000[CPU Spotřeba energie jádra (SVI3 TFN) '[W']])</f>
        <v>49.812862500000001</v>
      </c>
    </row>
    <row r="4" spans="1:6" x14ac:dyDescent="0.25">
      <c r="A4" t="s">
        <v>251</v>
      </c>
      <c r="B4" s="1">
        <f>AVERAGE(Tbl_2_GameObjects_Array_1000[Využití GPU '[%']])</f>
        <v>41.771784232365142</v>
      </c>
      <c r="C4" s="1">
        <f>AVERAGE(Tbl_2_GameObjects_Array_10000[Využití GPU '[%']])</f>
        <v>24.622406639004151</v>
      </c>
      <c r="D4" s="1">
        <f>AVERAGE(Tbl_2_GameObjects_Array_20000[Využití GPU '[%']])</f>
        <v>20.107883817427386</v>
      </c>
      <c r="E4" s="1">
        <f>AVERAGE(Tbl_2_GameObjects_Array_30000[Využití GPU '[%']])</f>
        <v>18.825726141078839</v>
      </c>
      <c r="F4" s="1">
        <f>AVERAGE(Tbl_2_GameObjects_Array_40000[Využití GPU '[%']])</f>
        <v>18.8125</v>
      </c>
    </row>
    <row r="5" spans="1:6" x14ac:dyDescent="0.25">
      <c r="A5" t="s">
        <v>252</v>
      </c>
      <c r="B5" s="1">
        <f>AVERAGE(Tbl_2_GameObjects_Array_1000[Total Board Power (TBP) '[W']])</f>
        <v>47.457298755186734</v>
      </c>
      <c r="C5" s="1">
        <f>AVERAGE(Tbl_2_GameObjects_Array_10000[Total Board Power (TBP) '[W']])</f>
        <v>46.046775933609986</v>
      </c>
      <c r="D5" s="1">
        <f>AVERAGE(Tbl_2_GameObjects_Array_20000[Total Board Power (TBP) '[W']])</f>
        <v>45.421556016597549</v>
      </c>
      <c r="E5" s="1">
        <f>AVERAGE(Tbl_2_GameObjects_Array_30000[Total Board Power (TBP) '[W']])</f>
        <v>45.716356846473062</v>
      </c>
      <c r="F5" s="1">
        <f>AVERAGE(Tbl_2_GameObjects_Array_40000[Total Board Power (TBP) '[W']])</f>
        <v>45.849458333333324</v>
      </c>
    </row>
    <row r="6" spans="1:6" x14ac:dyDescent="0.25">
      <c r="A6" t="s">
        <v>254</v>
      </c>
      <c r="B6" s="1">
        <f>AVERAGE(Tbl_2_GameObjects_Array_1000[Snímková frekvence (Presented) '[FPS']])</f>
        <v>1479.3937759336102</v>
      </c>
      <c r="C6" s="1">
        <f>AVERAGE(Tbl_2_GameObjects_Array_10000[Snímková frekvence (Presented) '[FPS']])</f>
        <v>283.92987551867196</v>
      </c>
      <c r="D6" s="1">
        <f>AVERAGE(Tbl_2_GameObjects_Array_20000[Snímková frekvence (Presented) '[FPS']])</f>
        <v>129.69626556016598</v>
      </c>
      <c r="E6" s="1">
        <f>AVERAGE(Tbl_2_GameObjects_Array_30000[Snímková frekvence (Presented) '[FPS']])</f>
        <v>88.5983402489627</v>
      </c>
      <c r="F6" s="1">
        <f>AVERAGE(Tbl_2_GameObjects_Array_40000[Snímková frekvence (Presented) '[FPS']])</f>
        <v>67.891250000000028</v>
      </c>
    </row>
  </sheetData>
  <pageMargins left="0.7" right="0.7" top="0.78740157499999996" bottom="0.78740157499999996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A890-C75F-4C32-87A6-DB877F772648}">
  <dimension ref="A1:F6"/>
  <sheetViews>
    <sheetView zoomScale="160" zoomScaleNormal="160" workbookViewId="0">
      <selection activeCell="H14" sqref="H14"/>
    </sheetView>
  </sheetViews>
  <sheetFormatPr defaultRowHeight="15" x14ac:dyDescent="0.25"/>
  <cols>
    <col min="2" max="6" width="23.28515625" customWidth="1"/>
  </cols>
  <sheetData>
    <row r="1" spans="1:6" x14ac:dyDescent="0.25">
      <c r="B1">
        <v>1000</v>
      </c>
      <c r="C1">
        <v>10000</v>
      </c>
      <c r="D1">
        <v>20000</v>
      </c>
      <c r="E1">
        <v>30000</v>
      </c>
      <c r="F1">
        <v>40000</v>
      </c>
    </row>
    <row r="2" spans="1:6" x14ac:dyDescent="0.25">
      <c r="A2" t="s">
        <v>249</v>
      </c>
      <c r="B2" s="1">
        <f>AVERAGE(Tbl_1_GameObjects_1000[Celkové využití CPU '[%']])</f>
        <v>48.612499999999997</v>
      </c>
      <c r="C2" s="1">
        <f>AVERAGE(Tbl_1_GameObjects_10000[Celkové využití CPU '[%']])</f>
        <v>38.327196652719671</v>
      </c>
      <c r="D2" s="1">
        <f>AVERAGE(Tbl_1_GameObjects_20000[Celkové využití CPU '[%']])</f>
        <v>39.045416666666661</v>
      </c>
      <c r="E2" s="1">
        <f>AVERAGE(Tbl_1_GameObjects_30000[Celkové využití CPU '[%']])</f>
        <v>40.442916666666633</v>
      </c>
      <c r="F2" s="1">
        <f>AVERAGE(Tbl_1_GameObjects_40000[Celkové využití CPU '[%']])</f>
        <v>42.905833333333341</v>
      </c>
    </row>
    <row r="3" spans="1:6" x14ac:dyDescent="0.25">
      <c r="A3" t="s">
        <v>250</v>
      </c>
      <c r="B3" s="1">
        <f>AVERAGE(Tbl_1_GameObjects_1000[CPU Spotřeba energie jádra (SVI3 TFN) '[W']])</f>
        <v>54.339149999999982</v>
      </c>
      <c r="C3" s="1">
        <f>AVERAGE(Tbl_1_GameObjects_10000[CPU Spotřeba energie jádra (SVI3 TFN) '[W']])</f>
        <v>46.51229288702929</v>
      </c>
      <c r="D3" s="1">
        <f>AVERAGE(Tbl_1_GameObjects_20000[CPU Spotřeba energie jádra (SVI3 TFN) '[W']])</f>
        <v>45.639504166666697</v>
      </c>
      <c r="E3" s="1">
        <f>AVERAGE(Tbl_1_GameObjects_30000[CPU Spotřeba energie jádra (SVI3 TFN) '[W']])</f>
        <v>45.146516666666663</v>
      </c>
      <c r="F3" s="1">
        <f>AVERAGE(Tbl_1_GameObjects_40000[CPU Spotřeba energie jádra (SVI3 TFN) '[W']])</f>
        <v>45.471762499999976</v>
      </c>
    </row>
    <row r="4" spans="1:6" x14ac:dyDescent="0.25">
      <c r="A4" t="s">
        <v>251</v>
      </c>
      <c r="B4" s="1">
        <f>AVERAGE(Tbl_1_GameObjects_1000[Využití GPU '[%']])</f>
        <v>40.575000000000003</v>
      </c>
      <c r="C4" s="1">
        <f>AVERAGE(Tbl_1_GameObjects_10000[Využití GPU '[%']])</f>
        <v>18.757322175732217</v>
      </c>
      <c r="D4" s="1">
        <f>AVERAGE(Tbl_1_GameObjects_20000[Využití GPU '[%']])</f>
        <v>15.758333333333333</v>
      </c>
      <c r="E4" s="1">
        <f>AVERAGE(Tbl_1_GameObjects_30000[Využití GPU '[%']])</f>
        <v>15.395833333333334</v>
      </c>
      <c r="F4" s="1">
        <f>AVERAGE(Tbl_1_GameObjects_40000[Využití GPU '[%']])</f>
        <v>15.270833333333334</v>
      </c>
    </row>
    <row r="5" spans="1:6" x14ac:dyDescent="0.25">
      <c r="A5" t="s">
        <v>252</v>
      </c>
      <c r="B5" s="1">
        <f>AVERAGE(Tbl_1_GameObjects_1000[Total Board Power (TBP) '[W']])</f>
        <v>47.011645833333311</v>
      </c>
      <c r="C5" s="1">
        <f>AVERAGE(Tbl_1_GameObjects_10000[Total Board Power (TBP) '[W']])</f>
        <v>44.724476987447716</v>
      </c>
      <c r="D5" s="1">
        <f>AVERAGE(Tbl_1_GameObjects_20000[Total Board Power (TBP) '[W']])</f>
        <v>44.730779166666679</v>
      </c>
      <c r="E5" s="1">
        <f>AVERAGE(Tbl_1_GameObjects_30000[Total Board Power (TBP) '[W']])</f>
        <v>44.843583333333328</v>
      </c>
      <c r="F5" s="1">
        <f>AVERAGE(Tbl_1_GameObjects_40000[Total Board Power (TBP) '[W']])</f>
        <v>44.73342499999999</v>
      </c>
    </row>
    <row r="6" spans="1:6" x14ac:dyDescent="0.25">
      <c r="A6" t="s">
        <v>254</v>
      </c>
      <c r="B6" s="1">
        <f>AVERAGE(Tbl_1_GameObjects_1000[Snímková frekvence (Presented) '[FPS']])</f>
        <v>1434.0433333333326</v>
      </c>
      <c r="C6" s="1">
        <f>AVERAGE(Tbl_1_GameObjects_10000[Snímková frekvence (Presented) '[FPS']])</f>
        <v>207.33430962343107</v>
      </c>
      <c r="D6" s="1">
        <f>AVERAGE(Tbl_1_GameObjects_20000[Snímková frekvence (Presented) '[FPS']])</f>
        <v>104.68291666666666</v>
      </c>
      <c r="E6" s="1">
        <f>AVERAGE(Tbl_1_GameObjects_30000[Snímková frekvence (Presented) '[FPS']])</f>
        <v>69.885000000000005</v>
      </c>
      <c r="F6" s="1">
        <f>AVERAGE(Tbl_1_GameObjects_40000[Snímková frekvence (Presented) '[FPS']])</f>
        <v>53.85499999999999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279AE-5831-47FA-B764-552434AF0120}">
  <dimension ref="A1:J241"/>
  <sheetViews>
    <sheetView workbookViewId="0">
      <selection activeCell="I1" sqref="I1:J6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782</v>
      </c>
      <c r="C2">
        <v>44.4</v>
      </c>
      <c r="D2">
        <v>43.942</v>
      </c>
      <c r="E2">
        <v>53.621000000000002</v>
      </c>
      <c r="F2">
        <v>67</v>
      </c>
      <c r="G2">
        <v>1867.3</v>
      </c>
      <c r="I2" t="s">
        <v>249</v>
      </c>
      <c r="J2" s="1">
        <f>AVERAGE(Tbl_4_DOTS_GI_1000[Celkové využití CPU '[%']])</f>
        <v>45.545416666666668</v>
      </c>
    </row>
    <row r="3" spans="1:10" x14ac:dyDescent="0.25">
      <c r="A3" t="s">
        <v>299</v>
      </c>
      <c r="B3" t="s">
        <v>783</v>
      </c>
      <c r="C3">
        <v>45.3</v>
      </c>
      <c r="D3">
        <v>44.201000000000001</v>
      </c>
      <c r="E3">
        <v>53.585999999999999</v>
      </c>
      <c r="F3">
        <v>67</v>
      </c>
      <c r="G3">
        <v>1813.6</v>
      </c>
      <c r="I3" t="s">
        <v>250</v>
      </c>
      <c r="J3" s="1">
        <f>AVERAGE(Tbl_4_DOTS_GI_1000[CPU Spotřeba energie jádra (SVI3 TFN) '[W']])</f>
        <v>44.373037499999995</v>
      </c>
    </row>
    <row r="4" spans="1:10" x14ac:dyDescent="0.25">
      <c r="A4" t="s">
        <v>299</v>
      </c>
      <c r="B4" t="s">
        <v>784</v>
      </c>
      <c r="C4">
        <v>44.6</v>
      </c>
      <c r="D4">
        <v>44.286999999999999</v>
      </c>
      <c r="E4">
        <v>53.606000000000002</v>
      </c>
      <c r="F4">
        <v>66</v>
      </c>
      <c r="G4">
        <v>1969.7</v>
      </c>
      <c r="I4" t="s">
        <v>251</v>
      </c>
      <c r="J4" s="1">
        <f>AVERAGE(Tbl_4_DOTS_GI_1000[Využití GPU '[%']])</f>
        <v>66.270833333333329</v>
      </c>
    </row>
    <row r="5" spans="1:10" x14ac:dyDescent="0.25">
      <c r="A5" t="s">
        <v>299</v>
      </c>
      <c r="B5" t="s">
        <v>785</v>
      </c>
      <c r="C5">
        <v>45</v>
      </c>
      <c r="D5">
        <v>44.619</v>
      </c>
      <c r="E5">
        <v>53.569000000000003</v>
      </c>
      <c r="F5">
        <v>66</v>
      </c>
      <c r="G5">
        <v>1779.1</v>
      </c>
      <c r="I5" t="s">
        <v>252</v>
      </c>
      <c r="J5" s="1">
        <f>AVERAGE(Tbl_4_DOTS_GI_1000[Total Board Power (TBP) '[W']])</f>
        <v>52.883004166666666</v>
      </c>
    </row>
    <row r="6" spans="1:10" x14ac:dyDescent="0.25">
      <c r="A6" t="s">
        <v>299</v>
      </c>
      <c r="B6" t="s">
        <v>786</v>
      </c>
      <c r="C6">
        <v>44.3</v>
      </c>
      <c r="D6">
        <v>43.8</v>
      </c>
      <c r="E6">
        <v>53.585000000000001</v>
      </c>
      <c r="F6">
        <v>67</v>
      </c>
      <c r="G6">
        <v>1961.4</v>
      </c>
      <c r="I6" t="s">
        <v>254</v>
      </c>
      <c r="J6" s="1">
        <f>AVERAGE(Tbl_4_DOTS_GI_1000[Snímková frekvence (Presented) '[FPS']])</f>
        <v>1909.6708333333322</v>
      </c>
    </row>
    <row r="7" spans="1:10" x14ac:dyDescent="0.25">
      <c r="A7" t="s">
        <v>299</v>
      </c>
      <c r="B7" t="s">
        <v>787</v>
      </c>
      <c r="C7">
        <v>49.3</v>
      </c>
      <c r="D7">
        <v>46.420999999999999</v>
      </c>
      <c r="E7">
        <v>53.234000000000002</v>
      </c>
      <c r="F7">
        <v>66</v>
      </c>
      <c r="G7">
        <v>1892.4</v>
      </c>
    </row>
    <row r="8" spans="1:10" x14ac:dyDescent="0.25">
      <c r="A8" t="s">
        <v>299</v>
      </c>
      <c r="B8" t="s">
        <v>788</v>
      </c>
      <c r="C8">
        <v>44.6</v>
      </c>
      <c r="D8">
        <v>44.250999999999998</v>
      </c>
      <c r="E8">
        <v>53.435000000000002</v>
      </c>
      <c r="F8">
        <v>67</v>
      </c>
      <c r="G8">
        <v>1949.6</v>
      </c>
    </row>
    <row r="9" spans="1:10" x14ac:dyDescent="0.25">
      <c r="A9" t="s">
        <v>299</v>
      </c>
      <c r="B9" t="s">
        <v>789</v>
      </c>
      <c r="C9">
        <v>44.6</v>
      </c>
      <c r="D9">
        <v>43.695999999999998</v>
      </c>
      <c r="E9">
        <v>53.558999999999997</v>
      </c>
      <c r="F9">
        <v>66</v>
      </c>
      <c r="G9">
        <v>1970.5</v>
      </c>
    </row>
    <row r="10" spans="1:10" x14ac:dyDescent="0.25">
      <c r="A10" t="s">
        <v>299</v>
      </c>
      <c r="B10" t="s">
        <v>790</v>
      </c>
      <c r="C10">
        <v>44.9</v>
      </c>
      <c r="D10">
        <v>44.838000000000001</v>
      </c>
      <c r="E10">
        <v>53.546999999999997</v>
      </c>
      <c r="F10">
        <v>66</v>
      </c>
      <c r="G10">
        <v>1949.6</v>
      </c>
    </row>
    <row r="11" spans="1:10" x14ac:dyDescent="0.25">
      <c r="A11" t="s">
        <v>299</v>
      </c>
      <c r="B11" t="s">
        <v>791</v>
      </c>
      <c r="C11">
        <v>44.6</v>
      </c>
      <c r="D11">
        <v>43.841999999999999</v>
      </c>
      <c r="E11">
        <v>53.63</v>
      </c>
      <c r="F11">
        <v>67</v>
      </c>
      <c r="G11">
        <v>1962.3</v>
      </c>
    </row>
    <row r="12" spans="1:10" x14ac:dyDescent="0.25">
      <c r="A12" t="s">
        <v>299</v>
      </c>
      <c r="B12" t="s">
        <v>792</v>
      </c>
      <c r="C12">
        <v>44.6</v>
      </c>
      <c r="D12">
        <v>44.237000000000002</v>
      </c>
      <c r="E12">
        <v>53.631</v>
      </c>
      <c r="F12">
        <v>67</v>
      </c>
      <c r="G12">
        <v>1969.3</v>
      </c>
    </row>
    <row r="13" spans="1:10" x14ac:dyDescent="0.25">
      <c r="A13" t="s">
        <v>299</v>
      </c>
      <c r="B13" t="s">
        <v>793</v>
      </c>
      <c r="C13">
        <v>47.5</v>
      </c>
      <c r="D13">
        <v>45.722000000000001</v>
      </c>
      <c r="E13">
        <v>53.402999999999999</v>
      </c>
      <c r="F13">
        <v>66</v>
      </c>
      <c r="G13">
        <v>1834</v>
      </c>
    </row>
    <row r="14" spans="1:10" x14ac:dyDescent="0.25">
      <c r="A14" t="s">
        <v>299</v>
      </c>
      <c r="B14" t="s">
        <v>794</v>
      </c>
      <c r="C14">
        <v>46.4</v>
      </c>
      <c r="D14">
        <v>45.487000000000002</v>
      </c>
      <c r="E14">
        <v>53.396000000000001</v>
      </c>
      <c r="F14">
        <v>66</v>
      </c>
      <c r="G14">
        <v>1996.3</v>
      </c>
    </row>
    <row r="15" spans="1:10" x14ac:dyDescent="0.25">
      <c r="A15" t="s">
        <v>299</v>
      </c>
      <c r="B15" t="s">
        <v>795</v>
      </c>
      <c r="C15">
        <v>46.7</v>
      </c>
      <c r="D15">
        <v>45.781999999999996</v>
      </c>
      <c r="E15">
        <v>53.597999999999999</v>
      </c>
      <c r="F15">
        <v>67</v>
      </c>
      <c r="G15">
        <v>1927.9</v>
      </c>
    </row>
    <row r="16" spans="1:10" x14ac:dyDescent="0.25">
      <c r="A16" t="s">
        <v>299</v>
      </c>
      <c r="B16" t="s">
        <v>796</v>
      </c>
      <c r="C16">
        <v>46.4</v>
      </c>
      <c r="D16">
        <v>45.326999999999998</v>
      </c>
      <c r="E16">
        <v>53.423000000000002</v>
      </c>
      <c r="F16">
        <v>67</v>
      </c>
      <c r="G16">
        <v>1982.3</v>
      </c>
    </row>
    <row r="17" spans="1:7" x14ac:dyDescent="0.25">
      <c r="A17" t="s">
        <v>299</v>
      </c>
      <c r="B17" t="s">
        <v>797</v>
      </c>
      <c r="C17">
        <v>50.8</v>
      </c>
      <c r="D17">
        <v>47.561999999999998</v>
      </c>
      <c r="E17">
        <v>53.262</v>
      </c>
      <c r="F17">
        <v>66</v>
      </c>
      <c r="G17">
        <v>1939.5</v>
      </c>
    </row>
    <row r="18" spans="1:7" x14ac:dyDescent="0.25">
      <c r="A18" t="s">
        <v>299</v>
      </c>
      <c r="B18" t="s">
        <v>798</v>
      </c>
      <c r="C18">
        <v>46.4</v>
      </c>
      <c r="D18">
        <v>45.595999999999997</v>
      </c>
      <c r="E18">
        <v>53.314999999999998</v>
      </c>
      <c r="F18">
        <v>66</v>
      </c>
      <c r="G18">
        <v>1918.1</v>
      </c>
    </row>
    <row r="19" spans="1:7" x14ac:dyDescent="0.25">
      <c r="A19" t="s">
        <v>299</v>
      </c>
      <c r="B19" t="s">
        <v>799</v>
      </c>
      <c r="C19">
        <v>46.6</v>
      </c>
      <c r="D19">
        <v>45.536000000000001</v>
      </c>
      <c r="E19">
        <v>53.514000000000003</v>
      </c>
      <c r="F19">
        <v>66</v>
      </c>
      <c r="G19">
        <v>1965.2</v>
      </c>
    </row>
    <row r="20" spans="1:7" x14ac:dyDescent="0.25">
      <c r="A20" t="s">
        <v>299</v>
      </c>
      <c r="B20" t="s">
        <v>800</v>
      </c>
      <c r="C20">
        <v>45.1</v>
      </c>
      <c r="D20">
        <v>43.954000000000001</v>
      </c>
      <c r="E20">
        <v>53.432000000000002</v>
      </c>
      <c r="F20">
        <v>66</v>
      </c>
      <c r="G20">
        <v>1938.8</v>
      </c>
    </row>
    <row r="21" spans="1:7" x14ac:dyDescent="0.25">
      <c r="A21" t="s">
        <v>299</v>
      </c>
      <c r="B21" t="s">
        <v>801</v>
      </c>
      <c r="C21">
        <v>46</v>
      </c>
      <c r="D21">
        <v>44.469000000000001</v>
      </c>
      <c r="E21">
        <v>53.521999999999998</v>
      </c>
      <c r="F21">
        <v>66</v>
      </c>
      <c r="G21">
        <v>1864.7</v>
      </c>
    </row>
    <row r="22" spans="1:7" x14ac:dyDescent="0.25">
      <c r="A22" t="s">
        <v>299</v>
      </c>
      <c r="B22" t="s">
        <v>802</v>
      </c>
      <c r="C22">
        <v>46.7</v>
      </c>
      <c r="D22">
        <v>46.066000000000003</v>
      </c>
      <c r="E22">
        <v>53.488999999999997</v>
      </c>
      <c r="F22">
        <v>67</v>
      </c>
      <c r="G22">
        <v>1989.4</v>
      </c>
    </row>
    <row r="23" spans="1:7" x14ac:dyDescent="0.25">
      <c r="A23" t="s">
        <v>299</v>
      </c>
      <c r="B23" t="s">
        <v>803</v>
      </c>
      <c r="C23">
        <v>45.1</v>
      </c>
      <c r="D23">
        <v>43.76</v>
      </c>
      <c r="E23">
        <v>53.421999999999997</v>
      </c>
      <c r="F23">
        <v>67</v>
      </c>
      <c r="G23">
        <v>1988.4</v>
      </c>
    </row>
    <row r="24" spans="1:7" x14ac:dyDescent="0.25">
      <c r="A24" t="s">
        <v>299</v>
      </c>
      <c r="B24" t="s">
        <v>804</v>
      </c>
      <c r="C24">
        <v>44.4</v>
      </c>
      <c r="D24">
        <v>43.587000000000003</v>
      </c>
      <c r="E24">
        <v>53.512</v>
      </c>
      <c r="F24">
        <v>67</v>
      </c>
      <c r="G24">
        <v>1958.1</v>
      </c>
    </row>
    <row r="25" spans="1:7" x14ac:dyDescent="0.25">
      <c r="A25" t="s">
        <v>299</v>
      </c>
      <c r="B25" t="s">
        <v>805</v>
      </c>
      <c r="C25">
        <v>44.6</v>
      </c>
      <c r="D25">
        <v>43.645000000000003</v>
      </c>
      <c r="E25">
        <v>53.468000000000004</v>
      </c>
      <c r="F25">
        <v>67</v>
      </c>
      <c r="G25">
        <v>2002.4</v>
      </c>
    </row>
    <row r="26" spans="1:7" x14ac:dyDescent="0.25">
      <c r="A26" t="s">
        <v>299</v>
      </c>
      <c r="B26" t="s">
        <v>806</v>
      </c>
      <c r="C26">
        <v>44.6</v>
      </c>
      <c r="D26">
        <v>44.024000000000001</v>
      </c>
      <c r="E26">
        <v>53.502000000000002</v>
      </c>
      <c r="F26">
        <v>67</v>
      </c>
      <c r="G26">
        <v>1971.6</v>
      </c>
    </row>
    <row r="27" spans="1:7" x14ac:dyDescent="0.25">
      <c r="A27" t="s">
        <v>299</v>
      </c>
      <c r="B27" t="s">
        <v>807</v>
      </c>
      <c r="C27">
        <v>44.9</v>
      </c>
      <c r="D27">
        <v>44.292000000000002</v>
      </c>
      <c r="E27">
        <v>53.512999999999998</v>
      </c>
      <c r="F27">
        <v>67</v>
      </c>
      <c r="G27">
        <v>1970.7</v>
      </c>
    </row>
    <row r="28" spans="1:7" x14ac:dyDescent="0.25">
      <c r="A28" t="s">
        <v>299</v>
      </c>
      <c r="B28" t="s">
        <v>808</v>
      </c>
      <c r="C28">
        <v>44.8</v>
      </c>
      <c r="D28">
        <v>43.86</v>
      </c>
      <c r="E28">
        <v>53.466999999999999</v>
      </c>
      <c r="F28">
        <v>67</v>
      </c>
      <c r="G28">
        <v>2012.9</v>
      </c>
    </row>
    <row r="29" spans="1:7" x14ac:dyDescent="0.25">
      <c r="A29" t="s">
        <v>299</v>
      </c>
      <c r="B29" t="s">
        <v>809</v>
      </c>
      <c r="C29">
        <v>49.4</v>
      </c>
      <c r="D29">
        <v>45.792999999999999</v>
      </c>
      <c r="E29">
        <v>53.216000000000001</v>
      </c>
      <c r="F29">
        <v>66</v>
      </c>
      <c r="G29">
        <v>1934.6</v>
      </c>
    </row>
    <row r="30" spans="1:7" x14ac:dyDescent="0.25">
      <c r="A30" t="s">
        <v>299</v>
      </c>
      <c r="B30" t="s">
        <v>810</v>
      </c>
      <c r="C30">
        <v>44.6</v>
      </c>
      <c r="D30">
        <v>43.792000000000002</v>
      </c>
      <c r="E30">
        <v>53.439</v>
      </c>
      <c r="F30">
        <v>66</v>
      </c>
      <c r="G30">
        <v>1985.8</v>
      </c>
    </row>
    <row r="31" spans="1:7" x14ac:dyDescent="0.25">
      <c r="A31" t="s">
        <v>299</v>
      </c>
      <c r="B31" t="s">
        <v>811</v>
      </c>
      <c r="C31">
        <v>44.9</v>
      </c>
      <c r="D31">
        <v>44.1</v>
      </c>
      <c r="E31">
        <v>53.44</v>
      </c>
      <c r="F31">
        <v>68</v>
      </c>
      <c r="G31">
        <v>2011.3</v>
      </c>
    </row>
    <row r="32" spans="1:7" x14ac:dyDescent="0.25">
      <c r="A32" t="s">
        <v>299</v>
      </c>
      <c r="B32" t="s">
        <v>812</v>
      </c>
      <c r="C32">
        <v>44.5</v>
      </c>
      <c r="D32">
        <v>44.649000000000001</v>
      </c>
      <c r="E32">
        <v>53.412999999999997</v>
      </c>
      <c r="F32">
        <v>67</v>
      </c>
      <c r="G32">
        <v>2011.3</v>
      </c>
    </row>
    <row r="33" spans="1:7" x14ac:dyDescent="0.25">
      <c r="A33" t="s">
        <v>299</v>
      </c>
      <c r="B33" t="s">
        <v>813</v>
      </c>
      <c r="C33">
        <v>44.8</v>
      </c>
      <c r="D33">
        <v>43.698999999999998</v>
      </c>
      <c r="E33">
        <v>53.350999999999999</v>
      </c>
      <c r="F33">
        <v>66</v>
      </c>
      <c r="G33">
        <v>1975.7</v>
      </c>
    </row>
    <row r="34" spans="1:7" x14ac:dyDescent="0.25">
      <c r="A34" t="s">
        <v>299</v>
      </c>
      <c r="B34" t="s">
        <v>814</v>
      </c>
      <c r="C34">
        <v>44.8</v>
      </c>
      <c r="D34">
        <v>43.698999999999998</v>
      </c>
      <c r="E34">
        <v>53.402000000000001</v>
      </c>
      <c r="F34">
        <v>66</v>
      </c>
      <c r="G34">
        <v>1975.7</v>
      </c>
    </row>
    <row r="35" spans="1:7" x14ac:dyDescent="0.25">
      <c r="A35" t="s">
        <v>299</v>
      </c>
      <c r="B35" t="s">
        <v>815</v>
      </c>
      <c r="C35">
        <v>44.6</v>
      </c>
      <c r="D35">
        <v>43.518999999999998</v>
      </c>
      <c r="E35">
        <v>53.337000000000003</v>
      </c>
      <c r="F35">
        <v>66</v>
      </c>
      <c r="G35">
        <v>1964.6</v>
      </c>
    </row>
    <row r="36" spans="1:7" x14ac:dyDescent="0.25">
      <c r="A36" t="s">
        <v>299</v>
      </c>
      <c r="B36" t="s">
        <v>816</v>
      </c>
      <c r="C36">
        <v>44.6</v>
      </c>
      <c r="D36">
        <v>44.499000000000002</v>
      </c>
      <c r="E36">
        <v>53.448</v>
      </c>
      <c r="F36">
        <v>66</v>
      </c>
      <c r="G36">
        <v>1969.1</v>
      </c>
    </row>
    <row r="37" spans="1:7" x14ac:dyDescent="0.25">
      <c r="A37" t="s">
        <v>299</v>
      </c>
      <c r="B37" t="s">
        <v>817</v>
      </c>
      <c r="C37">
        <v>44.6</v>
      </c>
      <c r="D37">
        <v>43.908000000000001</v>
      </c>
      <c r="E37">
        <v>53.411000000000001</v>
      </c>
      <c r="F37">
        <v>66</v>
      </c>
      <c r="G37">
        <v>1964.1</v>
      </c>
    </row>
    <row r="38" spans="1:7" x14ac:dyDescent="0.25">
      <c r="A38" t="s">
        <v>299</v>
      </c>
      <c r="B38" t="s">
        <v>818</v>
      </c>
      <c r="C38">
        <v>44.9</v>
      </c>
      <c r="D38">
        <v>44.253999999999998</v>
      </c>
      <c r="E38">
        <v>53.392000000000003</v>
      </c>
      <c r="F38">
        <v>67</v>
      </c>
      <c r="G38">
        <v>1978.9</v>
      </c>
    </row>
    <row r="39" spans="1:7" x14ac:dyDescent="0.25">
      <c r="A39" t="s">
        <v>299</v>
      </c>
      <c r="B39" t="s">
        <v>819</v>
      </c>
      <c r="C39">
        <v>45</v>
      </c>
      <c r="D39">
        <v>44.277999999999999</v>
      </c>
      <c r="E39">
        <v>53.393000000000001</v>
      </c>
      <c r="F39">
        <v>67</v>
      </c>
      <c r="G39">
        <v>1997.8</v>
      </c>
    </row>
    <row r="40" spans="1:7" x14ac:dyDescent="0.25">
      <c r="A40" t="s">
        <v>299</v>
      </c>
      <c r="B40" t="s">
        <v>820</v>
      </c>
      <c r="C40">
        <v>44.9</v>
      </c>
      <c r="D40">
        <v>43.783999999999999</v>
      </c>
      <c r="E40">
        <v>53.268999999999998</v>
      </c>
      <c r="F40">
        <v>67</v>
      </c>
      <c r="G40">
        <v>1963.1</v>
      </c>
    </row>
    <row r="41" spans="1:7" x14ac:dyDescent="0.25">
      <c r="A41" t="s">
        <v>299</v>
      </c>
      <c r="B41" t="s">
        <v>821</v>
      </c>
      <c r="C41">
        <v>44.9</v>
      </c>
      <c r="D41">
        <v>44.865000000000002</v>
      </c>
      <c r="E41">
        <v>53.398000000000003</v>
      </c>
      <c r="F41">
        <v>67</v>
      </c>
      <c r="G41">
        <v>1952.5</v>
      </c>
    </row>
    <row r="42" spans="1:7" x14ac:dyDescent="0.25">
      <c r="A42" t="s">
        <v>299</v>
      </c>
      <c r="B42" t="s">
        <v>822</v>
      </c>
      <c r="C42">
        <v>45</v>
      </c>
      <c r="D42">
        <v>44.396000000000001</v>
      </c>
      <c r="E42">
        <v>53.398000000000003</v>
      </c>
      <c r="F42">
        <v>67</v>
      </c>
      <c r="G42">
        <v>1896</v>
      </c>
    </row>
    <row r="43" spans="1:7" x14ac:dyDescent="0.25">
      <c r="A43" t="s">
        <v>299</v>
      </c>
      <c r="B43" t="s">
        <v>823</v>
      </c>
      <c r="C43">
        <v>44.5</v>
      </c>
      <c r="D43">
        <v>44.279000000000003</v>
      </c>
      <c r="E43">
        <v>53.311999999999998</v>
      </c>
      <c r="F43">
        <v>67</v>
      </c>
      <c r="G43">
        <v>1933.1</v>
      </c>
    </row>
    <row r="44" spans="1:7" x14ac:dyDescent="0.25">
      <c r="A44" t="s">
        <v>299</v>
      </c>
      <c r="B44" t="s">
        <v>824</v>
      </c>
      <c r="C44">
        <v>45.2</v>
      </c>
      <c r="D44">
        <v>44.274000000000001</v>
      </c>
      <c r="E44">
        <v>53.341999999999999</v>
      </c>
      <c r="F44">
        <v>64</v>
      </c>
      <c r="G44">
        <v>1923.9</v>
      </c>
    </row>
    <row r="45" spans="1:7" x14ac:dyDescent="0.25">
      <c r="A45" t="s">
        <v>299</v>
      </c>
      <c r="B45" t="s">
        <v>825</v>
      </c>
      <c r="C45">
        <v>44.7</v>
      </c>
      <c r="D45">
        <v>44.476999999999997</v>
      </c>
      <c r="E45">
        <v>53.246000000000002</v>
      </c>
      <c r="F45">
        <v>66</v>
      </c>
      <c r="G45">
        <v>1746.3</v>
      </c>
    </row>
    <row r="46" spans="1:7" x14ac:dyDescent="0.25">
      <c r="A46" t="s">
        <v>299</v>
      </c>
      <c r="B46" t="s">
        <v>826</v>
      </c>
      <c r="C46">
        <v>49.4</v>
      </c>
      <c r="D46">
        <v>46.747</v>
      </c>
      <c r="E46">
        <v>53.09</v>
      </c>
      <c r="F46">
        <v>68</v>
      </c>
      <c r="G46">
        <v>1758.9</v>
      </c>
    </row>
    <row r="47" spans="1:7" x14ac:dyDescent="0.25">
      <c r="A47" t="s">
        <v>299</v>
      </c>
      <c r="B47" t="s">
        <v>827</v>
      </c>
      <c r="C47">
        <v>49.6</v>
      </c>
      <c r="D47">
        <v>46.25</v>
      </c>
      <c r="E47">
        <v>53.234000000000002</v>
      </c>
      <c r="F47">
        <v>65</v>
      </c>
      <c r="G47">
        <v>1469.1</v>
      </c>
    </row>
    <row r="48" spans="1:7" x14ac:dyDescent="0.25">
      <c r="A48" t="s">
        <v>299</v>
      </c>
      <c r="B48" t="s">
        <v>828</v>
      </c>
      <c r="C48">
        <v>55.7</v>
      </c>
      <c r="D48">
        <v>52.046999999999997</v>
      </c>
      <c r="E48">
        <v>52.281999999999996</v>
      </c>
      <c r="F48">
        <v>68</v>
      </c>
      <c r="G48">
        <v>1692.8</v>
      </c>
    </row>
    <row r="49" spans="1:7" x14ac:dyDescent="0.25">
      <c r="A49" t="s">
        <v>299</v>
      </c>
      <c r="B49" t="s">
        <v>829</v>
      </c>
      <c r="C49">
        <v>44.9</v>
      </c>
      <c r="D49">
        <v>44.706000000000003</v>
      </c>
      <c r="E49">
        <v>53.271999999999998</v>
      </c>
      <c r="F49">
        <v>67</v>
      </c>
      <c r="G49">
        <v>1804.3</v>
      </c>
    </row>
    <row r="50" spans="1:7" x14ac:dyDescent="0.25">
      <c r="A50" t="s">
        <v>299</v>
      </c>
      <c r="B50" t="s">
        <v>830</v>
      </c>
      <c r="C50">
        <v>44.5</v>
      </c>
      <c r="D50">
        <v>43.91</v>
      </c>
      <c r="E50">
        <v>53.262999999999998</v>
      </c>
      <c r="F50">
        <v>67</v>
      </c>
      <c r="G50">
        <v>1786.6</v>
      </c>
    </row>
    <row r="51" spans="1:7" x14ac:dyDescent="0.25">
      <c r="A51" t="s">
        <v>299</v>
      </c>
      <c r="B51" t="s">
        <v>831</v>
      </c>
      <c r="C51">
        <v>44</v>
      </c>
      <c r="D51">
        <v>44.058999999999997</v>
      </c>
      <c r="E51">
        <v>53.155000000000001</v>
      </c>
      <c r="F51">
        <v>66</v>
      </c>
      <c r="G51">
        <v>1925.8</v>
      </c>
    </row>
    <row r="52" spans="1:7" x14ac:dyDescent="0.25">
      <c r="A52" t="s">
        <v>299</v>
      </c>
      <c r="B52" t="s">
        <v>832</v>
      </c>
      <c r="C52">
        <v>43.8</v>
      </c>
      <c r="D52">
        <v>43.179000000000002</v>
      </c>
      <c r="E52">
        <v>53.174999999999997</v>
      </c>
      <c r="F52">
        <v>66</v>
      </c>
      <c r="G52">
        <v>1810.4</v>
      </c>
    </row>
    <row r="53" spans="1:7" x14ac:dyDescent="0.25">
      <c r="A53" t="s">
        <v>299</v>
      </c>
      <c r="B53" t="s">
        <v>833</v>
      </c>
      <c r="C53">
        <v>44.3</v>
      </c>
      <c r="D53">
        <v>43.387</v>
      </c>
      <c r="E53">
        <v>53.2</v>
      </c>
      <c r="F53">
        <v>66</v>
      </c>
      <c r="G53">
        <v>1736.3</v>
      </c>
    </row>
    <row r="54" spans="1:7" x14ac:dyDescent="0.25">
      <c r="A54" t="s">
        <v>299</v>
      </c>
      <c r="B54" t="s">
        <v>834</v>
      </c>
      <c r="C54">
        <v>44.3</v>
      </c>
      <c r="D54">
        <v>43.433999999999997</v>
      </c>
      <c r="E54">
        <v>53.165999999999997</v>
      </c>
      <c r="F54">
        <v>66</v>
      </c>
      <c r="G54">
        <v>1790.8</v>
      </c>
    </row>
    <row r="55" spans="1:7" x14ac:dyDescent="0.25">
      <c r="A55" t="s">
        <v>299</v>
      </c>
      <c r="B55" t="s">
        <v>835</v>
      </c>
      <c r="C55">
        <v>44.4</v>
      </c>
      <c r="D55">
        <v>43.502000000000002</v>
      </c>
      <c r="E55">
        <v>53.125</v>
      </c>
      <c r="F55">
        <v>66</v>
      </c>
      <c r="G55">
        <v>1702.5</v>
      </c>
    </row>
    <row r="56" spans="1:7" x14ac:dyDescent="0.25">
      <c r="A56" t="s">
        <v>299</v>
      </c>
      <c r="B56" t="s">
        <v>836</v>
      </c>
      <c r="C56">
        <v>43.9</v>
      </c>
      <c r="D56">
        <v>43.308</v>
      </c>
      <c r="E56">
        <v>53.206000000000003</v>
      </c>
      <c r="F56">
        <v>67</v>
      </c>
      <c r="G56">
        <v>1834</v>
      </c>
    </row>
    <row r="57" spans="1:7" x14ac:dyDescent="0.25">
      <c r="A57" t="s">
        <v>299</v>
      </c>
      <c r="B57" t="s">
        <v>837</v>
      </c>
      <c r="C57">
        <v>46.5</v>
      </c>
      <c r="D57">
        <v>44.505000000000003</v>
      </c>
      <c r="E57">
        <v>53.100999999999999</v>
      </c>
      <c r="F57">
        <v>66</v>
      </c>
      <c r="G57">
        <v>1805.4</v>
      </c>
    </row>
    <row r="58" spans="1:7" x14ac:dyDescent="0.25">
      <c r="A58" t="s">
        <v>299</v>
      </c>
      <c r="B58" t="s">
        <v>838</v>
      </c>
      <c r="C58">
        <v>46</v>
      </c>
      <c r="D58">
        <v>45.588000000000001</v>
      </c>
      <c r="E58">
        <v>52.969000000000001</v>
      </c>
      <c r="F58">
        <v>66</v>
      </c>
      <c r="G58">
        <v>1897.9</v>
      </c>
    </row>
    <row r="59" spans="1:7" x14ac:dyDescent="0.25">
      <c r="A59" t="s">
        <v>299</v>
      </c>
      <c r="B59" t="s">
        <v>839</v>
      </c>
      <c r="C59">
        <v>45.9</v>
      </c>
      <c r="D59">
        <v>45.585000000000001</v>
      </c>
      <c r="E59">
        <v>53.076000000000001</v>
      </c>
      <c r="F59">
        <v>66</v>
      </c>
      <c r="G59">
        <v>1875.5</v>
      </c>
    </row>
    <row r="60" spans="1:7" x14ac:dyDescent="0.25">
      <c r="A60" t="s">
        <v>299</v>
      </c>
      <c r="B60" t="s">
        <v>840</v>
      </c>
      <c r="C60">
        <v>51</v>
      </c>
      <c r="D60">
        <v>48.225000000000001</v>
      </c>
      <c r="E60">
        <v>52.759</v>
      </c>
      <c r="F60">
        <v>66</v>
      </c>
      <c r="G60">
        <v>1918.9</v>
      </c>
    </row>
    <row r="61" spans="1:7" x14ac:dyDescent="0.25">
      <c r="A61" t="s">
        <v>299</v>
      </c>
      <c r="B61" t="s">
        <v>841</v>
      </c>
      <c r="C61">
        <v>45.9</v>
      </c>
      <c r="D61">
        <v>45.539000000000001</v>
      </c>
      <c r="E61">
        <v>53.112000000000002</v>
      </c>
      <c r="F61">
        <v>65</v>
      </c>
      <c r="G61">
        <v>1961.3</v>
      </c>
    </row>
    <row r="62" spans="1:7" x14ac:dyDescent="0.25">
      <c r="A62" t="s">
        <v>299</v>
      </c>
      <c r="B62" t="s">
        <v>842</v>
      </c>
      <c r="C62">
        <v>44.1</v>
      </c>
      <c r="D62">
        <v>42.941000000000003</v>
      </c>
      <c r="E62">
        <v>53.085000000000001</v>
      </c>
      <c r="F62">
        <v>66</v>
      </c>
      <c r="G62">
        <v>1951.6</v>
      </c>
    </row>
    <row r="63" spans="1:7" x14ac:dyDescent="0.25">
      <c r="A63" t="s">
        <v>299</v>
      </c>
      <c r="B63" t="s">
        <v>843</v>
      </c>
      <c r="C63">
        <v>45.8</v>
      </c>
      <c r="D63">
        <v>44.975000000000001</v>
      </c>
      <c r="E63">
        <v>52.923000000000002</v>
      </c>
      <c r="F63">
        <v>66</v>
      </c>
      <c r="G63">
        <v>1960.2</v>
      </c>
    </row>
    <row r="64" spans="1:7" x14ac:dyDescent="0.25">
      <c r="A64" t="s">
        <v>299</v>
      </c>
      <c r="B64" t="s">
        <v>844</v>
      </c>
      <c r="C64">
        <v>44.7</v>
      </c>
      <c r="D64">
        <v>44.456000000000003</v>
      </c>
      <c r="E64">
        <v>53.125999999999998</v>
      </c>
      <c r="F64">
        <v>67</v>
      </c>
      <c r="G64">
        <v>1723.9</v>
      </c>
    </row>
    <row r="65" spans="1:7" x14ac:dyDescent="0.25">
      <c r="A65" t="s">
        <v>299</v>
      </c>
      <c r="B65" t="s">
        <v>845</v>
      </c>
      <c r="C65">
        <v>44.4</v>
      </c>
      <c r="D65">
        <v>43.42</v>
      </c>
      <c r="E65">
        <v>53.01</v>
      </c>
      <c r="F65">
        <v>66</v>
      </c>
      <c r="G65">
        <v>1854.4</v>
      </c>
    </row>
    <row r="66" spans="1:7" x14ac:dyDescent="0.25">
      <c r="A66" t="s">
        <v>299</v>
      </c>
      <c r="B66" t="s">
        <v>846</v>
      </c>
      <c r="C66">
        <v>44.4</v>
      </c>
      <c r="D66">
        <v>43.171999999999997</v>
      </c>
      <c r="E66">
        <v>53.017000000000003</v>
      </c>
      <c r="F66">
        <v>67</v>
      </c>
      <c r="G66">
        <v>1888.6</v>
      </c>
    </row>
    <row r="67" spans="1:7" x14ac:dyDescent="0.25">
      <c r="A67" t="s">
        <v>299</v>
      </c>
      <c r="B67" t="s">
        <v>847</v>
      </c>
      <c r="C67">
        <v>43.9</v>
      </c>
      <c r="D67">
        <v>43.518999999999998</v>
      </c>
      <c r="E67">
        <v>53.191000000000003</v>
      </c>
      <c r="F67">
        <v>66</v>
      </c>
      <c r="G67">
        <v>1898.6</v>
      </c>
    </row>
    <row r="68" spans="1:7" x14ac:dyDescent="0.25">
      <c r="A68" t="s">
        <v>299</v>
      </c>
      <c r="B68" t="s">
        <v>848</v>
      </c>
      <c r="C68">
        <v>43.9</v>
      </c>
      <c r="D68">
        <v>42.997999999999998</v>
      </c>
      <c r="E68">
        <v>52.975999999999999</v>
      </c>
      <c r="F68">
        <v>66</v>
      </c>
      <c r="G68">
        <v>1919.2</v>
      </c>
    </row>
    <row r="69" spans="1:7" x14ac:dyDescent="0.25">
      <c r="A69" t="s">
        <v>299</v>
      </c>
      <c r="B69" t="s">
        <v>849</v>
      </c>
      <c r="C69">
        <v>44.2</v>
      </c>
      <c r="D69">
        <v>43.805999999999997</v>
      </c>
      <c r="E69">
        <v>53.115000000000002</v>
      </c>
      <c r="F69">
        <v>66</v>
      </c>
      <c r="G69">
        <v>1936.6</v>
      </c>
    </row>
    <row r="70" spans="1:7" x14ac:dyDescent="0.25">
      <c r="A70" t="s">
        <v>299</v>
      </c>
      <c r="B70" t="s">
        <v>850</v>
      </c>
      <c r="C70">
        <v>44.3</v>
      </c>
      <c r="D70">
        <v>43.332999999999998</v>
      </c>
      <c r="E70">
        <v>53.069000000000003</v>
      </c>
      <c r="F70">
        <v>66</v>
      </c>
      <c r="G70">
        <v>1897.3</v>
      </c>
    </row>
    <row r="71" spans="1:7" x14ac:dyDescent="0.25">
      <c r="A71" t="s">
        <v>299</v>
      </c>
      <c r="B71" t="s">
        <v>851</v>
      </c>
      <c r="C71">
        <v>43.9</v>
      </c>
      <c r="D71">
        <v>42.972000000000001</v>
      </c>
      <c r="E71">
        <v>53.124000000000002</v>
      </c>
      <c r="F71">
        <v>66</v>
      </c>
      <c r="G71">
        <v>1937.1</v>
      </c>
    </row>
    <row r="72" spans="1:7" x14ac:dyDescent="0.25">
      <c r="A72" t="s">
        <v>299</v>
      </c>
      <c r="B72" t="s">
        <v>852</v>
      </c>
      <c r="C72">
        <v>44</v>
      </c>
      <c r="D72">
        <v>42.677</v>
      </c>
      <c r="E72">
        <v>53.08</v>
      </c>
      <c r="F72">
        <v>66</v>
      </c>
      <c r="G72">
        <v>1930.1</v>
      </c>
    </row>
    <row r="73" spans="1:7" x14ac:dyDescent="0.25">
      <c r="A73" t="s">
        <v>299</v>
      </c>
      <c r="B73" t="s">
        <v>853</v>
      </c>
      <c r="C73">
        <v>44.6</v>
      </c>
      <c r="D73">
        <v>43.947000000000003</v>
      </c>
      <c r="E73">
        <v>53.087000000000003</v>
      </c>
      <c r="F73">
        <v>66</v>
      </c>
      <c r="G73">
        <v>1952.8</v>
      </c>
    </row>
    <row r="74" spans="1:7" x14ac:dyDescent="0.25">
      <c r="A74" t="s">
        <v>299</v>
      </c>
      <c r="B74" t="s">
        <v>854</v>
      </c>
      <c r="C74">
        <v>43.9</v>
      </c>
      <c r="D74">
        <v>43.008000000000003</v>
      </c>
      <c r="E74">
        <v>53.067999999999998</v>
      </c>
      <c r="F74">
        <v>67</v>
      </c>
      <c r="G74">
        <v>1936.3</v>
      </c>
    </row>
    <row r="75" spans="1:7" x14ac:dyDescent="0.25">
      <c r="A75" t="s">
        <v>299</v>
      </c>
      <c r="B75" t="s">
        <v>855</v>
      </c>
      <c r="C75">
        <v>46</v>
      </c>
      <c r="D75">
        <v>42.95</v>
      </c>
      <c r="E75">
        <v>52.756999999999998</v>
      </c>
      <c r="F75">
        <v>66</v>
      </c>
      <c r="G75">
        <v>1811.8</v>
      </c>
    </row>
    <row r="76" spans="1:7" x14ac:dyDescent="0.25">
      <c r="A76" t="s">
        <v>299</v>
      </c>
      <c r="B76" t="s">
        <v>856</v>
      </c>
      <c r="C76">
        <v>43.9</v>
      </c>
      <c r="D76">
        <v>43.13</v>
      </c>
      <c r="E76">
        <v>52.994</v>
      </c>
      <c r="F76">
        <v>66</v>
      </c>
      <c r="G76">
        <v>1965</v>
      </c>
    </row>
    <row r="77" spans="1:7" x14ac:dyDescent="0.25">
      <c r="A77" t="s">
        <v>299</v>
      </c>
      <c r="B77" t="s">
        <v>857</v>
      </c>
      <c r="C77">
        <v>43.9</v>
      </c>
      <c r="D77">
        <v>42.906999999999996</v>
      </c>
      <c r="E77">
        <v>53.064</v>
      </c>
      <c r="F77">
        <v>66</v>
      </c>
      <c r="G77">
        <v>1816.3</v>
      </c>
    </row>
    <row r="78" spans="1:7" x14ac:dyDescent="0.25">
      <c r="A78" t="s">
        <v>299</v>
      </c>
      <c r="B78" t="s">
        <v>858</v>
      </c>
      <c r="C78">
        <v>46.6</v>
      </c>
      <c r="D78">
        <v>45.017000000000003</v>
      </c>
      <c r="E78">
        <v>52.991999999999997</v>
      </c>
      <c r="F78">
        <v>67</v>
      </c>
      <c r="G78">
        <v>1951</v>
      </c>
    </row>
    <row r="79" spans="1:7" x14ac:dyDescent="0.25">
      <c r="A79" t="s">
        <v>299</v>
      </c>
      <c r="B79" t="s">
        <v>859</v>
      </c>
      <c r="C79">
        <v>50.4</v>
      </c>
      <c r="D79">
        <v>47.545999999999999</v>
      </c>
      <c r="E79">
        <v>52.576000000000001</v>
      </c>
      <c r="F79">
        <v>65</v>
      </c>
      <c r="G79">
        <v>1852.4</v>
      </c>
    </row>
    <row r="80" spans="1:7" x14ac:dyDescent="0.25">
      <c r="A80" t="s">
        <v>299</v>
      </c>
      <c r="B80" t="s">
        <v>860</v>
      </c>
      <c r="C80">
        <v>46.6</v>
      </c>
      <c r="D80">
        <v>44.906999999999996</v>
      </c>
      <c r="E80">
        <v>52.933</v>
      </c>
      <c r="F80">
        <v>67</v>
      </c>
      <c r="G80">
        <v>1968.7</v>
      </c>
    </row>
    <row r="81" spans="1:7" x14ac:dyDescent="0.25">
      <c r="A81" t="s">
        <v>299</v>
      </c>
      <c r="B81" t="s">
        <v>861</v>
      </c>
      <c r="C81">
        <v>46.3</v>
      </c>
      <c r="D81">
        <v>44.781999999999996</v>
      </c>
      <c r="E81">
        <v>52.936</v>
      </c>
      <c r="F81">
        <v>66</v>
      </c>
      <c r="G81">
        <v>1849.8</v>
      </c>
    </row>
    <row r="82" spans="1:7" x14ac:dyDescent="0.25">
      <c r="A82" t="s">
        <v>299</v>
      </c>
      <c r="B82" t="s">
        <v>862</v>
      </c>
      <c r="C82">
        <v>46.3</v>
      </c>
      <c r="D82">
        <v>45.755000000000003</v>
      </c>
      <c r="E82">
        <v>52.939</v>
      </c>
      <c r="F82">
        <v>66</v>
      </c>
      <c r="G82">
        <v>1978.8</v>
      </c>
    </row>
    <row r="83" spans="1:7" x14ac:dyDescent="0.25">
      <c r="A83" t="s">
        <v>299</v>
      </c>
      <c r="B83" t="s">
        <v>863</v>
      </c>
      <c r="C83">
        <v>46.2</v>
      </c>
      <c r="D83">
        <v>44.871000000000002</v>
      </c>
      <c r="E83">
        <v>52.89</v>
      </c>
      <c r="F83">
        <v>66</v>
      </c>
      <c r="G83">
        <v>1849.3</v>
      </c>
    </row>
    <row r="84" spans="1:7" x14ac:dyDescent="0.25">
      <c r="A84" t="s">
        <v>299</v>
      </c>
      <c r="B84" t="s">
        <v>864</v>
      </c>
      <c r="C84">
        <v>46.4</v>
      </c>
      <c r="D84">
        <v>45.396000000000001</v>
      </c>
      <c r="E84">
        <v>53.05</v>
      </c>
      <c r="F84">
        <v>67</v>
      </c>
      <c r="G84">
        <v>1958.9</v>
      </c>
    </row>
    <row r="85" spans="1:7" x14ac:dyDescent="0.25">
      <c r="A85" t="s">
        <v>299</v>
      </c>
      <c r="B85" t="s">
        <v>865</v>
      </c>
      <c r="C85">
        <v>45.9</v>
      </c>
      <c r="D85">
        <v>44.767000000000003</v>
      </c>
      <c r="E85">
        <v>52.856999999999999</v>
      </c>
      <c r="F85">
        <v>66</v>
      </c>
      <c r="G85">
        <v>1952.3</v>
      </c>
    </row>
    <row r="86" spans="1:7" x14ac:dyDescent="0.25">
      <c r="A86" t="s">
        <v>299</v>
      </c>
      <c r="B86" t="s">
        <v>866</v>
      </c>
      <c r="C86">
        <v>44.2</v>
      </c>
      <c r="D86">
        <v>43.832000000000001</v>
      </c>
      <c r="E86">
        <v>52.978000000000002</v>
      </c>
      <c r="F86">
        <v>64</v>
      </c>
      <c r="G86">
        <v>1939.5</v>
      </c>
    </row>
    <row r="87" spans="1:7" x14ac:dyDescent="0.25">
      <c r="A87" t="s">
        <v>299</v>
      </c>
      <c r="B87" t="s">
        <v>867</v>
      </c>
      <c r="C87">
        <v>44.1</v>
      </c>
      <c r="D87">
        <v>42.741999999999997</v>
      </c>
      <c r="E87">
        <v>53.023000000000003</v>
      </c>
      <c r="F87">
        <v>66</v>
      </c>
      <c r="G87">
        <v>1988.4</v>
      </c>
    </row>
    <row r="88" spans="1:7" x14ac:dyDescent="0.25">
      <c r="A88" t="s">
        <v>299</v>
      </c>
      <c r="B88" t="s">
        <v>868</v>
      </c>
      <c r="C88">
        <v>43.9</v>
      </c>
      <c r="D88">
        <v>43.677</v>
      </c>
      <c r="E88">
        <v>52.811999999999998</v>
      </c>
      <c r="F88">
        <v>66</v>
      </c>
      <c r="G88">
        <v>1785.6</v>
      </c>
    </row>
    <row r="89" spans="1:7" x14ac:dyDescent="0.25">
      <c r="A89" t="s">
        <v>299</v>
      </c>
      <c r="B89" t="s">
        <v>869</v>
      </c>
      <c r="C89">
        <v>43.7</v>
      </c>
      <c r="D89">
        <v>43.335999999999999</v>
      </c>
      <c r="E89">
        <v>53.057000000000002</v>
      </c>
      <c r="F89">
        <v>66</v>
      </c>
      <c r="G89">
        <v>1967.7</v>
      </c>
    </row>
    <row r="90" spans="1:7" x14ac:dyDescent="0.25">
      <c r="A90" t="s">
        <v>299</v>
      </c>
      <c r="B90" t="s">
        <v>870</v>
      </c>
      <c r="C90">
        <v>44</v>
      </c>
      <c r="D90">
        <v>44.012</v>
      </c>
      <c r="E90">
        <v>52.978999999999999</v>
      </c>
      <c r="F90">
        <v>66</v>
      </c>
      <c r="G90">
        <v>1961.8</v>
      </c>
    </row>
    <row r="91" spans="1:7" x14ac:dyDescent="0.25">
      <c r="A91" t="s">
        <v>299</v>
      </c>
      <c r="B91" t="s">
        <v>871</v>
      </c>
      <c r="C91">
        <v>43.9</v>
      </c>
      <c r="D91">
        <v>42.863999999999997</v>
      </c>
      <c r="E91">
        <v>52.994999999999997</v>
      </c>
      <c r="F91">
        <v>66</v>
      </c>
      <c r="G91">
        <v>1947.9</v>
      </c>
    </row>
    <row r="92" spans="1:7" x14ac:dyDescent="0.25">
      <c r="A92" t="s">
        <v>299</v>
      </c>
      <c r="B92" t="s">
        <v>872</v>
      </c>
      <c r="C92">
        <v>44</v>
      </c>
      <c r="D92">
        <v>43.265000000000001</v>
      </c>
      <c r="E92">
        <v>52.987000000000002</v>
      </c>
      <c r="F92">
        <v>67</v>
      </c>
      <c r="G92">
        <v>1959</v>
      </c>
    </row>
    <row r="93" spans="1:7" x14ac:dyDescent="0.25">
      <c r="A93" t="s">
        <v>299</v>
      </c>
      <c r="B93" t="s">
        <v>873</v>
      </c>
      <c r="C93">
        <v>44.1</v>
      </c>
      <c r="D93">
        <v>43.398000000000003</v>
      </c>
      <c r="E93">
        <v>52.920999999999999</v>
      </c>
      <c r="F93">
        <v>66</v>
      </c>
      <c r="G93">
        <v>1963.6</v>
      </c>
    </row>
    <row r="94" spans="1:7" x14ac:dyDescent="0.25">
      <c r="A94" t="s">
        <v>299</v>
      </c>
      <c r="B94" t="s">
        <v>874</v>
      </c>
      <c r="C94">
        <v>43.3</v>
      </c>
      <c r="D94">
        <v>42.954999999999998</v>
      </c>
      <c r="E94">
        <v>52.920999999999999</v>
      </c>
      <c r="F94">
        <v>66</v>
      </c>
      <c r="G94">
        <v>1955.3</v>
      </c>
    </row>
    <row r="95" spans="1:7" x14ac:dyDescent="0.25">
      <c r="A95" t="s">
        <v>299</v>
      </c>
      <c r="B95" t="s">
        <v>875</v>
      </c>
      <c r="C95">
        <v>45.5</v>
      </c>
      <c r="D95">
        <v>44.314</v>
      </c>
      <c r="E95">
        <v>52.854999999999997</v>
      </c>
      <c r="F95">
        <v>66</v>
      </c>
      <c r="G95">
        <v>1951.9</v>
      </c>
    </row>
    <row r="96" spans="1:7" x14ac:dyDescent="0.25">
      <c r="A96" t="s">
        <v>299</v>
      </c>
      <c r="B96" t="s">
        <v>876</v>
      </c>
      <c r="C96">
        <v>45.8</v>
      </c>
      <c r="D96">
        <v>44.869</v>
      </c>
      <c r="E96">
        <v>52.857999999999997</v>
      </c>
      <c r="F96">
        <v>67</v>
      </c>
      <c r="G96">
        <v>1891.7</v>
      </c>
    </row>
    <row r="97" spans="1:7" x14ac:dyDescent="0.25">
      <c r="A97" t="s">
        <v>299</v>
      </c>
      <c r="B97" t="s">
        <v>877</v>
      </c>
      <c r="C97">
        <v>46.1</v>
      </c>
      <c r="D97">
        <v>45.27</v>
      </c>
      <c r="E97">
        <v>52.802</v>
      </c>
      <c r="F97">
        <v>67</v>
      </c>
      <c r="G97">
        <v>1968</v>
      </c>
    </row>
    <row r="98" spans="1:7" x14ac:dyDescent="0.25">
      <c r="A98" t="s">
        <v>299</v>
      </c>
      <c r="B98" t="s">
        <v>878</v>
      </c>
      <c r="C98">
        <v>45.7</v>
      </c>
      <c r="D98">
        <v>44.758000000000003</v>
      </c>
      <c r="E98">
        <v>52.715000000000003</v>
      </c>
      <c r="F98">
        <v>66</v>
      </c>
      <c r="G98">
        <v>1881.2</v>
      </c>
    </row>
    <row r="99" spans="1:7" x14ac:dyDescent="0.25">
      <c r="A99" t="s">
        <v>299</v>
      </c>
      <c r="B99" t="s">
        <v>879</v>
      </c>
      <c r="C99">
        <v>46.4</v>
      </c>
      <c r="D99">
        <v>45.734999999999999</v>
      </c>
      <c r="E99">
        <v>52.856999999999999</v>
      </c>
      <c r="F99">
        <v>66</v>
      </c>
      <c r="G99">
        <v>1954.4</v>
      </c>
    </row>
    <row r="100" spans="1:7" x14ac:dyDescent="0.25">
      <c r="A100" t="s">
        <v>299</v>
      </c>
      <c r="B100" t="s">
        <v>880</v>
      </c>
      <c r="C100">
        <v>49.8</v>
      </c>
      <c r="D100">
        <v>47.051000000000002</v>
      </c>
      <c r="E100">
        <v>52.588000000000001</v>
      </c>
      <c r="F100">
        <v>66</v>
      </c>
      <c r="G100">
        <v>1920.9</v>
      </c>
    </row>
    <row r="101" spans="1:7" x14ac:dyDescent="0.25">
      <c r="A101" t="s">
        <v>299</v>
      </c>
      <c r="B101" t="s">
        <v>881</v>
      </c>
      <c r="C101">
        <v>45.8</v>
      </c>
      <c r="D101">
        <v>44.905999999999999</v>
      </c>
      <c r="E101">
        <v>52.753</v>
      </c>
      <c r="F101">
        <v>66</v>
      </c>
      <c r="G101">
        <v>1988.9</v>
      </c>
    </row>
    <row r="102" spans="1:7" x14ac:dyDescent="0.25">
      <c r="A102" t="s">
        <v>299</v>
      </c>
      <c r="B102" t="s">
        <v>882</v>
      </c>
      <c r="C102">
        <v>46.4</v>
      </c>
      <c r="D102">
        <v>45.2</v>
      </c>
      <c r="E102">
        <v>52.776000000000003</v>
      </c>
      <c r="F102">
        <v>67</v>
      </c>
      <c r="G102">
        <v>1926.3</v>
      </c>
    </row>
    <row r="103" spans="1:7" x14ac:dyDescent="0.25">
      <c r="A103" t="s">
        <v>299</v>
      </c>
      <c r="B103" t="s">
        <v>883</v>
      </c>
      <c r="C103">
        <v>46.7</v>
      </c>
      <c r="D103">
        <v>46.152000000000001</v>
      </c>
      <c r="E103">
        <v>52.709000000000003</v>
      </c>
      <c r="F103">
        <v>66</v>
      </c>
      <c r="G103">
        <v>1925.6</v>
      </c>
    </row>
    <row r="104" spans="1:7" x14ac:dyDescent="0.25">
      <c r="A104" t="s">
        <v>299</v>
      </c>
      <c r="B104" t="s">
        <v>884</v>
      </c>
      <c r="C104">
        <v>46.4</v>
      </c>
      <c r="D104">
        <v>45.22</v>
      </c>
      <c r="E104">
        <v>52.811</v>
      </c>
      <c r="F104">
        <v>67</v>
      </c>
      <c r="G104">
        <v>1980.1</v>
      </c>
    </row>
    <row r="105" spans="1:7" x14ac:dyDescent="0.25">
      <c r="A105" t="s">
        <v>299</v>
      </c>
      <c r="B105" t="s">
        <v>885</v>
      </c>
      <c r="C105">
        <v>45.7</v>
      </c>
      <c r="D105">
        <v>44.08</v>
      </c>
      <c r="E105">
        <v>52.841999999999999</v>
      </c>
      <c r="F105">
        <v>66</v>
      </c>
      <c r="G105">
        <v>1886.2</v>
      </c>
    </row>
    <row r="106" spans="1:7" x14ac:dyDescent="0.25">
      <c r="A106" t="s">
        <v>299</v>
      </c>
      <c r="B106" t="s">
        <v>886</v>
      </c>
      <c r="C106">
        <v>46.1</v>
      </c>
      <c r="D106">
        <v>44.579000000000001</v>
      </c>
      <c r="E106">
        <v>52.848999999999997</v>
      </c>
      <c r="F106">
        <v>67</v>
      </c>
      <c r="G106">
        <v>2008.9</v>
      </c>
    </row>
    <row r="107" spans="1:7" x14ac:dyDescent="0.25">
      <c r="A107" t="s">
        <v>299</v>
      </c>
      <c r="B107" t="s">
        <v>887</v>
      </c>
      <c r="C107">
        <v>45.9</v>
      </c>
      <c r="D107">
        <v>44.465000000000003</v>
      </c>
      <c r="E107">
        <v>52.918999999999997</v>
      </c>
      <c r="F107">
        <v>67</v>
      </c>
      <c r="G107">
        <v>1955.9</v>
      </c>
    </row>
    <row r="108" spans="1:7" x14ac:dyDescent="0.25">
      <c r="A108" t="s">
        <v>299</v>
      </c>
      <c r="B108" t="s">
        <v>888</v>
      </c>
      <c r="C108">
        <v>45.7</v>
      </c>
      <c r="D108">
        <v>44.52</v>
      </c>
      <c r="E108">
        <v>52.689</v>
      </c>
      <c r="F108">
        <v>66</v>
      </c>
      <c r="G108">
        <v>1888.1</v>
      </c>
    </row>
    <row r="109" spans="1:7" x14ac:dyDescent="0.25">
      <c r="A109" t="s">
        <v>299</v>
      </c>
      <c r="B109" t="s">
        <v>889</v>
      </c>
      <c r="C109">
        <v>46.1</v>
      </c>
      <c r="D109">
        <v>45.003999999999998</v>
      </c>
      <c r="E109">
        <v>52.832999999999998</v>
      </c>
      <c r="F109">
        <v>66</v>
      </c>
      <c r="G109">
        <v>1941.1</v>
      </c>
    </row>
    <row r="110" spans="1:7" x14ac:dyDescent="0.25">
      <c r="A110" t="s">
        <v>299</v>
      </c>
      <c r="B110" t="s">
        <v>890</v>
      </c>
      <c r="C110">
        <v>48.3</v>
      </c>
      <c r="D110">
        <v>46.317999999999998</v>
      </c>
      <c r="E110">
        <v>52.499000000000002</v>
      </c>
      <c r="F110">
        <v>66</v>
      </c>
      <c r="G110">
        <v>1944.3</v>
      </c>
    </row>
    <row r="111" spans="1:7" x14ac:dyDescent="0.25">
      <c r="A111" t="s">
        <v>299</v>
      </c>
      <c r="B111" t="s">
        <v>891</v>
      </c>
      <c r="C111">
        <v>44.7</v>
      </c>
      <c r="D111">
        <v>43.52</v>
      </c>
      <c r="E111">
        <v>52.87</v>
      </c>
      <c r="F111">
        <v>67</v>
      </c>
      <c r="G111">
        <v>1957.4</v>
      </c>
    </row>
    <row r="112" spans="1:7" x14ac:dyDescent="0.25">
      <c r="A112" t="s">
        <v>299</v>
      </c>
      <c r="B112" t="s">
        <v>892</v>
      </c>
      <c r="C112">
        <v>43.8</v>
      </c>
      <c r="D112">
        <v>43.11</v>
      </c>
      <c r="E112">
        <v>52.802</v>
      </c>
      <c r="F112">
        <v>66</v>
      </c>
      <c r="G112">
        <v>1949.5</v>
      </c>
    </row>
    <row r="113" spans="1:7" x14ac:dyDescent="0.25">
      <c r="A113" t="s">
        <v>299</v>
      </c>
      <c r="B113" t="s">
        <v>893</v>
      </c>
      <c r="C113">
        <v>44.5</v>
      </c>
      <c r="D113">
        <v>43.215000000000003</v>
      </c>
      <c r="E113">
        <v>52.95</v>
      </c>
      <c r="F113">
        <v>68</v>
      </c>
      <c r="G113">
        <v>1942.2</v>
      </c>
    </row>
    <row r="114" spans="1:7" x14ac:dyDescent="0.25">
      <c r="A114" t="s">
        <v>299</v>
      </c>
      <c r="B114" t="s">
        <v>894</v>
      </c>
      <c r="C114">
        <v>43.7</v>
      </c>
      <c r="D114">
        <v>42.805</v>
      </c>
      <c r="E114">
        <v>52.835999999999999</v>
      </c>
      <c r="F114">
        <v>66</v>
      </c>
      <c r="G114">
        <v>1862</v>
      </c>
    </row>
    <row r="115" spans="1:7" x14ac:dyDescent="0.25">
      <c r="A115" t="s">
        <v>299</v>
      </c>
      <c r="B115" t="s">
        <v>895</v>
      </c>
      <c r="C115">
        <v>46.8</v>
      </c>
      <c r="D115">
        <v>45.387999999999998</v>
      </c>
      <c r="E115">
        <v>52.776000000000003</v>
      </c>
      <c r="F115">
        <v>67</v>
      </c>
      <c r="G115">
        <v>1891.2</v>
      </c>
    </row>
    <row r="116" spans="1:7" x14ac:dyDescent="0.25">
      <c r="A116" t="s">
        <v>299</v>
      </c>
      <c r="B116" t="s">
        <v>896</v>
      </c>
      <c r="C116">
        <v>47.5</v>
      </c>
      <c r="D116">
        <v>45.491</v>
      </c>
      <c r="E116">
        <v>52.713999999999999</v>
      </c>
      <c r="F116">
        <v>66</v>
      </c>
      <c r="G116">
        <v>1899.3</v>
      </c>
    </row>
    <row r="117" spans="1:7" x14ac:dyDescent="0.25">
      <c r="A117" t="s">
        <v>299</v>
      </c>
      <c r="B117" t="s">
        <v>897</v>
      </c>
      <c r="C117">
        <v>47.3</v>
      </c>
      <c r="D117">
        <v>45.329000000000001</v>
      </c>
      <c r="E117">
        <v>52.747999999999998</v>
      </c>
      <c r="F117">
        <v>66</v>
      </c>
      <c r="G117">
        <v>1869.7</v>
      </c>
    </row>
    <row r="118" spans="1:7" x14ac:dyDescent="0.25">
      <c r="A118" t="s">
        <v>299</v>
      </c>
      <c r="B118" t="s">
        <v>898</v>
      </c>
      <c r="C118">
        <v>47.3</v>
      </c>
      <c r="D118">
        <v>46.368000000000002</v>
      </c>
      <c r="E118">
        <v>52.768999999999998</v>
      </c>
      <c r="F118">
        <v>67</v>
      </c>
      <c r="G118">
        <v>1869.7</v>
      </c>
    </row>
    <row r="119" spans="1:7" x14ac:dyDescent="0.25">
      <c r="A119" t="s">
        <v>299</v>
      </c>
      <c r="B119" t="s">
        <v>899</v>
      </c>
      <c r="C119">
        <v>47.5</v>
      </c>
      <c r="D119">
        <v>45.683999999999997</v>
      </c>
      <c r="E119">
        <v>52.790999999999997</v>
      </c>
      <c r="F119">
        <v>67</v>
      </c>
      <c r="G119">
        <v>1901.9</v>
      </c>
    </row>
    <row r="120" spans="1:7" x14ac:dyDescent="0.25">
      <c r="A120" t="s">
        <v>299</v>
      </c>
      <c r="B120" t="s">
        <v>900</v>
      </c>
      <c r="C120">
        <v>46.8</v>
      </c>
      <c r="D120">
        <v>45.243000000000002</v>
      </c>
      <c r="E120">
        <v>52.67</v>
      </c>
      <c r="F120">
        <v>66</v>
      </c>
      <c r="G120">
        <v>1967.4</v>
      </c>
    </row>
    <row r="121" spans="1:7" x14ac:dyDescent="0.25">
      <c r="A121" t="s">
        <v>299</v>
      </c>
      <c r="B121" t="s">
        <v>901</v>
      </c>
      <c r="C121">
        <v>44.2</v>
      </c>
      <c r="D121">
        <v>44.179000000000002</v>
      </c>
      <c r="E121">
        <v>52.848999999999997</v>
      </c>
      <c r="F121">
        <v>67</v>
      </c>
      <c r="G121">
        <v>1954.5</v>
      </c>
    </row>
    <row r="122" spans="1:7" x14ac:dyDescent="0.25">
      <c r="A122" t="s">
        <v>299</v>
      </c>
      <c r="B122" t="s">
        <v>902</v>
      </c>
      <c r="C122">
        <v>44.3</v>
      </c>
      <c r="D122">
        <v>44.085999999999999</v>
      </c>
      <c r="E122">
        <v>52.822000000000003</v>
      </c>
      <c r="F122">
        <v>67</v>
      </c>
      <c r="G122">
        <v>2003.5</v>
      </c>
    </row>
    <row r="123" spans="1:7" x14ac:dyDescent="0.25">
      <c r="A123" t="s">
        <v>299</v>
      </c>
      <c r="B123" t="s">
        <v>903</v>
      </c>
      <c r="C123">
        <v>44.2</v>
      </c>
      <c r="D123">
        <v>43.213999999999999</v>
      </c>
      <c r="E123">
        <v>52.755000000000003</v>
      </c>
      <c r="F123">
        <v>66</v>
      </c>
      <c r="G123">
        <v>1926.8</v>
      </c>
    </row>
    <row r="124" spans="1:7" x14ac:dyDescent="0.25">
      <c r="A124" t="s">
        <v>299</v>
      </c>
      <c r="B124" t="s">
        <v>904</v>
      </c>
      <c r="C124">
        <v>44.3</v>
      </c>
      <c r="D124">
        <v>43.009</v>
      </c>
      <c r="E124">
        <v>52.792000000000002</v>
      </c>
      <c r="F124">
        <v>67</v>
      </c>
      <c r="G124">
        <v>1949.7</v>
      </c>
    </row>
    <row r="125" spans="1:7" x14ac:dyDescent="0.25">
      <c r="A125" t="s">
        <v>299</v>
      </c>
      <c r="B125" t="s">
        <v>905</v>
      </c>
      <c r="C125">
        <v>44.2</v>
      </c>
      <c r="D125">
        <v>43.968000000000004</v>
      </c>
      <c r="E125">
        <v>52.71</v>
      </c>
      <c r="F125">
        <v>66</v>
      </c>
      <c r="G125">
        <v>1989.4</v>
      </c>
    </row>
    <row r="126" spans="1:7" x14ac:dyDescent="0.25">
      <c r="A126" t="s">
        <v>299</v>
      </c>
      <c r="B126" t="s">
        <v>906</v>
      </c>
      <c r="C126">
        <v>44.2</v>
      </c>
      <c r="D126">
        <v>43.728000000000002</v>
      </c>
      <c r="E126">
        <v>52.758000000000003</v>
      </c>
      <c r="F126">
        <v>65</v>
      </c>
      <c r="G126">
        <v>1989.4</v>
      </c>
    </row>
    <row r="127" spans="1:7" x14ac:dyDescent="0.25">
      <c r="A127" t="s">
        <v>299</v>
      </c>
      <c r="B127" t="s">
        <v>907</v>
      </c>
      <c r="C127">
        <v>47</v>
      </c>
      <c r="D127">
        <v>45.223999999999997</v>
      </c>
      <c r="E127">
        <v>52.7</v>
      </c>
      <c r="F127">
        <v>66</v>
      </c>
      <c r="G127">
        <v>1934.3</v>
      </c>
    </row>
    <row r="128" spans="1:7" x14ac:dyDescent="0.25">
      <c r="A128" t="s">
        <v>299</v>
      </c>
      <c r="B128" t="s">
        <v>908</v>
      </c>
      <c r="C128">
        <v>44.8</v>
      </c>
      <c r="D128">
        <v>45.223999999999997</v>
      </c>
      <c r="E128">
        <v>52.707000000000001</v>
      </c>
      <c r="F128">
        <v>66</v>
      </c>
      <c r="G128">
        <v>1934.3</v>
      </c>
    </row>
    <row r="129" spans="1:7" x14ac:dyDescent="0.25">
      <c r="A129" t="s">
        <v>299</v>
      </c>
      <c r="B129" t="s">
        <v>909</v>
      </c>
      <c r="C129">
        <v>47.1</v>
      </c>
      <c r="D129">
        <v>44.667000000000002</v>
      </c>
      <c r="E129">
        <v>52.707000000000001</v>
      </c>
      <c r="F129">
        <v>66</v>
      </c>
      <c r="G129">
        <v>1819.2</v>
      </c>
    </row>
    <row r="130" spans="1:7" x14ac:dyDescent="0.25">
      <c r="A130" t="s">
        <v>299</v>
      </c>
      <c r="B130" t="s">
        <v>910</v>
      </c>
      <c r="C130">
        <v>46.9</v>
      </c>
      <c r="D130">
        <v>45.468000000000004</v>
      </c>
      <c r="E130">
        <v>52.674999999999997</v>
      </c>
      <c r="F130">
        <v>66</v>
      </c>
      <c r="G130">
        <v>1799.6</v>
      </c>
    </row>
    <row r="131" spans="1:7" x14ac:dyDescent="0.25">
      <c r="A131" t="s">
        <v>299</v>
      </c>
      <c r="B131" t="s">
        <v>911</v>
      </c>
      <c r="C131">
        <v>47.7</v>
      </c>
      <c r="D131">
        <v>45.969000000000001</v>
      </c>
      <c r="E131">
        <v>52.581000000000003</v>
      </c>
      <c r="F131">
        <v>66</v>
      </c>
      <c r="G131">
        <v>1797.5</v>
      </c>
    </row>
    <row r="132" spans="1:7" x14ac:dyDescent="0.25">
      <c r="A132" t="s">
        <v>299</v>
      </c>
      <c r="B132" t="s">
        <v>912</v>
      </c>
      <c r="C132">
        <v>46.5</v>
      </c>
      <c r="D132">
        <v>46.179000000000002</v>
      </c>
      <c r="E132">
        <v>52.542000000000002</v>
      </c>
      <c r="F132">
        <v>65</v>
      </c>
      <c r="G132">
        <v>1713.8</v>
      </c>
    </row>
    <row r="133" spans="1:7" x14ac:dyDescent="0.25">
      <c r="A133" t="s">
        <v>299</v>
      </c>
      <c r="B133" t="s">
        <v>913</v>
      </c>
      <c r="C133">
        <v>47.2</v>
      </c>
      <c r="D133">
        <v>45.055</v>
      </c>
      <c r="E133">
        <v>52.552999999999997</v>
      </c>
      <c r="F133">
        <v>66</v>
      </c>
      <c r="G133">
        <v>1737.6</v>
      </c>
    </row>
    <row r="134" spans="1:7" x14ac:dyDescent="0.25">
      <c r="A134" t="s">
        <v>299</v>
      </c>
      <c r="B134" t="s">
        <v>914</v>
      </c>
      <c r="C134">
        <v>47.2</v>
      </c>
      <c r="D134">
        <v>45.643999999999998</v>
      </c>
      <c r="E134">
        <v>52.613</v>
      </c>
      <c r="F134">
        <v>67</v>
      </c>
      <c r="G134">
        <v>1678.6</v>
      </c>
    </row>
    <row r="135" spans="1:7" x14ac:dyDescent="0.25">
      <c r="A135" t="s">
        <v>299</v>
      </c>
      <c r="B135" t="s">
        <v>915</v>
      </c>
      <c r="C135">
        <v>47.2</v>
      </c>
      <c r="D135">
        <v>44.985999999999997</v>
      </c>
      <c r="E135">
        <v>52.578000000000003</v>
      </c>
      <c r="F135">
        <v>66</v>
      </c>
      <c r="G135">
        <v>1739.7</v>
      </c>
    </row>
    <row r="136" spans="1:7" x14ac:dyDescent="0.25">
      <c r="A136" t="s">
        <v>299</v>
      </c>
      <c r="B136" t="s">
        <v>916</v>
      </c>
      <c r="C136">
        <v>47.2</v>
      </c>
      <c r="D136">
        <v>46.02</v>
      </c>
      <c r="E136">
        <v>52.667999999999999</v>
      </c>
      <c r="F136">
        <v>66</v>
      </c>
      <c r="G136">
        <v>1696.8</v>
      </c>
    </row>
    <row r="137" spans="1:7" x14ac:dyDescent="0.25">
      <c r="A137" t="s">
        <v>299</v>
      </c>
      <c r="B137" t="s">
        <v>917</v>
      </c>
      <c r="C137">
        <v>46.5</v>
      </c>
      <c r="D137">
        <v>45.231000000000002</v>
      </c>
      <c r="E137">
        <v>52.56</v>
      </c>
      <c r="F137">
        <v>66</v>
      </c>
      <c r="G137">
        <v>1742.4</v>
      </c>
    </row>
    <row r="138" spans="1:7" x14ac:dyDescent="0.25">
      <c r="A138" t="s">
        <v>299</v>
      </c>
      <c r="B138" t="s">
        <v>918</v>
      </c>
      <c r="C138">
        <v>46.5</v>
      </c>
      <c r="D138">
        <v>45.462000000000003</v>
      </c>
      <c r="E138">
        <v>52.637</v>
      </c>
      <c r="F138">
        <v>67</v>
      </c>
      <c r="G138">
        <v>1690.9</v>
      </c>
    </row>
    <row r="139" spans="1:7" x14ac:dyDescent="0.25">
      <c r="A139" t="s">
        <v>299</v>
      </c>
      <c r="B139" t="s">
        <v>919</v>
      </c>
      <c r="C139">
        <v>47.7</v>
      </c>
      <c r="D139">
        <v>46.45</v>
      </c>
      <c r="E139">
        <v>52.459000000000003</v>
      </c>
      <c r="F139">
        <v>66</v>
      </c>
      <c r="G139">
        <v>1762</v>
      </c>
    </row>
    <row r="140" spans="1:7" x14ac:dyDescent="0.25">
      <c r="A140" t="s">
        <v>299</v>
      </c>
      <c r="B140" t="s">
        <v>920</v>
      </c>
      <c r="C140">
        <v>47.8</v>
      </c>
      <c r="D140">
        <v>46.356999999999999</v>
      </c>
      <c r="E140">
        <v>52.524000000000001</v>
      </c>
      <c r="F140">
        <v>67</v>
      </c>
      <c r="G140">
        <v>1954.7</v>
      </c>
    </row>
    <row r="141" spans="1:7" x14ac:dyDescent="0.25">
      <c r="A141" t="s">
        <v>299</v>
      </c>
      <c r="B141" t="s">
        <v>921</v>
      </c>
      <c r="C141">
        <v>43.9</v>
      </c>
      <c r="D141">
        <v>42.426000000000002</v>
      </c>
      <c r="E141">
        <v>52.670999999999999</v>
      </c>
      <c r="F141">
        <v>66</v>
      </c>
      <c r="G141">
        <v>1800.7</v>
      </c>
    </row>
    <row r="142" spans="1:7" x14ac:dyDescent="0.25">
      <c r="A142" t="s">
        <v>299</v>
      </c>
      <c r="B142" t="s">
        <v>922</v>
      </c>
      <c r="C142">
        <v>46.8</v>
      </c>
      <c r="D142">
        <v>45.545999999999999</v>
      </c>
      <c r="E142">
        <v>52.572000000000003</v>
      </c>
      <c r="F142">
        <v>67</v>
      </c>
      <c r="G142">
        <v>1762.4</v>
      </c>
    </row>
    <row r="143" spans="1:7" x14ac:dyDescent="0.25">
      <c r="A143" t="s">
        <v>299</v>
      </c>
      <c r="B143" t="s">
        <v>923</v>
      </c>
      <c r="C143">
        <v>46.7</v>
      </c>
      <c r="D143">
        <v>45.218000000000004</v>
      </c>
      <c r="E143">
        <v>52.545999999999999</v>
      </c>
      <c r="F143">
        <v>66</v>
      </c>
      <c r="G143">
        <v>1992.9</v>
      </c>
    </row>
    <row r="144" spans="1:7" x14ac:dyDescent="0.25">
      <c r="A144" t="s">
        <v>299</v>
      </c>
      <c r="B144" t="s">
        <v>924</v>
      </c>
      <c r="C144">
        <v>43.8</v>
      </c>
      <c r="D144">
        <v>42.948999999999998</v>
      </c>
      <c r="E144">
        <v>52.734999999999999</v>
      </c>
      <c r="F144">
        <v>66</v>
      </c>
      <c r="G144">
        <v>1877.3</v>
      </c>
    </row>
    <row r="145" spans="1:7" x14ac:dyDescent="0.25">
      <c r="A145" t="s">
        <v>299</v>
      </c>
      <c r="B145" t="s">
        <v>925</v>
      </c>
      <c r="C145">
        <v>43.9</v>
      </c>
      <c r="D145">
        <v>42.932000000000002</v>
      </c>
      <c r="E145">
        <v>52.66</v>
      </c>
      <c r="F145">
        <v>66</v>
      </c>
      <c r="G145">
        <v>1819.8</v>
      </c>
    </row>
    <row r="146" spans="1:7" x14ac:dyDescent="0.25">
      <c r="A146" t="s">
        <v>299</v>
      </c>
      <c r="B146" t="s">
        <v>926</v>
      </c>
      <c r="C146">
        <v>46.8</v>
      </c>
      <c r="D146">
        <v>45.444000000000003</v>
      </c>
      <c r="E146">
        <v>52.606999999999999</v>
      </c>
      <c r="F146">
        <v>66</v>
      </c>
      <c r="G146">
        <v>1811.2</v>
      </c>
    </row>
    <row r="147" spans="1:7" x14ac:dyDescent="0.25">
      <c r="A147" t="s">
        <v>299</v>
      </c>
      <c r="B147" t="s">
        <v>927</v>
      </c>
      <c r="C147">
        <v>47</v>
      </c>
      <c r="D147">
        <v>45.634999999999998</v>
      </c>
      <c r="E147">
        <v>52.616</v>
      </c>
      <c r="F147">
        <v>66</v>
      </c>
      <c r="G147">
        <v>1911.3</v>
      </c>
    </row>
    <row r="148" spans="1:7" x14ac:dyDescent="0.25">
      <c r="A148" t="s">
        <v>299</v>
      </c>
      <c r="B148" t="s">
        <v>928</v>
      </c>
      <c r="C148">
        <v>47.4</v>
      </c>
      <c r="D148">
        <v>45.908999999999999</v>
      </c>
      <c r="E148">
        <v>52.476999999999997</v>
      </c>
      <c r="F148">
        <v>66</v>
      </c>
      <c r="G148">
        <v>1844.1</v>
      </c>
    </row>
    <row r="149" spans="1:7" x14ac:dyDescent="0.25">
      <c r="A149" t="s">
        <v>299</v>
      </c>
      <c r="B149" t="s">
        <v>929</v>
      </c>
      <c r="C149">
        <v>47</v>
      </c>
      <c r="D149">
        <v>45.98</v>
      </c>
      <c r="E149">
        <v>52.567999999999998</v>
      </c>
      <c r="F149">
        <v>66</v>
      </c>
      <c r="G149">
        <v>1827.2</v>
      </c>
    </row>
    <row r="150" spans="1:7" x14ac:dyDescent="0.25">
      <c r="A150" t="s">
        <v>299</v>
      </c>
      <c r="B150" t="s">
        <v>930</v>
      </c>
      <c r="C150">
        <v>51.5</v>
      </c>
      <c r="D150">
        <v>48.701999999999998</v>
      </c>
      <c r="E150">
        <v>52.259</v>
      </c>
      <c r="F150">
        <v>65</v>
      </c>
      <c r="G150">
        <v>1862.9</v>
      </c>
    </row>
    <row r="151" spans="1:7" x14ac:dyDescent="0.25">
      <c r="A151" t="s">
        <v>299</v>
      </c>
      <c r="B151" t="s">
        <v>931</v>
      </c>
      <c r="C151">
        <v>57.5</v>
      </c>
      <c r="D151">
        <v>52.48</v>
      </c>
      <c r="E151">
        <v>51.914999999999999</v>
      </c>
      <c r="F151">
        <v>64</v>
      </c>
      <c r="G151">
        <v>1532.9</v>
      </c>
    </row>
    <row r="152" spans="1:7" x14ac:dyDescent="0.25">
      <c r="A152" t="s">
        <v>299</v>
      </c>
      <c r="B152" t="s">
        <v>932</v>
      </c>
      <c r="C152">
        <v>67.400000000000006</v>
      </c>
      <c r="D152">
        <v>58.488</v>
      </c>
      <c r="E152">
        <v>51.54</v>
      </c>
      <c r="F152">
        <v>66</v>
      </c>
      <c r="G152">
        <v>1843.4</v>
      </c>
    </row>
    <row r="153" spans="1:7" x14ac:dyDescent="0.25">
      <c r="A153" t="s">
        <v>299</v>
      </c>
      <c r="B153" t="s">
        <v>933</v>
      </c>
      <c r="C153">
        <v>47.9</v>
      </c>
      <c r="D153">
        <v>47.387</v>
      </c>
      <c r="E153">
        <v>52.536999999999999</v>
      </c>
      <c r="F153">
        <v>66</v>
      </c>
      <c r="G153">
        <v>1853.3</v>
      </c>
    </row>
    <row r="154" spans="1:7" x14ac:dyDescent="0.25">
      <c r="A154" t="s">
        <v>299</v>
      </c>
      <c r="B154" t="s">
        <v>934</v>
      </c>
      <c r="C154">
        <v>50.9</v>
      </c>
      <c r="D154">
        <v>49.259</v>
      </c>
      <c r="E154">
        <v>52.427</v>
      </c>
      <c r="F154">
        <v>67</v>
      </c>
      <c r="G154">
        <v>1746.1</v>
      </c>
    </row>
    <row r="155" spans="1:7" x14ac:dyDescent="0.25">
      <c r="A155" t="s">
        <v>299</v>
      </c>
      <c r="B155" t="s">
        <v>935</v>
      </c>
      <c r="C155">
        <v>45.2</v>
      </c>
      <c r="D155">
        <v>43.540999999999997</v>
      </c>
      <c r="E155">
        <v>52.649000000000001</v>
      </c>
      <c r="F155">
        <v>66</v>
      </c>
      <c r="G155">
        <v>1864.6</v>
      </c>
    </row>
    <row r="156" spans="1:7" x14ac:dyDescent="0.25">
      <c r="A156" t="s">
        <v>299</v>
      </c>
      <c r="B156" t="s">
        <v>936</v>
      </c>
      <c r="C156">
        <v>45.4</v>
      </c>
      <c r="D156">
        <v>43.634</v>
      </c>
      <c r="E156">
        <v>52.585999999999999</v>
      </c>
      <c r="F156">
        <v>66</v>
      </c>
      <c r="G156">
        <v>1718.7</v>
      </c>
    </row>
    <row r="157" spans="1:7" x14ac:dyDescent="0.25">
      <c r="A157" t="s">
        <v>299</v>
      </c>
      <c r="B157" t="s">
        <v>937</v>
      </c>
      <c r="C157">
        <v>44.6</v>
      </c>
      <c r="D157">
        <v>43.5</v>
      </c>
      <c r="E157">
        <v>52.475000000000001</v>
      </c>
      <c r="F157">
        <v>66</v>
      </c>
      <c r="G157">
        <v>1908.9</v>
      </c>
    </row>
    <row r="158" spans="1:7" x14ac:dyDescent="0.25">
      <c r="A158" t="s">
        <v>299</v>
      </c>
      <c r="B158" t="s">
        <v>938</v>
      </c>
      <c r="C158">
        <v>43.8</v>
      </c>
      <c r="D158">
        <v>43.164000000000001</v>
      </c>
      <c r="E158">
        <v>52.767000000000003</v>
      </c>
      <c r="F158">
        <v>67</v>
      </c>
      <c r="G158">
        <v>1709.6</v>
      </c>
    </row>
    <row r="159" spans="1:7" x14ac:dyDescent="0.25">
      <c r="A159" t="s">
        <v>299</v>
      </c>
      <c r="B159" t="s">
        <v>939</v>
      </c>
      <c r="C159">
        <v>44.2</v>
      </c>
      <c r="D159">
        <v>43.545999999999999</v>
      </c>
      <c r="E159">
        <v>52.774999999999999</v>
      </c>
      <c r="F159">
        <v>67</v>
      </c>
      <c r="G159">
        <v>1882.9</v>
      </c>
    </row>
    <row r="160" spans="1:7" x14ac:dyDescent="0.25">
      <c r="A160" t="s">
        <v>299</v>
      </c>
      <c r="B160" t="s">
        <v>940</v>
      </c>
      <c r="C160">
        <v>43.9</v>
      </c>
      <c r="D160">
        <v>43.646000000000001</v>
      </c>
      <c r="E160">
        <v>52.673999999999999</v>
      </c>
      <c r="F160">
        <v>66</v>
      </c>
      <c r="G160">
        <v>1926.3</v>
      </c>
    </row>
    <row r="161" spans="1:7" x14ac:dyDescent="0.25">
      <c r="A161" t="s">
        <v>299</v>
      </c>
      <c r="B161" t="s">
        <v>941</v>
      </c>
      <c r="C161">
        <v>49</v>
      </c>
      <c r="D161">
        <v>45.970999999999997</v>
      </c>
      <c r="E161">
        <v>52.337000000000003</v>
      </c>
      <c r="F161">
        <v>65</v>
      </c>
      <c r="G161">
        <v>1483.4</v>
      </c>
    </row>
    <row r="162" spans="1:7" x14ac:dyDescent="0.25">
      <c r="A162" t="s">
        <v>299</v>
      </c>
      <c r="B162" t="s">
        <v>942</v>
      </c>
      <c r="C162">
        <v>45.5</v>
      </c>
      <c r="D162">
        <v>45.011000000000003</v>
      </c>
      <c r="E162">
        <v>52.548999999999999</v>
      </c>
      <c r="F162">
        <v>65</v>
      </c>
      <c r="G162">
        <v>1937.7</v>
      </c>
    </row>
    <row r="163" spans="1:7" x14ac:dyDescent="0.25">
      <c r="A163" t="s">
        <v>299</v>
      </c>
      <c r="B163" t="s">
        <v>943</v>
      </c>
      <c r="C163">
        <v>45.7</v>
      </c>
      <c r="D163">
        <v>44.713000000000001</v>
      </c>
      <c r="E163">
        <v>52.66</v>
      </c>
      <c r="F163">
        <v>66</v>
      </c>
      <c r="G163">
        <v>1822.8</v>
      </c>
    </row>
    <row r="164" spans="1:7" x14ac:dyDescent="0.25">
      <c r="A164" t="s">
        <v>299</v>
      </c>
      <c r="B164" t="s">
        <v>944</v>
      </c>
      <c r="C164">
        <v>45.1</v>
      </c>
      <c r="D164">
        <v>43.802</v>
      </c>
      <c r="E164">
        <v>52.481999999999999</v>
      </c>
      <c r="F164">
        <v>66</v>
      </c>
      <c r="G164">
        <v>1912</v>
      </c>
    </row>
    <row r="165" spans="1:7" x14ac:dyDescent="0.25">
      <c r="A165" t="s">
        <v>299</v>
      </c>
      <c r="B165" t="s">
        <v>945</v>
      </c>
      <c r="C165">
        <v>45.1</v>
      </c>
      <c r="D165">
        <v>44.305</v>
      </c>
      <c r="E165">
        <v>52.682000000000002</v>
      </c>
      <c r="F165">
        <v>67</v>
      </c>
      <c r="G165">
        <v>1986.7</v>
      </c>
    </row>
    <row r="166" spans="1:7" x14ac:dyDescent="0.25">
      <c r="A166" t="s">
        <v>299</v>
      </c>
      <c r="B166" t="s">
        <v>946</v>
      </c>
      <c r="C166">
        <v>44.2</v>
      </c>
      <c r="D166">
        <v>44.53</v>
      </c>
      <c r="E166">
        <v>52.741999999999997</v>
      </c>
      <c r="F166">
        <v>66</v>
      </c>
      <c r="G166">
        <v>1933.3</v>
      </c>
    </row>
    <row r="167" spans="1:7" x14ac:dyDescent="0.25">
      <c r="A167" t="s">
        <v>299</v>
      </c>
      <c r="B167" t="s">
        <v>947</v>
      </c>
      <c r="C167">
        <v>44.4</v>
      </c>
      <c r="D167">
        <v>43.576999999999998</v>
      </c>
      <c r="E167">
        <v>52.713999999999999</v>
      </c>
      <c r="F167">
        <v>66</v>
      </c>
      <c r="G167">
        <v>1932.6</v>
      </c>
    </row>
    <row r="168" spans="1:7" x14ac:dyDescent="0.25">
      <c r="A168" t="s">
        <v>299</v>
      </c>
      <c r="B168" t="s">
        <v>948</v>
      </c>
      <c r="C168">
        <v>44</v>
      </c>
      <c r="D168">
        <v>43.851999999999997</v>
      </c>
      <c r="E168">
        <v>52.62</v>
      </c>
      <c r="F168">
        <v>66</v>
      </c>
      <c r="G168">
        <v>1955.1</v>
      </c>
    </row>
    <row r="169" spans="1:7" x14ac:dyDescent="0.25">
      <c r="A169" t="s">
        <v>299</v>
      </c>
      <c r="B169" t="s">
        <v>949</v>
      </c>
      <c r="C169">
        <v>44.2</v>
      </c>
      <c r="D169">
        <v>43.18</v>
      </c>
      <c r="E169">
        <v>52.725000000000001</v>
      </c>
      <c r="F169">
        <v>66</v>
      </c>
      <c r="G169">
        <v>1953.3</v>
      </c>
    </row>
    <row r="170" spans="1:7" x14ac:dyDescent="0.25">
      <c r="A170" t="s">
        <v>299</v>
      </c>
      <c r="B170" t="s">
        <v>950</v>
      </c>
      <c r="C170">
        <v>44.3</v>
      </c>
      <c r="D170">
        <v>43.860999999999997</v>
      </c>
      <c r="E170">
        <v>52.703000000000003</v>
      </c>
      <c r="F170">
        <v>66</v>
      </c>
      <c r="G170">
        <v>1969.9</v>
      </c>
    </row>
    <row r="171" spans="1:7" x14ac:dyDescent="0.25">
      <c r="A171" t="s">
        <v>299</v>
      </c>
      <c r="B171" t="s">
        <v>951</v>
      </c>
      <c r="C171">
        <v>45.1</v>
      </c>
      <c r="D171">
        <v>44.923000000000002</v>
      </c>
      <c r="E171">
        <v>52.603000000000002</v>
      </c>
      <c r="F171">
        <v>66</v>
      </c>
      <c r="G171">
        <v>1943</v>
      </c>
    </row>
    <row r="172" spans="1:7" x14ac:dyDescent="0.25">
      <c r="A172" t="s">
        <v>299</v>
      </c>
      <c r="B172" t="s">
        <v>952</v>
      </c>
      <c r="C172">
        <v>44.2</v>
      </c>
      <c r="D172">
        <v>44.091000000000001</v>
      </c>
      <c r="E172">
        <v>52.651000000000003</v>
      </c>
      <c r="F172">
        <v>66</v>
      </c>
      <c r="G172">
        <v>1978.3</v>
      </c>
    </row>
    <row r="173" spans="1:7" x14ac:dyDescent="0.25">
      <c r="A173" t="s">
        <v>299</v>
      </c>
      <c r="B173" t="s">
        <v>953</v>
      </c>
      <c r="C173">
        <v>44.3</v>
      </c>
      <c r="D173">
        <v>43.609000000000002</v>
      </c>
      <c r="E173">
        <v>52.713999999999999</v>
      </c>
      <c r="F173">
        <v>66</v>
      </c>
      <c r="G173">
        <v>1906.2</v>
      </c>
    </row>
    <row r="174" spans="1:7" x14ac:dyDescent="0.25">
      <c r="A174" t="s">
        <v>299</v>
      </c>
      <c r="B174" t="s">
        <v>954</v>
      </c>
      <c r="C174">
        <v>43.9</v>
      </c>
      <c r="D174">
        <v>42.796999999999997</v>
      </c>
      <c r="E174">
        <v>52.633000000000003</v>
      </c>
      <c r="F174">
        <v>66</v>
      </c>
      <c r="G174">
        <v>1940.5</v>
      </c>
    </row>
    <row r="175" spans="1:7" x14ac:dyDescent="0.25">
      <c r="A175" t="s">
        <v>299</v>
      </c>
      <c r="B175" t="s">
        <v>955</v>
      </c>
      <c r="C175">
        <v>44.2</v>
      </c>
      <c r="D175">
        <v>43.951999999999998</v>
      </c>
      <c r="E175">
        <v>52.74</v>
      </c>
      <c r="F175">
        <v>66</v>
      </c>
      <c r="G175">
        <v>1973.6</v>
      </c>
    </row>
    <row r="176" spans="1:7" x14ac:dyDescent="0.25">
      <c r="A176" t="s">
        <v>299</v>
      </c>
      <c r="B176" t="s">
        <v>956</v>
      </c>
      <c r="C176">
        <v>43.8</v>
      </c>
      <c r="D176">
        <v>42.546999999999997</v>
      </c>
      <c r="E176">
        <v>52.744999999999997</v>
      </c>
      <c r="F176">
        <v>66</v>
      </c>
      <c r="G176">
        <v>1941.1</v>
      </c>
    </row>
    <row r="177" spans="1:7" x14ac:dyDescent="0.25">
      <c r="A177" t="s">
        <v>299</v>
      </c>
      <c r="B177" t="s">
        <v>957</v>
      </c>
      <c r="C177">
        <v>43.6</v>
      </c>
      <c r="D177">
        <v>42.445</v>
      </c>
      <c r="E177">
        <v>52.640999999999998</v>
      </c>
      <c r="F177">
        <v>66</v>
      </c>
      <c r="G177">
        <v>1963.4</v>
      </c>
    </row>
    <row r="178" spans="1:7" x14ac:dyDescent="0.25">
      <c r="A178" t="s">
        <v>299</v>
      </c>
      <c r="B178" t="s">
        <v>958</v>
      </c>
      <c r="C178">
        <v>43.4</v>
      </c>
      <c r="D178">
        <v>42.896999999999998</v>
      </c>
      <c r="E178">
        <v>52.637999999999998</v>
      </c>
      <c r="F178">
        <v>66</v>
      </c>
      <c r="G178">
        <v>1948.3</v>
      </c>
    </row>
    <row r="179" spans="1:7" x14ac:dyDescent="0.25">
      <c r="A179" t="s">
        <v>299</v>
      </c>
      <c r="B179" t="s">
        <v>959</v>
      </c>
      <c r="C179">
        <v>44</v>
      </c>
      <c r="D179">
        <v>42.94</v>
      </c>
      <c r="E179">
        <v>52.71</v>
      </c>
      <c r="F179">
        <v>66</v>
      </c>
      <c r="G179">
        <v>1906.8</v>
      </c>
    </row>
    <row r="180" spans="1:7" x14ac:dyDescent="0.25">
      <c r="A180" t="s">
        <v>299</v>
      </c>
      <c r="B180" t="s">
        <v>960</v>
      </c>
      <c r="C180">
        <v>44.2</v>
      </c>
      <c r="D180">
        <v>43.218000000000004</v>
      </c>
      <c r="E180">
        <v>52.844999999999999</v>
      </c>
      <c r="F180">
        <v>66</v>
      </c>
      <c r="G180">
        <v>1959.5</v>
      </c>
    </row>
    <row r="181" spans="1:7" x14ac:dyDescent="0.25">
      <c r="A181" t="s">
        <v>299</v>
      </c>
      <c r="B181" t="s">
        <v>961</v>
      </c>
      <c r="C181">
        <v>44.4</v>
      </c>
      <c r="D181">
        <v>43.052</v>
      </c>
      <c r="E181">
        <v>52.71</v>
      </c>
      <c r="F181">
        <v>65</v>
      </c>
      <c r="G181">
        <v>1950.2</v>
      </c>
    </row>
    <row r="182" spans="1:7" x14ac:dyDescent="0.25">
      <c r="A182" t="s">
        <v>299</v>
      </c>
      <c r="B182" t="s">
        <v>962</v>
      </c>
      <c r="C182">
        <v>44</v>
      </c>
      <c r="D182">
        <v>42.933</v>
      </c>
      <c r="E182">
        <v>52.62</v>
      </c>
      <c r="F182">
        <v>66</v>
      </c>
      <c r="G182">
        <v>1967.9</v>
      </c>
    </row>
    <row r="183" spans="1:7" x14ac:dyDescent="0.25">
      <c r="A183" t="s">
        <v>299</v>
      </c>
      <c r="B183" t="s">
        <v>963</v>
      </c>
      <c r="C183">
        <v>44.6</v>
      </c>
      <c r="D183">
        <v>43.527000000000001</v>
      </c>
      <c r="E183">
        <v>52.676000000000002</v>
      </c>
      <c r="F183">
        <v>66</v>
      </c>
      <c r="G183">
        <v>1933.5</v>
      </c>
    </row>
    <row r="184" spans="1:7" x14ac:dyDescent="0.25">
      <c r="A184" t="s">
        <v>299</v>
      </c>
      <c r="B184" t="s">
        <v>964</v>
      </c>
      <c r="C184">
        <v>43.5</v>
      </c>
      <c r="D184">
        <v>42.441000000000003</v>
      </c>
      <c r="E184">
        <v>52.689</v>
      </c>
      <c r="F184">
        <v>66</v>
      </c>
      <c r="G184">
        <v>1934.2</v>
      </c>
    </row>
    <row r="185" spans="1:7" x14ac:dyDescent="0.25">
      <c r="A185" t="s">
        <v>299</v>
      </c>
      <c r="B185" t="s">
        <v>965</v>
      </c>
      <c r="C185">
        <v>43.8</v>
      </c>
      <c r="D185">
        <v>43.274000000000001</v>
      </c>
      <c r="E185">
        <v>52.603999999999999</v>
      </c>
      <c r="F185">
        <v>64</v>
      </c>
      <c r="G185">
        <v>1961</v>
      </c>
    </row>
    <row r="186" spans="1:7" x14ac:dyDescent="0.25">
      <c r="A186" t="s">
        <v>299</v>
      </c>
      <c r="B186" t="s">
        <v>966</v>
      </c>
      <c r="C186">
        <v>44.1</v>
      </c>
      <c r="D186">
        <v>42.274000000000001</v>
      </c>
      <c r="E186">
        <v>52.57</v>
      </c>
      <c r="F186">
        <v>66</v>
      </c>
      <c r="G186">
        <v>1899.1</v>
      </c>
    </row>
    <row r="187" spans="1:7" x14ac:dyDescent="0.25">
      <c r="A187" t="s">
        <v>299</v>
      </c>
      <c r="B187" t="s">
        <v>967</v>
      </c>
      <c r="C187">
        <v>43.8</v>
      </c>
      <c r="D187">
        <v>42.969000000000001</v>
      </c>
      <c r="E187">
        <v>52.786999999999999</v>
      </c>
      <c r="F187">
        <v>67</v>
      </c>
      <c r="G187">
        <v>1952.2</v>
      </c>
    </row>
    <row r="188" spans="1:7" x14ac:dyDescent="0.25">
      <c r="A188" t="s">
        <v>299</v>
      </c>
      <c r="B188" t="s">
        <v>968</v>
      </c>
      <c r="C188">
        <v>48.5</v>
      </c>
      <c r="D188">
        <v>45.652000000000001</v>
      </c>
      <c r="E188">
        <v>52.408999999999999</v>
      </c>
      <c r="F188">
        <v>65</v>
      </c>
      <c r="G188">
        <v>1960.8</v>
      </c>
    </row>
    <row r="189" spans="1:7" x14ac:dyDescent="0.25">
      <c r="A189" t="s">
        <v>299</v>
      </c>
      <c r="B189" t="s">
        <v>969</v>
      </c>
      <c r="C189">
        <v>43.7</v>
      </c>
      <c r="D189">
        <v>42.194000000000003</v>
      </c>
      <c r="E189">
        <v>52.652999999999999</v>
      </c>
      <c r="F189">
        <v>67</v>
      </c>
      <c r="G189">
        <v>1950.4</v>
      </c>
    </row>
    <row r="190" spans="1:7" x14ac:dyDescent="0.25">
      <c r="A190" t="s">
        <v>299</v>
      </c>
      <c r="B190" t="s">
        <v>970</v>
      </c>
      <c r="C190">
        <v>44.2</v>
      </c>
      <c r="D190">
        <v>42.575000000000003</v>
      </c>
      <c r="E190">
        <v>52.597000000000001</v>
      </c>
      <c r="F190">
        <v>66</v>
      </c>
      <c r="G190">
        <v>1948.6</v>
      </c>
    </row>
    <row r="191" spans="1:7" x14ac:dyDescent="0.25">
      <c r="A191" t="s">
        <v>299</v>
      </c>
      <c r="B191" t="s">
        <v>971</v>
      </c>
      <c r="C191">
        <v>44.1</v>
      </c>
      <c r="D191">
        <v>43.371000000000002</v>
      </c>
      <c r="E191">
        <v>52.701999999999998</v>
      </c>
      <c r="F191">
        <v>68</v>
      </c>
      <c r="G191">
        <v>1968.1</v>
      </c>
    </row>
    <row r="192" spans="1:7" x14ac:dyDescent="0.25">
      <c r="A192" t="s">
        <v>299</v>
      </c>
      <c r="B192" t="s">
        <v>972</v>
      </c>
      <c r="C192">
        <v>43.6</v>
      </c>
      <c r="D192">
        <v>42.960999999999999</v>
      </c>
      <c r="E192">
        <v>52.640999999999998</v>
      </c>
      <c r="F192">
        <v>66</v>
      </c>
      <c r="G192">
        <v>1933.2</v>
      </c>
    </row>
    <row r="193" spans="1:7" x14ac:dyDescent="0.25">
      <c r="A193" t="s">
        <v>299</v>
      </c>
      <c r="B193" t="s">
        <v>973</v>
      </c>
      <c r="C193">
        <v>44.2</v>
      </c>
      <c r="D193">
        <v>43.125</v>
      </c>
      <c r="E193">
        <v>52.649000000000001</v>
      </c>
      <c r="F193">
        <v>67</v>
      </c>
      <c r="G193">
        <v>1957.5</v>
      </c>
    </row>
    <row r="194" spans="1:7" x14ac:dyDescent="0.25">
      <c r="A194" t="s">
        <v>299</v>
      </c>
      <c r="B194" t="s">
        <v>974</v>
      </c>
      <c r="C194">
        <v>44.2</v>
      </c>
      <c r="D194">
        <v>43.116</v>
      </c>
      <c r="E194">
        <v>52.753</v>
      </c>
      <c r="F194">
        <v>67</v>
      </c>
      <c r="G194">
        <v>1947.2</v>
      </c>
    </row>
    <row r="195" spans="1:7" x14ac:dyDescent="0.25">
      <c r="A195" t="s">
        <v>299</v>
      </c>
      <c r="B195" t="s">
        <v>975</v>
      </c>
      <c r="C195">
        <v>46.8</v>
      </c>
      <c r="D195">
        <v>44.024000000000001</v>
      </c>
      <c r="E195">
        <v>52.634999999999998</v>
      </c>
      <c r="F195">
        <v>67</v>
      </c>
      <c r="G195">
        <v>1980.4</v>
      </c>
    </row>
    <row r="196" spans="1:7" x14ac:dyDescent="0.25">
      <c r="A196" t="s">
        <v>299</v>
      </c>
      <c r="B196" t="s">
        <v>976</v>
      </c>
      <c r="C196">
        <v>44.9</v>
      </c>
      <c r="D196">
        <v>43.944000000000003</v>
      </c>
      <c r="E196">
        <v>52.750999999999998</v>
      </c>
      <c r="F196">
        <v>67</v>
      </c>
      <c r="G196">
        <v>1930.3</v>
      </c>
    </row>
    <row r="197" spans="1:7" x14ac:dyDescent="0.25">
      <c r="A197" t="s">
        <v>299</v>
      </c>
      <c r="B197" t="s">
        <v>977</v>
      </c>
      <c r="C197">
        <v>44.5</v>
      </c>
      <c r="D197">
        <v>43.683</v>
      </c>
      <c r="E197">
        <v>52.692</v>
      </c>
      <c r="F197">
        <v>66</v>
      </c>
      <c r="G197">
        <v>1969</v>
      </c>
    </row>
    <row r="198" spans="1:7" x14ac:dyDescent="0.25">
      <c r="A198" t="s">
        <v>299</v>
      </c>
      <c r="B198" t="s">
        <v>978</v>
      </c>
      <c r="C198">
        <v>44.6</v>
      </c>
      <c r="D198">
        <v>42.972999999999999</v>
      </c>
      <c r="E198">
        <v>52.72</v>
      </c>
      <c r="F198">
        <v>67</v>
      </c>
      <c r="G198">
        <v>1955.2</v>
      </c>
    </row>
    <row r="199" spans="1:7" x14ac:dyDescent="0.25">
      <c r="A199" t="s">
        <v>299</v>
      </c>
      <c r="B199" t="s">
        <v>979</v>
      </c>
      <c r="C199">
        <v>44.5</v>
      </c>
      <c r="D199">
        <v>42.765000000000001</v>
      </c>
      <c r="E199">
        <v>52.786999999999999</v>
      </c>
      <c r="F199">
        <v>67</v>
      </c>
      <c r="G199">
        <v>1937.8</v>
      </c>
    </row>
    <row r="200" spans="1:7" x14ac:dyDescent="0.25">
      <c r="A200" t="s">
        <v>299</v>
      </c>
      <c r="B200" t="s">
        <v>980</v>
      </c>
      <c r="C200">
        <v>45</v>
      </c>
      <c r="D200">
        <v>43.881999999999998</v>
      </c>
      <c r="E200">
        <v>52.82</v>
      </c>
      <c r="F200">
        <v>67</v>
      </c>
      <c r="G200">
        <v>1924.5</v>
      </c>
    </row>
    <row r="201" spans="1:7" x14ac:dyDescent="0.25">
      <c r="A201" t="s">
        <v>299</v>
      </c>
      <c r="B201" t="s">
        <v>981</v>
      </c>
      <c r="C201">
        <v>44.8</v>
      </c>
      <c r="D201">
        <v>43.357999999999997</v>
      </c>
      <c r="E201">
        <v>52.762999999999998</v>
      </c>
      <c r="F201">
        <v>67</v>
      </c>
      <c r="G201">
        <v>1973.6</v>
      </c>
    </row>
    <row r="202" spans="1:7" x14ac:dyDescent="0.25">
      <c r="A202" t="s">
        <v>299</v>
      </c>
      <c r="B202" t="s">
        <v>982</v>
      </c>
      <c r="C202">
        <v>44.7</v>
      </c>
      <c r="D202">
        <v>43.319000000000003</v>
      </c>
      <c r="E202">
        <v>52.73</v>
      </c>
      <c r="F202">
        <v>68</v>
      </c>
      <c r="G202">
        <v>1972.1</v>
      </c>
    </row>
    <row r="203" spans="1:7" x14ac:dyDescent="0.25">
      <c r="A203" t="s">
        <v>299</v>
      </c>
      <c r="B203" t="s">
        <v>983</v>
      </c>
      <c r="C203">
        <v>45.3</v>
      </c>
      <c r="D203">
        <v>43.896000000000001</v>
      </c>
      <c r="E203">
        <v>52.816000000000003</v>
      </c>
      <c r="F203">
        <v>67</v>
      </c>
      <c r="G203">
        <v>1984</v>
      </c>
    </row>
    <row r="204" spans="1:7" x14ac:dyDescent="0.25">
      <c r="A204" t="s">
        <v>299</v>
      </c>
      <c r="B204" t="s">
        <v>984</v>
      </c>
      <c r="C204">
        <v>44.7</v>
      </c>
      <c r="D204">
        <v>43.581000000000003</v>
      </c>
      <c r="E204">
        <v>52.591999999999999</v>
      </c>
      <c r="F204">
        <v>66</v>
      </c>
      <c r="G204">
        <v>1926.7</v>
      </c>
    </row>
    <row r="205" spans="1:7" x14ac:dyDescent="0.25">
      <c r="A205" t="s">
        <v>299</v>
      </c>
      <c r="B205" t="s">
        <v>985</v>
      </c>
      <c r="C205">
        <v>45</v>
      </c>
      <c r="D205">
        <v>43.956000000000003</v>
      </c>
      <c r="E205">
        <v>52.81</v>
      </c>
      <c r="F205">
        <v>67</v>
      </c>
      <c r="G205">
        <v>1939.7</v>
      </c>
    </row>
    <row r="206" spans="1:7" x14ac:dyDescent="0.25">
      <c r="A206" t="s">
        <v>299</v>
      </c>
      <c r="B206" t="s">
        <v>986</v>
      </c>
      <c r="C206">
        <v>44</v>
      </c>
      <c r="D206">
        <v>42.369</v>
      </c>
      <c r="E206">
        <v>52.777999999999999</v>
      </c>
      <c r="F206">
        <v>67</v>
      </c>
      <c r="G206">
        <v>1956.8</v>
      </c>
    </row>
    <row r="207" spans="1:7" x14ac:dyDescent="0.25">
      <c r="A207" t="s">
        <v>299</v>
      </c>
      <c r="B207" t="s">
        <v>987</v>
      </c>
      <c r="C207">
        <v>44.8</v>
      </c>
      <c r="D207">
        <v>43.665999999999997</v>
      </c>
      <c r="E207">
        <v>52.637</v>
      </c>
      <c r="F207">
        <v>66</v>
      </c>
      <c r="G207">
        <v>1935.1</v>
      </c>
    </row>
    <row r="208" spans="1:7" x14ac:dyDescent="0.25">
      <c r="A208" t="s">
        <v>299</v>
      </c>
      <c r="B208" t="s">
        <v>988</v>
      </c>
      <c r="C208">
        <v>43.9</v>
      </c>
      <c r="D208">
        <v>43.529000000000003</v>
      </c>
      <c r="E208">
        <v>52.502000000000002</v>
      </c>
      <c r="F208">
        <v>67</v>
      </c>
      <c r="G208">
        <v>1971.3</v>
      </c>
    </row>
    <row r="209" spans="1:7" x14ac:dyDescent="0.25">
      <c r="A209" t="s">
        <v>299</v>
      </c>
      <c r="B209" t="s">
        <v>989</v>
      </c>
      <c r="C209">
        <v>48.2</v>
      </c>
      <c r="D209">
        <v>45.462000000000003</v>
      </c>
      <c r="E209">
        <v>52.542999999999999</v>
      </c>
      <c r="F209">
        <v>67</v>
      </c>
      <c r="G209">
        <v>1876.6</v>
      </c>
    </row>
    <row r="210" spans="1:7" x14ac:dyDescent="0.25">
      <c r="A210" t="s">
        <v>299</v>
      </c>
      <c r="B210" t="s">
        <v>990</v>
      </c>
      <c r="C210">
        <v>50.3</v>
      </c>
      <c r="D210">
        <v>47.959000000000003</v>
      </c>
      <c r="E210">
        <v>52.292000000000002</v>
      </c>
      <c r="F210">
        <v>65</v>
      </c>
      <c r="G210">
        <v>1932.3</v>
      </c>
    </row>
    <row r="211" spans="1:7" x14ac:dyDescent="0.25">
      <c r="A211" t="s">
        <v>299</v>
      </c>
      <c r="B211" t="s">
        <v>991</v>
      </c>
      <c r="C211">
        <v>45.8</v>
      </c>
      <c r="D211">
        <v>45.180999999999997</v>
      </c>
      <c r="E211">
        <v>52.292000000000002</v>
      </c>
      <c r="F211">
        <v>65</v>
      </c>
      <c r="G211">
        <v>1926.3</v>
      </c>
    </row>
    <row r="212" spans="1:7" x14ac:dyDescent="0.25">
      <c r="A212" t="s">
        <v>299</v>
      </c>
      <c r="B212" t="s">
        <v>992</v>
      </c>
      <c r="C212">
        <v>45.7</v>
      </c>
      <c r="D212">
        <v>44.679000000000002</v>
      </c>
      <c r="E212">
        <v>52.634999999999998</v>
      </c>
      <c r="F212">
        <v>66</v>
      </c>
      <c r="G212">
        <v>1994.1</v>
      </c>
    </row>
    <row r="213" spans="1:7" x14ac:dyDescent="0.25">
      <c r="A213" t="s">
        <v>299</v>
      </c>
      <c r="B213" t="s">
        <v>993</v>
      </c>
      <c r="C213">
        <v>46.5</v>
      </c>
      <c r="D213">
        <v>44.351999999999997</v>
      </c>
      <c r="E213">
        <v>52.856999999999999</v>
      </c>
      <c r="F213">
        <v>67</v>
      </c>
      <c r="G213">
        <v>1925.6</v>
      </c>
    </row>
    <row r="214" spans="1:7" x14ac:dyDescent="0.25">
      <c r="A214" t="s">
        <v>299</v>
      </c>
      <c r="B214" t="s">
        <v>994</v>
      </c>
      <c r="C214">
        <v>46.2</v>
      </c>
      <c r="D214">
        <v>44.704000000000001</v>
      </c>
      <c r="E214">
        <v>52.517000000000003</v>
      </c>
      <c r="F214">
        <v>66</v>
      </c>
      <c r="G214">
        <v>1890.8</v>
      </c>
    </row>
    <row r="215" spans="1:7" x14ac:dyDescent="0.25">
      <c r="A215" t="s">
        <v>299</v>
      </c>
      <c r="B215" t="s">
        <v>995</v>
      </c>
      <c r="C215">
        <v>46.1</v>
      </c>
      <c r="D215">
        <v>44.625</v>
      </c>
      <c r="E215">
        <v>52.494</v>
      </c>
      <c r="F215">
        <v>66</v>
      </c>
      <c r="G215">
        <v>1967.8</v>
      </c>
    </row>
    <row r="216" spans="1:7" x14ac:dyDescent="0.25">
      <c r="A216" t="s">
        <v>299</v>
      </c>
      <c r="B216" t="s">
        <v>996</v>
      </c>
      <c r="C216">
        <v>47.5</v>
      </c>
      <c r="D216">
        <v>46.319000000000003</v>
      </c>
      <c r="E216">
        <v>52.564999999999998</v>
      </c>
      <c r="F216">
        <v>65</v>
      </c>
      <c r="G216">
        <v>1854.1</v>
      </c>
    </row>
    <row r="217" spans="1:7" x14ac:dyDescent="0.25">
      <c r="A217" t="s">
        <v>299</v>
      </c>
      <c r="B217" t="s">
        <v>997</v>
      </c>
      <c r="C217">
        <v>44.8</v>
      </c>
      <c r="D217">
        <v>43.582000000000001</v>
      </c>
      <c r="E217">
        <v>52.738</v>
      </c>
      <c r="F217">
        <v>66</v>
      </c>
      <c r="G217">
        <v>1977.8</v>
      </c>
    </row>
    <row r="218" spans="1:7" x14ac:dyDescent="0.25">
      <c r="A218" t="s">
        <v>299</v>
      </c>
      <c r="B218" t="s">
        <v>998</v>
      </c>
      <c r="C218">
        <v>44.7</v>
      </c>
      <c r="D218">
        <v>43.247</v>
      </c>
      <c r="E218">
        <v>52.75</v>
      </c>
      <c r="F218">
        <v>66</v>
      </c>
      <c r="G218">
        <v>1966.9</v>
      </c>
    </row>
    <row r="219" spans="1:7" x14ac:dyDescent="0.25">
      <c r="A219" t="s">
        <v>299</v>
      </c>
      <c r="B219" t="s">
        <v>999</v>
      </c>
      <c r="C219">
        <v>46.5</v>
      </c>
      <c r="D219">
        <v>45.116</v>
      </c>
      <c r="E219">
        <v>52.621000000000002</v>
      </c>
      <c r="F219">
        <v>66</v>
      </c>
      <c r="G219">
        <v>1956.7</v>
      </c>
    </row>
    <row r="220" spans="1:7" x14ac:dyDescent="0.25">
      <c r="A220" t="s">
        <v>299</v>
      </c>
      <c r="B220" t="s">
        <v>1000</v>
      </c>
      <c r="C220">
        <v>46.1</v>
      </c>
      <c r="D220">
        <v>45.222000000000001</v>
      </c>
      <c r="E220">
        <v>52.728000000000002</v>
      </c>
      <c r="F220">
        <v>66</v>
      </c>
      <c r="G220">
        <v>1967.7</v>
      </c>
    </row>
    <row r="221" spans="1:7" x14ac:dyDescent="0.25">
      <c r="A221" t="s">
        <v>299</v>
      </c>
      <c r="B221" t="s">
        <v>1001</v>
      </c>
      <c r="C221">
        <v>44.5</v>
      </c>
      <c r="D221">
        <v>43.363999999999997</v>
      </c>
      <c r="E221">
        <v>52.798000000000002</v>
      </c>
      <c r="F221">
        <v>66</v>
      </c>
      <c r="G221">
        <v>1921.7</v>
      </c>
    </row>
    <row r="222" spans="1:7" x14ac:dyDescent="0.25">
      <c r="A222" t="s">
        <v>299</v>
      </c>
      <c r="B222" t="s">
        <v>1002</v>
      </c>
      <c r="C222">
        <v>44.8</v>
      </c>
      <c r="D222">
        <v>43.688000000000002</v>
      </c>
      <c r="E222">
        <v>52.622999999999998</v>
      </c>
      <c r="F222">
        <v>66</v>
      </c>
      <c r="G222">
        <v>1937.8</v>
      </c>
    </row>
    <row r="223" spans="1:7" x14ac:dyDescent="0.25">
      <c r="A223" t="s">
        <v>299</v>
      </c>
      <c r="B223" t="s">
        <v>1003</v>
      </c>
      <c r="C223">
        <v>44.5</v>
      </c>
      <c r="D223">
        <v>43.569000000000003</v>
      </c>
      <c r="E223">
        <v>52.673999999999999</v>
      </c>
      <c r="F223">
        <v>66</v>
      </c>
      <c r="G223">
        <v>1954.8</v>
      </c>
    </row>
    <row r="224" spans="1:7" x14ac:dyDescent="0.25">
      <c r="A224" t="s">
        <v>299</v>
      </c>
      <c r="B224" t="s">
        <v>1004</v>
      </c>
      <c r="C224">
        <v>44.2</v>
      </c>
      <c r="D224">
        <v>43.168999999999997</v>
      </c>
      <c r="E224">
        <v>52.673999999999999</v>
      </c>
      <c r="F224">
        <v>66</v>
      </c>
      <c r="G224">
        <v>1956.6</v>
      </c>
    </row>
    <row r="225" spans="1:7" x14ac:dyDescent="0.25">
      <c r="A225" t="s">
        <v>299</v>
      </c>
      <c r="B225" t="s">
        <v>1005</v>
      </c>
      <c r="C225">
        <v>44.4</v>
      </c>
      <c r="D225">
        <v>44.055999999999997</v>
      </c>
      <c r="E225">
        <v>52.723999999999997</v>
      </c>
      <c r="F225">
        <v>67</v>
      </c>
      <c r="G225">
        <v>1957.7</v>
      </c>
    </row>
    <row r="226" spans="1:7" x14ac:dyDescent="0.25">
      <c r="A226" t="s">
        <v>299</v>
      </c>
      <c r="B226" t="s">
        <v>1006</v>
      </c>
      <c r="C226">
        <v>44.4</v>
      </c>
      <c r="D226">
        <v>43.213000000000001</v>
      </c>
      <c r="E226">
        <v>52.857999999999997</v>
      </c>
      <c r="F226">
        <v>66</v>
      </c>
      <c r="G226">
        <v>1972.2</v>
      </c>
    </row>
    <row r="227" spans="1:7" x14ac:dyDescent="0.25">
      <c r="A227" t="s">
        <v>299</v>
      </c>
      <c r="B227" t="s">
        <v>1007</v>
      </c>
      <c r="C227">
        <v>44.3</v>
      </c>
      <c r="D227">
        <v>43.042000000000002</v>
      </c>
      <c r="E227">
        <v>52.77</v>
      </c>
      <c r="F227">
        <v>67</v>
      </c>
      <c r="G227">
        <v>1988.1</v>
      </c>
    </row>
    <row r="228" spans="1:7" x14ac:dyDescent="0.25">
      <c r="A228" t="s">
        <v>299</v>
      </c>
      <c r="B228" t="s">
        <v>1008</v>
      </c>
      <c r="C228">
        <v>44.2</v>
      </c>
      <c r="D228">
        <v>43.072000000000003</v>
      </c>
      <c r="E228">
        <v>52.844999999999999</v>
      </c>
      <c r="F228">
        <v>66</v>
      </c>
      <c r="G228">
        <v>2017.4</v>
      </c>
    </row>
    <row r="229" spans="1:7" x14ac:dyDescent="0.25">
      <c r="A229" t="s">
        <v>299</v>
      </c>
      <c r="B229" t="s">
        <v>1009</v>
      </c>
      <c r="C229">
        <v>44.5</v>
      </c>
      <c r="D229">
        <v>42.625</v>
      </c>
      <c r="E229">
        <v>52.796999999999997</v>
      </c>
      <c r="F229">
        <v>67</v>
      </c>
      <c r="G229">
        <v>1959.2</v>
      </c>
    </row>
    <row r="230" spans="1:7" x14ac:dyDescent="0.25">
      <c r="A230" t="s">
        <v>299</v>
      </c>
      <c r="B230" t="s">
        <v>1010</v>
      </c>
      <c r="C230">
        <v>44.3</v>
      </c>
      <c r="D230">
        <v>42.164999999999999</v>
      </c>
      <c r="E230">
        <v>52.731000000000002</v>
      </c>
      <c r="F230">
        <v>66</v>
      </c>
      <c r="G230">
        <v>1945.9</v>
      </c>
    </row>
    <row r="231" spans="1:7" x14ac:dyDescent="0.25">
      <c r="A231" t="s">
        <v>299</v>
      </c>
      <c r="B231" t="s">
        <v>1011</v>
      </c>
      <c r="C231">
        <v>43.9</v>
      </c>
      <c r="D231">
        <v>42.234999999999999</v>
      </c>
      <c r="E231">
        <v>52.776000000000003</v>
      </c>
      <c r="F231">
        <v>66</v>
      </c>
      <c r="G231">
        <v>1974.8</v>
      </c>
    </row>
    <row r="232" spans="1:7" x14ac:dyDescent="0.25">
      <c r="A232" t="s">
        <v>299</v>
      </c>
      <c r="B232" t="s">
        <v>1012</v>
      </c>
      <c r="C232">
        <v>44.1</v>
      </c>
      <c r="D232">
        <v>42.734000000000002</v>
      </c>
      <c r="E232">
        <v>52.798000000000002</v>
      </c>
      <c r="F232">
        <v>67</v>
      </c>
      <c r="G232">
        <v>1967.8</v>
      </c>
    </row>
    <row r="233" spans="1:7" x14ac:dyDescent="0.25">
      <c r="A233" t="s">
        <v>299</v>
      </c>
      <c r="B233" t="s">
        <v>1013</v>
      </c>
      <c r="C233">
        <v>44</v>
      </c>
      <c r="D233">
        <v>42.744</v>
      </c>
      <c r="E233">
        <v>52.79</v>
      </c>
      <c r="F233">
        <v>66</v>
      </c>
      <c r="G233">
        <v>1966.2</v>
      </c>
    </row>
    <row r="234" spans="1:7" x14ac:dyDescent="0.25">
      <c r="A234" t="s">
        <v>299</v>
      </c>
      <c r="B234" t="s">
        <v>1014</v>
      </c>
      <c r="C234">
        <v>44.3</v>
      </c>
      <c r="D234">
        <v>42.78</v>
      </c>
      <c r="E234">
        <v>52.728999999999999</v>
      </c>
      <c r="F234">
        <v>67</v>
      </c>
      <c r="G234">
        <v>1940.4</v>
      </c>
    </row>
    <row r="235" spans="1:7" x14ac:dyDescent="0.25">
      <c r="A235" t="s">
        <v>299</v>
      </c>
      <c r="B235" t="s">
        <v>1015</v>
      </c>
      <c r="C235">
        <v>44</v>
      </c>
      <c r="D235">
        <v>43.345999999999997</v>
      </c>
      <c r="E235">
        <v>52.722999999999999</v>
      </c>
      <c r="F235">
        <v>66</v>
      </c>
      <c r="G235">
        <v>1957.8</v>
      </c>
    </row>
    <row r="236" spans="1:7" x14ac:dyDescent="0.25">
      <c r="A236" t="s">
        <v>299</v>
      </c>
      <c r="B236" t="s">
        <v>1016</v>
      </c>
      <c r="C236">
        <v>43.8</v>
      </c>
      <c r="D236">
        <v>42.8</v>
      </c>
      <c r="E236">
        <v>52.801000000000002</v>
      </c>
      <c r="F236">
        <v>66</v>
      </c>
      <c r="G236">
        <v>1945.1</v>
      </c>
    </row>
    <row r="237" spans="1:7" x14ac:dyDescent="0.25">
      <c r="A237" t="s">
        <v>299</v>
      </c>
      <c r="B237" t="s">
        <v>1017</v>
      </c>
      <c r="C237">
        <v>44.5</v>
      </c>
      <c r="D237">
        <v>43.036999999999999</v>
      </c>
      <c r="E237">
        <v>52.773000000000003</v>
      </c>
      <c r="F237">
        <v>67</v>
      </c>
      <c r="G237">
        <v>1952.1</v>
      </c>
    </row>
    <row r="238" spans="1:7" x14ac:dyDescent="0.25">
      <c r="A238" t="s">
        <v>299</v>
      </c>
      <c r="B238" t="s">
        <v>1018</v>
      </c>
      <c r="C238">
        <v>43.6</v>
      </c>
      <c r="D238">
        <v>41.728000000000002</v>
      </c>
      <c r="E238">
        <v>52.761000000000003</v>
      </c>
      <c r="F238">
        <v>65</v>
      </c>
      <c r="G238">
        <v>1955.5</v>
      </c>
    </row>
    <row r="239" spans="1:7" x14ac:dyDescent="0.25">
      <c r="A239" t="s">
        <v>299</v>
      </c>
      <c r="B239" t="s">
        <v>1019</v>
      </c>
      <c r="C239">
        <v>43.9</v>
      </c>
      <c r="D239">
        <v>42.186999999999998</v>
      </c>
      <c r="E239">
        <v>52.886000000000003</v>
      </c>
      <c r="F239">
        <v>66</v>
      </c>
      <c r="G239">
        <v>1967</v>
      </c>
    </row>
    <row r="240" spans="1:7" x14ac:dyDescent="0.25">
      <c r="A240" t="s">
        <v>299</v>
      </c>
      <c r="B240" t="s">
        <v>1020</v>
      </c>
      <c r="C240">
        <v>43.7</v>
      </c>
      <c r="D240">
        <v>42.746000000000002</v>
      </c>
      <c r="E240">
        <v>52.71</v>
      </c>
      <c r="F240">
        <v>66</v>
      </c>
      <c r="G240">
        <v>1954</v>
      </c>
    </row>
    <row r="241" spans="1:7" x14ac:dyDescent="0.25">
      <c r="A241" t="s">
        <v>299</v>
      </c>
      <c r="B241" t="s">
        <v>1021</v>
      </c>
      <c r="C241">
        <v>44.6</v>
      </c>
      <c r="D241">
        <v>43.679000000000002</v>
      </c>
      <c r="E241">
        <v>52.728999999999999</v>
      </c>
      <c r="F241">
        <v>66</v>
      </c>
      <c r="G241">
        <v>1980.1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07A36-E218-4246-A9C2-D679DA2C3553}">
  <dimension ref="A1:J242"/>
  <sheetViews>
    <sheetView workbookViewId="0">
      <selection activeCell="I1" sqref="I1:J6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256</v>
      </c>
      <c r="C2">
        <v>16.7</v>
      </c>
      <c r="D2">
        <v>31.279</v>
      </c>
      <c r="E2">
        <v>49.62</v>
      </c>
      <c r="F2">
        <v>20</v>
      </c>
      <c r="G2">
        <v>173.2</v>
      </c>
      <c r="I2" t="s">
        <v>249</v>
      </c>
      <c r="J2" s="1">
        <f>AVERAGE(Tbl_3_GPU_Instancing_40000[Celkové využití CPU '[%']])</f>
        <v>16.797095435684643</v>
      </c>
    </row>
    <row r="3" spans="1:10" x14ac:dyDescent="0.25">
      <c r="A3" t="s">
        <v>299</v>
      </c>
      <c r="B3" t="s">
        <v>1743</v>
      </c>
      <c r="C3">
        <v>16.399999999999999</v>
      </c>
      <c r="D3">
        <v>31.087</v>
      </c>
      <c r="E3">
        <v>49.293999999999997</v>
      </c>
      <c r="F3">
        <v>18</v>
      </c>
      <c r="G3">
        <v>173.3</v>
      </c>
      <c r="I3" t="s">
        <v>250</v>
      </c>
      <c r="J3" s="1">
        <f>AVERAGE(Tbl_3_GPU_Instancing_40000[CPU Spotřeba energie jádra (SVI3 TFN) '[W']])</f>
        <v>31.584643153526965</v>
      </c>
    </row>
    <row r="4" spans="1:10" x14ac:dyDescent="0.25">
      <c r="A4" t="s">
        <v>299</v>
      </c>
      <c r="B4" t="s">
        <v>1744</v>
      </c>
      <c r="C4">
        <v>16.2</v>
      </c>
      <c r="D4">
        <v>31.170999999999999</v>
      </c>
      <c r="E4">
        <v>50.042999999999999</v>
      </c>
      <c r="F4">
        <v>20</v>
      </c>
      <c r="G4">
        <v>173.3</v>
      </c>
      <c r="I4" t="s">
        <v>251</v>
      </c>
      <c r="J4" s="1">
        <f>AVERAGE(Tbl_3_GPU_Instancing_40000[Využití GPU '[%']])</f>
        <v>19.979253112033195</v>
      </c>
    </row>
    <row r="5" spans="1:10" x14ac:dyDescent="0.25">
      <c r="A5" t="s">
        <v>299</v>
      </c>
      <c r="B5" t="s">
        <v>1745</v>
      </c>
      <c r="C5">
        <v>16.399999999999999</v>
      </c>
      <c r="D5">
        <v>31.053999999999998</v>
      </c>
      <c r="E5">
        <v>49.982999999999997</v>
      </c>
      <c r="F5">
        <v>20</v>
      </c>
      <c r="G5">
        <v>172.9</v>
      </c>
      <c r="I5" t="s">
        <v>252</v>
      </c>
      <c r="J5" s="1">
        <f>AVERAGE(Tbl_3_GPU_Instancing_40000[Total Board Power (TBP) '[W']])</f>
        <v>50.314041493775939</v>
      </c>
    </row>
    <row r="6" spans="1:10" x14ac:dyDescent="0.25">
      <c r="A6" t="s">
        <v>299</v>
      </c>
      <c r="B6" t="s">
        <v>1746</v>
      </c>
      <c r="C6">
        <v>17.2</v>
      </c>
      <c r="D6">
        <v>31.388000000000002</v>
      </c>
      <c r="E6">
        <v>51.054000000000002</v>
      </c>
      <c r="F6">
        <v>20</v>
      </c>
      <c r="G6">
        <v>173.1</v>
      </c>
      <c r="I6" t="s">
        <v>254</v>
      </c>
      <c r="J6" s="1">
        <f>AVERAGE(Tbl_3_GPU_Instancing_40000[Snímková frekvence (Presented) '[FPS']])</f>
        <v>173.64771784232369</v>
      </c>
    </row>
    <row r="7" spans="1:10" x14ac:dyDescent="0.25">
      <c r="A7" t="s">
        <v>299</v>
      </c>
      <c r="B7" t="s">
        <v>1747</v>
      </c>
      <c r="C7">
        <v>16.100000000000001</v>
      </c>
      <c r="D7">
        <v>30.893999999999998</v>
      </c>
      <c r="E7">
        <v>50.143999999999998</v>
      </c>
      <c r="F7">
        <v>21</v>
      </c>
      <c r="G7">
        <v>173.9</v>
      </c>
    </row>
    <row r="8" spans="1:10" x14ac:dyDescent="0.25">
      <c r="A8" t="s">
        <v>299</v>
      </c>
      <c r="B8" t="s">
        <v>1748</v>
      </c>
      <c r="C8">
        <v>16</v>
      </c>
      <c r="D8">
        <v>30.875</v>
      </c>
      <c r="E8">
        <v>49.219000000000001</v>
      </c>
      <c r="F8">
        <v>20</v>
      </c>
      <c r="G8">
        <v>172</v>
      </c>
    </row>
    <row r="9" spans="1:10" x14ac:dyDescent="0.25">
      <c r="A9" t="s">
        <v>299</v>
      </c>
      <c r="B9" t="s">
        <v>1749</v>
      </c>
      <c r="C9">
        <v>16.2</v>
      </c>
      <c r="D9">
        <v>30.794</v>
      </c>
      <c r="E9">
        <v>49.884999999999998</v>
      </c>
      <c r="F9">
        <v>19</v>
      </c>
      <c r="G9">
        <v>174.2</v>
      </c>
    </row>
    <row r="10" spans="1:10" x14ac:dyDescent="0.25">
      <c r="A10" t="s">
        <v>299</v>
      </c>
      <c r="B10" t="s">
        <v>1750</v>
      </c>
      <c r="C10">
        <v>16.399999999999999</v>
      </c>
      <c r="D10">
        <v>31.597999999999999</v>
      </c>
      <c r="E10">
        <v>50.308</v>
      </c>
      <c r="F10">
        <v>20</v>
      </c>
      <c r="G10">
        <v>174.4</v>
      </c>
    </row>
    <row r="11" spans="1:10" x14ac:dyDescent="0.25">
      <c r="A11" t="s">
        <v>299</v>
      </c>
      <c r="B11" t="s">
        <v>1751</v>
      </c>
      <c r="C11">
        <v>16</v>
      </c>
      <c r="D11">
        <v>31.245999999999999</v>
      </c>
      <c r="E11">
        <v>49.460999999999999</v>
      </c>
      <c r="F11">
        <v>19</v>
      </c>
      <c r="G11">
        <v>174.1</v>
      </c>
    </row>
    <row r="12" spans="1:10" x14ac:dyDescent="0.25">
      <c r="A12" t="s">
        <v>299</v>
      </c>
      <c r="B12" t="s">
        <v>1752</v>
      </c>
      <c r="C12">
        <v>16</v>
      </c>
      <c r="D12">
        <v>30.475999999999999</v>
      </c>
      <c r="E12">
        <v>50.292000000000002</v>
      </c>
      <c r="F12">
        <v>19</v>
      </c>
      <c r="G12">
        <v>173.3</v>
      </c>
    </row>
    <row r="13" spans="1:10" x14ac:dyDescent="0.25">
      <c r="A13" t="s">
        <v>299</v>
      </c>
      <c r="B13" t="s">
        <v>1753</v>
      </c>
      <c r="C13">
        <v>16</v>
      </c>
      <c r="D13">
        <v>30.728000000000002</v>
      </c>
      <c r="E13">
        <v>50.631999999999998</v>
      </c>
      <c r="F13">
        <v>19</v>
      </c>
      <c r="G13">
        <v>173.5</v>
      </c>
    </row>
    <row r="14" spans="1:10" x14ac:dyDescent="0.25">
      <c r="A14" t="s">
        <v>299</v>
      </c>
      <c r="B14" t="s">
        <v>1754</v>
      </c>
      <c r="C14">
        <v>16.100000000000001</v>
      </c>
      <c r="D14">
        <v>30.626000000000001</v>
      </c>
      <c r="E14">
        <v>49.744</v>
      </c>
      <c r="F14">
        <v>20</v>
      </c>
      <c r="G14">
        <v>173.8</v>
      </c>
    </row>
    <row r="15" spans="1:10" x14ac:dyDescent="0.25">
      <c r="A15" t="s">
        <v>299</v>
      </c>
      <c r="B15" t="s">
        <v>257</v>
      </c>
      <c r="C15">
        <v>16.2</v>
      </c>
      <c r="D15">
        <v>30.87</v>
      </c>
      <c r="E15">
        <v>49.427999999999997</v>
      </c>
      <c r="F15">
        <v>19</v>
      </c>
      <c r="G15">
        <v>173.1</v>
      </c>
    </row>
    <row r="16" spans="1:10" x14ac:dyDescent="0.25">
      <c r="A16" t="s">
        <v>299</v>
      </c>
      <c r="B16" t="s">
        <v>1755</v>
      </c>
      <c r="C16">
        <v>15.9</v>
      </c>
      <c r="D16">
        <v>30.683</v>
      </c>
      <c r="E16">
        <v>48.917999999999999</v>
      </c>
      <c r="F16">
        <v>19</v>
      </c>
      <c r="G16">
        <v>172.9</v>
      </c>
    </row>
    <row r="17" spans="1:7" x14ac:dyDescent="0.25">
      <c r="A17" t="s">
        <v>299</v>
      </c>
      <c r="B17" t="s">
        <v>1756</v>
      </c>
      <c r="C17">
        <v>16.2</v>
      </c>
      <c r="D17">
        <v>30.748000000000001</v>
      </c>
      <c r="E17">
        <v>50.552999999999997</v>
      </c>
      <c r="F17">
        <v>19</v>
      </c>
      <c r="G17">
        <v>174</v>
      </c>
    </row>
    <row r="18" spans="1:7" x14ac:dyDescent="0.25">
      <c r="A18" t="s">
        <v>299</v>
      </c>
      <c r="B18" t="s">
        <v>1757</v>
      </c>
      <c r="C18">
        <v>16.2</v>
      </c>
      <c r="D18">
        <v>31.155999999999999</v>
      </c>
      <c r="E18">
        <v>49.905999999999999</v>
      </c>
      <c r="F18">
        <v>19</v>
      </c>
      <c r="G18">
        <v>173.4</v>
      </c>
    </row>
    <row r="19" spans="1:7" x14ac:dyDescent="0.25">
      <c r="A19" t="s">
        <v>299</v>
      </c>
      <c r="B19" t="s">
        <v>1758</v>
      </c>
      <c r="C19">
        <v>16.7</v>
      </c>
      <c r="D19">
        <v>31.195</v>
      </c>
      <c r="E19">
        <v>48.997</v>
      </c>
      <c r="F19">
        <v>28</v>
      </c>
      <c r="G19">
        <v>172.6</v>
      </c>
    </row>
    <row r="20" spans="1:7" x14ac:dyDescent="0.25">
      <c r="A20" t="s">
        <v>299</v>
      </c>
      <c r="B20" t="s">
        <v>1759</v>
      </c>
      <c r="C20">
        <v>52.5</v>
      </c>
      <c r="D20">
        <v>54.728999999999999</v>
      </c>
      <c r="E20">
        <v>49.161000000000001</v>
      </c>
      <c r="F20">
        <v>19</v>
      </c>
      <c r="G20">
        <v>153.4</v>
      </c>
    </row>
    <row r="21" spans="1:7" x14ac:dyDescent="0.25">
      <c r="A21" t="s">
        <v>299</v>
      </c>
      <c r="B21" t="s">
        <v>1760</v>
      </c>
      <c r="C21">
        <v>31.4</v>
      </c>
      <c r="D21">
        <v>40.697000000000003</v>
      </c>
      <c r="E21">
        <v>49.161000000000001</v>
      </c>
      <c r="F21">
        <v>19</v>
      </c>
      <c r="G21">
        <v>160.9</v>
      </c>
    </row>
    <row r="22" spans="1:7" x14ac:dyDescent="0.25">
      <c r="A22" t="s">
        <v>299</v>
      </c>
      <c r="B22" t="s">
        <v>1761</v>
      </c>
      <c r="C22">
        <v>33.299999999999997</v>
      </c>
      <c r="D22">
        <v>45.146000000000001</v>
      </c>
      <c r="E22">
        <v>49.067999999999998</v>
      </c>
      <c r="F22">
        <v>19</v>
      </c>
      <c r="G22">
        <v>162.80000000000001</v>
      </c>
    </row>
    <row r="23" spans="1:7" x14ac:dyDescent="0.25">
      <c r="A23" t="s">
        <v>299</v>
      </c>
      <c r="B23" t="s">
        <v>1762</v>
      </c>
      <c r="C23">
        <v>17.3</v>
      </c>
      <c r="D23">
        <v>32.695</v>
      </c>
      <c r="E23">
        <v>49.261000000000003</v>
      </c>
      <c r="F23">
        <v>19</v>
      </c>
      <c r="G23">
        <v>170.5</v>
      </c>
    </row>
    <row r="24" spans="1:7" x14ac:dyDescent="0.25">
      <c r="A24" t="s">
        <v>299</v>
      </c>
      <c r="B24" t="s">
        <v>1763</v>
      </c>
      <c r="C24">
        <v>16.100000000000001</v>
      </c>
      <c r="D24">
        <v>31.282</v>
      </c>
      <c r="E24">
        <v>49.649000000000001</v>
      </c>
      <c r="F24">
        <v>21</v>
      </c>
      <c r="G24">
        <v>173.1</v>
      </c>
    </row>
    <row r="25" spans="1:7" x14ac:dyDescent="0.25">
      <c r="A25" t="s">
        <v>299</v>
      </c>
      <c r="B25" t="s">
        <v>1764</v>
      </c>
      <c r="C25">
        <v>16.100000000000001</v>
      </c>
      <c r="D25">
        <v>31.241</v>
      </c>
      <c r="E25">
        <v>50.832000000000001</v>
      </c>
      <c r="F25">
        <v>23</v>
      </c>
      <c r="G25">
        <v>175.4</v>
      </c>
    </row>
    <row r="26" spans="1:7" x14ac:dyDescent="0.25">
      <c r="A26" t="s">
        <v>299</v>
      </c>
      <c r="B26" t="s">
        <v>1765</v>
      </c>
      <c r="C26">
        <v>16</v>
      </c>
      <c r="D26">
        <v>30.919</v>
      </c>
      <c r="E26">
        <v>51.493000000000002</v>
      </c>
      <c r="F26">
        <v>22</v>
      </c>
      <c r="G26">
        <v>175.3</v>
      </c>
    </row>
    <row r="27" spans="1:7" x14ac:dyDescent="0.25">
      <c r="A27" t="s">
        <v>299</v>
      </c>
      <c r="B27" t="s">
        <v>1766</v>
      </c>
      <c r="C27">
        <v>16.399999999999999</v>
      </c>
      <c r="D27">
        <v>31.504000000000001</v>
      </c>
      <c r="E27">
        <v>49.752000000000002</v>
      </c>
      <c r="F27">
        <v>20</v>
      </c>
      <c r="G27">
        <v>174.4</v>
      </c>
    </row>
    <row r="28" spans="1:7" x14ac:dyDescent="0.25">
      <c r="A28" t="s">
        <v>299</v>
      </c>
      <c r="B28" t="s">
        <v>1767</v>
      </c>
      <c r="C28">
        <v>16.600000000000001</v>
      </c>
      <c r="D28">
        <v>31.596</v>
      </c>
      <c r="E28">
        <v>50.505000000000003</v>
      </c>
      <c r="F28">
        <v>21</v>
      </c>
      <c r="G28">
        <v>174.5</v>
      </c>
    </row>
    <row r="29" spans="1:7" x14ac:dyDescent="0.25">
      <c r="A29" t="s">
        <v>299</v>
      </c>
      <c r="B29" t="s">
        <v>1768</v>
      </c>
      <c r="C29">
        <v>16.100000000000001</v>
      </c>
      <c r="D29">
        <v>31.189</v>
      </c>
      <c r="E29">
        <v>51.247999999999998</v>
      </c>
      <c r="F29">
        <v>20</v>
      </c>
      <c r="G29">
        <v>175.1</v>
      </c>
    </row>
    <row r="30" spans="1:7" x14ac:dyDescent="0.25">
      <c r="A30" t="s">
        <v>299</v>
      </c>
      <c r="B30" t="s">
        <v>1769</v>
      </c>
      <c r="C30">
        <v>16.3</v>
      </c>
      <c r="D30">
        <v>31.616</v>
      </c>
      <c r="E30">
        <v>49.753999999999998</v>
      </c>
      <c r="F30">
        <v>22</v>
      </c>
      <c r="G30">
        <v>174</v>
      </c>
    </row>
    <row r="31" spans="1:7" x14ac:dyDescent="0.25">
      <c r="A31" t="s">
        <v>299</v>
      </c>
      <c r="B31" t="s">
        <v>1770</v>
      </c>
      <c r="C31">
        <v>16</v>
      </c>
      <c r="D31">
        <v>30.805</v>
      </c>
      <c r="E31">
        <v>51.026000000000003</v>
      </c>
      <c r="F31">
        <v>21</v>
      </c>
      <c r="G31">
        <v>173.7</v>
      </c>
    </row>
    <row r="32" spans="1:7" x14ac:dyDescent="0.25">
      <c r="A32" t="s">
        <v>299</v>
      </c>
      <c r="B32" t="s">
        <v>1771</v>
      </c>
      <c r="C32">
        <v>16.100000000000001</v>
      </c>
      <c r="D32">
        <v>31.247</v>
      </c>
      <c r="E32">
        <v>50.457999999999998</v>
      </c>
      <c r="F32">
        <v>22</v>
      </c>
      <c r="G32">
        <v>172.3</v>
      </c>
    </row>
    <row r="33" spans="1:7" x14ac:dyDescent="0.25">
      <c r="A33" t="s">
        <v>299</v>
      </c>
      <c r="B33" t="s">
        <v>1772</v>
      </c>
      <c r="C33">
        <v>16.3</v>
      </c>
      <c r="D33">
        <v>31.164000000000001</v>
      </c>
      <c r="E33">
        <v>50.098999999999997</v>
      </c>
      <c r="F33">
        <v>20</v>
      </c>
      <c r="G33">
        <v>174.4</v>
      </c>
    </row>
    <row r="34" spans="1:7" x14ac:dyDescent="0.25">
      <c r="A34" t="s">
        <v>299</v>
      </c>
      <c r="B34" t="s">
        <v>1773</v>
      </c>
      <c r="C34">
        <v>16.100000000000001</v>
      </c>
      <c r="D34">
        <v>30.888000000000002</v>
      </c>
      <c r="E34">
        <v>50.054000000000002</v>
      </c>
      <c r="F34">
        <v>22</v>
      </c>
      <c r="G34">
        <v>174.7</v>
      </c>
    </row>
    <row r="35" spans="1:7" x14ac:dyDescent="0.25">
      <c r="A35" t="s">
        <v>299</v>
      </c>
      <c r="B35" t="s">
        <v>1774</v>
      </c>
      <c r="C35">
        <v>16.100000000000001</v>
      </c>
      <c r="D35">
        <v>31.268999999999998</v>
      </c>
      <c r="E35">
        <v>50.993000000000002</v>
      </c>
      <c r="F35">
        <v>28</v>
      </c>
      <c r="G35">
        <v>173.7</v>
      </c>
    </row>
    <row r="36" spans="1:7" x14ac:dyDescent="0.25">
      <c r="A36" t="s">
        <v>299</v>
      </c>
      <c r="B36" t="s">
        <v>1775</v>
      </c>
      <c r="C36">
        <v>16</v>
      </c>
      <c r="D36">
        <v>30.844999999999999</v>
      </c>
      <c r="E36">
        <v>49.954999999999998</v>
      </c>
      <c r="F36">
        <v>22</v>
      </c>
      <c r="G36">
        <v>174.3</v>
      </c>
    </row>
    <row r="37" spans="1:7" x14ac:dyDescent="0.25">
      <c r="A37" t="s">
        <v>299</v>
      </c>
      <c r="B37" t="s">
        <v>1776</v>
      </c>
      <c r="C37">
        <v>16.3</v>
      </c>
      <c r="D37">
        <v>31.664000000000001</v>
      </c>
      <c r="E37">
        <v>51.195999999999998</v>
      </c>
      <c r="F37">
        <v>20</v>
      </c>
      <c r="G37">
        <v>174.4</v>
      </c>
    </row>
    <row r="38" spans="1:7" x14ac:dyDescent="0.25">
      <c r="A38" t="s">
        <v>299</v>
      </c>
      <c r="B38" t="s">
        <v>1777</v>
      </c>
      <c r="C38">
        <v>16.100000000000001</v>
      </c>
      <c r="D38">
        <v>31</v>
      </c>
      <c r="E38">
        <v>49.478000000000002</v>
      </c>
      <c r="F38">
        <v>22</v>
      </c>
      <c r="G38">
        <v>174.6</v>
      </c>
    </row>
    <row r="39" spans="1:7" x14ac:dyDescent="0.25">
      <c r="A39" t="s">
        <v>299</v>
      </c>
      <c r="B39" t="s">
        <v>1778</v>
      </c>
      <c r="C39">
        <v>16.3</v>
      </c>
      <c r="D39">
        <v>31.247</v>
      </c>
      <c r="E39">
        <v>50.033000000000001</v>
      </c>
      <c r="F39">
        <v>20</v>
      </c>
      <c r="G39">
        <v>174.9</v>
      </c>
    </row>
    <row r="40" spans="1:7" x14ac:dyDescent="0.25">
      <c r="A40" t="s">
        <v>299</v>
      </c>
      <c r="B40" t="s">
        <v>1779</v>
      </c>
      <c r="C40">
        <v>17.100000000000001</v>
      </c>
      <c r="D40">
        <v>31.864000000000001</v>
      </c>
      <c r="E40">
        <v>49.292999999999999</v>
      </c>
      <c r="F40">
        <v>22</v>
      </c>
      <c r="G40">
        <v>173.6</v>
      </c>
    </row>
    <row r="41" spans="1:7" x14ac:dyDescent="0.25">
      <c r="A41" t="s">
        <v>299</v>
      </c>
      <c r="B41" t="s">
        <v>1780</v>
      </c>
      <c r="C41">
        <v>16.2</v>
      </c>
      <c r="D41">
        <v>31.126000000000001</v>
      </c>
      <c r="E41">
        <v>50.023000000000003</v>
      </c>
      <c r="F41">
        <v>20</v>
      </c>
      <c r="G41">
        <v>174.3</v>
      </c>
    </row>
    <row r="42" spans="1:7" x14ac:dyDescent="0.25">
      <c r="A42" t="s">
        <v>299</v>
      </c>
      <c r="B42" t="s">
        <v>1781</v>
      </c>
      <c r="C42">
        <v>16.2</v>
      </c>
      <c r="D42">
        <v>31.021000000000001</v>
      </c>
      <c r="E42">
        <v>49.975000000000001</v>
      </c>
      <c r="F42">
        <v>21</v>
      </c>
      <c r="G42">
        <v>174.5</v>
      </c>
    </row>
    <row r="43" spans="1:7" x14ac:dyDescent="0.25">
      <c r="A43" t="s">
        <v>299</v>
      </c>
      <c r="B43" t="s">
        <v>1782</v>
      </c>
      <c r="C43">
        <v>16</v>
      </c>
      <c r="D43">
        <v>31.02</v>
      </c>
      <c r="E43">
        <v>50.84</v>
      </c>
      <c r="F43">
        <v>20</v>
      </c>
      <c r="G43">
        <v>174.5</v>
      </c>
    </row>
    <row r="44" spans="1:7" x14ac:dyDescent="0.25">
      <c r="A44" t="s">
        <v>299</v>
      </c>
      <c r="B44" t="s">
        <v>1783</v>
      </c>
      <c r="C44">
        <v>16.2</v>
      </c>
      <c r="D44">
        <v>31.201000000000001</v>
      </c>
      <c r="E44">
        <v>51.027999999999999</v>
      </c>
      <c r="F44">
        <v>22</v>
      </c>
      <c r="G44">
        <v>174.8</v>
      </c>
    </row>
    <row r="45" spans="1:7" x14ac:dyDescent="0.25">
      <c r="A45" t="s">
        <v>299</v>
      </c>
      <c r="B45" t="s">
        <v>1784</v>
      </c>
      <c r="C45">
        <v>15.9</v>
      </c>
      <c r="D45">
        <v>30.623000000000001</v>
      </c>
      <c r="E45">
        <v>50.43</v>
      </c>
      <c r="F45">
        <v>20</v>
      </c>
      <c r="G45">
        <v>173.8</v>
      </c>
    </row>
    <row r="46" spans="1:7" x14ac:dyDescent="0.25">
      <c r="A46" t="s">
        <v>299</v>
      </c>
      <c r="B46" t="s">
        <v>1785</v>
      </c>
      <c r="C46">
        <v>16.5</v>
      </c>
      <c r="D46">
        <v>31.675000000000001</v>
      </c>
      <c r="E46">
        <v>49.662999999999997</v>
      </c>
      <c r="F46">
        <v>21</v>
      </c>
      <c r="G46">
        <v>174.4</v>
      </c>
    </row>
    <row r="47" spans="1:7" x14ac:dyDescent="0.25">
      <c r="A47" t="s">
        <v>299</v>
      </c>
      <c r="B47" t="s">
        <v>1786</v>
      </c>
      <c r="C47">
        <v>16.3</v>
      </c>
      <c r="D47">
        <v>31.113</v>
      </c>
      <c r="E47">
        <v>49.656999999999996</v>
      </c>
      <c r="F47">
        <v>20</v>
      </c>
      <c r="G47">
        <v>173.1</v>
      </c>
    </row>
    <row r="48" spans="1:7" x14ac:dyDescent="0.25">
      <c r="A48" t="s">
        <v>299</v>
      </c>
      <c r="B48" t="s">
        <v>1787</v>
      </c>
      <c r="C48">
        <v>16.2</v>
      </c>
      <c r="D48">
        <v>31.074000000000002</v>
      </c>
      <c r="E48">
        <v>49.478000000000002</v>
      </c>
      <c r="F48">
        <v>20</v>
      </c>
      <c r="G48">
        <v>173.5</v>
      </c>
    </row>
    <row r="49" spans="1:7" x14ac:dyDescent="0.25">
      <c r="A49" t="s">
        <v>299</v>
      </c>
      <c r="B49" t="s">
        <v>1788</v>
      </c>
      <c r="C49">
        <v>16.2</v>
      </c>
      <c r="D49">
        <v>31.327000000000002</v>
      </c>
      <c r="E49">
        <v>50.128999999999998</v>
      </c>
      <c r="F49">
        <v>20</v>
      </c>
      <c r="G49">
        <v>175</v>
      </c>
    </row>
    <row r="50" spans="1:7" x14ac:dyDescent="0.25">
      <c r="A50" t="s">
        <v>299</v>
      </c>
      <c r="B50" t="s">
        <v>1789</v>
      </c>
      <c r="C50">
        <v>16.3</v>
      </c>
      <c r="D50">
        <v>31.106000000000002</v>
      </c>
      <c r="E50">
        <v>50.155999999999999</v>
      </c>
      <c r="F50">
        <v>19</v>
      </c>
      <c r="G50">
        <v>174.3</v>
      </c>
    </row>
    <row r="51" spans="1:7" x14ac:dyDescent="0.25">
      <c r="A51" t="s">
        <v>299</v>
      </c>
      <c r="B51" t="s">
        <v>1790</v>
      </c>
      <c r="C51">
        <v>16.2</v>
      </c>
      <c r="D51">
        <v>31.815000000000001</v>
      </c>
      <c r="E51">
        <v>49.895000000000003</v>
      </c>
      <c r="F51">
        <v>20</v>
      </c>
      <c r="G51">
        <v>173.4</v>
      </c>
    </row>
    <row r="52" spans="1:7" x14ac:dyDescent="0.25">
      <c r="A52" t="s">
        <v>299</v>
      </c>
      <c r="B52" t="s">
        <v>1791</v>
      </c>
      <c r="C52">
        <v>16.399999999999999</v>
      </c>
      <c r="D52">
        <v>30.786000000000001</v>
      </c>
      <c r="E52">
        <v>50.387999999999998</v>
      </c>
      <c r="F52">
        <v>21</v>
      </c>
      <c r="G52">
        <v>173.4</v>
      </c>
    </row>
    <row r="53" spans="1:7" x14ac:dyDescent="0.25">
      <c r="A53" t="s">
        <v>299</v>
      </c>
      <c r="B53" t="s">
        <v>1792</v>
      </c>
      <c r="C53">
        <v>16.2</v>
      </c>
      <c r="D53">
        <v>31.346</v>
      </c>
      <c r="E53">
        <v>50.369</v>
      </c>
      <c r="F53">
        <v>20</v>
      </c>
      <c r="G53">
        <v>173.4</v>
      </c>
    </row>
    <row r="54" spans="1:7" x14ac:dyDescent="0.25">
      <c r="A54" t="s">
        <v>299</v>
      </c>
      <c r="B54" t="s">
        <v>1793</v>
      </c>
      <c r="C54">
        <v>16.2</v>
      </c>
      <c r="D54">
        <v>31.238</v>
      </c>
      <c r="E54">
        <v>49.987000000000002</v>
      </c>
      <c r="F54">
        <v>18</v>
      </c>
      <c r="G54">
        <v>174.2</v>
      </c>
    </row>
    <row r="55" spans="1:7" x14ac:dyDescent="0.25">
      <c r="A55" t="s">
        <v>299</v>
      </c>
      <c r="B55" t="s">
        <v>1794</v>
      </c>
      <c r="C55">
        <v>16</v>
      </c>
      <c r="D55">
        <v>30.96</v>
      </c>
      <c r="E55">
        <v>50.036999999999999</v>
      </c>
      <c r="F55">
        <v>20</v>
      </c>
      <c r="G55">
        <v>174.3</v>
      </c>
    </row>
    <row r="56" spans="1:7" x14ac:dyDescent="0.25">
      <c r="A56" t="s">
        <v>299</v>
      </c>
      <c r="B56" t="s">
        <v>1795</v>
      </c>
      <c r="C56">
        <v>16.3</v>
      </c>
      <c r="D56">
        <v>31.303000000000001</v>
      </c>
      <c r="E56">
        <v>50.615000000000002</v>
      </c>
      <c r="F56">
        <v>20</v>
      </c>
      <c r="G56">
        <v>172.7</v>
      </c>
    </row>
    <row r="57" spans="1:7" x14ac:dyDescent="0.25">
      <c r="A57" t="s">
        <v>299</v>
      </c>
      <c r="B57" t="s">
        <v>1796</v>
      </c>
      <c r="C57">
        <v>16.2</v>
      </c>
      <c r="D57">
        <v>30.789000000000001</v>
      </c>
      <c r="E57">
        <v>50.351999999999997</v>
      </c>
      <c r="F57">
        <v>20</v>
      </c>
      <c r="G57">
        <v>174</v>
      </c>
    </row>
    <row r="58" spans="1:7" x14ac:dyDescent="0.25">
      <c r="A58" t="s">
        <v>299</v>
      </c>
      <c r="B58" t="s">
        <v>1797</v>
      </c>
      <c r="C58">
        <v>16.2</v>
      </c>
      <c r="D58">
        <v>31.190999999999999</v>
      </c>
      <c r="E58">
        <v>50.5</v>
      </c>
      <c r="F58">
        <v>21</v>
      </c>
      <c r="G58">
        <v>174.3</v>
      </c>
    </row>
    <row r="59" spans="1:7" x14ac:dyDescent="0.25">
      <c r="A59" t="s">
        <v>299</v>
      </c>
      <c r="B59" t="s">
        <v>1798</v>
      </c>
      <c r="C59">
        <v>15.9</v>
      </c>
      <c r="D59">
        <v>31.172000000000001</v>
      </c>
      <c r="E59">
        <v>49.875</v>
      </c>
      <c r="F59">
        <v>20</v>
      </c>
      <c r="G59">
        <v>174.4</v>
      </c>
    </row>
    <row r="60" spans="1:7" x14ac:dyDescent="0.25">
      <c r="A60" t="s">
        <v>299</v>
      </c>
      <c r="B60" t="s">
        <v>1799</v>
      </c>
      <c r="C60">
        <v>16.2</v>
      </c>
      <c r="D60">
        <v>30.792999999999999</v>
      </c>
      <c r="E60">
        <v>50.386000000000003</v>
      </c>
      <c r="F60">
        <v>19</v>
      </c>
      <c r="G60">
        <v>174.3</v>
      </c>
    </row>
    <row r="61" spans="1:7" x14ac:dyDescent="0.25">
      <c r="A61" t="s">
        <v>299</v>
      </c>
      <c r="B61" t="s">
        <v>1800</v>
      </c>
      <c r="C61">
        <v>16.3</v>
      </c>
      <c r="D61">
        <v>31.338999999999999</v>
      </c>
      <c r="E61">
        <v>51.359000000000002</v>
      </c>
      <c r="F61">
        <v>20</v>
      </c>
      <c r="G61">
        <v>174.7</v>
      </c>
    </row>
    <row r="62" spans="1:7" x14ac:dyDescent="0.25">
      <c r="A62" t="s">
        <v>299</v>
      </c>
      <c r="B62" t="s">
        <v>1801</v>
      </c>
      <c r="C62">
        <v>16.2</v>
      </c>
      <c r="D62">
        <v>30.888000000000002</v>
      </c>
      <c r="E62">
        <v>50.078000000000003</v>
      </c>
      <c r="F62">
        <v>21</v>
      </c>
      <c r="G62">
        <v>174.6</v>
      </c>
    </row>
    <row r="63" spans="1:7" x14ac:dyDescent="0.25">
      <c r="A63" t="s">
        <v>299</v>
      </c>
      <c r="B63" t="s">
        <v>1802</v>
      </c>
      <c r="C63">
        <v>16.3</v>
      </c>
      <c r="D63">
        <v>31.611000000000001</v>
      </c>
      <c r="E63">
        <v>49.524000000000001</v>
      </c>
      <c r="F63">
        <v>20</v>
      </c>
      <c r="G63">
        <v>174.2</v>
      </c>
    </row>
    <row r="64" spans="1:7" x14ac:dyDescent="0.25">
      <c r="A64" t="s">
        <v>299</v>
      </c>
      <c r="B64" t="s">
        <v>1803</v>
      </c>
      <c r="C64">
        <v>16.100000000000001</v>
      </c>
      <c r="D64">
        <v>31.600999999999999</v>
      </c>
      <c r="E64">
        <v>50.689</v>
      </c>
      <c r="F64">
        <v>20</v>
      </c>
      <c r="G64">
        <v>173.8</v>
      </c>
    </row>
    <row r="65" spans="1:7" x14ac:dyDescent="0.25">
      <c r="A65" t="s">
        <v>299</v>
      </c>
      <c r="B65" t="s">
        <v>1804</v>
      </c>
      <c r="C65">
        <v>16</v>
      </c>
      <c r="D65">
        <v>30.949000000000002</v>
      </c>
      <c r="E65">
        <v>50.115000000000002</v>
      </c>
      <c r="F65">
        <v>20</v>
      </c>
      <c r="G65">
        <v>174.6</v>
      </c>
    </row>
    <row r="66" spans="1:7" x14ac:dyDescent="0.25">
      <c r="A66" t="s">
        <v>299</v>
      </c>
      <c r="B66" t="s">
        <v>1805</v>
      </c>
      <c r="C66">
        <v>16.100000000000001</v>
      </c>
      <c r="D66">
        <v>31.312999999999999</v>
      </c>
      <c r="E66">
        <v>50.215000000000003</v>
      </c>
      <c r="F66">
        <v>20</v>
      </c>
      <c r="G66">
        <v>173.6</v>
      </c>
    </row>
    <row r="67" spans="1:7" x14ac:dyDescent="0.25">
      <c r="A67" t="s">
        <v>299</v>
      </c>
      <c r="B67" t="s">
        <v>1806</v>
      </c>
      <c r="C67">
        <v>16</v>
      </c>
      <c r="D67">
        <v>31.023</v>
      </c>
      <c r="E67">
        <v>49.61</v>
      </c>
      <c r="F67">
        <v>21</v>
      </c>
      <c r="G67">
        <v>173.6</v>
      </c>
    </row>
    <row r="68" spans="1:7" x14ac:dyDescent="0.25">
      <c r="A68" t="s">
        <v>299</v>
      </c>
      <c r="B68" t="s">
        <v>1807</v>
      </c>
      <c r="C68">
        <v>16.100000000000001</v>
      </c>
      <c r="D68">
        <v>31.318000000000001</v>
      </c>
      <c r="E68">
        <v>50.561999999999998</v>
      </c>
      <c r="F68">
        <v>20</v>
      </c>
      <c r="G68">
        <v>173.9</v>
      </c>
    </row>
    <row r="69" spans="1:7" x14ac:dyDescent="0.25">
      <c r="A69" t="s">
        <v>299</v>
      </c>
      <c r="B69" t="s">
        <v>1808</v>
      </c>
      <c r="C69">
        <v>16.3</v>
      </c>
      <c r="D69">
        <v>31.247</v>
      </c>
      <c r="E69">
        <v>51.091999999999999</v>
      </c>
      <c r="F69">
        <v>20</v>
      </c>
      <c r="G69">
        <v>174.1</v>
      </c>
    </row>
    <row r="70" spans="1:7" x14ac:dyDescent="0.25">
      <c r="A70" t="s">
        <v>299</v>
      </c>
      <c r="B70" t="s">
        <v>1809</v>
      </c>
      <c r="C70">
        <v>16.100000000000001</v>
      </c>
      <c r="D70">
        <v>30.956</v>
      </c>
      <c r="E70">
        <v>49.87</v>
      </c>
      <c r="F70">
        <v>20</v>
      </c>
      <c r="G70">
        <v>173.1</v>
      </c>
    </row>
    <row r="71" spans="1:7" x14ac:dyDescent="0.25">
      <c r="A71" t="s">
        <v>299</v>
      </c>
      <c r="B71" t="s">
        <v>1810</v>
      </c>
      <c r="C71">
        <v>16.3</v>
      </c>
      <c r="D71">
        <v>31.131</v>
      </c>
      <c r="E71">
        <v>50.622999999999998</v>
      </c>
      <c r="F71">
        <v>19</v>
      </c>
      <c r="G71">
        <v>174.3</v>
      </c>
    </row>
    <row r="72" spans="1:7" x14ac:dyDescent="0.25">
      <c r="A72" t="s">
        <v>299</v>
      </c>
      <c r="B72" t="s">
        <v>1811</v>
      </c>
      <c r="C72">
        <v>16</v>
      </c>
      <c r="D72">
        <v>31.292999999999999</v>
      </c>
      <c r="E72">
        <v>50.444000000000003</v>
      </c>
      <c r="F72">
        <v>20</v>
      </c>
      <c r="G72">
        <v>174.1</v>
      </c>
    </row>
    <row r="73" spans="1:7" x14ac:dyDescent="0.25">
      <c r="A73" t="s">
        <v>299</v>
      </c>
      <c r="B73" t="s">
        <v>1812</v>
      </c>
      <c r="C73">
        <v>16.2</v>
      </c>
      <c r="D73">
        <v>31.361000000000001</v>
      </c>
      <c r="E73">
        <v>51.021999999999998</v>
      </c>
      <c r="F73">
        <v>21</v>
      </c>
      <c r="G73">
        <v>174.4</v>
      </c>
    </row>
    <row r="74" spans="1:7" x14ac:dyDescent="0.25">
      <c r="A74" t="s">
        <v>299</v>
      </c>
      <c r="B74" t="s">
        <v>1813</v>
      </c>
      <c r="C74">
        <v>16</v>
      </c>
      <c r="D74">
        <v>31.085000000000001</v>
      </c>
      <c r="E74">
        <v>50.249000000000002</v>
      </c>
      <c r="F74">
        <v>20</v>
      </c>
      <c r="G74">
        <v>173</v>
      </c>
    </row>
    <row r="75" spans="1:7" x14ac:dyDescent="0.25">
      <c r="A75" t="s">
        <v>299</v>
      </c>
      <c r="B75" t="s">
        <v>1814</v>
      </c>
      <c r="C75">
        <v>16.100000000000001</v>
      </c>
      <c r="D75">
        <v>31.190999999999999</v>
      </c>
      <c r="E75">
        <v>51.244999999999997</v>
      </c>
      <c r="F75">
        <v>19</v>
      </c>
      <c r="G75">
        <v>173.3</v>
      </c>
    </row>
    <row r="76" spans="1:7" x14ac:dyDescent="0.25">
      <c r="A76" t="s">
        <v>299</v>
      </c>
      <c r="B76" t="s">
        <v>1815</v>
      </c>
      <c r="C76">
        <v>16.100000000000001</v>
      </c>
      <c r="D76">
        <v>31.190999999999999</v>
      </c>
      <c r="E76">
        <v>49.731999999999999</v>
      </c>
      <c r="F76">
        <v>20</v>
      </c>
      <c r="G76">
        <v>173.3</v>
      </c>
    </row>
    <row r="77" spans="1:7" x14ac:dyDescent="0.25">
      <c r="A77" t="s">
        <v>299</v>
      </c>
      <c r="B77" t="s">
        <v>1816</v>
      </c>
      <c r="C77">
        <v>15.9</v>
      </c>
      <c r="D77">
        <v>31.341000000000001</v>
      </c>
      <c r="E77">
        <v>50.646000000000001</v>
      </c>
      <c r="F77">
        <v>20</v>
      </c>
      <c r="G77">
        <v>174.1</v>
      </c>
    </row>
    <row r="78" spans="1:7" x14ac:dyDescent="0.25">
      <c r="A78" t="s">
        <v>299</v>
      </c>
      <c r="B78" t="s">
        <v>1817</v>
      </c>
      <c r="C78">
        <v>15.9</v>
      </c>
      <c r="D78">
        <v>31.341000000000001</v>
      </c>
      <c r="E78">
        <v>50.088000000000001</v>
      </c>
      <c r="F78">
        <v>20</v>
      </c>
      <c r="G78">
        <v>174.1</v>
      </c>
    </row>
    <row r="79" spans="1:7" x14ac:dyDescent="0.25">
      <c r="A79" t="s">
        <v>299</v>
      </c>
      <c r="B79" t="s">
        <v>1818</v>
      </c>
      <c r="C79">
        <v>16.600000000000001</v>
      </c>
      <c r="D79">
        <v>31.489000000000001</v>
      </c>
      <c r="E79">
        <v>50.475000000000001</v>
      </c>
      <c r="F79">
        <v>21</v>
      </c>
      <c r="G79">
        <v>174.2</v>
      </c>
    </row>
    <row r="80" spans="1:7" x14ac:dyDescent="0.25">
      <c r="A80" t="s">
        <v>299</v>
      </c>
      <c r="B80" t="s">
        <v>1819</v>
      </c>
      <c r="C80">
        <v>16.600000000000001</v>
      </c>
      <c r="D80">
        <v>31.489000000000001</v>
      </c>
      <c r="E80">
        <v>49.893000000000001</v>
      </c>
      <c r="F80">
        <v>20</v>
      </c>
      <c r="G80">
        <v>174.2</v>
      </c>
    </row>
    <row r="81" spans="1:7" x14ac:dyDescent="0.25">
      <c r="A81" t="s">
        <v>299</v>
      </c>
      <c r="B81" t="s">
        <v>1820</v>
      </c>
      <c r="C81">
        <v>16.600000000000001</v>
      </c>
      <c r="D81">
        <v>31.747</v>
      </c>
      <c r="E81">
        <v>51.012999999999998</v>
      </c>
      <c r="F81">
        <v>19</v>
      </c>
      <c r="G81">
        <v>174.1</v>
      </c>
    </row>
    <row r="82" spans="1:7" x14ac:dyDescent="0.25">
      <c r="A82" t="s">
        <v>299</v>
      </c>
      <c r="B82" t="s">
        <v>1821</v>
      </c>
      <c r="C82">
        <v>16.3</v>
      </c>
      <c r="D82">
        <v>31.71</v>
      </c>
      <c r="E82">
        <v>50.631</v>
      </c>
      <c r="F82">
        <v>20</v>
      </c>
      <c r="G82">
        <v>174.4</v>
      </c>
    </row>
    <row r="83" spans="1:7" x14ac:dyDescent="0.25">
      <c r="A83" t="s">
        <v>299</v>
      </c>
      <c r="B83" t="s">
        <v>1822</v>
      </c>
      <c r="C83">
        <v>16.399999999999999</v>
      </c>
      <c r="D83">
        <v>31.263999999999999</v>
      </c>
      <c r="E83">
        <v>50.167999999999999</v>
      </c>
      <c r="F83">
        <v>20</v>
      </c>
      <c r="G83">
        <v>174.4</v>
      </c>
    </row>
    <row r="84" spans="1:7" x14ac:dyDescent="0.25">
      <c r="A84" t="s">
        <v>299</v>
      </c>
      <c r="B84" t="s">
        <v>1823</v>
      </c>
      <c r="C84">
        <v>16.399999999999999</v>
      </c>
      <c r="D84">
        <v>31.263999999999999</v>
      </c>
      <c r="E84">
        <v>50.347999999999999</v>
      </c>
      <c r="F84">
        <v>20</v>
      </c>
      <c r="G84">
        <v>174.4</v>
      </c>
    </row>
    <row r="85" spans="1:7" x14ac:dyDescent="0.25">
      <c r="A85" t="s">
        <v>299</v>
      </c>
      <c r="B85" t="s">
        <v>1824</v>
      </c>
      <c r="C85">
        <v>16.3</v>
      </c>
      <c r="D85">
        <v>31.414000000000001</v>
      </c>
      <c r="E85">
        <v>49.811</v>
      </c>
      <c r="F85">
        <v>20</v>
      </c>
      <c r="G85">
        <v>174.5</v>
      </c>
    </row>
    <row r="86" spans="1:7" x14ac:dyDescent="0.25">
      <c r="A86" t="s">
        <v>299</v>
      </c>
      <c r="B86" t="s">
        <v>1825</v>
      </c>
      <c r="C86">
        <v>16.399999999999999</v>
      </c>
      <c r="D86">
        <v>31.117000000000001</v>
      </c>
      <c r="E86">
        <v>49.731999999999999</v>
      </c>
      <c r="F86">
        <v>20</v>
      </c>
      <c r="G86">
        <v>174.9</v>
      </c>
    </row>
    <row r="87" spans="1:7" x14ac:dyDescent="0.25">
      <c r="A87" t="s">
        <v>299</v>
      </c>
      <c r="B87" t="s">
        <v>1826</v>
      </c>
      <c r="C87">
        <v>16.399999999999999</v>
      </c>
      <c r="D87">
        <v>31.117000000000001</v>
      </c>
      <c r="E87">
        <v>51.029000000000003</v>
      </c>
      <c r="F87">
        <v>20</v>
      </c>
      <c r="G87">
        <v>174.9</v>
      </c>
    </row>
    <row r="88" spans="1:7" x14ac:dyDescent="0.25">
      <c r="A88" t="s">
        <v>299</v>
      </c>
      <c r="B88" t="s">
        <v>1827</v>
      </c>
      <c r="C88">
        <v>16.5</v>
      </c>
      <c r="D88">
        <v>31.106000000000002</v>
      </c>
      <c r="E88">
        <v>50.506</v>
      </c>
      <c r="F88">
        <v>20</v>
      </c>
      <c r="G88">
        <v>174.4</v>
      </c>
    </row>
    <row r="89" spans="1:7" x14ac:dyDescent="0.25">
      <c r="A89" t="s">
        <v>299</v>
      </c>
      <c r="B89" t="s">
        <v>1828</v>
      </c>
      <c r="C89">
        <v>16.3</v>
      </c>
      <c r="D89">
        <v>31.472999999999999</v>
      </c>
      <c r="E89">
        <v>50.338999999999999</v>
      </c>
      <c r="F89">
        <v>20</v>
      </c>
      <c r="G89">
        <v>174.3</v>
      </c>
    </row>
    <row r="90" spans="1:7" x14ac:dyDescent="0.25">
      <c r="A90" t="s">
        <v>299</v>
      </c>
      <c r="B90" t="s">
        <v>1829</v>
      </c>
      <c r="C90">
        <v>16.399999999999999</v>
      </c>
      <c r="D90">
        <v>31.527999999999999</v>
      </c>
      <c r="E90">
        <v>50.228000000000002</v>
      </c>
      <c r="F90">
        <v>20</v>
      </c>
      <c r="G90">
        <v>173.5</v>
      </c>
    </row>
    <row r="91" spans="1:7" x14ac:dyDescent="0.25">
      <c r="A91" t="s">
        <v>299</v>
      </c>
      <c r="B91" t="s">
        <v>1830</v>
      </c>
      <c r="C91">
        <v>16.2</v>
      </c>
      <c r="D91">
        <v>31.370999999999999</v>
      </c>
      <c r="E91">
        <v>50.933999999999997</v>
      </c>
      <c r="F91">
        <v>20</v>
      </c>
      <c r="G91">
        <v>173.5</v>
      </c>
    </row>
    <row r="92" spans="1:7" x14ac:dyDescent="0.25">
      <c r="A92" t="s">
        <v>299</v>
      </c>
      <c r="B92" t="s">
        <v>1831</v>
      </c>
      <c r="C92">
        <v>16.2</v>
      </c>
      <c r="D92">
        <v>30.893999999999998</v>
      </c>
      <c r="E92">
        <v>50.993000000000002</v>
      </c>
      <c r="F92">
        <v>19</v>
      </c>
      <c r="G92">
        <v>173.9</v>
      </c>
    </row>
    <row r="93" spans="1:7" x14ac:dyDescent="0.25">
      <c r="A93" t="s">
        <v>299</v>
      </c>
      <c r="B93" t="s">
        <v>1832</v>
      </c>
      <c r="C93">
        <v>16.7</v>
      </c>
      <c r="D93">
        <v>31.315999999999999</v>
      </c>
      <c r="E93">
        <v>49.918999999999997</v>
      </c>
      <c r="F93">
        <v>20</v>
      </c>
      <c r="G93">
        <v>174.3</v>
      </c>
    </row>
    <row r="94" spans="1:7" x14ac:dyDescent="0.25">
      <c r="A94" t="s">
        <v>299</v>
      </c>
      <c r="B94" t="s">
        <v>1833</v>
      </c>
      <c r="C94">
        <v>16.600000000000001</v>
      </c>
      <c r="D94">
        <v>31.192</v>
      </c>
      <c r="E94">
        <v>50.557000000000002</v>
      </c>
      <c r="F94">
        <v>20</v>
      </c>
      <c r="G94">
        <v>174.2</v>
      </c>
    </row>
    <row r="95" spans="1:7" x14ac:dyDescent="0.25">
      <c r="A95" t="s">
        <v>299</v>
      </c>
      <c r="B95" t="s">
        <v>1834</v>
      </c>
      <c r="C95">
        <v>16.600000000000001</v>
      </c>
      <c r="D95">
        <v>31.536000000000001</v>
      </c>
      <c r="E95">
        <v>50.210999999999999</v>
      </c>
      <c r="F95">
        <v>23</v>
      </c>
      <c r="G95">
        <v>174</v>
      </c>
    </row>
    <row r="96" spans="1:7" x14ac:dyDescent="0.25">
      <c r="A96" t="s">
        <v>299</v>
      </c>
      <c r="B96" t="s">
        <v>1835</v>
      </c>
      <c r="C96">
        <v>16.2</v>
      </c>
      <c r="D96">
        <v>31.521999999999998</v>
      </c>
      <c r="E96">
        <v>50.277999999999999</v>
      </c>
      <c r="F96">
        <v>19</v>
      </c>
      <c r="G96">
        <v>175</v>
      </c>
    </row>
    <row r="97" spans="1:7" x14ac:dyDescent="0.25">
      <c r="A97" t="s">
        <v>299</v>
      </c>
      <c r="B97" t="s">
        <v>1836</v>
      </c>
      <c r="C97">
        <v>16.399999999999999</v>
      </c>
      <c r="D97">
        <v>31.030999999999999</v>
      </c>
      <c r="E97">
        <v>49.738999999999997</v>
      </c>
      <c r="F97">
        <v>17</v>
      </c>
      <c r="G97">
        <v>173.8</v>
      </c>
    </row>
    <row r="98" spans="1:7" x14ac:dyDescent="0.25">
      <c r="A98" t="s">
        <v>299</v>
      </c>
      <c r="B98" t="s">
        <v>1837</v>
      </c>
      <c r="C98">
        <v>16.5</v>
      </c>
      <c r="D98">
        <v>31.23</v>
      </c>
      <c r="E98">
        <v>50.075000000000003</v>
      </c>
      <c r="F98">
        <v>19</v>
      </c>
      <c r="G98">
        <v>174</v>
      </c>
    </row>
    <row r="99" spans="1:7" x14ac:dyDescent="0.25">
      <c r="A99" t="s">
        <v>299</v>
      </c>
      <c r="B99" t="s">
        <v>1838</v>
      </c>
      <c r="C99">
        <v>16.2</v>
      </c>
      <c r="D99">
        <v>31.529</v>
      </c>
      <c r="E99">
        <v>50.273000000000003</v>
      </c>
      <c r="F99">
        <v>21</v>
      </c>
      <c r="G99">
        <v>173</v>
      </c>
    </row>
    <row r="100" spans="1:7" x14ac:dyDescent="0.25">
      <c r="A100" t="s">
        <v>299</v>
      </c>
      <c r="B100" t="s">
        <v>1839</v>
      </c>
      <c r="C100">
        <v>16.100000000000001</v>
      </c>
      <c r="D100">
        <v>31.317</v>
      </c>
      <c r="E100">
        <v>49.46</v>
      </c>
      <c r="F100">
        <v>19</v>
      </c>
      <c r="G100">
        <v>174.8</v>
      </c>
    </row>
    <row r="101" spans="1:7" x14ac:dyDescent="0.25">
      <c r="A101" t="s">
        <v>299</v>
      </c>
      <c r="B101" t="s">
        <v>1840</v>
      </c>
      <c r="C101">
        <v>16.399999999999999</v>
      </c>
      <c r="D101">
        <v>31.283999999999999</v>
      </c>
      <c r="E101">
        <v>50.247</v>
      </c>
      <c r="F101">
        <v>21</v>
      </c>
      <c r="G101">
        <v>175</v>
      </c>
    </row>
    <row r="102" spans="1:7" x14ac:dyDescent="0.25">
      <c r="A102" t="s">
        <v>299</v>
      </c>
      <c r="B102" t="s">
        <v>1841</v>
      </c>
      <c r="C102">
        <v>16.399999999999999</v>
      </c>
      <c r="D102">
        <v>31.562000000000001</v>
      </c>
      <c r="E102">
        <v>50.351999999999997</v>
      </c>
      <c r="F102">
        <v>19</v>
      </c>
      <c r="G102">
        <v>174.6</v>
      </c>
    </row>
    <row r="103" spans="1:7" x14ac:dyDescent="0.25">
      <c r="A103" t="s">
        <v>299</v>
      </c>
      <c r="B103" t="s">
        <v>1842</v>
      </c>
      <c r="C103">
        <v>16.3</v>
      </c>
      <c r="D103">
        <v>31.306000000000001</v>
      </c>
      <c r="E103">
        <v>49.917000000000002</v>
      </c>
      <c r="F103">
        <v>17</v>
      </c>
      <c r="G103">
        <v>173.9</v>
      </c>
    </row>
    <row r="104" spans="1:7" x14ac:dyDescent="0.25">
      <c r="A104" t="s">
        <v>299</v>
      </c>
      <c r="B104" t="s">
        <v>1843</v>
      </c>
      <c r="C104">
        <v>16.100000000000001</v>
      </c>
      <c r="D104">
        <v>31.635000000000002</v>
      </c>
      <c r="E104">
        <v>49.749000000000002</v>
      </c>
      <c r="F104">
        <v>20</v>
      </c>
      <c r="G104">
        <v>175</v>
      </c>
    </row>
    <row r="105" spans="1:7" x14ac:dyDescent="0.25">
      <c r="A105" t="s">
        <v>299</v>
      </c>
      <c r="B105" t="s">
        <v>1844</v>
      </c>
      <c r="C105">
        <v>16.2</v>
      </c>
      <c r="D105">
        <v>30.93</v>
      </c>
      <c r="E105">
        <v>50.531999999999996</v>
      </c>
      <c r="F105">
        <v>18</v>
      </c>
      <c r="G105">
        <v>175</v>
      </c>
    </row>
    <row r="106" spans="1:7" x14ac:dyDescent="0.25">
      <c r="A106" t="s">
        <v>299</v>
      </c>
      <c r="B106" t="s">
        <v>1845</v>
      </c>
      <c r="C106">
        <v>16</v>
      </c>
      <c r="D106">
        <v>31.105</v>
      </c>
      <c r="E106">
        <v>49.813000000000002</v>
      </c>
      <c r="F106">
        <v>20</v>
      </c>
      <c r="G106">
        <v>174.6</v>
      </c>
    </row>
    <row r="107" spans="1:7" x14ac:dyDescent="0.25">
      <c r="A107" t="s">
        <v>299</v>
      </c>
      <c r="B107" t="s">
        <v>1846</v>
      </c>
      <c r="C107">
        <v>16.399999999999999</v>
      </c>
      <c r="D107">
        <v>31.206</v>
      </c>
      <c r="E107">
        <v>49.65</v>
      </c>
      <c r="F107">
        <v>19</v>
      </c>
      <c r="G107">
        <v>174.4</v>
      </c>
    </row>
    <row r="108" spans="1:7" x14ac:dyDescent="0.25">
      <c r="A108" t="s">
        <v>299</v>
      </c>
      <c r="B108" t="s">
        <v>1847</v>
      </c>
      <c r="C108">
        <v>16</v>
      </c>
      <c r="D108">
        <v>31.478000000000002</v>
      </c>
      <c r="E108">
        <v>50.771999999999998</v>
      </c>
      <c r="F108">
        <v>20</v>
      </c>
      <c r="G108">
        <v>173.6</v>
      </c>
    </row>
    <row r="109" spans="1:7" x14ac:dyDescent="0.25">
      <c r="A109" t="s">
        <v>299</v>
      </c>
      <c r="B109" t="s">
        <v>1848</v>
      </c>
      <c r="C109">
        <v>16.3</v>
      </c>
      <c r="D109">
        <v>31.309000000000001</v>
      </c>
      <c r="E109">
        <v>50.313000000000002</v>
      </c>
      <c r="F109">
        <v>19</v>
      </c>
      <c r="G109">
        <v>174.5</v>
      </c>
    </row>
    <row r="110" spans="1:7" x14ac:dyDescent="0.25">
      <c r="A110" t="s">
        <v>299</v>
      </c>
      <c r="B110" t="s">
        <v>1849</v>
      </c>
      <c r="C110">
        <v>16.3</v>
      </c>
      <c r="D110">
        <v>31.071000000000002</v>
      </c>
      <c r="E110">
        <v>50.307000000000002</v>
      </c>
      <c r="F110">
        <v>19</v>
      </c>
      <c r="G110">
        <v>174.4</v>
      </c>
    </row>
    <row r="111" spans="1:7" x14ac:dyDescent="0.25">
      <c r="A111" t="s">
        <v>299</v>
      </c>
      <c r="B111" t="s">
        <v>1850</v>
      </c>
      <c r="C111">
        <v>16.2</v>
      </c>
      <c r="D111">
        <v>31.114999999999998</v>
      </c>
      <c r="E111">
        <v>50.01</v>
      </c>
      <c r="F111">
        <v>20</v>
      </c>
      <c r="G111">
        <v>174.5</v>
      </c>
    </row>
    <row r="112" spans="1:7" x14ac:dyDescent="0.25">
      <c r="A112" t="s">
        <v>299</v>
      </c>
      <c r="B112" t="s">
        <v>1851</v>
      </c>
      <c r="C112">
        <v>16.3</v>
      </c>
      <c r="D112">
        <v>31.233000000000001</v>
      </c>
      <c r="E112">
        <v>49.697000000000003</v>
      </c>
      <c r="F112">
        <v>20</v>
      </c>
      <c r="G112">
        <v>174.7</v>
      </c>
    </row>
    <row r="113" spans="1:7" x14ac:dyDescent="0.25">
      <c r="A113" t="s">
        <v>299</v>
      </c>
      <c r="B113" t="s">
        <v>1852</v>
      </c>
      <c r="C113">
        <v>16.3</v>
      </c>
      <c r="D113">
        <v>31.489000000000001</v>
      </c>
      <c r="E113">
        <v>50.411000000000001</v>
      </c>
      <c r="F113">
        <v>19</v>
      </c>
      <c r="G113">
        <v>174.2</v>
      </c>
    </row>
    <row r="114" spans="1:7" x14ac:dyDescent="0.25">
      <c r="A114" t="s">
        <v>299</v>
      </c>
      <c r="B114" t="s">
        <v>1853</v>
      </c>
      <c r="C114">
        <v>16</v>
      </c>
      <c r="D114">
        <v>31.004999999999999</v>
      </c>
      <c r="E114">
        <v>50.451000000000001</v>
      </c>
      <c r="F114">
        <v>20</v>
      </c>
      <c r="G114">
        <v>174.9</v>
      </c>
    </row>
    <row r="115" spans="1:7" x14ac:dyDescent="0.25">
      <c r="A115" t="s">
        <v>299</v>
      </c>
      <c r="B115" t="s">
        <v>1854</v>
      </c>
      <c r="C115">
        <v>16.100000000000001</v>
      </c>
      <c r="D115">
        <v>31.062000000000001</v>
      </c>
      <c r="E115">
        <v>50.500999999999998</v>
      </c>
      <c r="F115">
        <v>19</v>
      </c>
      <c r="G115">
        <v>175.5</v>
      </c>
    </row>
    <row r="116" spans="1:7" x14ac:dyDescent="0.25">
      <c r="A116" t="s">
        <v>299</v>
      </c>
      <c r="B116" t="s">
        <v>1855</v>
      </c>
      <c r="C116">
        <v>16.100000000000001</v>
      </c>
      <c r="D116">
        <v>31.17</v>
      </c>
      <c r="E116">
        <v>49.793999999999997</v>
      </c>
      <c r="F116">
        <v>20</v>
      </c>
      <c r="G116">
        <v>174.9</v>
      </c>
    </row>
    <row r="117" spans="1:7" x14ac:dyDescent="0.25">
      <c r="A117" t="s">
        <v>299</v>
      </c>
      <c r="B117" t="s">
        <v>1856</v>
      </c>
      <c r="C117">
        <v>16.2</v>
      </c>
      <c r="D117">
        <v>31.231999999999999</v>
      </c>
      <c r="E117">
        <v>50.167000000000002</v>
      </c>
      <c r="F117">
        <v>19</v>
      </c>
      <c r="G117">
        <v>174.2</v>
      </c>
    </row>
    <row r="118" spans="1:7" x14ac:dyDescent="0.25">
      <c r="A118" t="s">
        <v>299</v>
      </c>
      <c r="B118" t="s">
        <v>1857</v>
      </c>
      <c r="C118">
        <v>16.2</v>
      </c>
      <c r="D118">
        <v>31.803000000000001</v>
      </c>
      <c r="E118">
        <v>50.286000000000001</v>
      </c>
      <c r="F118">
        <v>20</v>
      </c>
      <c r="G118">
        <v>173.6</v>
      </c>
    </row>
    <row r="119" spans="1:7" x14ac:dyDescent="0.25">
      <c r="A119" t="s">
        <v>299</v>
      </c>
      <c r="B119" t="s">
        <v>1858</v>
      </c>
      <c r="C119">
        <v>16</v>
      </c>
      <c r="D119">
        <v>30.869</v>
      </c>
      <c r="E119">
        <v>49.261000000000003</v>
      </c>
      <c r="F119">
        <v>19</v>
      </c>
      <c r="G119">
        <v>174.2</v>
      </c>
    </row>
    <row r="120" spans="1:7" x14ac:dyDescent="0.25">
      <c r="A120" t="s">
        <v>299</v>
      </c>
      <c r="B120" t="s">
        <v>1859</v>
      </c>
      <c r="C120">
        <v>16.2</v>
      </c>
      <c r="D120">
        <v>31.2</v>
      </c>
      <c r="E120">
        <v>49.448</v>
      </c>
      <c r="F120">
        <v>20</v>
      </c>
      <c r="G120">
        <v>174.8</v>
      </c>
    </row>
    <row r="121" spans="1:7" x14ac:dyDescent="0.25">
      <c r="A121" t="s">
        <v>299</v>
      </c>
      <c r="B121" t="s">
        <v>1860</v>
      </c>
      <c r="C121">
        <v>16.2</v>
      </c>
      <c r="D121">
        <v>31.273</v>
      </c>
      <c r="E121">
        <v>50.238</v>
      </c>
      <c r="F121">
        <v>20</v>
      </c>
      <c r="G121">
        <v>173.6</v>
      </c>
    </row>
    <row r="122" spans="1:7" x14ac:dyDescent="0.25">
      <c r="A122" t="s">
        <v>299</v>
      </c>
      <c r="B122" t="s">
        <v>1861</v>
      </c>
      <c r="C122">
        <v>16.3</v>
      </c>
      <c r="D122">
        <v>31.756</v>
      </c>
      <c r="E122">
        <v>49.622</v>
      </c>
      <c r="F122">
        <v>20</v>
      </c>
      <c r="G122">
        <v>172.9</v>
      </c>
    </row>
    <row r="123" spans="1:7" x14ac:dyDescent="0.25">
      <c r="A123" t="s">
        <v>299</v>
      </c>
      <c r="B123" t="s">
        <v>1862</v>
      </c>
      <c r="C123">
        <v>16</v>
      </c>
      <c r="D123">
        <v>31.212</v>
      </c>
      <c r="E123">
        <v>49.718000000000004</v>
      </c>
      <c r="F123">
        <v>19</v>
      </c>
      <c r="G123">
        <v>174.8</v>
      </c>
    </row>
    <row r="124" spans="1:7" x14ac:dyDescent="0.25">
      <c r="A124" t="s">
        <v>299</v>
      </c>
      <c r="B124" t="s">
        <v>1863</v>
      </c>
      <c r="C124">
        <v>16.399999999999999</v>
      </c>
      <c r="D124">
        <v>31.617999999999999</v>
      </c>
      <c r="E124">
        <v>49.594999999999999</v>
      </c>
      <c r="F124">
        <v>20</v>
      </c>
      <c r="G124">
        <v>172.9</v>
      </c>
    </row>
    <row r="125" spans="1:7" x14ac:dyDescent="0.25">
      <c r="A125" t="s">
        <v>299</v>
      </c>
      <c r="B125" t="s">
        <v>1864</v>
      </c>
      <c r="C125">
        <v>16</v>
      </c>
      <c r="D125">
        <v>31.061</v>
      </c>
      <c r="E125">
        <v>50.411000000000001</v>
      </c>
      <c r="F125">
        <v>21</v>
      </c>
      <c r="G125">
        <v>174.3</v>
      </c>
    </row>
    <row r="126" spans="1:7" x14ac:dyDescent="0.25">
      <c r="A126" t="s">
        <v>299</v>
      </c>
      <c r="B126" t="s">
        <v>1865</v>
      </c>
      <c r="C126">
        <v>16.2</v>
      </c>
      <c r="D126">
        <v>31.193000000000001</v>
      </c>
      <c r="E126">
        <v>49.673999999999999</v>
      </c>
      <c r="F126">
        <v>20</v>
      </c>
      <c r="G126">
        <v>174.7</v>
      </c>
    </row>
    <row r="127" spans="1:7" x14ac:dyDescent="0.25">
      <c r="A127" t="s">
        <v>299</v>
      </c>
      <c r="B127" t="s">
        <v>1866</v>
      </c>
      <c r="C127">
        <v>16.2</v>
      </c>
      <c r="D127">
        <v>31.481999999999999</v>
      </c>
      <c r="E127">
        <v>50.152999999999999</v>
      </c>
      <c r="F127">
        <v>19</v>
      </c>
      <c r="G127">
        <v>174.2</v>
      </c>
    </row>
    <row r="128" spans="1:7" x14ac:dyDescent="0.25">
      <c r="A128" t="s">
        <v>299</v>
      </c>
      <c r="B128" t="s">
        <v>1867</v>
      </c>
      <c r="C128">
        <v>16</v>
      </c>
      <c r="D128">
        <v>31.324999999999999</v>
      </c>
      <c r="E128">
        <v>49.884</v>
      </c>
      <c r="F128">
        <v>20</v>
      </c>
      <c r="G128">
        <v>174.4</v>
      </c>
    </row>
    <row r="129" spans="1:7" x14ac:dyDescent="0.25">
      <c r="A129" t="s">
        <v>299</v>
      </c>
      <c r="B129" t="s">
        <v>1868</v>
      </c>
      <c r="C129">
        <v>16.100000000000001</v>
      </c>
      <c r="D129">
        <v>31.125</v>
      </c>
      <c r="E129">
        <v>48.947000000000003</v>
      </c>
      <c r="F129">
        <v>19</v>
      </c>
      <c r="G129">
        <v>173.5</v>
      </c>
    </row>
    <row r="130" spans="1:7" x14ac:dyDescent="0.25">
      <c r="A130" t="s">
        <v>299</v>
      </c>
      <c r="B130" t="s">
        <v>1869</v>
      </c>
      <c r="C130">
        <v>17.3</v>
      </c>
      <c r="D130">
        <v>32.584000000000003</v>
      </c>
      <c r="E130">
        <v>49.512</v>
      </c>
      <c r="F130">
        <v>20</v>
      </c>
      <c r="G130">
        <v>172.5</v>
      </c>
    </row>
    <row r="131" spans="1:7" x14ac:dyDescent="0.25">
      <c r="A131" t="s">
        <v>299</v>
      </c>
      <c r="B131" t="s">
        <v>1870</v>
      </c>
      <c r="C131">
        <v>16</v>
      </c>
      <c r="D131">
        <v>30.989000000000001</v>
      </c>
      <c r="E131">
        <v>49.512</v>
      </c>
      <c r="F131">
        <v>20</v>
      </c>
      <c r="G131">
        <v>173.6</v>
      </c>
    </row>
    <row r="132" spans="1:7" x14ac:dyDescent="0.25">
      <c r="A132" t="s">
        <v>299</v>
      </c>
      <c r="B132" t="s">
        <v>1871</v>
      </c>
      <c r="C132">
        <v>16.3</v>
      </c>
      <c r="D132">
        <v>30.920999999999999</v>
      </c>
      <c r="E132">
        <v>50.36</v>
      </c>
      <c r="F132">
        <v>19</v>
      </c>
      <c r="G132">
        <v>174.1</v>
      </c>
    </row>
    <row r="133" spans="1:7" x14ac:dyDescent="0.25">
      <c r="A133" t="s">
        <v>299</v>
      </c>
      <c r="B133" t="s">
        <v>1872</v>
      </c>
      <c r="C133">
        <v>16.100000000000001</v>
      </c>
      <c r="D133">
        <v>31.218</v>
      </c>
      <c r="E133">
        <v>49.811999999999998</v>
      </c>
      <c r="F133">
        <v>20</v>
      </c>
      <c r="G133">
        <v>174.4</v>
      </c>
    </row>
    <row r="134" spans="1:7" x14ac:dyDescent="0.25">
      <c r="A134" t="s">
        <v>299</v>
      </c>
      <c r="B134" t="s">
        <v>1873</v>
      </c>
      <c r="C134">
        <v>16.2</v>
      </c>
      <c r="D134">
        <v>31.510999999999999</v>
      </c>
      <c r="E134">
        <v>49.902000000000001</v>
      </c>
      <c r="F134">
        <v>19</v>
      </c>
      <c r="G134">
        <v>174.6</v>
      </c>
    </row>
    <row r="135" spans="1:7" x14ac:dyDescent="0.25">
      <c r="A135" t="s">
        <v>299</v>
      </c>
      <c r="B135" t="s">
        <v>1874</v>
      </c>
      <c r="C135">
        <v>16</v>
      </c>
      <c r="D135">
        <v>31.251000000000001</v>
      </c>
      <c r="E135">
        <v>51.231000000000002</v>
      </c>
      <c r="F135">
        <v>20</v>
      </c>
      <c r="G135">
        <v>175.4</v>
      </c>
    </row>
    <row r="136" spans="1:7" x14ac:dyDescent="0.25">
      <c r="A136" t="s">
        <v>299</v>
      </c>
      <c r="B136" t="s">
        <v>1875</v>
      </c>
      <c r="C136">
        <v>16</v>
      </c>
      <c r="D136">
        <v>30.74</v>
      </c>
      <c r="E136">
        <v>49.731999999999999</v>
      </c>
      <c r="F136">
        <v>24</v>
      </c>
      <c r="G136">
        <v>175.4</v>
      </c>
    </row>
    <row r="137" spans="1:7" x14ac:dyDescent="0.25">
      <c r="A137" t="s">
        <v>299</v>
      </c>
      <c r="B137" t="s">
        <v>1876</v>
      </c>
      <c r="C137">
        <v>16.100000000000001</v>
      </c>
      <c r="D137">
        <v>31.013000000000002</v>
      </c>
      <c r="E137">
        <v>48.915999999999997</v>
      </c>
      <c r="F137">
        <v>20</v>
      </c>
      <c r="G137">
        <v>173.9</v>
      </c>
    </row>
    <row r="138" spans="1:7" x14ac:dyDescent="0.25">
      <c r="A138" t="s">
        <v>299</v>
      </c>
      <c r="B138" t="s">
        <v>1877</v>
      </c>
      <c r="C138">
        <v>16</v>
      </c>
      <c r="D138">
        <v>30.969000000000001</v>
      </c>
      <c r="E138">
        <v>49.972000000000001</v>
      </c>
      <c r="F138">
        <v>20</v>
      </c>
      <c r="G138">
        <v>174.9</v>
      </c>
    </row>
    <row r="139" spans="1:7" x14ac:dyDescent="0.25">
      <c r="A139" t="s">
        <v>299</v>
      </c>
      <c r="B139" t="s">
        <v>1878</v>
      </c>
      <c r="C139">
        <v>16.100000000000001</v>
      </c>
      <c r="D139">
        <v>30.718</v>
      </c>
      <c r="E139">
        <v>49.677999999999997</v>
      </c>
      <c r="F139">
        <v>21</v>
      </c>
      <c r="G139">
        <v>175.6</v>
      </c>
    </row>
    <row r="140" spans="1:7" x14ac:dyDescent="0.25">
      <c r="A140" t="s">
        <v>299</v>
      </c>
      <c r="B140" t="s">
        <v>1879</v>
      </c>
      <c r="C140">
        <v>16.399999999999999</v>
      </c>
      <c r="D140">
        <v>31.213999999999999</v>
      </c>
      <c r="E140">
        <v>50.459000000000003</v>
      </c>
      <c r="F140">
        <v>21</v>
      </c>
      <c r="G140">
        <v>174.5</v>
      </c>
    </row>
    <row r="141" spans="1:7" x14ac:dyDescent="0.25">
      <c r="A141" t="s">
        <v>299</v>
      </c>
      <c r="B141" t="s">
        <v>1880</v>
      </c>
      <c r="C141">
        <v>16.399999999999999</v>
      </c>
      <c r="D141">
        <v>31.103999999999999</v>
      </c>
      <c r="E141">
        <v>51.796999999999997</v>
      </c>
      <c r="F141">
        <v>20</v>
      </c>
      <c r="G141">
        <v>175.2</v>
      </c>
    </row>
    <row r="142" spans="1:7" x14ac:dyDescent="0.25">
      <c r="A142" t="s">
        <v>299</v>
      </c>
      <c r="B142" t="s">
        <v>1881</v>
      </c>
      <c r="C142">
        <v>16.3</v>
      </c>
      <c r="D142">
        <v>31.72</v>
      </c>
      <c r="E142">
        <v>50.972000000000001</v>
      </c>
      <c r="F142">
        <v>20</v>
      </c>
      <c r="G142">
        <v>172.7</v>
      </c>
    </row>
    <row r="143" spans="1:7" x14ac:dyDescent="0.25">
      <c r="A143" t="s">
        <v>299</v>
      </c>
      <c r="B143" t="s">
        <v>1882</v>
      </c>
      <c r="C143">
        <v>16.899999999999999</v>
      </c>
      <c r="D143">
        <v>31.483000000000001</v>
      </c>
      <c r="E143">
        <v>49.741</v>
      </c>
      <c r="F143">
        <v>21</v>
      </c>
      <c r="G143">
        <v>172.6</v>
      </c>
    </row>
    <row r="144" spans="1:7" x14ac:dyDescent="0.25">
      <c r="A144" t="s">
        <v>299</v>
      </c>
      <c r="B144" t="s">
        <v>1883</v>
      </c>
      <c r="C144">
        <v>50.6</v>
      </c>
      <c r="D144">
        <v>53.789000000000001</v>
      </c>
      <c r="E144">
        <v>49.432000000000002</v>
      </c>
      <c r="F144">
        <v>23</v>
      </c>
      <c r="G144">
        <v>157.1</v>
      </c>
    </row>
    <row r="145" spans="1:7" x14ac:dyDescent="0.25">
      <c r="A145" t="s">
        <v>299</v>
      </c>
      <c r="B145" t="s">
        <v>1884</v>
      </c>
      <c r="C145">
        <v>17.600000000000001</v>
      </c>
      <c r="D145">
        <v>32.042000000000002</v>
      </c>
      <c r="E145">
        <v>51.332999999999998</v>
      </c>
      <c r="F145">
        <v>20</v>
      </c>
      <c r="G145">
        <v>168.1</v>
      </c>
    </row>
    <row r="146" spans="1:7" x14ac:dyDescent="0.25">
      <c r="A146" t="s">
        <v>299</v>
      </c>
      <c r="B146" t="s">
        <v>1885</v>
      </c>
      <c r="C146">
        <v>34.1</v>
      </c>
      <c r="D146">
        <v>41.869</v>
      </c>
      <c r="E146">
        <v>50.497</v>
      </c>
      <c r="F146">
        <v>21</v>
      </c>
      <c r="G146">
        <v>159</v>
      </c>
    </row>
    <row r="147" spans="1:7" x14ac:dyDescent="0.25">
      <c r="A147" t="s">
        <v>299</v>
      </c>
      <c r="B147" t="s">
        <v>1886</v>
      </c>
      <c r="C147">
        <v>32</v>
      </c>
      <c r="D147">
        <v>43.088000000000001</v>
      </c>
      <c r="E147">
        <v>50.237000000000002</v>
      </c>
      <c r="F147">
        <v>23</v>
      </c>
      <c r="G147">
        <v>158.80000000000001</v>
      </c>
    </row>
    <row r="148" spans="1:7" x14ac:dyDescent="0.25">
      <c r="A148" t="s">
        <v>299</v>
      </c>
      <c r="B148" t="s">
        <v>1887</v>
      </c>
      <c r="C148">
        <v>17.2</v>
      </c>
      <c r="D148">
        <v>32.159999999999997</v>
      </c>
      <c r="E148">
        <v>49.893999999999998</v>
      </c>
      <c r="F148">
        <v>20</v>
      </c>
      <c r="G148">
        <v>170.6</v>
      </c>
    </row>
    <row r="149" spans="1:7" x14ac:dyDescent="0.25">
      <c r="A149" t="s">
        <v>299</v>
      </c>
      <c r="B149" t="s">
        <v>1888</v>
      </c>
      <c r="C149">
        <v>16.2</v>
      </c>
      <c r="D149">
        <v>31.335000000000001</v>
      </c>
      <c r="E149">
        <v>51.213999999999999</v>
      </c>
      <c r="F149">
        <v>21</v>
      </c>
      <c r="G149">
        <v>173.5</v>
      </c>
    </row>
    <row r="150" spans="1:7" x14ac:dyDescent="0.25">
      <c r="A150" t="s">
        <v>299</v>
      </c>
      <c r="B150" t="s">
        <v>1889</v>
      </c>
      <c r="C150">
        <v>16.399999999999999</v>
      </c>
      <c r="D150">
        <v>30.951000000000001</v>
      </c>
      <c r="E150">
        <v>50.451999999999998</v>
      </c>
      <c r="F150">
        <v>21</v>
      </c>
      <c r="G150">
        <v>174.6</v>
      </c>
    </row>
    <row r="151" spans="1:7" x14ac:dyDescent="0.25">
      <c r="A151" t="s">
        <v>299</v>
      </c>
      <c r="B151" t="s">
        <v>1890</v>
      </c>
      <c r="C151">
        <v>16.3</v>
      </c>
      <c r="D151">
        <v>31.103000000000002</v>
      </c>
      <c r="E151">
        <v>50.139000000000003</v>
      </c>
      <c r="F151">
        <v>20</v>
      </c>
      <c r="G151">
        <v>174.1</v>
      </c>
    </row>
    <row r="152" spans="1:7" x14ac:dyDescent="0.25">
      <c r="A152" t="s">
        <v>299</v>
      </c>
      <c r="B152" t="s">
        <v>1891</v>
      </c>
      <c r="C152">
        <v>16.2</v>
      </c>
      <c r="D152">
        <v>31.291</v>
      </c>
      <c r="E152">
        <v>50.125999999999998</v>
      </c>
      <c r="F152">
        <v>20</v>
      </c>
      <c r="G152">
        <v>173</v>
      </c>
    </row>
    <row r="153" spans="1:7" x14ac:dyDescent="0.25">
      <c r="A153" t="s">
        <v>299</v>
      </c>
      <c r="B153" t="s">
        <v>1892</v>
      </c>
      <c r="C153">
        <v>16</v>
      </c>
      <c r="D153">
        <v>31.047000000000001</v>
      </c>
      <c r="E153">
        <v>50.887</v>
      </c>
      <c r="F153">
        <v>21</v>
      </c>
      <c r="G153">
        <v>174.6</v>
      </c>
    </row>
    <row r="154" spans="1:7" x14ac:dyDescent="0.25">
      <c r="A154" t="s">
        <v>299</v>
      </c>
      <c r="B154" t="s">
        <v>1893</v>
      </c>
      <c r="C154">
        <v>16.2</v>
      </c>
      <c r="D154">
        <v>30.797999999999998</v>
      </c>
      <c r="E154">
        <v>50.034999999999997</v>
      </c>
      <c r="F154">
        <v>20</v>
      </c>
      <c r="G154">
        <v>174.2</v>
      </c>
    </row>
    <row r="155" spans="1:7" x14ac:dyDescent="0.25">
      <c r="A155" t="s">
        <v>299</v>
      </c>
      <c r="B155" t="s">
        <v>1894</v>
      </c>
      <c r="C155">
        <v>16</v>
      </c>
      <c r="D155">
        <v>30.998000000000001</v>
      </c>
      <c r="E155">
        <v>51.167999999999999</v>
      </c>
      <c r="F155">
        <v>20</v>
      </c>
      <c r="G155">
        <v>175.3</v>
      </c>
    </row>
    <row r="156" spans="1:7" x14ac:dyDescent="0.25">
      <c r="A156" t="s">
        <v>299</v>
      </c>
      <c r="B156" t="s">
        <v>1895</v>
      </c>
      <c r="C156">
        <v>16</v>
      </c>
      <c r="D156">
        <v>31.193000000000001</v>
      </c>
      <c r="E156">
        <v>50.161000000000001</v>
      </c>
      <c r="F156">
        <v>21</v>
      </c>
      <c r="G156">
        <v>175</v>
      </c>
    </row>
    <row r="157" spans="1:7" x14ac:dyDescent="0.25">
      <c r="A157" t="s">
        <v>299</v>
      </c>
      <c r="B157" t="s">
        <v>1896</v>
      </c>
      <c r="C157">
        <v>16</v>
      </c>
      <c r="D157">
        <v>31.074999999999999</v>
      </c>
      <c r="E157">
        <v>51.121000000000002</v>
      </c>
      <c r="F157">
        <v>24</v>
      </c>
      <c r="G157">
        <v>174.7</v>
      </c>
    </row>
    <row r="158" spans="1:7" x14ac:dyDescent="0.25">
      <c r="A158" t="s">
        <v>299</v>
      </c>
      <c r="B158" t="s">
        <v>1897</v>
      </c>
      <c r="C158">
        <v>16.3</v>
      </c>
      <c r="D158">
        <v>31.457000000000001</v>
      </c>
      <c r="E158">
        <v>50.087000000000003</v>
      </c>
      <c r="F158">
        <v>20</v>
      </c>
      <c r="G158">
        <v>174</v>
      </c>
    </row>
    <row r="159" spans="1:7" x14ac:dyDescent="0.25">
      <c r="A159" t="s">
        <v>299</v>
      </c>
      <c r="B159" t="s">
        <v>1898</v>
      </c>
      <c r="C159">
        <v>16</v>
      </c>
      <c r="D159">
        <v>30.742999999999999</v>
      </c>
      <c r="E159">
        <v>50.301000000000002</v>
      </c>
      <c r="F159">
        <v>20</v>
      </c>
      <c r="G159">
        <v>175.2</v>
      </c>
    </row>
    <row r="160" spans="1:7" x14ac:dyDescent="0.25">
      <c r="A160" t="s">
        <v>299</v>
      </c>
      <c r="B160" t="s">
        <v>1899</v>
      </c>
      <c r="C160">
        <v>16.3</v>
      </c>
      <c r="D160">
        <v>31.295000000000002</v>
      </c>
      <c r="E160">
        <v>49.63</v>
      </c>
      <c r="F160">
        <v>20</v>
      </c>
      <c r="G160">
        <v>173.9</v>
      </c>
    </row>
    <row r="161" spans="1:7" x14ac:dyDescent="0.25">
      <c r="A161" t="s">
        <v>299</v>
      </c>
      <c r="B161" t="s">
        <v>1900</v>
      </c>
      <c r="C161">
        <v>16.399999999999999</v>
      </c>
      <c r="D161">
        <v>30.861000000000001</v>
      </c>
      <c r="E161">
        <v>51.325000000000003</v>
      </c>
      <c r="F161">
        <v>20</v>
      </c>
      <c r="G161">
        <v>173.7</v>
      </c>
    </row>
    <row r="162" spans="1:7" x14ac:dyDescent="0.25">
      <c r="A162" t="s">
        <v>299</v>
      </c>
      <c r="B162" t="s">
        <v>1901</v>
      </c>
      <c r="C162">
        <v>16.3</v>
      </c>
      <c r="D162">
        <v>31.334</v>
      </c>
      <c r="E162">
        <v>51.231000000000002</v>
      </c>
      <c r="F162">
        <v>20</v>
      </c>
      <c r="G162">
        <v>174.4</v>
      </c>
    </row>
    <row r="163" spans="1:7" x14ac:dyDescent="0.25">
      <c r="A163" t="s">
        <v>299</v>
      </c>
      <c r="B163" t="s">
        <v>1902</v>
      </c>
      <c r="C163">
        <v>16</v>
      </c>
      <c r="D163">
        <v>30.92</v>
      </c>
      <c r="E163">
        <v>50.01</v>
      </c>
      <c r="F163">
        <v>20</v>
      </c>
      <c r="G163">
        <v>173.4</v>
      </c>
    </row>
    <row r="164" spans="1:7" x14ac:dyDescent="0.25">
      <c r="A164" t="s">
        <v>299</v>
      </c>
      <c r="B164" t="s">
        <v>1903</v>
      </c>
      <c r="C164">
        <v>16.2</v>
      </c>
      <c r="D164">
        <v>31.128</v>
      </c>
      <c r="E164">
        <v>50.378999999999998</v>
      </c>
      <c r="F164">
        <v>20</v>
      </c>
      <c r="G164">
        <v>174.1</v>
      </c>
    </row>
    <row r="165" spans="1:7" x14ac:dyDescent="0.25">
      <c r="A165" t="s">
        <v>299</v>
      </c>
      <c r="B165" t="s">
        <v>1904</v>
      </c>
      <c r="C165">
        <v>16.7</v>
      </c>
      <c r="D165">
        <v>31.565999999999999</v>
      </c>
      <c r="E165">
        <v>50.526000000000003</v>
      </c>
      <c r="F165">
        <v>20</v>
      </c>
      <c r="G165">
        <v>174.5</v>
      </c>
    </row>
    <row r="166" spans="1:7" x14ac:dyDescent="0.25">
      <c r="A166" t="s">
        <v>299</v>
      </c>
      <c r="B166" t="s">
        <v>1905</v>
      </c>
      <c r="C166">
        <v>16.399999999999999</v>
      </c>
      <c r="D166">
        <v>30.744</v>
      </c>
      <c r="E166">
        <v>50.545000000000002</v>
      </c>
      <c r="F166">
        <v>20</v>
      </c>
      <c r="G166">
        <v>173.5</v>
      </c>
    </row>
    <row r="167" spans="1:7" x14ac:dyDescent="0.25">
      <c r="A167" t="s">
        <v>299</v>
      </c>
      <c r="B167" t="s">
        <v>1906</v>
      </c>
      <c r="C167">
        <v>16</v>
      </c>
      <c r="D167">
        <v>31.021999999999998</v>
      </c>
      <c r="E167">
        <v>50.531999999999996</v>
      </c>
      <c r="F167">
        <v>20</v>
      </c>
      <c r="G167">
        <v>173.9</v>
      </c>
    </row>
    <row r="168" spans="1:7" x14ac:dyDescent="0.25">
      <c r="A168" t="s">
        <v>299</v>
      </c>
      <c r="B168" t="s">
        <v>1907</v>
      </c>
      <c r="C168">
        <v>16.399999999999999</v>
      </c>
      <c r="D168">
        <v>30.981000000000002</v>
      </c>
      <c r="E168">
        <v>50.085999999999999</v>
      </c>
      <c r="F168">
        <v>21</v>
      </c>
      <c r="G168">
        <v>172.9</v>
      </c>
    </row>
    <row r="169" spans="1:7" x14ac:dyDescent="0.25">
      <c r="A169" t="s">
        <v>299</v>
      </c>
      <c r="B169" t="s">
        <v>1908</v>
      </c>
      <c r="C169">
        <v>16.100000000000001</v>
      </c>
      <c r="D169">
        <v>30.37</v>
      </c>
      <c r="E169">
        <v>52.115000000000002</v>
      </c>
      <c r="F169">
        <v>20</v>
      </c>
      <c r="G169">
        <v>174.7</v>
      </c>
    </row>
    <row r="170" spans="1:7" x14ac:dyDescent="0.25">
      <c r="A170" t="s">
        <v>299</v>
      </c>
      <c r="B170" t="s">
        <v>1909</v>
      </c>
      <c r="C170">
        <v>16.100000000000001</v>
      </c>
      <c r="D170">
        <v>31.161000000000001</v>
      </c>
      <c r="E170">
        <v>51.396999999999998</v>
      </c>
      <c r="F170">
        <v>20</v>
      </c>
      <c r="G170">
        <v>174.2</v>
      </c>
    </row>
    <row r="171" spans="1:7" x14ac:dyDescent="0.25">
      <c r="A171" t="s">
        <v>299</v>
      </c>
      <c r="B171" t="s">
        <v>1910</v>
      </c>
      <c r="C171">
        <v>16</v>
      </c>
      <c r="D171">
        <v>31.143000000000001</v>
      </c>
      <c r="E171">
        <v>51.033999999999999</v>
      </c>
      <c r="F171">
        <v>20</v>
      </c>
      <c r="G171">
        <v>174.8</v>
      </c>
    </row>
    <row r="172" spans="1:7" x14ac:dyDescent="0.25">
      <c r="A172" t="s">
        <v>299</v>
      </c>
      <c r="B172" t="s">
        <v>1911</v>
      </c>
      <c r="C172">
        <v>16.3</v>
      </c>
      <c r="D172">
        <v>31.073</v>
      </c>
      <c r="E172">
        <v>51.043999999999997</v>
      </c>
      <c r="F172">
        <v>19</v>
      </c>
      <c r="G172">
        <v>173.9</v>
      </c>
    </row>
    <row r="173" spans="1:7" x14ac:dyDescent="0.25">
      <c r="A173" t="s">
        <v>299</v>
      </c>
      <c r="B173" t="s">
        <v>1912</v>
      </c>
      <c r="C173">
        <v>16.600000000000001</v>
      </c>
      <c r="D173">
        <v>31.303999999999998</v>
      </c>
      <c r="E173">
        <v>49.911999999999999</v>
      </c>
      <c r="F173">
        <v>20</v>
      </c>
      <c r="G173">
        <v>173.3</v>
      </c>
    </row>
    <row r="174" spans="1:7" x14ac:dyDescent="0.25">
      <c r="A174" t="s">
        <v>299</v>
      </c>
      <c r="B174" t="s">
        <v>1913</v>
      </c>
      <c r="C174">
        <v>16.3</v>
      </c>
      <c r="D174">
        <v>30.739000000000001</v>
      </c>
      <c r="E174">
        <v>50.338999999999999</v>
      </c>
      <c r="F174">
        <v>21</v>
      </c>
      <c r="G174">
        <v>173.4</v>
      </c>
    </row>
    <row r="175" spans="1:7" x14ac:dyDescent="0.25">
      <c r="A175" t="s">
        <v>299</v>
      </c>
      <c r="B175" t="s">
        <v>1914</v>
      </c>
      <c r="C175">
        <v>16</v>
      </c>
      <c r="D175">
        <v>31.248000000000001</v>
      </c>
      <c r="E175">
        <v>51.093000000000004</v>
      </c>
      <c r="F175">
        <v>20</v>
      </c>
      <c r="G175">
        <v>172.6</v>
      </c>
    </row>
    <row r="176" spans="1:7" x14ac:dyDescent="0.25">
      <c r="A176" t="s">
        <v>299</v>
      </c>
      <c r="B176" t="s">
        <v>1915</v>
      </c>
      <c r="C176">
        <v>16.3</v>
      </c>
      <c r="D176">
        <v>31.332999999999998</v>
      </c>
      <c r="E176">
        <v>49.59</v>
      </c>
      <c r="F176">
        <v>18</v>
      </c>
      <c r="G176">
        <v>174.3</v>
      </c>
    </row>
    <row r="177" spans="1:7" x14ac:dyDescent="0.25">
      <c r="A177" t="s">
        <v>299</v>
      </c>
      <c r="B177" t="s">
        <v>1916</v>
      </c>
      <c r="C177">
        <v>16</v>
      </c>
      <c r="D177">
        <v>31.3</v>
      </c>
      <c r="E177">
        <v>50.567</v>
      </c>
      <c r="F177">
        <v>20</v>
      </c>
      <c r="G177">
        <v>175</v>
      </c>
    </row>
    <row r="178" spans="1:7" x14ac:dyDescent="0.25">
      <c r="A178" t="s">
        <v>299</v>
      </c>
      <c r="B178" t="s">
        <v>1917</v>
      </c>
      <c r="C178">
        <v>16.3</v>
      </c>
      <c r="D178">
        <v>31.981000000000002</v>
      </c>
      <c r="E178">
        <v>49.366</v>
      </c>
      <c r="F178">
        <v>20</v>
      </c>
      <c r="G178">
        <v>174.3</v>
      </c>
    </row>
    <row r="179" spans="1:7" x14ac:dyDescent="0.25">
      <c r="A179" t="s">
        <v>299</v>
      </c>
      <c r="B179" t="s">
        <v>1918</v>
      </c>
      <c r="C179">
        <v>16.100000000000001</v>
      </c>
      <c r="D179">
        <v>30.748999999999999</v>
      </c>
      <c r="E179">
        <v>51.034999999999997</v>
      </c>
      <c r="F179">
        <v>17</v>
      </c>
      <c r="G179">
        <v>172.6</v>
      </c>
    </row>
    <row r="180" spans="1:7" x14ac:dyDescent="0.25">
      <c r="A180" t="s">
        <v>299</v>
      </c>
      <c r="B180" t="s">
        <v>1919</v>
      </c>
      <c r="C180">
        <v>16.2</v>
      </c>
      <c r="D180">
        <v>30.888000000000002</v>
      </c>
      <c r="E180">
        <v>50.569000000000003</v>
      </c>
      <c r="F180">
        <v>20</v>
      </c>
      <c r="G180">
        <v>173.3</v>
      </c>
    </row>
    <row r="181" spans="1:7" x14ac:dyDescent="0.25">
      <c r="A181" t="s">
        <v>299</v>
      </c>
      <c r="B181" t="s">
        <v>1920</v>
      </c>
      <c r="C181">
        <v>16.2</v>
      </c>
      <c r="D181">
        <v>30.946999999999999</v>
      </c>
      <c r="E181">
        <v>50.747</v>
      </c>
      <c r="F181">
        <v>17</v>
      </c>
      <c r="G181">
        <v>173.8</v>
      </c>
    </row>
    <row r="182" spans="1:7" x14ac:dyDescent="0.25">
      <c r="A182" t="s">
        <v>299</v>
      </c>
      <c r="B182" t="s">
        <v>1921</v>
      </c>
      <c r="C182">
        <v>16.2</v>
      </c>
      <c r="D182">
        <v>31.399000000000001</v>
      </c>
      <c r="E182">
        <v>51.314</v>
      </c>
      <c r="F182">
        <v>19</v>
      </c>
      <c r="G182">
        <v>174.3</v>
      </c>
    </row>
    <row r="183" spans="1:7" x14ac:dyDescent="0.25">
      <c r="A183" t="s">
        <v>299</v>
      </c>
      <c r="B183" t="s">
        <v>1922</v>
      </c>
      <c r="C183">
        <v>16</v>
      </c>
      <c r="D183">
        <v>30.927</v>
      </c>
      <c r="E183">
        <v>50.405000000000001</v>
      </c>
      <c r="F183">
        <v>18</v>
      </c>
      <c r="G183">
        <v>174.3</v>
      </c>
    </row>
    <row r="184" spans="1:7" x14ac:dyDescent="0.25">
      <c r="A184" t="s">
        <v>299</v>
      </c>
      <c r="B184" t="s">
        <v>1923</v>
      </c>
      <c r="C184">
        <v>16.2</v>
      </c>
      <c r="D184">
        <v>30.896000000000001</v>
      </c>
      <c r="E184">
        <v>50.518999999999998</v>
      </c>
      <c r="F184">
        <v>20</v>
      </c>
      <c r="G184">
        <v>174.2</v>
      </c>
    </row>
    <row r="185" spans="1:7" x14ac:dyDescent="0.25">
      <c r="A185" t="s">
        <v>299</v>
      </c>
      <c r="B185" t="s">
        <v>1924</v>
      </c>
      <c r="C185">
        <v>15.9</v>
      </c>
      <c r="D185">
        <v>30.959</v>
      </c>
      <c r="E185">
        <v>50.893999999999998</v>
      </c>
      <c r="F185">
        <v>18</v>
      </c>
      <c r="G185">
        <v>174.3</v>
      </c>
    </row>
    <row r="186" spans="1:7" x14ac:dyDescent="0.25">
      <c r="A186" t="s">
        <v>299</v>
      </c>
      <c r="B186" t="s">
        <v>1925</v>
      </c>
      <c r="C186">
        <v>16.2</v>
      </c>
      <c r="D186">
        <v>30.94</v>
      </c>
      <c r="E186">
        <v>51.061999999999998</v>
      </c>
      <c r="F186">
        <v>20</v>
      </c>
      <c r="G186">
        <v>174.4</v>
      </c>
    </row>
    <row r="187" spans="1:7" x14ac:dyDescent="0.25">
      <c r="A187" t="s">
        <v>299</v>
      </c>
      <c r="B187" t="s">
        <v>1926</v>
      </c>
      <c r="C187">
        <v>16</v>
      </c>
      <c r="D187">
        <v>31.111000000000001</v>
      </c>
      <c r="E187">
        <v>50.253</v>
      </c>
      <c r="F187">
        <v>17</v>
      </c>
      <c r="G187">
        <v>174</v>
      </c>
    </row>
    <row r="188" spans="1:7" x14ac:dyDescent="0.25">
      <c r="A188" t="s">
        <v>299</v>
      </c>
      <c r="B188" t="s">
        <v>1927</v>
      </c>
      <c r="C188">
        <v>16.3</v>
      </c>
      <c r="D188">
        <v>31.033000000000001</v>
      </c>
      <c r="E188">
        <v>50.771000000000001</v>
      </c>
      <c r="F188">
        <v>20</v>
      </c>
      <c r="G188">
        <v>174.2</v>
      </c>
    </row>
    <row r="189" spans="1:7" x14ac:dyDescent="0.25">
      <c r="A189" t="s">
        <v>299</v>
      </c>
      <c r="B189" t="s">
        <v>1928</v>
      </c>
      <c r="C189">
        <v>16.5</v>
      </c>
      <c r="D189">
        <v>31.143999999999998</v>
      </c>
      <c r="E189">
        <v>50.688000000000002</v>
      </c>
      <c r="F189">
        <v>20</v>
      </c>
      <c r="G189">
        <v>173.3</v>
      </c>
    </row>
    <row r="190" spans="1:7" x14ac:dyDescent="0.25">
      <c r="A190" t="s">
        <v>299</v>
      </c>
      <c r="B190" t="s">
        <v>1929</v>
      </c>
      <c r="C190">
        <v>16.3</v>
      </c>
      <c r="D190">
        <v>31.024000000000001</v>
      </c>
      <c r="E190">
        <v>51.66</v>
      </c>
      <c r="F190">
        <v>20</v>
      </c>
      <c r="G190">
        <v>173.7</v>
      </c>
    </row>
    <row r="191" spans="1:7" x14ac:dyDescent="0.25">
      <c r="A191" t="s">
        <v>299</v>
      </c>
      <c r="B191" t="s">
        <v>1930</v>
      </c>
      <c r="C191">
        <v>15.9</v>
      </c>
      <c r="D191">
        <v>31.318999999999999</v>
      </c>
      <c r="E191">
        <v>50.606000000000002</v>
      </c>
      <c r="F191">
        <v>18</v>
      </c>
      <c r="G191">
        <v>173.8</v>
      </c>
    </row>
    <row r="192" spans="1:7" x14ac:dyDescent="0.25">
      <c r="A192" t="s">
        <v>299</v>
      </c>
      <c r="B192" t="s">
        <v>1931</v>
      </c>
      <c r="C192">
        <v>16.399999999999999</v>
      </c>
      <c r="D192">
        <v>31.248999999999999</v>
      </c>
      <c r="E192">
        <v>50.280999999999999</v>
      </c>
      <c r="F192">
        <v>20</v>
      </c>
      <c r="G192">
        <v>173.5</v>
      </c>
    </row>
    <row r="193" spans="1:7" x14ac:dyDescent="0.25">
      <c r="A193" t="s">
        <v>299</v>
      </c>
      <c r="B193" t="s">
        <v>1932</v>
      </c>
      <c r="C193">
        <v>16.2</v>
      </c>
      <c r="D193">
        <v>31.062000000000001</v>
      </c>
      <c r="E193">
        <v>49.904000000000003</v>
      </c>
      <c r="F193">
        <v>19</v>
      </c>
      <c r="G193">
        <v>174.3</v>
      </c>
    </row>
    <row r="194" spans="1:7" x14ac:dyDescent="0.25">
      <c r="A194" t="s">
        <v>299</v>
      </c>
      <c r="B194" t="s">
        <v>1933</v>
      </c>
      <c r="C194">
        <v>16.100000000000001</v>
      </c>
      <c r="D194">
        <v>30.736999999999998</v>
      </c>
      <c r="E194">
        <v>50.587000000000003</v>
      </c>
      <c r="F194">
        <v>20</v>
      </c>
      <c r="G194">
        <v>173.7</v>
      </c>
    </row>
    <row r="195" spans="1:7" x14ac:dyDescent="0.25">
      <c r="A195" t="s">
        <v>299</v>
      </c>
      <c r="B195" t="s">
        <v>1934</v>
      </c>
      <c r="C195">
        <v>15.9</v>
      </c>
      <c r="D195">
        <v>30.934999999999999</v>
      </c>
      <c r="E195">
        <v>49.738999999999997</v>
      </c>
      <c r="F195">
        <v>20</v>
      </c>
      <c r="G195">
        <v>174</v>
      </c>
    </row>
    <row r="196" spans="1:7" x14ac:dyDescent="0.25">
      <c r="A196" t="s">
        <v>299</v>
      </c>
      <c r="B196" t="s">
        <v>1935</v>
      </c>
      <c r="C196">
        <v>16.100000000000001</v>
      </c>
      <c r="D196">
        <v>30.667999999999999</v>
      </c>
      <c r="E196">
        <v>49.591999999999999</v>
      </c>
      <c r="F196">
        <v>20</v>
      </c>
      <c r="G196">
        <v>174.4</v>
      </c>
    </row>
    <row r="197" spans="1:7" x14ac:dyDescent="0.25">
      <c r="A197" t="s">
        <v>299</v>
      </c>
      <c r="B197" t="s">
        <v>1936</v>
      </c>
      <c r="C197">
        <v>15.8</v>
      </c>
      <c r="D197">
        <v>30.946000000000002</v>
      </c>
      <c r="E197">
        <v>50.281999999999996</v>
      </c>
      <c r="F197">
        <v>19</v>
      </c>
      <c r="G197">
        <v>174.3</v>
      </c>
    </row>
    <row r="198" spans="1:7" x14ac:dyDescent="0.25">
      <c r="A198" t="s">
        <v>299</v>
      </c>
      <c r="B198" t="s">
        <v>1937</v>
      </c>
      <c r="C198">
        <v>16.3</v>
      </c>
      <c r="D198">
        <v>31.335000000000001</v>
      </c>
      <c r="E198">
        <v>50.792000000000002</v>
      </c>
      <c r="F198">
        <v>20</v>
      </c>
      <c r="G198">
        <v>173.7</v>
      </c>
    </row>
    <row r="199" spans="1:7" x14ac:dyDescent="0.25">
      <c r="A199" t="s">
        <v>299</v>
      </c>
      <c r="B199" t="s">
        <v>1938</v>
      </c>
      <c r="C199">
        <v>16</v>
      </c>
      <c r="D199">
        <v>31.018999999999998</v>
      </c>
      <c r="E199">
        <v>51.259</v>
      </c>
      <c r="F199">
        <v>20</v>
      </c>
      <c r="G199">
        <v>174.3</v>
      </c>
    </row>
    <row r="200" spans="1:7" x14ac:dyDescent="0.25">
      <c r="A200" t="s">
        <v>299</v>
      </c>
      <c r="B200" t="s">
        <v>1939</v>
      </c>
      <c r="C200">
        <v>16.100000000000001</v>
      </c>
      <c r="D200">
        <v>31.123000000000001</v>
      </c>
      <c r="E200">
        <v>49.96</v>
      </c>
      <c r="F200">
        <v>20</v>
      </c>
      <c r="G200">
        <v>174</v>
      </c>
    </row>
    <row r="201" spans="1:7" x14ac:dyDescent="0.25">
      <c r="A201" t="s">
        <v>299</v>
      </c>
      <c r="B201" t="s">
        <v>1940</v>
      </c>
      <c r="C201">
        <v>16.100000000000001</v>
      </c>
      <c r="D201">
        <v>31.420999999999999</v>
      </c>
      <c r="E201">
        <v>50.460999999999999</v>
      </c>
      <c r="F201">
        <v>19</v>
      </c>
      <c r="G201">
        <v>174.1</v>
      </c>
    </row>
    <row r="202" spans="1:7" x14ac:dyDescent="0.25">
      <c r="A202" t="s">
        <v>299</v>
      </c>
      <c r="B202" t="s">
        <v>1941</v>
      </c>
      <c r="C202">
        <v>16.2</v>
      </c>
      <c r="D202">
        <v>31.045999999999999</v>
      </c>
      <c r="E202">
        <v>50.738</v>
      </c>
      <c r="F202">
        <v>20</v>
      </c>
      <c r="G202">
        <v>174</v>
      </c>
    </row>
    <row r="203" spans="1:7" x14ac:dyDescent="0.25">
      <c r="A203" t="s">
        <v>299</v>
      </c>
      <c r="B203" t="s">
        <v>1942</v>
      </c>
      <c r="C203">
        <v>15.9</v>
      </c>
      <c r="D203">
        <v>30.974</v>
      </c>
      <c r="E203">
        <v>50.87</v>
      </c>
      <c r="F203">
        <v>19</v>
      </c>
      <c r="G203">
        <v>174</v>
      </c>
    </row>
    <row r="204" spans="1:7" x14ac:dyDescent="0.25">
      <c r="A204" t="s">
        <v>299</v>
      </c>
      <c r="B204" t="s">
        <v>1943</v>
      </c>
      <c r="C204">
        <v>16.399999999999999</v>
      </c>
      <c r="D204">
        <v>31.347999999999999</v>
      </c>
      <c r="E204">
        <v>49.808</v>
      </c>
      <c r="F204">
        <v>20</v>
      </c>
      <c r="G204">
        <v>172.6</v>
      </c>
    </row>
    <row r="205" spans="1:7" x14ac:dyDescent="0.25">
      <c r="A205" t="s">
        <v>299</v>
      </c>
      <c r="B205" t="s">
        <v>1944</v>
      </c>
      <c r="C205">
        <v>16.100000000000001</v>
      </c>
      <c r="D205">
        <v>31.236999999999998</v>
      </c>
      <c r="E205">
        <v>50.140999999999998</v>
      </c>
      <c r="F205">
        <v>20</v>
      </c>
      <c r="G205">
        <v>173.5</v>
      </c>
    </row>
    <row r="206" spans="1:7" x14ac:dyDescent="0.25">
      <c r="A206" t="s">
        <v>299</v>
      </c>
      <c r="B206" t="s">
        <v>1945</v>
      </c>
      <c r="C206">
        <v>16.399999999999999</v>
      </c>
      <c r="D206">
        <v>31.481000000000002</v>
      </c>
      <c r="E206">
        <v>50.378999999999998</v>
      </c>
      <c r="F206">
        <v>20</v>
      </c>
      <c r="G206">
        <v>173.5</v>
      </c>
    </row>
    <row r="207" spans="1:7" x14ac:dyDescent="0.25">
      <c r="A207" t="s">
        <v>299</v>
      </c>
      <c r="B207" t="s">
        <v>1946</v>
      </c>
      <c r="C207">
        <v>16.5</v>
      </c>
      <c r="D207">
        <v>31.376000000000001</v>
      </c>
      <c r="E207">
        <v>51.308</v>
      </c>
      <c r="F207">
        <v>19</v>
      </c>
      <c r="G207">
        <v>174.1</v>
      </c>
    </row>
    <row r="208" spans="1:7" x14ac:dyDescent="0.25">
      <c r="A208" t="s">
        <v>299</v>
      </c>
      <c r="B208" t="s">
        <v>1947</v>
      </c>
      <c r="C208">
        <v>16.100000000000001</v>
      </c>
      <c r="D208">
        <v>31.93</v>
      </c>
      <c r="E208">
        <v>49.808999999999997</v>
      </c>
      <c r="F208">
        <v>20</v>
      </c>
      <c r="G208">
        <v>174.4</v>
      </c>
    </row>
    <row r="209" spans="1:7" x14ac:dyDescent="0.25">
      <c r="A209" t="s">
        <v>299</v>
      </c>
      <c r="B209" t="s">
        <v>1948</v>
      </c>
      <c r="C209">
        <v>16.100000000000001</v>
      </c>
      <c r="D209">
        <v>31.635000000000002</v>
      </c>
      <c r="E209">
        <v>50.029000000000003</v>
      </c>
      <c r="F209">
        <v>20</v>
      </c>
      <c r="G209">
        <v>174.4</v>
      </c>
    </row>
    <row r="210" spans="1:7" x14ac:dyDescent="0.25">
      <c r="A210" t="s">
        <v>299</v>
      </c>
      <c r="B210" t="s">
        <v>1949</v>
      </c>
      <c r="C210">
        <v>16.100000000000001</v>
      </c>
      <c r="D210">
        <v>31.395</v>
      </c>
      <c r="E210">
        <v>50.712000000000003</v>
      </c>
      <c r="F210">
        <v>20</v>
      </c>
      <c r="G210">
        <v>174</v>
      </c>
    </row>
    <row r="211" spans="1:7" x14ac:dyDescent="0.25">
      <c r="A211" t="s">
        <v>299</v>
      </c>
      <c r="B211" t="s">
        <v>1950</v>
      </c>
      <c r="C211">
        <v>16.399999999999999</v>
      </c>
      <c r="D211">
        <v>31.611999999999998</v>
      </c>
      <c r="E211">
        <v>50.313000000000002</v>
      </c>
      <c r="F211">
        <v>19</v>
      </c>
      <c r="G211">
        <v>174.8</v>
      </c>
    </row>
    <row r="212" spans="1:7" x14ac:dyDescent="0.25">
      <c r="A212" t="s">
        <v>299</v>
      </c>
      <c r="B212" t="s">
        <v>1951</v>
      </c>
      <c r="C212">
        <v>16.100000000000001</v>
      </c>
      <c r="D212">
        <v>31.125</v>
      </c>
      <c r="E212">
        <v>49.573999999999998</v>
      </c>
      <c r="F212">
        <v>20</v>
      </c>
      <c r="G212">
        <v>174.4</v>
      </c>
    </row>
    <row r="213" spans="1:7" x14ac:dyDescent="0.25">
      <c r="A213" t="s">
        <v>299</v>
      </c>
      <c r="B213" t="s">
        <v>1952</v>
      </c>
      <c r="C213">
        <v>16.3</v>
      </c>
      <c r="D213">
        <v>31.652000000000001</v>
      </c>
      <c r="E213">
        <v>50.716000000000001</v>
      </c>
      <c r="F213">
        <v>20</v>
      </c>
      <c r="G213">
        <v>174.4</v>
      </c>
    </row>
    <row r="214" spans="1:7" x14ac:dyDescent="0.25">
      <c r="A214" t="s">
        <v>299</v>
      </c>
      <c r="B214" t="s">
        <v>1953</v>
      </c>
      <c r="C214">
        <v>16.3</v>
      </c>
      <c r="D214">
        <v>31.652000000000001</v>
      </c>
      <c r="E214">
        <v>50.935000000000002</v>
      </c>
      <c r="F214">
        <v>20</v>
      </c>
      <c r="G214">
        <v>174.4</v>
      </c>
    </row>
    <row r="215" spans="1:7" x14ac:dyDescent="0.25">
      <c r="A215" t="s">
        <v>299</v>
      </c>
      <c r="B215" t="s">
        <v>1954</v>
      </c>
      <c r="C215">
        <v>16.100000000000001</v>
      </c>
      <c r="D215">
        <v>31.221</v>
      </c>
      <c r="E215">
        <v>49.898000000000003</v>
      </c>
      <c r="F215">
        <v>19</v>
      </c>
      <c r="G215">
        <v>174.4</v>
      </c>
    </row>
    <row r="216" spans="1:7" x14ac:dyDescent="0.25">
      <c r="A216" t="s">
        <v>299</v>
      </c>
      <c r="B216" t="s">
        <v>1955</v>
      </c>
      <c r="C216">
        <v>16.3</v>
      </c>
      <c r="D216">
        <v>31.22</v>
      </c>
      <c r="E216">
        <v>50.128999999999998</v>
      </c>
      <c r="F216">
        <v>20</v>
      </c>
      <c r="G216">
        <v>174.7</v>
      </c>
    </row>
    <row r="217" spans="1:7" x14ac:dyDescent="0.25">
      <c r="A217" t="s">
        <v>299</v>
      </c>
      <c r="B217" t="s">
        <v>1956</v>
      </c>
      <c r="C217">
        <v>16.3</v>
      </c>
      <c r="D217">
        <v>31.22</v>
      </c>
      <c r="E217">
        <v>50.832000000000001</v>
      </c>
      <c r="F217">
        <v>19</v>
      </c>
      <c r="G217">
        <v>174.7</v>
      </c>
    </row>
    <row r="218" spans="1:7" x14ac:dyDescent="0.25">
      <c r="A218" t="s">
        <v>299</v>
      </c>
      <c r="B218" t="s">
        <v>1957</v>
      </c>
      <c r="C218">
        <v>16.100000000000001</v>
      </c>
      <c r="D218">
        <v>31.279</v>
      </c>
      <c r="E218">
        <v>51.012999999999998</v>
      </c>
      <c r="F218">
        <v>19</v>
      </c>
      <c r="G218">
        <v>174.5</v>
      </c>
    </row>
    <row r="219" spans="1:7" x14ac:dyDescent="0.25">
      <c r="A219" t="s">
        <v>299</v>
      </c>
      <c r="B219" t="s">
        <v>1958</v>
      </c>
      <c r="C219">
        <v>16.5</v>
      </c>
      <c r="D219">
        <v>31.013000000000002</v>
      </c>
      <c r="E219">
        <v>50.557000000000002</v>
      </c>
      <c r="F219">
        <v>20</v>
      </c>
      <c r="G219">
        <v>174</v>
      </c>
    </row>
    <row r="220" spans="1:7" x14ac:dyDescent="0.25">
      <c r="A220" t="s">
        <v>299</v>
      </c>
      <c r="B220" t="s">
        <v>1959</v>
      </c>
      <c r="C220">
        <v>16.7</v>
      </c>
      <c r="D220">
        <v>31.492999999999999</v>
      </c>
      <c r="E220">
        <v>51.472999999999999</v>
      </c>
      <c r="F220">
        <v>20</v>
      </c>
      <c r="G220">
        <v>172.4</v>
      </c>
    </row>
    <row r="221" spans="1:7" x14ac:dyDescent="0.25">
      <c r="A221" t="s">
        <v>299</v>
      </c>
      <c r="B221" t="s">
        <v>1960</v>
      </c>
      <c r="C221">
        <v>16.399999999999999</v>
      </c>
      <c r="D221">
        <v>31.152000000000001</v>
      </c>
      <c r="E221">
        <v>51.119</v>
      </c>
      <c r="F221">
        <v>19</v>
      </c>
      <c r="G221">
        <v>172.4</v>
      </c>
    </row>
    <row r="222" spans="1:7" x14ac:dyDescent="0.25">
      <c r="A222" t="s">
        <v>299</v>
      </c>
      <c r="B222" t="s">
        <v>1961</v>
      </c>
      <c r="C222">
        <v>16.3</v>
      </c>
      <c r="D222">
        <v>31.116</v>
      </c>
      <c r="E222">
        <v>50.621000000000002</v>
      </c>
      <c r="F222">
        <v>20</v>
      </c>
      <c r="G222">
        <v>174.5</v>
      </c>
    </row>
    <row r="223" spans="1:7" x14ac:dyDescent="0.25">
      <c r="A223" t="s">
        <v>299</v>
      </c>
      <c r="B223" t="s">
        <v>1962</v>
      </c>
      <c r="C223">
        <v>16</v>
      </c>
      <c r="D223">
        <v>30.686</v>
      </c>
      <c r="E223">
        <v>50.826999999999998</v>
      </c>
      <c r="F223">
        <v>19</v>
      </c>
      <c r="G223">
        <v>174.9</v>
      </c>
    </row>
    <row r="224" spans="1:7" x14ac:dyDescent="0.25">
      <c r="A224" t="s">
        <v>299</v>
      </c>
      <c r="B224" t="s">
        <v>1963</v>
      </c>
      <c r="C224">
        <v>16.2</v>
      </c>
      <c r="D224">
        <v>31.033999999999999</v>
      </c>
      <c r="E224">
        <v>50.497</v>
      </c>
      <c r="F224">
        <v>20</v>
      </c>
      <c r="G224">
        <v>175</v>
      </c>
    </row>
    <row r="225" spans="1:7" x14ac:dyDescent="0.25">
      <c r="A225" t="s">
        <v>299</v>
      </c>
      <c r="B225" t="s">
        <v>1964</v>
      </c>
      <c r="C225">
        <v>16.100000000000001</v>
      </c>
      <c r="D225">
        <v>31.207999999999998</v>
      </c>
      <c r="E225">
        <v>51.128999999999998</v>
      </c>
      <c r="F225">
        <v>19</v>
      </c>
      <c r="G225">
        <v>175.2</v>
      </c>
    </row>
    <row r="226" spans="1:7" x14ac:dyDescent="0.25">
      <c r="A226" t="s">
        <v>299</v>
      </c>
      <c r="B226" t="s">
        <v>1965</v>
      </c>
      <c r="C226">
        <v>16.100000000000001</v>
      </c>
      <c r="D226">
        <v>31.231999999999999</v>
      </c>
      <c r="E226">
        <v>50.941000000000003</v>
      </c>
      <c r="F226">
        <v>20</v>
      </c>
      <c r="G226">
        <v>173.8</v>
      </c>
    </row>
    <row r="227" spans="1:7" x14ac:dyDescent="0.25">
      <c r="A227" t="s">
        <v>299</v>
      </c>
      <c r="B227" t="s">
        <v>1966</v>
      </c>
      <c r="C227">
        <v>16.2</v>
      </c>
      <c r="D227">
        <v>31.221</v>
      </c>
      <c r="E227">
        <v>51.023000000000003</v>
      </c>
      <c r="F227">
        <v>19</v>
      </c>
      <c r="G227">
        <v>174</v>
      </c>
    </row>
    <row r="228" spans="1:7" x14ac:dyDescent="0.25">
      <c r="A228" t="s">
        <v>299</v>
      </c>
      <c r="B228" t="s">
        <v>1967</v>
      </c>
      <c r="C228">
        <v>16</v>
      </c>
      <c r="D228">
        <v>30.715</v>
      </c>
      <c r="E228">
        <v>51.063000000000002</v>
      </c>
      <c r="F228">
        <v>20</v>
      </c>
      <c r="G228">
        <v>175.2</v>
      </c>
    </row>
    <row r="229" spans="1:7" x14ac:dyDescent="0.25">
      <c r="A229" t="s">
        <v>299</v>
      </c>
      <c r="B229" t="s">
        <v>1968</v>
      </c>
      <c r="C229">
        <v>16.100000000000001</v>
      </c>
      <c r="D229">
        <v>30.977</v>
      </c>
      <c r="E229">
        <v>51.033999999999999</v>
      </c>
      <c r="F229">
        <v>19</v>
      </c>
      <c r="G229">
        <v>175.2</v>
      </c>
    </row>
    <row r="230" spans="1:7" x14ac:dyDescent="0.25">
      <c r="A230" t="s">
        <v>299</v>
      </c>
      <c r="B230" t="s">
        <v>1969</v>
      </c>
      <c r="C230">
        <v>16.100000000000001</v>
      </c>
      <c r="D230">
        <v>30.940999999999999</v>
      </c>
      <c r="E230">
        <v>50.865000000000002</v>
      </c>
      <c r="F230">
        <v>20</v>
      </c>
      <c r="G230">
        <v>175</v>
      </c>
    </row>
    <row r="231" spans="1:7" x14ac:dyDescent="0.25">
      <c r="A231" t="s">
        <v>299</v>
      </c>
      <c r="B231" t="s">
        <v>1970</v>
      </c>
      <c r="C231">
        <v>16.100000000000001</v>
      </c>
      <c r="D231">
        <v>31.091999999999999</v>
      </c>
      <c r="E231">
        <v>50.865000000000002</v>
      </c>
      <c r="F231">
        <v>20</v>
      </c>
      <c r="G231">
        <v>173.5</v>
      </c>
    </row>
    <row r="232" spans="1:7" x14ac:dyDescent="0.25">
      <c r="A232" t="s">
        <v>299</v>
      </c>
      <c r="B232" t="s">
        <v>1971</v>
      </c>
      <c r="C232">
        <v>16.2</v>
      </c>
      <c r="D232">
        <v>30.994</v>
      </c>
      <c r="E232">
        <v>50.341000000000001</v>
      </c>
      <c r="F232">
        <v>19</v>
      </c>
      <c r="G232">
        <v>172.2</v>
      </c>
    </row>
    <row r="233" spans="1:7" x14ac:dyDescent="0.25">
      <c r="A233" t="s">
        <v>299</v>
      </c>
      <c r="B233" t="s">
        <v>1972</v>
      </c>
      <c r="C233">
        <v>16.100000000000001</v>
      </c>
      <c r="D233">
        <v>31.248000000000001</v>
      </c>
      <c r="E233">
        <v>50.186999999999998</v>
      </c>
      <c r="F233">
        <v>18</v>
      </c>
      <c r="G233">
        <v>174.3</v>
      </c>
    </row>
    <row r="234" spans="1:7" x14ac:dyDescent="0.25">
      <c r="A234" t="s">
        <v>299</v>
      </c>
      <c r="B234" t="s">
        <v>1973</v>
      </c>
      <c r="C234">
        <v>16.100000000000001</v>
      </c>
      <c r="D234">
        <v>31.62</v>
      </c>
      <c r="E234">
        <v>50.744</v>
      </c>
      <c r="F234">
        <v>19</v>
      </c>
      <c r="G234">
        <v>174.6</v>
      </c>
    </row>
    <row r="235" spans="1:7" x14ac:dyDescent="0.25">
      <c r="A235" t="s">
        <v>299</v>
      </c>
      <c r="B235" t="s">
        <v>1974</v>
      </c>
      <c r="C235">
        <v>15.9</v>
      </c>
      <c r="D235">
        <v>31.312999999999999</v>
      </c>
      <c r="E235">
        <v>49.811</v>
      </c>
      <c r="F235">
        <v>20</v>
      </c>
      <c r="G235">
        <v>174.5</v>
      </c>
    </row>
    <row r="236" spans="1:7" x14ac:dyDescent="0.25">
      <c r="A236" t="s">
        <v>299</v>
      </c>
      <c r="B236" t="s">
        <v>1975</v>
      </c>
      <c r="C236">
        <v>16.3</v>
      </c>
      <c r="D236">
        <v>31.065999999999999</v>
      </c>
      <c r="E236">
        <v>50.585999999999999</v>
      </c>
      <c r="F236">
        <v>20</v>
      </c>
      <c r="G236">
        <v>174.4</v>
      </c>
    </row>
    <row r="237" spans="1:7" x14ac:dyDescent="0.25">
      <c r="A237" t="s">
        <v>299</v>
      </c>
      <c r="B237" t="s">
        <v>1976</v>
      </c>
      <c r="C237">
        <v>16.100000000000001</v>
      </c>
      <c r="D237">
        <v>31.456</v>
      </c>
      <c r="E237">
        <v>50.613999999999997</v>
      </c>
      <c r="F237">
        <v>20</v>
      </c>
      <c r="G237">
        <v>174.9</v>
      </c>
    </row>
    <row r="238" spans="1:7" x14ac:dyDescent="0.25">
      <c r="A238" t="s">
        <v>299</v>
      </c>
      <c r="B238" t="s">
        <v>1977</v>
      </c>
      <c r="C238">
        <v>15.9</v>
      </c>
      <c r="D238">
        <v>31.013000000000002</v>
      </c>
      <c r="E238">
        <v>51.158999999999999</v>
      </c>
      <c r="F238">
        <v>20</v>
      </c>
      <c r="G238">
        <v>175</v>
      </c>
    </row>
    <row r="239" spans="1:7" x14ac:dyDescent="0.25">
      <c r="A239" t="s">
        <v>299</v>
      </c>
      <c r="B239" t="s">
        <v>1978</v>
      </c>
      <c r="C239">
        <v>16</v>
      </c>
      <c r="D239">
        <v>30.919</v>
      </c>
      <c r="E239">
        <v>50.177</v>
      </c>
      <c r="F239">
        <v>20</v>
      </c>
      <c r="G239">
        <v>173.7</v>
      </c>
    </row>
    <row r="240" spans="1:7" x14ac:dyDescent="0.25">
      <c r="A240" t="s">
        <v>299</v>
      </c>
      <c r="B240" t="s">
        <v>1979</v>
      </c>
      <c r="C240">
        <v>16.399999999999999</v>
      </c>
      <c r="D240">
        <v>31.286000000000001</v>
      </c>
      <c r="E240">
        <v>50.231999999999999</v>
      </c>
      <c r="F240">
        <v>21</v>
      </c>
      <c r="G240">
        <v>174.6</v>
      </c>
    </row>
    <row r="241" spans="1:7" x14ac:dyDescent="0.25">
      <c r="A241" t="s">
        <v>299</v>
      </c>
      <c r="B241" t="s">
        <v>1980</v>
      </c>
      <c r="C241">
        <v>16.2</v>
      </c>
      <c r="D241">
        <v>30.960999999999999</v>
      </c>
      <c r="E241">
        <v>50.832999999999998</v>
      </c>
      <c r="F241">
        <v>20</v>
      </c>
      <c r="G241">
        <v>174.6</v>
      </c>
    </row>
    <row r="242" spans="1:7" x14ac:dyDescent="0.25">
      <c r="A242" t="s">
        <v>299</v>
      </c>
      <c r="B242" t="s">
        <v>1981</v>
      </c>
      <c r="C242">
        <v>16</v>
      </c>
      <c r="D242">
        <v>30.934000000000001</v>
      </c>
      <c r="E242">
        <v>51.573</v>
      </c>
      <c r="F242">
        <v>20</v>
      </c>
      <c r="G242">
        <v>173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670B-6B8E-4427-A302-5FEC6D5D15B2}">
  <dimension ref="A1:J240"/>
  <sheetViews>
    <sheetView workbookViewId="0">
      <selection activeCell="J6" sqref="J6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1982</v>
      </c>
      <c r="C2">
        <v>16.3</v>
      </c>
      <c r="D2">
        <v>31.170999999999999</v>
      </c>
      <c r="E2">
        <v>49.996000000000002</v>
      </c>
      <c r="F2">
        <v>23</v>
      </c>
      <c r="G2">
        <v>229.1</v>
      </c>
      <c r="I2" t="s">
        <v>249</v>
      </c>
      <c r="J2" s="1">
        <f>AVERAGE(Tbl_3_GPU_Instancing_30000[Celkové využití CPU '[%']])</f>
        <v>17.083263598326372</v>
      </c>
    </row>
    <row r="3" spans="1:10" x14ac:dyDescent="0.25">
      <c r="A3" t="s">
        <v>299</v>
      </c>
      <c r="B3" t="s">
        <v>1983</v>
      </c>
      <c r="C3">
        <v>16.600000000000001</v>
      </c>
      <c r="D3">
        <v>31.593</v>
      </c>
      <c r="E3">
        <v>49.143999999999998</v>
      </c>
      <c r="F3">
        <v>21</v>
      </c>
      <c r="G3">
        <v>229.5</v>
      </c>
      <c r="I3" t="s">
        <v>250</v>
      </c>
      <c r="J3" s="1">
        <f>AVERAGE(Tbl_3_GPU_Instancing_30000[CPU Spotřeba energie jádra (SVI3 TFN) '[W']])</f>
        <v>31.674322175732215</v>
      </c>
    </row>
    <row r="4" spans="1:10" x14ac:dyDescent="0.25">
      <c r="A4" t="s">
        <v>299</v>
      </c>
      <c r="B4" t="s">
        <v>1984</v>
      </c>
      <c r="C4">
        <v>16.399999999999999</v>
      </c>
      <c r="D4">
        <v>30.806000000000001</v>
      </c>
      <c r="E4">
        <v>49.741999999999997</v>
      </c>
      <c r="F4">
        <v>21</v>
      </c>
      <c r="G4">
        <v>230.3</v>
      </c>
      <c r="I4" t="s">
        <v>251</v>
      </c>
      <c r="J4" s="1">
        <f>AVERAGE(Tbl_3_GPU_Instancing_30000[Využití GPU '[%']])</f>
        <v>21.179916317991633</v>
      </c>
    </row>
    <row r="5" spans="1:10" x14ac:dyDescent="0.25">
      <c r="A5" t="s">
        <v>299</v>
      </c>
      <c r="B5" t="s">
        <v>1985</v>
      </c>
      <c r="C5">
        <v>16.600000000000001</v>
      </c>
      <c r="D5">
        <v>30.652000000000001</v>
      </c>
      <c r="E5">
        <v>50.5</v>
      </c>
      <c r="F5">
        <v>20</v>
      </c>
      <c r="G5">
        <v>228.6</v>
      </c>
      <c r="I5" t="s">
        <v>252</v>
      </c>
      <c r="J5" s="1">
        <f>AVERAGE(Tbl_3_GPU_Instancing_30000[Total Board Power (TBP) '[W']])</f>
        <v>50.224351464435138</v>
      </c>
    </row>
    <row r="6" spans="1:10" x14ac:dyDescent="0.25">
      <c r="A6" t="s">
        <v>299</v>
      </c>
      <c r="B6" t="s">
        <v>1986</v>
      </c>
      <c r="C6">
        <v>16.899999999999999</v>
      </c>
      <c r="D6">
        <v>31.75</v>
      </c>
      <c r="E6">
        <v>50.097000000000001</v>
      </c>
      <c r="F6">
        <v>20</v>
      </c>
      <c r="G6">
        <v>228.2</v>
      </c>
      <c r="I6" t="s">
        <v>254</v>
      </c>
      <c r="J6" s="1">
        <f>AVERAGE(Tbl_3_GPU_Instancing_30000[Snímková frekvence (Presented) '[FPS']])</f>
        <v>228.96276150627602</v>
      </c>
    </row>
    <row r="7" spans="1:10" x14ac:dyDescent="0.25">
      <c r="A7" t="s">
        <v>299</v>
      </c>
      <c r="B7" t="s">
        <v>1987</v>
      </c>
      <c r="C7">
        <v>16.3</v>
      </c>
      <c r="D7">
        <v>31.274000000000001</v>
      </c>
      <c r="E7">
        <v>50.356000000000002</v>
      </c>
      <c r="F7">
        <v>23</v>
      </c>
      <c r="G7">
        <v>230.2</v>
      </c>
    </row>
    <row r="8" spans="1:10" x14ac:dyDescent="0.25">
      <c r="A8" t="s">
        <v>299</v>
      </c>
      <c r="B8" t="s">
        <v>1988</v>
      </c>
      <c r="C8">
        <v>16.5</v>
      </c>
      <c r="D8">
        <v>30.984999999999999</v>
      </c>
      <c r="E8">
        <v>50.151000000000003</v>
      </c>
      <c r="F8">
        <v>21</v>
      </c>
      <c r="G8">
        <v>226.5</v>
      </c>
    </row>
    <row r="9" spans="1:10" x14ac:dyDescent="0.25">
      <c r="A9" t="s">
        <v>299</v>
      </c>
      <c r="B9" t="s">
        <v>1989</v>
      </c>
      <c r="C9">
        <v>16.399999999999999</v>
      </c>
      <c r="D9">
        <v>31.271000000000001</v>
      </c>
      <c r="E9">
        <v>50.491</v>
      </c>
      <c r="F9">
        <v>21</v>
      </c>
      <c r="G9">
        <v>228.9</v>
      </c>
    </row>
    <row r="10" spans="1:10" x14ac:dyDescent="0.25">
      <c r="A10" t="s">
        <v>299</v>
      </c>
      <c r="B10" t="s">
        <v>1990</v>
      </c>
      <c r="C10">
        <v>16.399999999999999</v>
      </c>
      <c r="D10">
        <v>31.315000000000001</v>
      </c>
      <c r="E10">
        <v>49.835000000000001</v>
      </c>
      <c r="F10">
        <v>20</v>
      </c>
      <c r="G10">
        <v>228.1</v>
      </c>
    </row>
    <row r="11" spans="1:10" x14ac:dyDescent="0.25">
      <c r="A11" t="s">
        <v>299</v>
      </c>
      <c r="B11" t="s">
        <v>1991</v>
      </c>
      <c r="C11">
        <v>16.5</v>
      </c>
      <c r="D11">
        <v>30.946999999999999</v>
      </c>
      <c r="E11">
        <v>49.920999999999999</v>
      </c>
      <c r="F11">
        <v>21</v>
      </c>
      <c r="G11">
        <v>226.4</v>
      </c>
    </row>
    <row r="12" spans="1:10" x14ac:dyDescent="0.25">
      <c r="A12" t="s">
        <v>299</v>
      </c>
      <c r="B12" t="s">
        <v>1992</v>
      </c>
      <c r="C12">
        <v>16.3</v>
      </c>
      <c r="D12">
        <v>31.288</v>
      </c>
      <c r="E12">
        <v>50.093000000000004</v>
      </c>
      <c r="F12">
        <v>21</v>
      </c>
      <c r="G12">
        <v>229.3</v>
      </c>
    </row>
    <row r="13" spans="1:10" x14ac:dyDescent="0.25">
      <c r="A13" t="s">
        <v>299</v>
      </c>
      <c r="B13" t="s">
        <v>1993</v>
      </c>
      <c r="C13">
        <v>16.2</v>
      </c>
      <c r="D13">
        <v>30.988</v>
      </c>
      <c r="E13">
        <v>49.738999999999997</v>
      </c>
      <c r="F13">
        <v>22</v>
      </c>
      <c r="G13">
        <v>230.4</v>
      </c>
    </row>
    <row r="14" spans="1:10" x14ac:dyDescent="0.25">
      <c r="A14" t="s">
        <v>299</v>
      </c>
      <c r="B14" t="s">
        <v>1994</v>
      </c>
      <c r="C14">
        <v>16.399999999999999</v>
      </c>
      <c r="D14">
        <v>30.908999999999999</v>
      </c>
      <c r="E14">
        <v>49.923999999999999</v>
      </c>
      <c r="F14">
        <v>20</v>
      </c>
      <c r="G14">
        <v>231</v>
      </c>
    </row>
    <row r="15" spans="1:10" x14ac:dyDescent="0.25">
      <c r="A15" t="s">
        <v>299</v>
      </c>
      <c r="B15" t="s">
        <v>1995</v>
      </c>
      <c r="C15">
        <v>16.399999999999999</v>
      </c>
      <c r="D15">
        <v>31.321000000000002</v>
      </c>
      <c r="E15">
        <v>51.326000000000001</v>
      </c>
      <c r="F15">
        <v>21</v>
      </c>
      <c r="G15">
        <v>229.8</v>
      </c>
    </row>
    <row r="16" spans="1:10" x14ac:dyDescent="0.25">
      <c r="A16" t="s">
        <v>299</v>
      </c>
      <c r="B16" t="s">
        <v>1996</v>
      </c>
      <c r="C16">
        <v>16.399999999999999</v>
      </c>
      <c r="D16">
        <v>30.960999999999999</v>
      </c>
      <c r="E16">
        <v>50.067</v>
      </c>
      <c r="F16">
        <v>21</v>
      </c>
      <c r="G16">
        <v>229.5</v>
      </c>
    </row>
    <row r="17" spans="1:7" x14ac:dyDescent="0.25">
      <c r="A17" t="s">
        <v>299</v>
      </c>
      <c r="B17" t="s">
        <v>1997</v>
      </c>
      <c r="C17">
        <v>16.600000000000001</v>
      </c>
      <c r="D17">
        <v>30.917999999999999</v>
      </c>
      <c r="E17">
        <v>50.220999999999997</v>
      </c>
      <c r="F17">
        <v>21</v>
      </c>
      <c r="G17">
        <v>230</v>
      </c>
    </row>
    <row r="18" spans="1:7" x14ac:dyDescent="0.25">
      <c r="A18" t="s">
        <v>299</v>
      </c>
      <c r="B18" t="s">
        <v>1998</v>
      </c>
      <c r="C18">
        <v>16.3</v>
      </c>
      <c r="D18">
        <v>30.824000000000002</v>
      </c>
      <c r="E18">
        <v>51.63</v>
      </c>
      <c r="F18">
        <v>21</v>
      </c>
      <c r="G18">
        <v>229.8</v>
      </c>
    </row>
    <row r="19" spans="1:7" x14ac:dyDescent="0.25">
      <c r="A19" t="s">
        <v>299</v>
      </c>
      <c r="B19" t="s">
        <v>1999</v>
      </c>
      <c r="C19">
        <v>16.2</v>
      </c>
      <c r="D19">
        <v>31.251999999999999</v>
      </c>
      <c r="E19">
        <v>51.63</v>
      </c>
      <c r="F19">
        <v>21</v>
      </c>
      <c r="G19">
        <v>230.2</v>
      </c>
    </row>
    <row r="20" spans="1:7" x14ac:dyDescent="0.25">
      <c r="A20" t="s">
        <v>299</v>
      </c>
      <c r="B20" t="s">
        <v>2000</v>
      </c>
      <c r="C20">
        <v>15.9</v>
      </c>
      <c r="D20">
        <v>30.994</v>
      </c>
      <c r="E20">
        <v>50.3</v>
      </c>
      <c r="F20">
        <v>21</v>
      </c>
      <c r="G20">
        <v>231.4</v>
      </c>
    </row>
    <row r="21" spans="1:7" x14ac:dyDescent="0.25">
      <c r="A21" t="s">
        <v>299</v>
      </c>
      <c r="B21" t="s">
        <v>2001</v>
      </c>
      <c r="C21">
        <v>16.399999999999999</v>
      </c>
      <c r="D21">
        <v>30.943999999999999</v>
      </c>
      <c r="E21">
        <v>50.148000000000003</v>
      </c>
      <c r="F21">
        <v>21</v>
      </c>
      <c r="G21">
        <v>231</v>
      </c>
    </row>
    <row r="22" spans="1:7" x14ac:dyDescent="0.25">
      <c r="A22" t="s">
        <v>299</v>
      </c>
      <c r="B22" t="s">
        <v>2002</v>
      </c>
      <c r="C22">
        <v>16.2</v>
      </c>
      <c r="D22">
        <v>30.881</v>
      </c>
      <c r="E22">
        <v>50.445999999999998</v>
      </c>
      <c r="F22">
        <v>22</v>
      </c>
      <c r="G22">
        <v>230.6</v>
      </c>
    </row>
    <row r="23" spans="1:7" x14ac:dyDescent="0.25">
      <c r="A23" t="s">
        <v>299</v>
      </c>
      <c r="B23" t="s">
        <v>2003</v>
      </c>
      <c r="C23">
        <v>16.3</v>
      </c>
      <c r="D23">
        <v>31.027000000000001</v>
      </c>
      <c r="E23">
        <v>50.262999999999998</v>
      </c>
      <c r="F23">
        <v>22</v>
      </c>
      <c r="G23">
        <v>230.4</v>
      </c>
    </row>
    <row r="24" spans="1:7" x14ac:dyDescent="0.25">
      <c r="A24" t="s">
        <v>299</v>
      </c>
      <c r="B24" t="s">
        <v>2004</v>
      </c>
      <c r="C24">
        <v>16.3</v>
      </c>
      <c r="D24">
        <v>31.085000000000001</v>
      </c>
      <c r="E24">
        <v>50.031999999999996</v>
      </c>
      <c r="F24">
        <v>21</v>
      </c>
      <c r="G24">
        <v>228.8</v>
      </c>
    </row>
    <row r="25" spans="1:7" x14ac:dyDescent="0.25">
      <c r="A25" t="s">
        <v>299</v>
      </c>
      <c r="B25" t="s">
        <v>2005</v>
      </c>
      <c r="C25">
        <v>16.3</v>
      </c>
      <c r="D25">
        <v>30.664999999999999</v>
      </c>
      <c r="E25">
        <v>50.264000000000003</v>
      </c>
      <c r="F25">
        <v>22</v>
      </c>
      <c r="G25">
        <v>230.9</v>
      </c>
    </row>
    <row r="26" spans="1:7" x14ac:dyDescent="0.25">
      <c r="A26" t="s">
        <v>299</v>
      </c>
      <c r="B26" t="s">
        <v>2006</v>
      </c>
      <c r="C26">
        <v>16.399999999999999</v>
      </c>
      <c r="D26">
        <v>30.643000000000001</v>
      </c>
      <c r="E26">
        <v>49.972000000000001</v>
      </c>
      <c r="F26">
        <v>22</v>
      </c>
      <c r="G26">
        <v>231</v>
      </c>
    </row>
    <row r="27" spans="1:7" x14ac:dyDescent="0.25">
      <c r="A27" t="s">
        <v>299</v>
      </c>
      <c r="B27" t="s">
        <v>2007</v>
      </c>
      <c r="C27">
        <v>16.3</v>
      </c>
      <c r="D27">
        <v>30.890999999999998</v>
      </c>
      <c r="E27">
        <v>51.454000000000001</v>
      </c>
      <c r="F27">
        <v>22</v>
      </c>
      <c r="G27">
        <v>230.7</v>
      </c>
    </row>
    <row r="28" spans="1:7" x14ac:dyDescent="0.25">
      <c r="A28" t="s">
        <v>299</v>
      </c>
      <c r="B28" t="s">
        <v>2008</v>
      </c>
      <c r="C28">
        <v>16.2</v>
      </c>
      <c r="D28">
        <v>31.294</v>
      </c>
      <c r="E28">
        <v>50.527999999999999</v>
      </c>
      <c r="F28">
        <v>21</v>
      </c>
      <c r="G28">
        <v>230.5</v>
      </c>
    </row>
    <row r="29" spans="1:7" x14ac:dyDescent="0.25">
      <c r="A29" t="s">
        <v>299</v>
      </c>
      <c r="B29" t="s">
        <v>2009</v>
      </c>
      <c r="C29">
        <v>16.3</v>
      </c>
      <c r="D29">
        <v>30.289000000000001</v>
      </c>
      <c r="E29">
        <v>50.161000000000001</v>
      </c>
      <c r="F29">
        <v>23</v>
      </c>
      <c r="G29">
        <v>230.1</v>
      </c>
    </row>
    <row r="30" spans="1:7" x14ac:dyDescent="0.25">
      <c r="A30" t="s">
        <v>299</v>
      </c>
      <c r="B30" t="s">
        <v>2010</v>
      </c>
      <c r="C30">
        <v>16.2</v>
      </c>
      <c r="D30">
        <v>31.17</v>
      </c>
      <c r="E30">
        <v>50.814</v>
      </c>
      <c r="F30">
        <v>21</v>
      </c>
      <c r="G30">
        <v>230.9</v>
      </c>
    </row>
    <row r="31" spans="1:7" x14ac:dyDescent="0.25">
      <c r="A31" t="s">
        <v>299</v>
      </c>
      <c r="B31" t="s">
        <v>2011</v>
      </c>
      <c r="C31">
        <v>16.399999999999999</v>
      </c>
      <c r="D31">
        <v>30.887</v>
      </c>
      <c r="E31">
        <v>50.072000000000003</v>
      </c>
      <c r="F31">
        <v>22</v>
      </c>
      <c r="G31">
        <v>231.3</v>
      </c>
    </row>
    <row r="32" spans="1:7" x14ac:dyDescent="0.25">
      <c r="A32" t="s">
        <v>299</v>
      </c>
      <c r="B32" t="s">
        <v>2012</v>
      </c>
      <c r="C32">
        <v>16.3</v>
      </c>
      <c r="D32">
        <v>31.04</v>
      </c>
      <c r="E32">
        <v>50.460999999999999</v>
      </c>
      <c r="F32">
        <v>21</v>
      </c>
      <c r="G32">
        <v>230.1</v>
      </c>
    </row>
    <row r="33" spans="1:7" x14ac:dyDescent="0.25">
      <c r="A33" t="s">
        <v>299</v>
      </c>
      <c r="B33" t="s">
        <v>2013</v>
      </c>
      <c r="C33">
        <v>16.3</v>
      </c>
      <c r="D33">
        <v>30.988</v>
      </c>
      <c r="E33">
        <v>50.341000000000001</v>
      </c>
      <c r="F33">
        <v>22</v>
      </c>
      <c r="G33">
        <v>228.5</v>
      </c>
    </row>
    <row r="34" spans="1:7" x14ac:dyDescent="0.25">
      <c r="A34" t="s">
        <v>299</v>
      </c>
      <c r="B34" t="s">
        <v>2014</v>
      </c>
      <c r="C34">
        <v>16.7</v>
      </c>
      <c r="D34">
        <v>31.888000000000002</v>
      </c>
      <c r="E34">
        <v>50.283999999999999</v>
      </c>
      <c r="F34">
        <v>21</v>
      </c>
      <c r="G34">
        <v>230</v>
      </c>
    </row>
    <row r="35" spans="1:7" x14ac:dyDescent="0.25">
      <c r="A35" t="s">
        <v>299</v>
      </c>
      <c r="B35" t="s">
        <v>2015</v>
      </c>
      <c r="C35">
        <v>16.2</v>
      </c>
      <c r="D35">
        <v>31.393999999999998</v>
      </c>
      <c r="E35">
        <v>49.545999999999999</v>
      </c>
      <c r="F35">
        <v>22</v>
      </c>
      <c r="G35">
        <v>229.5</v>
      </c>
    </row>
    <row r="36" spans="1:7" x14ac:dyDescent="0.25">
      <c r="A36" t="s">
        <v>299</v>
      </c>
      <c r="B36" t="s">
        <v>2016</v>
      </c>
      <c r="C36">
        <v>16.3</v>
      </c>
      <c r="D36">
        <v>31.585999999999999</v>
      </c>
      <c r="E36">
        <v>50.658000000000001</v>
      </c>
      <c r="F36">
        <v>22</v>
      </c>
      <c r="G36">
        <v>230.5</v>
      </c>
    </row>
    <row r="37" spans="1:7" x14ac:dyDescent="0.25">
      <c r="A37" t="s">
        <v>299</v>
      </c>
      <c r="B37" t="s">
        <v>2017</v>
      </c>
      <c r="C37">
        <v>16.399999999999999</v>
      </c>
      <c r="D37">
        <v>32.113999999999997</v>
      </c>
      <c r="E37">
        <v>49.89</v>
      </c>
      <c r="F37">
        <v>20</v>
      </c>
      <c r="G37">
        <v>224.6</v>
      </c>
    </row>
    <row r="38" spans="1:7" x14ac:dyDescent="0.25">
      <c r="A38" t="s">
        <v>299</v>
      </c>
      <c r="B38" t="s">
        <v>2018</v>
      </c>
      <c r="C38">
        <v>16.2</v>
      </c>
      <c r="D38">
        <v>31.18</v>
      </c>
      <c r="E38">
        <v>51.198999999999998</v>
      </c>
      <c r="F38">
        <v>21</v>
      </c>
      <c r="G38">
        <v>230.2</v>
      </c>
    </row>
    <row r="39" spans="1:7" x14ac:dyDescent="0.25">
      <c r="A39" t="s">
        <v>299</v>
      </c>
      <c r="B39" t="s">
        <v>2019</v>
      </c>
      <c r="C39">
        <v>16.3</v>
      </c>
      <c r="D39">
        <v>31.132000000000001</v>
      </c>
      <c r="E39">
        <v>50.764000000000003</v>
      </c>
      <c r="F39">
        <v>23</v>
      </c>
      <c r="G39">
        <v>230.6</v>
      </c>
    </row>
    <row r="40" spans="1:7" x14ac:dyDescent="0.25">
      <c r="A40" t="s">
        <v>299</v>
      </c>
      <c r="B40" t="s">
        <v>2020</v>
      </c>
      <c r="C40">
        <v>16.2</v>
      </c>
      <c r="D40">
        <v>30.748999999999999</v>
      </c>
      <c r="E40">
        <v>50.945</v>
      </c>
      <c r="F40">
        <v>21</v>
      </c>
      <c r="G40">
        <v>229.9</v>
      </c>
    </row>
    <row r="41" spans="1:7" x14ac:dyDescent="0.25">
      <c r="A41" t="s">
        <v>299</v>
      </c>
      <c r="B41" t="s">
        <v>2021</v>
      </c>
      <c r="C41">
        <v>16.600000000000001</v>
      </c>
      <c r="D41">
        <v>31.326000000000001</v>
      </c>
      <c r="E41">
        <v>50.759</v>
      </c>
      <c r="F41">
        <v>22</v>
      </c>
      <c r="G41">
        <v>230.7</v>
      </c>
    </row>
    <row r="42" spans="1:7" x14ac:dyDescent="0.25">
      <c r="A42" t="s">
        <v>299</v>
      </c>
      <c r="B42" t="s">
        <v>2022</v>
      </c>
      <c r="C42">
        <v>27.2</v>
      </c>
      <c r="D42">
        <v>39.139000000000003</v>
      </c>
      <c r="E42">
        <v>49.686999999999998</v>
      </c>
      <c r="F42">
        <v>21</v>
      </c>
      <c r="G42">
        <v>230.1</v>
      </c>
    </row>
    <row r="43" spans="1:7" x14ac:dyDescent="0.25">
      <c r="A43" t="s">
        <v>299</v>
      </c>
      <c r="B43" t="s">
        <v>2023</v>
      </c>
      <c r="C43">
        <v>19</v>
      </c>
      <c r="D43">
        <v>32.61</v>
      </c>
      <c r="E43">
        <v>49.866</v>
      </c>
      <c r="F43">
        <v>19</v>
      </c>
      <c r="G43">
        <v>225.1</v>
      </c>
    </row>
    <row r="44" spans="1:7" x14ac:dyDescent="0.25">
      <c r="A44" t="s">
        <v>299</v>
      </c>
      <c r="B44" t="s">
        <v>2024</v>
      </c>
      <c r="C44">
        <v>16.5</v>
      </c>
      <c r="D44">
        <v>31.323</v>
      </c>
      <c r="E44">
        <v>50.225999999999999</v>
      </c>
      <c r="F44">
        <v>21</v>
      </c>
      <c r="G44">
        <v>226.4</v>
      </c>
    </row>
    <row r="45" spans="1:7" x14ac:dyDescent="0.25">
      <c r="A45" t="s">
        <v>299</v>
      </c>
      <c r="B45" t="s">
        <v>2025</v>
      </c>
      <c r="C45">
        <v>16.600000000000001</v>
      </c>
      <c r="D45">
        <v>31.573</v>
      </c>
      <c r="E45">
        <v>50.283999999999999</v>
      </c>
      <c r="F45">
        <v>22</v>
      </c>
      <c r="G45">
        <v>228.4</v>
      </c>
    </row>
    <row r="46" spans="1:7" x14ac:dyDescent="0.25">
      <c r="A46" t="s">
        <v>299</v>
      </c>
      <c r="B46" t="s">
        <v>2026</v>
      </c>
      <c r="C46">
        <v>16.600000000000001</v>
      </c>
      <c r="D46">
        <v>31.15</v>
      </c>
      <c r="E46">
        <v>49.686999999999998</v>
      </c>
      <c r="F46">
        <v>22</v>
      </c>
      <c r="G46">
        <v>230.6</v>
      </c>
    </row>
    <row r="47" spans="1:7" x14ac:dyDescent="0.25">
      <c r="A47" t="s">
        <v>299</v>
      </c>
      <c r="B47" t="s">
        <v>2027</v>
      </c>
      <c r="C47">
        <v>16.5</v>
      </c>
      <c r="D47">
        <v>31.091999999999999</v>
      </c>
      <c r="E47">
        <v>51.003</v>
      </c>
      <c r="F47">
        <v>21</v>
      </c>
      <c r="G47">
        <v>228.7</v>
      </c>
    </row>
    <row r="48" spans="1:7" x14ac:dyDescent="0.25">
      <c r="A48" t="s">
        <v>299</v>
      </c>
      <c r="B48" t="s">
        <v>2028</v>
      </c>
      <c r="C48">
        <v>16.2</v>
      </c>
      <c r="D48">
        <v>31.081</v>
      </c>
      <c r="E48">
        <v>50.180999999999997</v>
      </c>
      <c r="F48">
        <v>21</v>
      </c>
      <c r="G48">
        <v>230</v>
      </c>
    </row>
    <row r="49" spans="1:7" x14ac:dyDescent="0.25">
      <c r="A49" t="s">
        <v>299</v>
      </c>
      <c r="B49" t="s">
        <v>2029</v>
      </c>
      <c r="C49">
        <v>16.399999999999999</v>
      </c>
      <c r="D49">
        <v>31.396000000000001</v>
      </c>
      <c r="E49">
        <v>49.496000000000002</v>
      </c>
      <c r="F49">
        <v>21</v>
      </c>
      <c r="G49">
        <v>226.9</v>
      </c>
    </row>
    <row r="50" spans="1:7" x14ac:dyDescent="0.25">
      <c r="A50" t="s">
        <v>299</v>
      </c>
      <c r="B50" t="s">
        <v>2030</v>
      </c>
      <c r="C50">
        <v>16.3</v>
      </c>
      <c r="D50">
        <v>30.792000000000002</v>
      </c>
      <c r="E50">
        <v>50.386000000000003</v>
      </c>
      <c r="F50">
        <v>22</v>
      </c>
      <c r="G50">
        <v>229.8</v>
      </c>
    </row>
    <row r="51" spans="1:7" x14ac:dyDescent="0.25">
      <c r="A51" t="s">
        <v>299</v>
      </c>
      <c r="B51" t="s">
        <v>2031</v>
      </c>
      <c r="C51">
        <v>16.600000000000001</v>
      </c>
      <c r="D51">
        <v>30.701000000000001</v>
      </c>
      <c r="E51">
        <v>49.933999999999997</v>
      </c>
      <c r="F51">
        <v>21</v>
      </c>
      <c r="G51">
        <v>228</v>
      </c>
    </row>
    <row r="52" spans="1:7" x14ac:dyDescent="0.25">
      <c r="A52" t="s">
        <v>299</v>
      </c>
      <c r="B52" t="s">
        <v>2032</v>
      </c>
      <c r="C52">
        <v>16.5</v>
      </c>
      <c r="D52">
        <v>30.960999999999999</v>
      </c>
      <c r="E52">
        <v>50.64</v>
      </c>
      <c r="F52">
        <v>21</v>
      </c>
      <c r="G52">
        <v>228.3</v>
      </c>
    </row>
    <row r="53" spans="1:7" x14ac:dyDescent="0.25">
      <c r="A53" t="s">
        <v>299</v>
      </c>
      <c r="B53" t="s">
        <v>2033</v>
      </c>
      <c r="C53">
        <v>16.600000000000001</v>
      </c>
      <c r="D53">
        <v>31.61</v>
      </c>
      <c r="E53">
        <v>50.408999999999999</v>
      </c>
      <c r="F53">
        <v>21</v>
      </c>
      <c r="G53">
        <v>230.1</v>
      </c>
    </row>
    <row r="54" spans="1:7" x14ac:dyDescent="0.25">
      <c r="A54" t="s">
        <v>299</v>
      </c>
      <c r="B54" t="s">
        <v>2034</v>
      </c>
      <c r="C54">
        <v>17.5</v>
      </c>
      <c r="D54">
        <v>32.052</v>
      </c>
      <c r="E54">
        <v>50.779000000000003</v>
      </c>
      <c r="F54">
        <v>22</v>
      </c>
      <c r="G54">
        <v>228.6</v>
      </c>
    </row>
    <row r="55" spans="1:7" x14ac:dyDescent="0.25">
      <c r="A55" t="s">
        <v>299</v>
      </c>
      <c r="B55" t="s">
        <v>2035</v>
      </c>
      <c r="C55">
        <v>16.3</v>
      </c>
      <c r="D55">
        <v>31.111000000000001</v>
      </c>
      <c r="E55">
        <v>50.320999999999998</v>
      </c>
      <c r="F55">
        <v>21</v>
      </c>
      <c r="G55">
        <v>229.6</v>
      </c>
    </row>
    <row r="56" spans="1:7" x14ac:dyDescent="0.25">
      <c r="A56" t="s">
        <v>299</v>
      </c>
      <c r="B56" t="s">
        <v>2036</v>
      </c>
      <c r="C56">
        <v>16.3</v>
      </c>
      <c r="D56">
        <v>31.210999999999999</v>
      </c>
      <c r="E56">
        <v>50.15</v>
      </c>
      <c r="F56">
        <v>22</v>
      </c>
      <c r="G56">
        <v>229.7</v>
      </c>
    </row>
    <row r="57" spans="1:7" x14ac:dyDescent="0.25">
      <c r="A57" t="s">
        <v>299</v>
      </c>
      <c r="B57" t="s">
        <v>2037</v>
      </c>
      <c r="C57">
        <v>16.3</v>
      </c>
      <c r="D57">
        <v>30.812999999999999</v>
      </c>
      <c r="E57">
        <v>49.642000000000003</v>
      </c>
      <c r="F57">
        <v>21</v>
      </c>
      <c r="G57">
        <v>229.7</v>
      </c>
    </row>
    <row r="58" spans="1:7" x14ac:dyDescent="0.25">
      <c r="A58" t="s">
        <v>299</v>
      </c>
      <c r="B58" t="s">
        <v>2038</v>
      </c>
      <c r="C58">
        <v>16.3</v>
      </c>
      <c r="D58">
        <v>30.89</v>
      </c>
      <c r="E58">
        <v>50.311999999999998</v>
      </c>
      <c r="F58">
        <v>20</v>
      </c>
      <c r="G58">
        <v>229.2</v>
      </c>
    </row>
    <row r="59" spans="1:7" x14ac:dyDescent="0.25">
      <c r="A59" t="s">
        <v>299</v>
      </c>
      <c r="B59" t="s">
        <v>2039</v>
      </c>
      <c r="C59">
        <v>16.2</v>
      </c>
      <c r="D59">
        <v>31.39</v>
      </c>
      <c r="E59">
        <v>49.941000000000003</v>
      </c>
      <c r="F59">
        <v>21</v>
      </c>
      <c r="G59">
        <v>229.5</v>
      </c>
    </row>
    <row r="60" spans="1:7" x14ac:dyDescent="0.25">
      <c r="A60" t="s">
        <v>299</v>
      </c>
      <c r="B60" t="s">
        <v>2040</v>
      </c>
      <c r="C60">
        <v>16.399999999999999</v>
      </c>
      <c r="D60">
        <v>30.917000000000002</v>
      </c>
      <c r="E60">
        <v>50.220999999999997</v>
      </c>
      <c r="F60">
        <v>20</v>
      </c>
      <c r="G60">
        <v>227.4</v>
      </c>
    </row>
    <row r="61" spans="1:7" x14ac:dyDescent="0.25">
      <c r="A61" t="s">
        <v>299</v>
      </c>
      <c r="B61" t="s">
        <v>2041</v>
      </c>
      <c r="C61">
        <v>16.399999999999999</v>
      </c>
      <c r="D61">
        <v>30.867999999999999</v>
      </c>
      <c r="E61">
        <v>51.1</v>
      </c>
      <c r="F61">
        <v>21</v>
      </c>
      <c r="G61">
        <v>229.7</v>
      </c>
    </row>
    <row r="62" spans="1:7" x14ac:dyDescent="0.25">
      <c r="A62" t="s">
        <v>299</v>
      </c>
      <c r="B62" t="s">
        <v>2042</v>
      </c>
      <c r="C62">
        <v>16.5</v>
      </c>
      <c r="D62">
        <v>31.103000000000002</v>
      </c>
      <c r="E62">
        <v>50.323999999999998</v>
      </c>
      <c r="F62">
        <v>21</v>
      </c>
      <c r="G62">
        <v>229.6</v>
      </c>
    </row>
    <row r="63" spans="1:7" x14ac:dyDescent="0.25">
      <c r="A63" t="s">
        <v>299</v>
      </c>
      <c r="B63" t="s">
        <v>2043</v>
      </c>
      <c r="C63">
        <v>16.5</v>
      </c>
      <c r="D63">
        <v>31.103000000000002</v>
      </c>
      <c r="E63">
        <v>50.012</v>
      </c>
      <c r="F63">
        <v>21</v>
      </c>
      <c r="G63">
        <v>229.6</v>
      </c>
    </row>
    <row r="64" spans="1:7" x14ac:dyDescent="0.25">
      <c r="A64" t="s">
        <v>299</v>
      </c>
      <c r="B64" t="s">
        <v>2044</v>
      </c>
      <c r="C64">
        <v>16.399999999999999</v>
      </c>
      <c r="D64">
        <v>31.901</v>
      </c>
      <c r="E64">
        <v>50.045000000000002</v>
      </c>
      <c r="F64">
        <v>21</v>
      </c>
      <c r="G64">
        <v>230.7</v>
      </c>
    </row>
    <row r="65" spans="1:7" x14ac:dyDescent="0.25">
      <c r="A65" t="s">
        <v>299</v>
      </c>
      <c r="B65" t="s">
        <v>2045</v>
      </c>
      <c r="C65">
        <v>16.399999999999999</v>
      </c>
      <c r="D65">
        <v>30.439</v>
      </c>
      <c r="E65">
        <v>50.662999999999997</v>
      </c>
      <c r="F65">
        <v>21</v>
      </c>
      <c r="G65">
        <v>230</v>
      </c>
    </row>
    <row r="66" spans="1:7" x14ac:dyDescent="0.25">
      <c r="A66" t="s">
        <v>299</v>
      </c>
      <c r="B66" t="s">
        <v>2046</v>
      </c>
      <c r="C66">
        <v>16.399999999999999</v>
      </c>
      <c r="D66">
        <v>30.439</v>
      </c>
      <c r="E66">
        <v>50.359000000000002</v>
      </c>
      <c r="F66">
        <v>21</v>
      </c>
      <c r="G66">
        <v>230</v>
      </c>
    </row>
    <row r="67" spans="1:7" x14ac:dyDescent="0.25">
      <c r="A67" t="s">
        <v>299</v>
      </c>
      <c r="B67" t="s">
        <v>2047</v>
      </c>
      <c r="C67">
        <v>16.2</v>
      </c>
      <c r="D67">
        <v>30.893999999999998</v>
      </c>
      <c r="E67">
        <v>49.720999999999997</v>
      </c>
      <c r="F67">
        <v>21</v>
      </c>
      <c r="G67">
        <v>229.1</v>
      </c>
    </row>
    <row r="68" spans="1:7" x14ac:dyDescent="0.25">
      <c r="A68" t="s">
        <v>299</v>
      </c>
      <c r="B68" t="s">
        <v>2048</v>
      </c>
      <c r="C68">
        <v>16.3</v>
      </c>
      <c r="D68">
        <v>31.349</v>
      </c>
      <c r="E68">
        <v>50.15</v>
      </c>
      <c r="F68">
        <v>21</v>
      </c>
      <c r="G68">
        <v>229</v>
      </c>
    </row>
    <row r="69" spans="1:7" x14ac:dyDescent="0.25">
      <c r="A69" t="s">
        <v>299</v>
      </c>
      <c r="B69" t="s">
        <v>2049</v>
      </c>
      <c r="C69">
        <v>16.3</v>
      </c>
      <c r="D69">
        <v>31.349</v>
      </c>
      <c r="E69">
        <v>50.305</v>
      </c>
      <c r="F69">
        <v>21</v>
      </c>
      <c r="G69">
        <v>229</v>
      </c>
    </row>
    <row r="70" spans="1:7" x14ac:dyDescent="0.25">
      <c r="A70" t="s">
        <v>299</v>
      </c>
      <c r="B70" t="s">
        <v>2050</v>
      </c>
      <c r="C70">
        <v>16.399999999999999</v>
      </c>
      <c r="D70">
        <v>31.530999999999999</v>
      </c>
      <c r="E70">
        <v>50.567999999999998</v>
      </c>
      <c r="F70">
        <v>21</v>
      </c>
      <c r="G70">
        <v>230</v>
      </c>
    </row>
    <row r="71" spans="1:7" x14ac:dyDescent="0.25">
      <c r="A71" t="s">
        <v>299</v>
      </c>
      <c r="B71" t="s">
        <v>2051</v>
      </c>
      <c r="C71">
        <v>16.2</v>
      </c>
      <c r="D71">
        <v>31.315000000000001</v>
      </c>
      <c r="E71">
        <v>49.735999999999997</v>
      </c>
      <c r="F71">
        <v>21</v>
      </c>
      <c r="G71">
        <v>229.4</v>
      </c>
    </row>
    <row r="72" spans="1:7" x14ac:dyDescent="0.25">
      <c r="A72" t="s">
        <v>299</v>
      </c>
      <c r="B72" t="s">
        <v>2052</v>
      </c>
      <c r="C72">
        <v>16.3</v>
      </c>
      <c r="D72">
        <v>30.622</v>
      </c>
      <c r="E72">
        <v>49.420999999999999</v>
      </c>
      <c r="F72">
        <v>21</v>
      </c>
      <c r="G72">
        <v>230.2</v>
      </c>
    </row>
    <row r="73" spans="1:7" x14ac:dyDescent="0.25">
      <c r="A73" t="s">
        <v>299</v>
      </c>
      <c r="B73" t="s">
        <v>2053</v>
      </c>
      <c r="C73">
        <v>16.3</v>
      </c>
      <c r="D73">
        <v>30.622</v>
      </c>
      <c r="E73">
        <v>50.252000000000002</v>
      </c>
      <c r="F73">
        <v>21</v>
      </c>
      <c r="G73">
        <v>230.2</v>
      </c>
    </row>
    <row r="74" spans="1:7" x14ac:dyDescent="0.25">
      <c r="A74" t="s">
        <v>299</v>
      </c>
      <c r="B74" t="s">
        <v>2054</v>
      </c>
      <c r="C74">
        <v>16.7</v>
      </c>
      <c r="D74">
        <v>31.109000000000002</v>
      </c>
      <c r="E74">
        <v>49.402000000000001</v>
      </c>
      <c r="F74">
        <v>21</v>
      </c>
      <c r="G74">
        <v>229.8</v>
      </c>
    </row>
    <row r="75" spans="1:7" x14ac:dyDescent="0.25">
      <c r="A75" t="s">
        <v>299</v>
      </c>
      <c r="B75" t="s">
        <v>2055</v>
      </c>
      <c r="C75">
        <v>17.100000000000001</v>
      </c>
      <c r="D75">
        <v>31.826000000000001</v>
      </c>
      <c r="E75">
        <v>50.411999999999999</v>
      </c>
      <c r="F75">
        <v>21</v>
      </c>
      <c r="G75">
        <v>228.2</v>
      </c>
    </row>
    <row r="76" spans="1:7" x14ac:dyDescent="0.25">
      <c r="A76" t="s">
        <v>299</v>
      </c>
      <c r="B76" t="s">
        <v>2056</v>
      </c>
      <c r="C76">
        <v>38.4</v>
      </c>
      <c r="D76">
        <v>43.978000000000002</v>
      </c>
      <c r="E76">
        <v>50.027999999999999</v>
      </c>
      <c r="F76">
        <v>22</v>
      </c>
      <c r="G76">
        <v>205.4</v>
      </c>
    </row>
    <row r="77" spans="1:7" x14ac:dyDescent="0.25">
      <c r="A77" t="s">
        <v>299</v>
      </c>
      <c r="B77" t="s">
        <v>2057</v>
      </c>
      <c r="C77">
        <v>31.8</v>
      </c>
      <c r="D77">
        <v>43.116</v>
      </c>
      <c r="E77">
        <v>50.109000000000002</v>
      </c>
      <c r="F77">
        <v>21</v>
      </c>
      <c r="G77">
        <v>219.4</v>
      </c>
    </row>
    <row r="78" spans="1:7" x14ac:dyDescent="0.25">
      <c r="A78" t="s">
        <v>299</v>
      </c>
      <c r="B78" t="s">
        <v>2058</v>
      </c>
      <c r="C78">
        <v>17.7</v>
      </c>
      <c r="D78">
        <v>32.747999999999998</v>
      </c>
      <c r="E78">
        <v>49.503</v>
      </c>
      <c r="F78">
        <v>21</v>
      </c>
      <c r="G78">
        <v>220.3</v>
      </c>
    </row>
    <row r="79" spans="1:7" x14ac:dyDescent="0.25">
      <c r="A79" t="s">
        <v>299</v>
      </c>
      <c r="B79" t="s">
        <v>2059</v>
      </c>
      <c r="C79">
        <v>17.2</v>
      </c>
      <c r="D79">
        <v>31.94</v>
      </c>
      <c r="E79">
        <v>50.136000000000003</v>
      </c>
      <c r="F79">
        <v>24</v>
      </c>
      <c r="G79">
        <v>227.9</v>
      </c>
    </row>
    <row r="80" spans="1:7" x14ac:dyDescent="0.25">
      <c r="A80" t="s">
        <v>299</v>
      </c>
      <c r="B80" t="s">
        <v>2060</v>
      </c>
      <c r="C80">
        <v>48.2</v>
      </c>
      <c r="D80">
        <v>52.158000000000001</v>
      </c>
      <c r="E80">
        <v>51</v>
      </c>
      <c r="F80">
        <v>21</v>
      </c>
      <c r="G80">
        <v>202.8</v>
      </c>
    </row>
    <row r="81" spans="1:7" x14ac:dyDescent="0.25">
      <c r="A81" t="s">
        <v>299</v>
      </c>
      <c r="B81" t="s">
        <v>2061</v>
      </c>
      <c r="C81">
        <v>17.600000000000001</v>
      </c>
      <c r="D81">
        <v>32.03</v>
      </c>
      <c r="E81">
        <v>50.207999999999998</v>
      </c>
      <c r="F81">
        <v>22</v>
      </c>
      <c r="G81">
        <v>227.3</v>
      </c>
    </row>
    <row r="82" spans="1:7" x14ac:dyDescent="0.25">
      <c r="A82" t="s">
        <v>299</v>
      </c>
      <c r="B82" t="s">
        <v>2062</v>
      </c>
      <c r="C82">
        <v>16.3</v>
      </c>
      <c r="D82">
        <v>31.437000000000001</v>
      </c>
      <c r="E82">
        <v>50.051000000000002</v>
      </c>
      <c r="F82">
        <v>21</v>
      </c>
      <c r="G82">
        <v>230</v>
      </c>
    </row>
    <row r="83" spans="1:7" x14ac:dyDescent="0.25">
      <c r="A83" t="s">
        <v>299</v>
      </c>
      <c r="B83" t="s">
        <v>2063</v>
      </c>
      <c r="C83">
        <v>16.3</v>
      </c>
      <c r="D83">
        <v>31.437000000000001</v>
      </c>
      <c r="E83">
        <v>50.177999999999997</v>
      </c>
      <c r="F83">
        <v>21</v>
      </c>
      <c r="G83">
        <v>230</v>
      </c>
    </row>
    <row r="84" spans="1:7" x14ac:dyDescent="0.25">
      <c r="A84" t="s">
        <v>299</v>
      </c>
      <c r="B84" t="s">
        <v>2064</v>
      </c>
      <c r="C84">
        <v>16.7</v>
      </c>
      <c r="D84">
        <v>30.977</v>
      </c>
      <c r="E84">
        <v>50.491999999999997</v>
      </c>
      <c r="F84">
        <v>21</v>
      </c>
      <c r="G84">
        <v>229.5</v>
      </c>
    </row>
    <row r="85" spans="1:7" x14ac:dyDescent="0.25">
      <c r="A85" t="s">
        <v>299</v>
      </c>
      <c r="B85" t="s">
        <v>2065</v>
      </c>
      <c r="C85">
        <v>16.399999999999999</v>
      </c>
      <c r="D85">
        <v>30.806999999999999</v>
      </c>
      <c r="E85">
        <v>50.226999999999997</v>
      </c>
      <c r="F85">
        <v>21</v>
      </c>
      <c r="G85">
        <v>229.4</v>
      </c>
    </row>
    <row r="86" spans="1:7" x14ac:dyDescent="0.25">
      <c r="A86" t="s">
        <v>299</v>
      </c>
      <c r="B86" t="s">
        <v>2066</v>
      </c>
      <c r="C86">
        <v>16.5</v>
      </c>
      <c r="D86">
        <v>31.870999999999999</v>
      </c>
      <c r="E86">
        <v>50.003</v>
      </c>
      <c r="F86">
        <v>21</v>
      </c>
      <c r="G86">
        <v>229.9</v>
      </c>
    </row>
    <row r="87" spans="1:7" x14ac:dyDescent="0.25">
      <c r="A87" t="s">
        <v>299</v>
      </c>
      <c r="B87" t="s">
        <v>2067</v>
      </c>
      <c r="C87">
        <v>16.7</v>
      </c>
      <c r="D87">
        <v>30.893999999999998</v>
      </c>
      <c r="E87">
        <v>50.21</v>
      </c>
      <c r="F87">
        <v>21</v>
      </c>
      <c r="G87">
        <v>231.7</v>
      </c>
    </row>
    <row r="88" spans="1:7" x14ac:dyDescent="0.25">
      <c r="A88" t="s">
        <v>299</v>
      </c>
      <c r="B88" t="s">
        <v>2068</v>
      </c>
      <c r="C88">
        <v>16.3</v>
      </c>
      <c r="D88">
        <v>30.96</v>
      </c>
      <c r="E88">
        <v>50.137</v>
      </c>
      <c r="F88">
        <v>21</v>
      </c>
      <c r="G88">
        <v>230</v>
      </c>
    </row>
    <row r="89" spans="1:7" x14ac:dyDescent="0.25">
      <c r="A89" t="s">
        <v>299</v>
      </c>
      <c r="B89" t="s">
        <v>2069</v>
      </c>
      <c r="C89">
        <v>16.3</v>
      </c>
      <c r="D89">
        <v>31.696000000000002</v>
      </c>
      <c r="E89">
        <v>50.624000000000002</v>
      </c>
      <c r="F89">
        <v>21</v>
      </c>
      <c r="G89">
        <v>229.1</v>
      </c>
    </row>
    <row r="90" spans="1:7" x14ac:dyDescent="0.25">
      <c r="A90" t="s">
        <v>299</v>
      </c>
      <c r="B90" t="s">
        <v>2070</v>
      </c>
      <c r="C90">
        <v>16.399999999999999</v>
      </c>
      <c r="D90">
        <v>31.234000000000002</v>
      </c>
      <c r="E90">
        <v>50.323999999999998</v>
      </c>
      <c r="F90">
        <v>21</v>
      </c>
      <c r="G90">
        <v>231.2</v>
      </c>
    </row>
    <row r="91" spans="1:7" x14ac:dyDescent="0.25">
      <c r="A91" t="s">
        <v>299</v>
      </c>
      <c r="B91" t="s">
        <v>2071</v>
      </c>
      <c r="C91">
        <v>16.3</v>
      </c>
      <c r="D91">
        <v>31.08</v>
      </c>
      <c r="E91">
        <v>50.253999999999998</v>
      </c>
      <c r="F91">
        <v>21</v>
      </c>
      <c r="G91">
        <v>230.9</v>
      </c>
    </row>
    <row r="92" spans="1:7" x14ac:dyDescent="0.25">
      <c r="A92" t="s">
        <v>299</v>
      </c>
      <c r="B92" t="s">
        <v>2072</v>
      </c>
      <c r="C92">
        <v>16.7</v>
      </c>
      <c r="D92">
        <v>31.739000000000001</v>
      </c>
      <c r="E92">
        <v>50.154000000000003</v>
      </c>
      <c r="F92">
        <v>21</v>
      </c>
      <c r="G92">
        <v>229</v>
      </c>
    </row>
    <row r="93" spans="1:7" x14ac:dyDescent="0.25">
      <c r="A93" t="s">
        <v>299</v>
      </c>
      <c r="B93" t="s">
        <v>2073</v>
      </c>
      <c r="C93">
        <v>16.2</v>
      </c>
      <c r="D93">
        <v>30.995999999999999</v>
      </c>
      <c r="E93">
        <v>50.929000000000002</v>
      </c>
      <c r="F93">
        <v>20</v>
      </c>
      <c r="G93">
        <v>231.1</v>
      </c>
    </row>
    <row r="94" spans="1:7" x14ac:dyDescent="0.25">
      <c r="A94" t="s">
        <v>299</v>
      </c>
      <c r="B94" t="s">
        <v>2074</v>
      </c>
      <c r="C94">
        <v>16.399999999999999</v>
      </c>
      <c r="D94">
        <v>31.145</v>
      </c>
      <c r="E94">
        <v>50.473999999999997</v>
      </c>
      <c r="F94">
        <v>21</v>
      </c>
      <c r="G94">
        <v>231.2</v>
      </c>
    </row>
    <row r="95" spans="1:7" x14ac:dyDescent="0.25">
      <c r="A95" t="s">
        <v>299</v>
      </c>
      <c r="B95" t="s">
        <v>2075</v>
      </c>
      <c r="C95">
        <v>16.3</v>
      </c>
      <c r="D95">
        <v>31.204000000000001</v>
      </c>
      <c r="E95">
        <v>50.094000000000001</v>
      </c>
      <c r="F95">
        <v>21</v>
      </c>
      <c r="G95">
        <v>231.5</v>
      </c>
    </row>
    <row r="96" spans="1:7" x14ac:dyDescent="0.25">
      <c r="A96" t="s">
        <v>299</v>
      </c>
      <c r="B96" t="s">
        <v>2076</v>
      </c>
      <c r="C96">
        <v>16.399999999999999</v>
      </c>
      <c r="D96">
        <v>31.199000000000002</v>
      </c>
      <c r="E96">
        <v>50.404000000000003</v>
      </c>
      <c r="F96">
        <v>21</v>
      </c>
      <c r="G96">
        <v>231.3</v>
      </c>
    </row>
    <row r="97" spans="1:7" x14ac:dyDescent="0.25">
      <c r="A97" t="s">
        <v>299</v>
      </c>
      <c r="B97" t="s">
        <v>2077</v>
      </c>
      <c r="C97">
        <v>16.399999999999999</v>
      </c>
      <c r="D97">
        <v>31.003</v>
      </c>
      <c r="E97">
        <v>50.404000000000003</v>
      </c>
      <c r="F97">
        <v>21</v>
      </c>
      <c r="G97">
        <v>231.3</v>
      </c>
    </row>
    <row r="98" spans="1:7" x14ac:dyDescent="0.25">
      <c r="A98" t="s">
        <v>299</v>
      </c>
      <c r="B98" t="s">
        <v>2078</v>
      </c>
      <c r="C98">
        <v>17.3</v>
      </c>
      <c r="D98">
        <v>31.952999999999999</v>
      </c>
      <c r="E98">
        <v>50.25</v>
      </c>
      <c r="F98">
        <v>21</v>
      </c>
      <c r="G98">
        <v>230.9</v>
      </c>
    </row>
    <row r="99" spans="1:7" x14ac:dyDescent="0.25">
      <c r="A99" t="s">
        <v>299</v>
      </c>
      <c r="B99" t="s">
        <v>2079</v>
      </c>
      <c r="C99">
        <v>16.2</v>
      </c>
      <c r="D99">
        <v>31.173999999999999</v>
      </c>
      <c r="E99">
        <v>50.680999999999997</v>
      </c>
      <c r="F99">
        <v>21</v>
      </c>
      <c r="G99">
        <v>230.7</v>
      </c>
    </row>
    <row r="100" spans="1:7" x14ac:dyDescent="0.25">
      <c r="A100" t="s">
        <v>299</v>
      </c>
      <c r="B100" t="s">
        <v>2080</v>
      </c>
      <c r="C100">
        <v>16.399999999999999</v>
      </c>
      <c r="D100">
        <v>31.315000000000001</v>
      </c>
      <c r="E100">
        <v>50.332999999999998</v>
      </c>
      <c r="F100">
        <v>21</v>
      </c>
      <c r="G100">
        <v>230.7</v>
      </c>
    </row>
    <row r="101" spans="1:7" x14ac:dyDescent="0.25">
      <c r="A101" t="s">
        <v>299</v>
      </c>
      <c r="B101" t="s">
        <v>2081</v>
      </c>
      <c r="C101">
        <v>16.3</v>
      </c>
      <c r="D101">
        <v>31.062000000000001</v>
      </c>
      <c r="E101">
        <v>50.279000000000003</v>
      </c>
      <c r="F101">
        <v>21</v>
      </c>
      <c r="G101">
        <v>231.4</v>
      </c>
    </row>
    <row r="102" spans="1:7" x14ac:dyDescent="0.25">
      <c r="A102" t="s">
        <v>299</v>
      </c>
      <c r="B102" t="s">
        <v>2082</v>
      </c>
      <c r="C102">
        <v>16.3</v>
      </c>
      <c r="D102">
        <v>31.126999999999999</v>
      </c>
      <c r="E102">
        <v>49.731000000000002</v>
      </c>
      <c r="F102">
        <v>26</v>
      </c>
      <c r="G102">
        <v>231.5</v>
      </c>
    </row>
    <row r="103" spans="1:7" x14ac:dyDescent="0.25">
      <c r="A103" t="s">
        <v>299</v>
      </c>
      <c r="B103" t="s">
        <v>2083</v>
      </c>
      <c r="C103">
        <v>16.3</v>
      </c>
      <c r="D103">
        <v>30.872</v>
      </c>
      <c r="E103">
        <v>49.292000000000002</v>
      </c>
      <c r="F103">
        <v>21</v>
      </c>
      <c r="G103">
        <v>230.3</v>
      </c>
    </row>
    <row r="104" spans="1:7" x14ac:dyDescent="0.25">
      <c r="A104" t="s">
        <v>299</v>
      </c>
      <c r="B104" t="s">
        <v>2084</v>
      </c>
      <c r="C104">
        <v>16.399999999999999</v>
      </c>
      <c r="D104">
        <v>31.518000000000001</v>
      </c>
      <c r="E104">
        <v>49.685000000000002</v>
      </c>
      <c r="F104">
        <v>21</v>
      </c>
      <c r="G104">
        <v>231.1</v>
      </c>
    </row>
    <row r="105" spans="1:7" x14ac:dyDescent="0.25">
      <c r="A105" t="s">
        <v>299</v>
      </c>
      <c r="B105" t="s">
        <v>2085</v>
      </c>
      <c r="C105">
        <v>16.2</v>
      </c>
      <c r="D105">
        <v>31.779</v>
      </c>
      <c r="E105">
        <v>50.667000000000002</v>
      </c>
      <c r="F105">
        <v>21</v>
      </c>
      <c r="G105">
        <v>229.2</v>
      </c>
    </row>
    <row r="106" spans="1:7" x14ac:dyDescent="0.25">
      <c r="A106" t="s">
        <v>299</v>
      </c>
      <c r="B106" t="s">
        <v>2086</v>
      </c>
      <c r="C106">
        <v>16.7</v>
      </c>
      <c r="D106">
        <v>31.271000000000001</v>
      </c>
      <c r="E106">
        <v>50.12</v>
      </c>
      <c r="F106">
        <v>21</v>
      </c>
      <c r="G106">
        <v>229.6</v>
      </c>
    </row>
    <row r="107" spans="1:7" x14ac:dyDescent="0.25">
      <c r="A107" t="s">
        <v>299</v>
      </c>
      <c r="B107" t="s">
        <v>2087</v>
      </c>
      <c r="C107">
        <v>16.2</v>
      </c>
      <c r="D107">
        <v>31.074000000000002</v>
      </c>
      <c r="E107">
        <v>50.661000000000001</v>
      </c>
      <c r="F107">
        <v>21</v>
      </c>
      <c r="G107">
        <v>231</v>
      </c>
    </row>
    <row r="108" spans="1:7" x14ac:dyDescent="0.25">
      <c r="A108" t="s">
        <v>299</v>
      </c>
      <c r="B108" t="s">
        <v>2088</v>
      </c>
      <c r="C108">
        <v>16.3</v>
      </c>
      <c r="D108">
        <v>31.343</v>
      </c>
      <c r="E108">
        <v>49.692</v>
      </c>
      <c r="F108">
        <v>21</v>
      </c>
      <c r="G108">
        <v>230.6</v>
      </c>
    </row>
    <row r="109" spans="1:7" x14ac:dyDescent="0.25">
      <c r="A109" t="s">
        <v>299</v>
      </c>
      <c r="B109" t="s">
        <v>2089</v>
      </c>
      <c r="C109">
        <v>16.2</v>
      </c>
      <c r="D109">
        <v>31.623999999999999</v>
      </c>
      <c r="E109">
        <v>50.292999999999999</v>
      </c>
      <c r="F109">
        <v>21</v>
      </c>
      <c r="G109">
        <v>229.2</v>
      </c>
    </row>
    <row r="110" spans="1:7" x14ac:dyDescent="0.25">
      <c r="A110" t="s">
        <v>299</v>
      </c>
      <c r="B110" t="s">
        <v>2090</v>
      </c>
      <c r="C110">
        <v>16.600000000000001</v>
      </c>
      <c r="D110">
        <v>31.181000000000001</v>
      </c>
      <c r="E110">
        <v>50.848999999999997</v>
      </c>
      <c r="F110">
        <v>21</v>
      </c>
      <c r="G110">
        <v>230</v>
      </c>
    </row>
    <row r="111" spans="1:7" x14ac:dyDescent="0.25">
      <c r="A111" t="s">
        <v>299</v>
      </c>
      <c r="B111" t="s">
        <v>2091</v>
      </c>
      <c r="C111">
        <v>16.399999999999999</v>
      </c>
      <c r="D111">
        <v>31.318999999999999</v>
      </c>
      <c r="E111">
        <v>50.287999999999997</v>
      </c>
      <c r="F111">
        <v>21</v>
      </c>
      <c r="G111">
        <v>229.4</v>
      </c>
    </row>
    <row r="112" spans="1:7" x14ac:dyDescent="0.25">
      <c r="A112" t="s">
        <v>299</v>
      </c>
      <c r="B112" t="s">
        <v>2092</v>
      </c>
      <c r="C112">
        <v>16.8</v>
      </c>
      <c r="D112">
        <v>30.92</v>
      </c>
      <c r="E112">
        <v>49.975000000000001</v>
      </c>
      <c r="F112">
        <v>20</v>
      </c>
      <c r="G112">
        <v>229</v>
      </c>
    </row>
    <row r="113" spans="1:7" x14ac:dyDescent="0.25">
      <c r="A113" t="s">
        <v>299</v>
      </c>
      <c r="B113" t="s">
        <v>2093</v>
      </c>
      <c r="C113">
        <v>16.3</v>
      </c>
      <c r="D113">
        <v>30.936</v>
      </c>
      <c r="E113">
        <v>50.052</v>
      </c>
      <c r="F113">
        <v>22</v>
      </c>
      <c r="G113">
        <v>229.2</v>
      </c>
    </row>
    <row r="114" spans="1:7" x14ac:dyDescent="0.25">
      <c r="A114" t="s">
        <v>299</v>
      </c>
      <c r="B114" t="s">
        <v>2094</v>
      </c>
      <c r="C114">
        <v>16.399999999999999</v>
      </c>
      <c r="D114">
        <v>30.991</v>
      </c>
      <c r="E114">
        <v>50.41</v>
      </c>
      <c r="F114">
        <v>21</v>
      </c>
      <c r="G114">
        <v>230.6</v>
      </c>
    </row>
    <row r="115" spans="1:7" x14ac:dyDescent="0.25">
      <c r="A115" t="s">
        <v>299</v>
      </c>
      <c r="B115" t="s">
        <v>2095</v>
      </c>
      <c r="C115">
        <v>16.399999999999999</v>
      </c>
      <c r="D115">
        <v>30.942</v>
      </c>
      <c r="E115">
        <v>49.996000000000002</v>
      </c>
      <c r="F115">
        <v>22</v>
      </c>
      <c r="G115">
        <v>230.9</v>
      </c>
    </row>
    <row r="116" spans="1:7" x14ac:dyDescent="0.25">
      <c r="A116" t="s">
        <v>299</v>
      </c>
      <c r="B116" t="s">
        <v>2096</v>
      </c>
      <c r="C116">
        <v>16.399999999999999</v>
      </c>
      <c r="D116">
        <v>30.963999999999999</v>
      </c>
      <c r="E116">
        <v>50.002000000000002</v>
      </c>
      <c r="F116">
        <v>23</v>
      </c>
      <c r="G116">
        <v>231</v>
      </c>
    </row>
    <row r="117" spans="1:7" x14ac:dyDescent="0.25">
      <c r="A117" t="s">
        <v>299</v>
      </c>
      <c r="B117" t="s">
        <v>2097</v>
      </c>
      <c r="C117">
        <v>16.3</v>
      </c>
      <c r="D117">
        <v>31.209</v>
      </c>
      <c r="E117">
        <v>50.77</v>
      </c>
      <c r="F117">
        <v>22</v>
      </c>
      <c r="G117">
        <v>229.2</v>
      </c>
    </row>
    <row r="118" spans="1:7" x14ac:dyDescent="0.25">
      <c r="A118" t="s">
        <v>299</v>
      </c>
      <c r="B118" t="s">
        <v>2098</v>
      </c>
      <c r="C118">
        <v>16.600000000000001</v>
      </c>
      <c r="D118">
        <v>31.699000000000002</v>
      </c>
      <c r="E118">
        <v>50.22</v>
      </c>
      <c r="F118">
        <v>21</v>
      </c>
      <c r="G118">
        <v>230.1</v>
      </c>
    </row>
    <row r="119" spans="1:7" x14ac:dyDescent="0.25">
      <c r="A119" t="s">
        <v>299</v>
      </c>
      <c r="B119" t="s">
        <v>2099</v>
      </c>
      <c r="C119">
        <v>16.399999999999999</v>
      </c>
      <c r="D119">
        <v>31.114999999999998</v>
      </c>
      <c r="E119">
        <v>50.682000000000002</v>
      </c>
      <c r="F119">
        <v>22</v>
      </c>
      <c r="G119">
        <v>229.7</v>
      </c>
    </row>
    <row r="120" spans="1:7" x14ac:dyDescent="0.25">
      <c r="A120" t="s">
        <v>299</v>
      </c>
      <c r="B120" t="s">
        <v>2100</v>
      </c>
      <c r="C120">
        <v>16.5</v>
      </c>
      <c r="D120">
        <v>31.327999999999999</v>
      </c>
      <c r="E120">
        <v>50.762</v>
      </c>
      <c r="F120">
        <v>21</v>
      </c>
      <c r="G120">
        <v>229.7</v>
      </c>
    </row>
    <row r="121" spans="1:7" x14ac:dyDescent="0.25">
      <c r="A121" t="s">
        <v>299</v>
      </c>
      <c r="B121" t="s">
        <v>2101</v>
      </c>
      <c r="C121">
        <v>16.5</v>
      </c>
      <c r="D121">
        <v>31.309000000000001</v>
      </c>
      <c r="E121">
        <v>50.783000000000001</v>
      </c>
      <c r="F121">
        <v>20</v>
      </c>
      <c r="G121">
        <v>230.3</v>
      </c>
    </row>
    <row r="122" spans="1:7" x14ac:dyDescent="0.25">
      <c r="A122" t="s">
        <v>299</v>
      </c>
      <c r="B122" t="s">
        <v>2102</v>
      </c>
      <c r="C122">
        <v>16.3</v>
      </c>
      <c r="D122">
        <v>30.861999999999998</v>
      </c>
      <c r="E122">
        <v>49.718000000000004</v>
      </c>
      <c r="F122">
        <v>21</v>
      </c>
      <c r="G122">
        <v>230.4</v>
      </c>
    </row>
    <row r="123" spans="1:7" x14ac:dyDescent="0.25">
      <c r="A123" t="s">
        <v>299</v>
      </c>
      <c r="B123" t="s">
        <v>2103</v>
      </c>
      <c r="C123">
        <v>16.5</v>
      </c>
      <c r="D123">
        <v>31.405999999999999</v>
      </c>
      <c r="E123">
        <v>50.274999999999999</v>
      </c>
      <c r="F123">
        <v>22</v>
      </c>
      <c r="G123">
        <v>226.2</v>
      </c>
    </row>
    <row r="124" spans="1:7" x14ac:dyDescent="0.25">
      <c r="A124" t="s">
        <v>299</v>
      </c>
      <c r="B124" t="s">
        <v>2104</v>
      </c>
      <c r="C124">
        <v>16.3</v>
      </c>
      <c r="D124">
        <v>31.125</v>
      </c>
      <c r="E124">
        <v>50.298000000000002</v>
      </c>
      <c r="F124">
        <v>22</v>
      </c>
      <c r="G124">
        <v>229.8</v>
      </c>
    </row>
    <row r="125" spans="1:7" x14ac:dyDescent="0.25">
      <c r="A125" t="s">
        <v>299</v>
      </c>
      <c r="B125" t="s">
        <v>2105</v>
      </c>
      <c r="C125">
        <v>16.600000000000001</v>
      </c>
      <c r="D125">
        <v>30.97</v>
      </c>
      <c r="E125">
        <v>49.793999999999997</v>
      </c>
      <c r="F125">
        <v>22</v>
      </c>
      <c r="G125">
        <v>230.8</v>
      </c>
    </row>
    <row r="126" spans="1:7" x14ac:dyDescent="0.25">
      <c r="A126" t="s">
        <v>299</v>
      </c>
      <c r="B126" t="s">
        <v>2106</v>
      </c>
      <c r="C126">
        <v>16.600000000000001</v>
      </c>
      <c r="D126">
        <v>31.074999999999999</v>
      </c>
      <c r="E126">
        <v>49.811</v>
      </c>
      <c r="F126">
        <v>21</v>
      </c>
      <c r="G126">
        <v>229.7</v>
      </c>
    </row>
    <row r="127" spans="1:7" x14ac:dyDescent="0.25">
      <c r="A127" t="s">
        <v>299</v>
      </c>
      <c r="B127" t="s">
        <v>2107</v>
      </c>
      <c r="C127">
        <v>16.5</v>
      </c>
      <c r="D127">
        <v>31.196000000000002</v>
      </c>
      <c r="E127">
        <v>49.93</v>
      </c>
      <c r="F127">
        <v>21</v>
      </c>
      <c r="G127">
        <v>230.3</v>
      </c>
    </row>
    <row r="128" spans="1:7" x14ac:dyDescent="0.25">
      <c r="A128" t="s">
        <v>299</v>
      </c>
      <c r="B128" t="s">
        <v>2108</v>
      </c>
      <c r="C128">
        <v>16.2</v>
      </c>
      <c r="D128">
        <v>31.347999999999999</v>
      </c>
      <c r="E128">
        <v>50.314</v>
      </c>
      <c r="F128">
        <v>21</v>
      </c>
      <c r="G128">
        <v>230.4</v>
      </c>
    </row>
    <row r="129" spans="1:7" x14ac:dyDescent="0.25">
      <c r="A129" t="s">
        <v>299</v>
      </c>
      <c r="B129" t="s">
        <v>2109</v>
      </c>
      <c r="C129">
        <v>16.2</v>
      </c>
      <c r="D129">
        <v>30.364999999999998</v>
      </c>
      <c r="E129">
        <v>50.96</v>
      </c>
      <c r="F129">
        <v>21</v>
      </c>
      <c r="G129">
        <v>230.2</v>
      </c>
    </row>
    <row r="130" spans="1:7" x14ac:dyDescent="0.25">
      <c r="A130" t="s">
        <v>299</v>
      </c>
      <c r="B130" t="s">
        <v>2110</v>
      </c>
      <c r="C130">
        <v>16.3</v>
      </c>
      <c r="D130">
        <v>31.163</v>
      </c>
      <c r="E130">
        <v>49.350999999999999</v>
      </c>
      <c r="F130">
        <v>21</v>
      </c>
      <c r="G130">
        <v>229</v>
      </c>
    </row>
    <row r="131" spans="1:7" x14ac:dyDescent="0.25">
      <c r="A131" t="s">
        <v>299</v>
      </c>
      <c r="B131" t="s">
        <v>2111</v>
      </c>
      <c r="C131">
        <v>16.399999999999999</v>
      </c>
      <c r="D131">
        <v>31.247</v>
      </c>
      <c r="E131">
        <v>50.514000000000003</v>
      </c>
      <c r="F131">
        <v>20</v>
      </c>
      <c r="G131">
        <v>229.3</v>
      </c>
    </row>
    <row r="132" spans="1:7" x14ac:dyDescent="0.25">
      <c r="A132" t="s">
        <v>299</v>
      </c>
      <c r="B132" t="s">
        <v>2112</v>
      </c>
      <c r="C132">
        <v>16.100000000000001</v>
      </c>
      <c r="D132">
        <v>31.059000000000001</v>
      </c>
      <c r="E132">
        <v>50.158000000000001</v>
      </c>
      <c r="F132">
        <v>21</v>
      </c>
      <c r="G132">
        <v>230</v>
      </c>
    </row>
    <row r="133" spans="1:7" x14ac:dyDescent="0.25">
      <c r="A133" t="s">
        <v>299</v>
      </c>
      <c r="B133" t="s">
        <v>2113</v>
      </c>
      <c r="C133">
        <v>16.399999999999999</v>
      </c>
      <c r="D133">
        <v>31.501999999999999</v>
      </c>
      <c r="E133">
        <v>49.433999999999997</v>
      </c>
      <c r="F133">
        <v>21</v>
      </c>
      <c r="G133">
        <v>230.8</v>
      </c>
    </row>
    <row r="134" spans="1:7" x14ac:dyDescent="0.25">
      <c r="A134" t="s">
        <v>299</v>
      </c>
      <c r="B134" t="s">
        <v>2114</v>
      </c>
      <c r="C134">
        <v>16.399999999999999</v>
      </c>
      <c r="D134">
        <v>31.169</v>
      </c>
      <c r="E134">
        <v>49.784999999999997</v>
      </c>
      <c r="F134">
        <v>21</v>
      </c>
      <c r="G134">
        <v>229.2</v>
      </c>
    </row>
    <row r="135" spans="1:7" x14ac:dyDescent="0.25">
      <c r="A135" t="s">
        <v>299</v>
      </c>
      <c r="B135" t="s">
        <v>2115</v>
      </c>
      <c r="C135">
        <v>16.399999999999999</v>
      </c>
      <c r="D135">
        <v>31.692</v>
      </c>
      <c r="E135">
        <v>49.887</v>
      </c>
      <c r="F135">
        <v>21</v>
      </c>
      <c r="G135">
        <v>227.2</v>
      </c>
    </row>
    <row r="136" spans="1:7" x14ac:dyDescent="0.25">
      <c r="A136" t="s">
        <v>299</v>
      </c>
      <c r="B136" t="s">
        <v>2116</v>
      </c>
      <c r="C136">
        <v>16.399999999999999</v>
      </c>
      <c r="D136">
        <v>31.117000000000001</v>
      </c>
      <c r="E136">
        <v>49.618000000000002</v>
      </c>
      <c r="F136">
        <v>21</v>
      </c>
      <c r="G136">
        <v>228.2</v>
      </c>
    </row>
    <row r="137" spans="1:7" x14ac:dyDescent="0.25">
      <c r="A137" t="s">
        <v>299</v>
      </c>
      <c r="B137" t="s">
        <v>2117</v>
      </c>
      <c r="C137">
        <v>17</v>
      </c>
      <c r="D137">
        <v>31.411999999999999</v>
      </c>
      <c r="E137">
        <v>50.241</v>
      </c>
      <c r="F137">
        <v>21</v>
      </c>
      <c r="G137">
        <v>229.3</v>
      </c>
    </row>
    <row r="138" spans="1:7" x14ac:dyDescent="0.25">
      <c r="A138" t="s">
        <v>299</v>
      </c>
      <c r="B138" t="s">
        <v>2118</v>
      </c>
      <c r="C138">
        <v>16.399999999999999</v>
      </c>
      <c r="D138">
        <v>31.335000000000001</v>
      </c>
      <c r="E138">
        <v>50.384</v>
      </c>
      <c r="F138">
        <v>22</v>
      </c>
      <c r="G138">
        <v>228.2</v>
      </c>
    </row>
    <row r="139" spans="1:7" x14ac:dyDescent="0.25">
      <c r="A139" t="s">
        <v>299</v>
      </c>
      <c r="B139" t="s">
        <v>2119</v>
      </c>
      <c r="C139">
        <v>16.3</v>
      </c>
      <c r="D139">
        <v>30.7</v>
      </c>
      <c r="E139">
        <v>49.997999999999998</v>
      </c>
      <c r="F139">
        <v>21</v>
      </c>
      <c r="G139">
        <v>230.3</v>
      </c>
    </row>
    <row r="140" spans="1:7" x14ac:dyDescent="0.25">
      <c r="A140" t="s">
        <v>299</v>
      </c>
      <c r="B140" t="s">
        <v>2120</v>
      </c>
      <c r="C140">
        <v>16.399999999999999</v>
      </c>
      <c r="D140">
        <v>31.053000000000001</v>
      </c>
      <c r="E140">
        <v>50.203000000000003</v>
      </c>
      <c r="F140">
        <v>22</v>
      </c>
      <c r="G140">
        <v>231.1</v>
      </c>
    </row>
    <row r="141" spans="1:7" x14ac:dyDescent="0.25">
      <c r="A141" t="s">
        <v>299</v>
      </c>
      <c r="B141" t="s">
        <v>2121</v>
      </c>
      <c r="C141">
        <v>17.100000000000001</v>
      </c>
      <c r="D141">
        <v>31.79</v>
      </c>
      <c r="E141">
        <v>49.713000000000001</v>
      </c>
      <c r="F141">
        <v>21</v>
      </c>
      <c r="G141">
        <v>230.8</v>
      </c>
    </row>
    <row r="142" spans="1:7" x14ac:dyDescent="0.25">
      <c r="A142" t="s">
        <v>299</v>
      </c>
      <c r="B142" t="s">
        <v>2122</v>
      </c>
      <c r="C142">
        <v>16.3</v>
      </c>
      <c r="D142">
        <v>30.722000000000001</v>
      </c>
      <c r="E142">
        <v>49.793999999999997</v>
      </c>
      <c r="F142">
        <v>21</v>
      </c>
      <c r="G142">
        <v>228.6</v>
      </c>
    </row>
    <row r="143" spans="1:7" x14ac:dyDescent="0.25">
      <c r="A143" t="s">
        <v>299</v>
      </c>
      <c r="B143" t="s">
        <v>2123</v>
      </c>
      <c r="C143">
        <v>16.3</v>
      </c>
      <c r="D143">
        <v>30.968</v>
      </c>
      <c r="E143">
        <v>50.625999999999998</v>
      </c>
      <c r="F143">
        <v>21</v>
      </c>
      <c r="G143">
        <v>229.9</v>
      </c>
    </row>
    <row r="144" spans="1:7" x14ac:dyDescent="0.25">
      <c r="A144" t="s">
        <v>299</v>
      </c>
      <c r="B144" t="s">
        <v>2124</v>
      </c>
      <c r="C144">
        <v>16.3</v>
      </c>
      <c r="D144">
        <v>30.95</v>
      </c>
      <c r="E144">
        <v>49.948999999999998</v>
      </c>
      <c r="F144">
        <v>21</v>
      </c>
      <c r="G144">
        <v>229.7</v>
      </c>
    </row>
    <row r="145" spans="1:7" x14ac:dyDescent="0.25">
      <c r="A145" t="s">
        <v>299</v>
      </c>
      <c r="B145" t="s">
        <v>2125</v>
      </c>
      <c r="C145">
        <v>16.5</v>
      </c>
      <c r="D145">
        <v>31.053999999999998</v>
      </c>
      <c r="E145">
        <v>50.222999999999999</v>
      </c>
      <c r="F145">
        <v>21</v>
      </c>
      <c r="G145">
        <v>230</v>
      </c>
    </row>
    <row r="146" spans="1:7" x14ac:dyDescent="0.25">
      <c r="A146" t="s">
        <v>299</v>
      </c>
      <c r="B146" t="s">
        <v>2126</v>
      </c>
      <c r="C146">
        <v>16.3</v>
      </c>
      <c r="D146">
        <v>30.981000000000002</v>
      </c>
      <c r="E146">
        <v>51.66</v>
      </c>
      <c r="F146">
        <v>21</v>
      </c>
      <c r="G146">
        <v>230.2</v>
      </c>
    </row>
    <row r="147" spans="1:7" x14ac:dyDescent="0.25">
      <c r="A147" t="s">
        <v>299</v>
      </c>
      <c r="B147" t="s">
        <v>2127</v>
      </c>
      <c r="C147">
        <v>16.3</v>
      </c>
      <c r="D147">
        <v>31.103000000000002</v>
      </c>
      <c r="E147">
        <v>50.174999999999997</v>
      </c>
      <c r="F147">
        <v>21</v>
      </c>
      <c r="G147">
        <v>230.8</v>
      </c>
    </row>
    <row r="148" spans="1:7" x14ac:dyDescent="0.25">
      <c r="A148" t="s">
        <v>299</v>
      </c>
      <c r="B148" t="s">
        <v>2128</v>
      </c>
      <c r="C148">
        <v>16.3</v>
      </c>
      <c r="D148">
        <v>31.283999999999999</v>
      </c>
      <c r="E148">
        <v>49.811999999999998</v>
      </c>
      <c r="F148">
        <v>21</v>
      </c>
      <c r="G148">
        <v>229.3</v>
      </c>
    </row>
    <row r="149" spans="1:7" x14ac:dyDescent="0.25">
      <c r="A149" t="s">
        <v>299</v>
      </c>
      <c r="B149" t="s">
        <v>2129</v>
      </c>
      <c r="C149">
        <v>16.100000000000001</v>
      </c>
      <c r="D149">
        <v>31.065999999999999</v>
      </c>
      <c r="E149">
        <v>50.621000000000002</v>
      </c>
      <c r="F149">
        <v>21</v>
      </c>
      <c r="G149">
        <v>229.8</v>
      </c>
    </row>
    <row r="150" spans="1:7" x14ac:dyDescent="0.25">
      <c r="A150" t="s">
        <v>299</v>
      </c>
      <c r="B150" t="s">
        <v>2130</v>
      </c>
      <c r="C150">
        <v>16.399999999999999</v>
      </c>
      <c r="D150">
        <v>31.375</v>
      </c>
      <c r="E150">
        <v>49.841999999999999</v>
      </c>
      <c r="F150">
        <v>20</v>
      </c>
      <c r="G150">
        <v>229.1</v>
      </c>
    </row>
    <row r="151" spans="1:7" x14ac:dyDescent="0.25">
      <c r="A151" t="s">
        <v>299</v>
      </c>
      <c r="B151" t="s">
        <v>2131</v>
      </c>
      <c r="C151">
        <v>16.2</v>
      </c>
      <c r="D151">
        <v>30.988</v>
      </c>
      <c r="E151">
        <v>49.915999999999997</v>
      </c>
      <c r="F151">
        <v>21</v>
      </c>
      <c r="G151">
        <v>226.5</v>
      </c>
    </row>
    <row r="152" spans="1:7" x14ac:dyDescent="0.25">
      <c r="A152" t="s">
        <v>299</v>
      </c>
      <c r="B152" t="s">
        <v>2132</v>
      </c>
      <c r="C152">
        <v>16.3</v>
      </c>
      <c r="D152">
        <v>30.978000000000002</v>
      </c>
      <c r="E152">
        <v>50.231000000000002</v>
      </c>
      <c r="F152">
        <v>20</v>
      </c>
      <c r="G152">
        <v>230.2</v>
      </c>
    </row>
    <row r="153" spans="1:7" x14ac:dyDescent="0.25">
      <c r="A153" t="s">
        <v>299</v>
      </c>
      <c r="B153" t="s">
        <v>2133</v>
      </c>
      <c r="C153">
        <v>16.8</v>
      </c>
      <c r="D153">
        <v>31.324000000000002</v>
      </c>
      <c r="E153">
        <v>50.582999999999998</v>
      </c>
      <c r="F153">
        <v>21</v>
      </c>
      <c r="G153">
        <v>230.2</v>
      </c>
    </row>
    <row r="154" spans="1:7" x14ac:dyDescent="0.25">
      <c r="A154" t="s">
        <v>299</v>
      </c>
      <c r="B154" t="s">
        <v>2134</v>
      </c>
      <c r="C154">
        <v>16.399999999999999</v>
      </c>
      <c r="D154">
        <v>31.25</v>
      </c>
      <c r="E154">
        <v>50.197000000000003</v>
      </c>
      <c r="F154">
        <v>20</v>
      </c>
      <c r="G154">
        <v>229.2</v>
      </c>
    </row>
    <row r="155" spans="1:7" x14ac:dyDescent="0.25">
      <c r="A155" t="s">
        <v>299</v>
      </c>
      <c r="B155" t="s">
        <v>2135</v>
      </c>
      <c r="C155">
        <v>16.600000000000001</v>
      </c>
      <c r="D155">
        <v>31.021000000000001</v>
      </c>
      <c r="E155">
        <v>49.191000000000003</v>
      </c>
      <c r="F155">
        <v>22</v>
      </c>
      <c r="G155">
        <v>227.9</v>
      </c>
    </row>
    <row r="156" spans="1:7" x14ac:dyDescent="0.25">
      <c r="A156" t="s">
        <v>299</v>
      </c>
      <c r="B156" t="s">
        <v>2136</v>
      </c>
      <c r="C156">
        <v>16.3</v>
      </c>
      <c r="D156">
        <v>30.763999999999999</v>
      </c>
      <c r="E156">
        <v>50.350999999999999</v>
      </c>
      <c r="F156">
        <v>21</v>
      </c>
      <c r="G156">
        <v>230.3</v>
      </c>
    </row>
    <row r="157" spans="1:7" x14ac:dyDescent="0.25">
      <c r="A157" t="s">
        <v>299</v>
      </c>
      <c r="B157" t="s">
        <v>2137</v>
      </c>
      <c r="C157">
        <v>16.3</v>
      </c>
      <c r="D157">
        <v>30.763999999999999</v>
      </c>
      <c r="E157">
        <v>49.993000000000002</v>
      </c>
      <c r="F157">
        <v>21</v>
      </c>
      <c r="G157">
        <v>230.3</v>
      </c>
    </row>
    <row r="158" spans="1:7" x14ac:dyDescent="0.25">
      <c r="A158" t="s">
        <v>299</v>
      </c>
      <c r="B158" t="s">
        <v>2138</v>
      </c>
      <c r="C158">
        <v>16.399999999999999</v>
      </c>
      <c r="D158">
        <v>31.207000000000001</v>
      </c>
      <c r="E158">
        <v>50.021999999999998</v>
      </c>
      <c r="F158">
        <v>21</v>
      </c>
      <c r="G158">
        <v>229.5</v>
      </c>
    </row>
    <row r="159" spans="1:7" x14ac:dyDescent="0.25">
      <c r="A159" t="s">
        <v>299</v>
      </c>
      <c r="B159" t="s">
        <v>2139</v>
      </c>
      <c r="C159">
        <v>16.7</v>
      </c>
      <c r="D159">
        <v>30.919</v>
      </c>
      <c r="E159">
        <v>50.067</v>
      </c>
      <c r="F159">
        <v>21</v>
      </c>
      <c r="G159">
        <v>230.7</v>
      </c>
    </row>
    <row r="160" spans="1:7" x14ac:dyDescent="0.25">
      <c r="A160" t="s">
        <v>299</v>
      </c>
      <c r="B160" t="s">
        <v>2140</v>
      </c>
      <c r="C160">
        <v>16.2</v>
      </c>
      <c r="D160">
        <v>30.593</v>
      </c>
      <c r="E160">
        <v>49.805999999999997</v>
      </c>
      <c r="F160">
        <v>20</v>
      </c>
      <c r="G160">
        <v>229.1</v>
      </c>
    </row>
    <row r="161" spans="1:7" x14ac:dyDescent="0.25">
      <c r="A161" t="s">
        <v>299</v>
      </c>
      <c r="B161" t="s">
        <v>2141</v>
      </c>
      <c r="C161">
        <v>16.5</v>
      </c>
      <c r="D161">
        <v>30.911999999999999</v>
      </c>
      <c r="E161">
        <v>49.776000000000003</v>
      </c>
      <c r="F161">
        <v>21</v>
      </c>
      <c r="G161">
        <v>230.1</v>
      </c>
    </row>
    <row r="162" spans="1:7" x14ac:dyDescent="0.25">
      <c r="A162" t="s">
        <v>299</v>
      </c>
      <c r="B162" t="s">
        <v>2142</v>
      </c>
      <c r="C162">
        <v>17.600000000000001</v>
      </c>
      <c r="D162">
        <v>32.143999999999998</v>
      </c>
      <c r="E162">
        <v>50.511000000000003</v>
      </c>
      <c r="F162">
        <v>21</v>
      </c>
      <c r="G162">
        <v>227.8</v>
      </c>
    </row>
    <row r="163" spans="1:7" x14ac:dyDescent="0.25">
      <c r="A163" t="s">
        <v>299</v>
      </c>
      <c r="B163" t="s">
        <v>2143</v>
      </c>
      <c r="C163">
        <v>16.3</v>
      </c>
      <c r="D163">
        <v>30.923999999999999</v>
      </c>
      <c r="E163">
        <v>50.335000000000001</v>
      </c>
      <c r="F163">
        <v>20</v>
      </c>
      <c r="G163">
        <v>231.1</v>
      </c>
    </row>
    <row r="164" spans="1:7" x14ac:dyDescent="0.25">
      <c r="A164" t="s">
        <v>299</v>
      </c>
      <c r="B164" t="s">
        <v>2144</v>
      </c>
      <c r="C164">
        <v>16.7</v>
      </c>
      <c r="D164">
        <v>31.201000000000001</v>
      </c>
      <c r="E164">
        <v>50.156999999999996</v>
      </c>
      <c r="F164">
        <v>21</v>
      </c>
      <c r="G164">
        <v>230.2</v>
      </c>
    </row>
    <row r="165" spans="1:7" x14ac:dyDescent="0.25">
      <c r="A165" t="s">
        <v>299</v>
      </c>
      <c r="B165" t="s">
        <v>2145</v>
      </c>
      <c r="C165">
        <v>16.3</v>
      </c>
      <c r="D165">
        <v>30.837</v>
      </c>
      <c r="E165">
        <v>50.259</v>
      </c>
      <c r="F165">
        <v>19</v>
      </c>
      <c r="G165">
        <v>229.9</v>
      </c>
    </row>
    <row r="166" spans="1:7" x14ac:dyDescent="0.25">
      <c r="A166" t="s">
        <v>299</v>
      </c>
      <c r="B166" t="s">
        <v>2146</v>
      </c>
      <c r="C166">
        <v>18.8</v>
      </c>
      <c r="D166">
        <v>33.488999999999997</v>
      </c>
      <c r="E166">
        <v>50.262</v>
      </c>
      <c r="F166">
        <v>21</v>
      </c>
      <c r="G166">
        <v>228.8</v>
      </c>
    </row>
    <row r="167" spans="1:7" x14ac:dyDescent="0.25">
      <c r="A167" t="s">
        <v>299</v>
      </c>
      <c r="B167" t="s">
        <v>2147</v>
      </c>
      <c r="C167">
        <v>16.399999999999999</v>
      </c>
      <c r="D167">
        <v>31.062999999999999</v>
      </c>
      <c r="E167">
        <v>49.793999999999997</v>
      </c>
      <c r="F167">
        <v>21</v>
      </c>
      <c r="G167">
        <v>229.1</v>
      </c>
    </row>
    <row r="168" spans="1:7" x14ac:dyDescent="0.25">
      <c r="A168" t="s">
        <v>299</v>
      </c>
      <c r="B168" t="s">
        <v>2148</v>
      </c>
      <c r="C168">
        <v>16.3</v>
      </c>
      <c r="D168">
        <v>30.934999999999999</v>
      </c>
      <c r="E168">
        <v>50.965000000000003</v>
      </c>
      <c r="F168">
        <v>21</v>
      </c>
      <c r="G168">
        <v>231.4</v>
      </c>
    </row>
    <row r="169" spans="1:7" x14ac:dyDescent="0.25">
      <c r="A169" t="s">
        <v>299</v>
      </c>
      <c r="B169" t="s">
        <v>2149</v>
      </c>
      <c r="C169">
        <v>16.399999999999999</v>
      </c>
      <c r="D169">
        <v>31.303000000000001</v>
      </c>
      <c r="E169">
        <v>49.978000000000002</v>
      </c>
      <c r="F169">
        <v>21</v>
      </c>
      <c r="G169">
        <v>229</v>
      </c>
    </row>
    <row r="170" spans="1:7" x14ac:dyDescent="0.25">
      <c r="A170" t="s">
        <v>299</v>
      </c>
      <c r="B170" t="s">
        <v>2150</v>
      </c>
      <c r="C170">
        <v>16.100000000000001</v>
      </c>
      <c r="D170">
        <v>30.96</v>
      </c>
      <c r="E170">
        <v>50.234999999999999</v>
      </c>
      <c r="F170">
        <v>21</v>
      </c>
      <c r="G170">
        <v>230.1</v>
      </c>
    </row>
    <row r="171" spans="1:7" x14ac:dyDescent="0.25">
      <c r="A171" t="s">
        <v>299</v>
      </c>
      <c r="B171" t="s">
        <v>2151</v>
      </c>
      <c r="C171">
        <v>17</v>
      </c>
      <c r="D171">
        <v>31.341000000000001</v>
      </c>
      <c r="E171">
        <v>49.368000000000002</v>
      </c>
      <c r="F171">
        <v>21</v>
      </c>
      <c r="G171">
        <v>229.1</v>
      </c>
    </row>
    <row r="172" spans="1:7" x14ac:dyDescent="0.25">
      <c r="A172" t="s">
        <v>299</v>
      </c>
      <c r="B172" t="s">
        <v>2152</v>
      </c>
      <c r="C172">
        <v>16.7</v>
      </c>
      <c r="D172">
        <v>32.042000000000002</v>
      </c>
      <c r="E172">
        <v>50.755000000000003</v>
      </c>
      <c r="F172">
        <v>21</v>
      </c>
      <c r="G172">
        <v>229.3</v>
      </c>
    </row>
    <row r="173" spans="1:7" x14ac:dyDescent="0.25">
      <c r="A173" t="s">
        <v>299</v>
      </c>
      <c r="B173" t="s">
        <v>2153</v>
      </c>
      <c r="C173">
        <v>16.399999999999999</v>
      </c>
      <c r="D173">
        <v>31.187999999999999</v>
      </c>
      <c r="E173">
        <v>49.357999999999997</v>
      </c>
      <c r="F173">
        <v>21</v>
      </c>
      <c r="G173">
        <v>230.5</v>
      </c>
    </row>
    <row r="174" spans="1:7" x14ac:dyDescent="0.25">
      <c r="A174" t="s">
        <v>299</v>
      </c>
      <c r="B174" t="s">
        <v>2154</v>
      </c>
      <c r="C174">
        <v>16.5</v>
      </c>
      <c r="D174">
        <v>31.137</v>
      </c>
      <c r="E174">
        <v>50.037999999999997</v>
      </c>
      <c r="F174">
        <v>21</v>
      </c>
      <c r="G174">
        <v>230.9</v>
      </c>
    </row>
    <row r="175" spans="1:7" x14ac:dyDescent="0.25">
      <c r="A175" t="s">
        <v>299</v>
      </c>
      <c r="B175" t="s">
        <v>2155</v>
      </c>
      <c r="C175">
        <v>16.2</v>
      </c>
      <c r="D175">
        <v>31.962</v>
      </c>
      <c r="E175">
        <v>50.037999999999997</v>
      </c>
      <c r="F175">
        <v>21</v>
      </c>
      <c r="G175">
        <v>229.5</v>
      </c>
    </row>
    <row r="176" spans="1:7" x14ac:dyDescent="0.25">
      <c r="A176" t="s">
        <v>299</v>
      </c>
      <c r="B176" t="s">
        <v>2156</v>
      </c>
      <c r="C176">
        <v>16.399999999999999</v>
      </c>
      <c r="D176">
        <v>31.283000000000001</v>
      </c>
      <c r="E176">
        <v>50.259</v>
      </c>
      <c r="F176">
        <v>20</v>
      </c>
      <c r="G176">
        <v>227.7</v>
      </c>
    </row>
    <row r="177" spans="1:7" x14ac:dyDescent="0.25">
      <c r="A177" t="s">
        <v>299</v>
      </c>
      <c r="B177" t="s">
        <v>2157</v>
      </c>
      <c r="C177">
        <v>16.3</v>
      </c>
      <c r="D177">
        <v>31.324999999999999</v>
      </c>
      <c r="E177">
        <v>50.451999999999998</v>
      </c>
      <c r="F177">
        <v>22</v>
      </c>
      <c r="G177">
        <v>229.2</v>
      </c>
    </row>
    <row r="178" spans="1:7" x14ac:dyDescent="0.25">
      <c r="A178" t="s">
        <v>299</v>
      </c>
      <c r="B178" t="s">
        <v>2158</v>
      </c>
      <c r="C178">
        <v>16.600000000000001</v>
      </c>
      <c r="D178">
        <v>31.509</v>
      </c>
      <c r="E178">
        <v>50.71</v>
      </c>
      <c r="F178">
        <v>22</v>
      </c>
      <c r="G178">
        <v>229.8</v>
      </c>
    </row>
    <row r="179" spans="1:7" x14ac:dyDescent="0.25">
      <c r="A179" t="s">
        <v>299</v>
      </c>
      <c r="B179" t="s">
        <v>2159</v>
      </c>
      <c r="C179">
        <v>16.2</v>
      </c>
      <c r="D179">
        <v>31.359000000000002</v>
      </c>
      <c r="E179">
        <v>50.143000000000001</v>
      </c>
      <c r="F179">
        <v>22</v>
      </c>
      <c r="G179">
        <v>229.1</v>
      </c>
    </row>
    <row r="180" spans="1:7" x14ac:dyDescent="0.25">
      <c r="A180" t="s">
        <v>299</v>
      </c>
      <c r="B180" t="s">
        <v>2160</v>
      </c>
      <c r="C180">
        <v>16.7</v>
      </c>
      <c r="D180">
        <v>30.954000000000001</v>
      </c>
      <c r="E180">
        <v>49.658000000000001</v>
      </c>
      <c r="F180">
        <v>22</v>
      </c>
      <c r="G180">
        <v>224.7</v>
      </c>
    </row>
    <row r="181" spans="1:7" x14ac:dyDescent="0.25">
      <c r="A181" t="s">
        <v>299</v>
      </c>
      <c r="B181" t="s">
        <v>2161</v>
      </c>
      <c r="C181">
        <v>16.100000000000001</v>
      </c>
      <c r="D181">
        <v>31.565999999999999</v>
      </c>
      <c r="E181">
        <v>49.363</v>
      </c>
      <c r="F181">
        <v>21</v>
      </c>
      <c r="G181">
        <v>229.3</v>
      </c>
    </row>
    <row r="182" spans="1:7" x14ac:dyDescent="0.25">
      <c r="A182" t="s">
        <v>299</v>
      </c>
      <c r="B182" t="s">
        <v>2162</v>
      </c>
      <c r="C182">
        <v>16.399999999999999</v>
      </c>
      <c r="D182">
        <v>31.484000000000002</v>
      </c>
      <c r="E182">
        <v>50.976999999999997</v>
      </c>
      <c r="F182">
        <v>22</v>
      </c>
      <c r="G182">
        <v>230.1</v>
      </c>
    </row>
    <row r="183" spans="1:7" x14ac:dyDescent="0.25">
      <c r="A183" t="s">
        <v>299</v>
      </c>
      <c r="B183" t="s">
        <v>2163</v>
      </c>
      <c r="C183">
        <v>16.2</v>
      </c>
      <c r="D183">
        <v>31.422000000000001</v>
      </c>
      <c r="E183">
        <v>50.954000000000001</v>
      </c>
      <c r="F183">
        <v>21</v>
      </c>
      <c r="G183">
        <v>230.6</v>
      </c>
    </row>
    <row r="184" spans="1:7" x14ac:dyDescent="0.25">
      <c r="A184" t="s">
        <v>299</v>
      </c>
      <c r="B184" t="s">
        <v>2164</v>
      </c>
      <c r="C184">
        <v>16.399999999999999</v>
      </c>
      <c r="D184">
        <v>31.722999999999999</v>
      </c>
      <c r="E184">
        <v>49.999000000000002</v>
      </c>
      <c r="F184">
        <v>26</v>
      </c>
      <c r="G184">
        <v>231.2</v>
      </c>
    </row>
    <row r="185" spans="1:7" x14ac:dyDescent="0.25">
      <c r="A185" t="s">
        <v>299</v>
      </c>
      <c r="B185" t="s">
        <v>2165</v>
      </c>
      <c r="C185">
        <v>16.5</v>
      </c>
      <c r="D185">
        <v>31.212</v>
      </c>
      <c r="E185">
        <v>50.93</v>
      </c>
      <c r="F185">
        <v>22</v>
      </c>
      <c r="G185">
        <v>231.3</v>
      </c>
    </row>
    <row r="186" spans="1:7" x14ac:dyDescent="0.25">
      <c r="A186" t="s">
        <v>299</v>
      </c>
      <c r="B186" t="s">
        <v>2166</v>
      </c>
      <c r="C186">
        <v>16.3</v>
      </c>
      <c r="D186">
        <v>31.094999999999999</v>
      </c>
      <c r="E186">
        <v>50.454999999999998</v>
      </c>
      <c r="F186">
        <v>22</v>
      </c>
      <c r="G186">
        <v>231</v>
      </c>
    </row>
    <row r="187" spans="1:7" x14ac:dyDescent="0.25">
      <c r="A187" t="s">
        <v>299</v>
      </c>
      <c r="B187" t="s">
        <v>2167</v>
      </c>
      <c r="C187">
        <v>16.100000000000001</v>
      </c>
      <c r="D187">
        <v>31.015000000000001</v>
      </c>
      <c r="E187">
        <v>49.881999999999998</v>
      </c>
      <c r="F187">
        <v>21</v>
      </c>
      <c r="G187">
        <v>231.3</v>
      </c>
    </row>
    <row r="188" spans="1:7" x14ac:dyDescent="0.25">
      <c r="A188" t="s">
        <v>299</v>
      </c>
      <c r="B188" t="s">
        <v>2168</v>
      </c>
      <c r="C188">
        <v>16.3</v>
      </c>
      <c r="D188">
        <v>31.382999999999999</v>
      </c>
      <c r="E188">
        <v>50.511000000000003</v>
      </c>
      <c r="F188">
        <v>22</v>
      </c>
      <c r="G188">
        <v>230.7</v>
      </c>
    </row>
    <row r="189" spans="1:7" x14ac:dyDescent="0.25">
      <c r="A189" t="s">
        <v>299</v>
      </c>
      <c r="B189" t="s">
        <v>2169</v>
      </c>
      <c r="C189">
        <v>16.100000000000001</v>
      </c>
      <c r="D189">
        <v>31.356000000000002</v>
      </c>
      <c r="E189">
        <v>50.356000000000002</v>
      </c>
      <c r="F189">
        <v>21</v>
      </c>
      <c r="G189">
        <v>231.4</v>
      </c>
    </row>
    <row r="190" spans="1:7" x14ac:dyDescent="0.25">
      <c r="A190" t="s">
        <v>299</v>
      </c>
      <c r="B190" t="s">
        <v>2170</v>
      </c>
      <c r="C190">
        <v>16.5</v>
      </c>
      <c r="D190">
        <v>31.326000000000001</v>
      </c>
      <c r="E190">
        <v>50.220999999999997</v>
      </c>
      <c r="F190">
        <v>24</v>
      </c>
      <c r="G190">
        <v>230.7</v>
      </c>
    </row>
    <row r="191" spans="1:7" x14ac:dyDescent="0.25">
      <c r="A191" t="s">
        <v>299</v>
      </c>
      <c r="B191" t="s">
        <v>2171</v>
      </c>
      <c r="C191">
        <v>16</v>
      </c>
      <c r="D191">
        <v>31.173999999999999</v>
      </c>
      <c r="E191">
        <v>50.515000000000001</v>
      </c>
      <c r="F191">
        <v>21</v>
      </c>
      <c r="G191">
        <v>230</v>
      </c>
    </row>
    <row r="192" spans="1:7" x14ac:dyDescent="0.25">
      <c r="A192" t="s">
        <v>299</v>
      </c>
      <c r="B192" t="s">
        <v>2172</v>
      </c>
      <c r="C192">
        <v>16.3</v>
      </c>
      <c r="D192">
        <v>31.181000000000001</v>
      </c>
      <c r="E192">
        <v>50.957000000000001</v>
      </c>
      <c r="F192">
        <v>22</v>
      </c>
      <c r="G192">
        <v>230.6</v>
      </c>
    </row>
    <row r="193" spans="1:7" x14ac:dyDescent="0.25">
      <c r="A193" t="s">
        <v>299</v>
      </c>
      <c r="B193" t="s">
        <v>2173</v>
      </c>
      <c r="C193">
        <v>16.2</v>
      </c>
      <c r="D193">
        <v>30.954000000000001</v>
      </c>
      <c r="E193">
        <v>50.06</v>
      </c>
      <c r="F193">
        <v>22</v>
      </c>
      <c r="G193">
        <v>230.5</v>
      </c>
    </row>
    <row r="194" spans="1:7" x14ac:dyDescent="0.25">
      <c r="A194" t="s">
        <v>299</v>
      </c>
      <c r="B194" t="s">
        <v>2174</v>
      </c>
      <c r="C194">
        <v>16.600000000000001</v>
      </c>
      <c r="D194">
        <v>31.736000000000001</v>
      </c>
      <c r="E194">
        <v>50.723999999999997</v>
      </c>
      <c r="F194">
        <v>1</v>
      </c>
      <c r="G194">
        <v>227.9</v>
      </c>
    </row>
    <row r="195" spans="1:7" x14ac:dyDescent="0.25">
      <c r="A195" t="s">
        <v>299</v>
      </c>
      <c r="B195" t="s">
        <v>2175</v>
      </c>
      <c r="C195">
        <v>16.2</v>
      </c>
      <c r="D195">
        <v>31.201000000000001</v>
      </c>
      <c r="E195">
        <v>49.86</v>
      </c>
      <c r="F195">
        <v>21</v>
      </c>
      <c r="G195">
        <v>229.7</v>
      </c>
    </row>
    <row r="196" spans="1:7" x14ac:dyDescent="0.25">
      <c r="A196" t="s">
        <v>299</v>
      </c>
      <c r="B196" t="s">
        <v>2176</v>
      </c>
      <c r="C196">
        <v>16.399999999999999</v>
      </c>
      <c r="D196">
        <v>31.09</v>
      </c>
      <c r="E196">
        <v>49.805999999999997</v>
      </c>
      <c r="F196">
        <v>22</v>
      </c>
      <c r="G196">
        <v>229.6</v>
      </c>
    </row>
    <row r="197" spans="1:7" x14ac:dyDescent="0.25">
      <c r="A197" t="s">
        <v>299</v>
      </c>
      <c r="B197" t="s">
        <v>2177</v>
      </c>
      <c r="C197">
        <v>16.3</v>
      </c>
      <c r="D197">
        <v>30.986000000000001</v>
      </c>
      <c r="E197">
        <v>49.948999999999998</v>
      </c>
      <c r="F197">
        <v>21</v>
      </c>
      <c r="G197">
        <v>229.9</v>
      </c>
    </row>
    <row r="198" spans="1:7" x14ac:dyDescent="0.25">
      <c r="A198" t="s">
        <v>299</v>
      </c>
      <c r="B198" t="s">
        <v>2178</v>
      </c>
      <c r="C198">
        <v>16.600000000000001</v>
      </c>
      <c r="D198">
        <v>31.202999999999999</v>
      </c>
      <c r="E198">
        <v>49.991</v>
      </c>
      <c r="F198">
        <v>22</v>
      </c>
      <c r="G198">
        <v>229.1</v>
      </c>
    </row>
    <row r="199" spans="1:7" x14ac:dyDescent="0.25">
      <c r="A199" t="s">
        <v>299</v>
      </c>
      <c r="B199" t="s">
        <v>2179</v>
      </c>
      <c r="C199">
        <v>16.5</v>
      </c>
      <c r="D199">
        <v>31.689</v>
      </c>
      <c r="E199">
        <v>50.564</v>
      </c>
      <c r="F199">
        <v>21</v>
      </c>
      <c r="G199">
        <v>228.1</v>
      </c>
    </row>
    <row r="200" spans="1:7" x14ac:dyDescent="0.25">
      <c r="A200" t="s">
        <v>299</v>
      </c>
      <c r="B200" t="s">
        <v>2180</v>
      </c>
      <c r="C200">
        <v>16.8</v>
      </c>
      <c r="D200">
        <v>30.954000000000001</v>
      </c>
      <c r="E200">
        <v>50.698999999999998</v>
      </c>
      <c r="F200">
        <v>21</v>
      </c>
      <c r="G200">
        <v>227.7</v>
      </c>
    </row>
    <row r="201" spans="1:7" x14ac:dyDescent="0.25">
      <c r="A201" t="s">
        <v>299</v>
      </c>
      <c r="B201" t="s">
        <v>2181</v>
      </c>
      <c r="C201">
        <v>16.3</v>
      </c>
      <c r="D201">
        <v>31.244</v>
      </c>
      <c r="E201">
        <v>50.573999999999998</v>
      </c>
      <c r="F201">
        <v>23</v>
      </c>
      <c r="G201">
        <v>229.7</v>
      </c>
    </row>
    <row r="202" spans="1:7" x14ac:dyDescent="0.25">
      <c r="A202" t="s">
        <v>299</v>
      </c>
      <c r="B202" t="s">
        <v>2182</v>
      </c>
      <c r="C202">
        <v>16.5</v>
      </c>
      <c r="D202">
        <v>31.169</v>
      </c>
      <c r="E202">
        <v>51.308</v>
      </c>
      <c r="F202">
        <v>21</v>
      </c>
      <c r="G202">
        <v>228.1</v>
      </c>
    </row>
    <row r="203" spans="1:7" x14ac:dyDescent="0.25">
      <c r="A203" t="s">
        <v>299</v>
      </c>
      <c r="B203" t="s">
        <v>2183</v>
      </c>
      <c r="C203">
        <v>16.399999999999999</v>
      </c>
      <c r="D203">
        <v>31.106000000000002</v>
      </c>
      <c r="E203">
        <v>50.893999999999998</v>
      </c>
      <c r="F203">
        <v>22</v>
      </c>
      <c r="G203">
        <v>229.6</v>
      </c>
    </row>
    <row r="204" spans="1:7" x14ac:dyDescent="0.25">
      <c r="A204" t="s">
        <v>299</v>
      </c>
      <c r="B204" t="s">
        <v>2184</v>
      </c>
      <c r="C204">
        <v>16.600000000000001</v>
      </c>
      <c r="D204">
        <v>31.626999999999999</v>
      </c>
      <c r="E204">
        <v>50.517000000000003</v>
      </c>
      <c r="F204">
        <v>21</v>
      </c>
      <c r="G204">
        <v>229.8</v>
      </c>
    </row>
    <row r="205" spans="1:7" x14ac:dyDescent="0.25">
      <c r="A205" t="s">
        <v>299</v>
      </c>
      <c r="B205" t="s">
        <v>2185</v>
      </c>
      <c r="C205">
        <v>16.3</v>
      </c>
      <c r="D205">
        <v>31.173999999999999</v>
      </c>
      <c r="E205">
        <v>50.121000000000002</v>
      </c>
      <c r="F205">
        <v>23</v>
      </c>
      <c r="G205">
        <v>230.2</v>
      </c>
    </row>
    <row r="206" spans="1:7" x14ac:dyDescent="0.25">
      <c r="A206" t="s">
        <v>299</v>
      </c>
      <c r="B206" t="s">
        <v>2186</v>
      </c>
      <c r="C206">
        <v>16.3</v>
      </c>
      <c r="D206">
        <v>31.053000000000001</v>
      </c>
      <c r="E206">
        <v>50.152000000000001</v>
      </c>
      <c r="F206">
        <v>21</v>
      </c>
      <c r="G206">
        <v>229.4</v>
      </c>
    </row>
    <row r="207" spans="1:7" x14ac:dyDescent="0.25">
      <c r="A207" t="s">
        <v>299</v>
      </c>
      <c r="B207" t="s">
        <v>2187</v>
      </c>
      <c r="C207">
        <v>16.2</v>
      </c>
      <c r="D207">
        <v>31.257000000000001</v>
      </c>
      <c r="E207">
        <v>49.728999999999999</v>
      </c>
      <c r="F207">
        <v>22</v>
      </c>
      <c r="G207">
        <v>230.2</v>
      </c>
    </row>
    <row r="208" spans="1:7" x14ac:dyDescent="0.25">
      <c r="A208" t="s">
        <v>299</v>
      </c>
      <c r="B208" t="s">
        <v>2188</v>
      </c>
      <c r="C208">
        <v>16.600000000000001</v>
      </c>
      <c r="D208">
        <v>31.614000000000001</v>
      </c>
      <c r="E208">
        <v>50.975000000000001</v>
      </c>
      <c r="F208">
        <v>22</v>
      </c>
      <c r="G208">
        <v>229.7</v>
      </c>
    </row>
    <row r="209" spans="1:7" x14ac:dyDescent="0.25">
      <c r="A209" t="s">
        <v>299</v>
      </c>
      <c r="B209" t="s">
        <v>2189</v>
      </c>
      <c r="C209">
        <v>16.2</v>
      </c>
      <c r="D209">
        <v>31.507000000000001</v>
      </c>
      <c r="E209">
        <v>50.15</v>
      </c>
      <c r="F209">
        <v>21</v>
      </c>
      <c r="G209">
        <v>230.1</v>
      </c>
    </row>
    <row r="210" spans="1:7" x14ac:dyDescent="0.25">
      <c r="A210" t="s">
        <v>299</v>
      </c>
      <c r="B210" t="s">
        <v>2190</v>
      </c>
      <c r="C210">
        <v>16.5</v>
      </c>
      <c r="D210">
        <v>31.314</v>
      </c>
      <c r="E210">
        <v>50.396999999999998</v>
      </c>
      <c r="F210">
        <v>21</v>
      </c>
      <c r="G210">
        <v>228.4</v>
      </c>
    </row>
    <row r="211" spans="1:7" x14ac:dyDescent="0.25">
      <c r="A211" t="s">
        <v>299</v>
      </c>
      <c r="B211" t="s">
        <v>2191</v>
      </c>
      <c r="C211">
        <v>16.2</v>
      </c>
      <c r="D211">
        <v>30.978999999999999</v>
      </c>
      <c r="E211">
        <v>49.872</v>
      </c>
      <c r="F211">
        <v>22</v>
      </c>
      <c r="G211">
        <v>230.2</v>
      </c>
    </row>
    <row r="212" spans="1:7" x14ac:dyDescent="0.25">
      <c r="A212" t="s">
        <v>299</v>
      </c>
      <c r="B212" t="s">
        <v>2192</v>
      </c>
      <c r="C212">
        <v>16.399999999999999</v>
      </c>
      <c r="D212">
        <v>31.16</v>
      </c>
      <c r="E212">
        <v>50.122</v>
      </c>
      <c r="F212">
        <v>21</v>
      </c>
      <c r="G212">
        <v>229.7</v>
      </c>
    </row>
    <row r="213" spans="1:7" x14ac:dyDescent="0.25">
      <c r="A213" t="s">
        <v>299</v>
      </c>
      <c r="B213" t="s">
        <v>2193</v>
      </c>
      <c r="C213">
        <v>16.399999999999999</v>
      </c>
      <c r="D213">
        <v>31.122</v>
      </c>
      <c r="E213">
        <v>50.832999999999998</v>
      </c>
      <c r="F213">
        <v>21</v>
      </c>
      <c r="G213">
        <v>230</v>
      </c>
    </row>
    <row r="214" spans="1:7" x14ac:dyDescent="0.25">
      <c r="A214" t="s">
        <v>299</v>
      </c>
      <c r="B214" t="s">
        <v>2194</v>
      </c>
      <c r="C214">
        <v>16.899999999999999</v>
      </c>
      <c r="D214">
        <v>31.966999999999999</v>
      </c>
      <c r="E214">
        <v>50.725999999999999</v>
      </c>
      <c r="F214">
        <v>21</v>
      </c>
      <c r="G214">
        <v>228.1</v>
      </c>
    </row>
    <row r="215" spans="1:7" x14ac:dyDescent="0.25">
      <c r="A215" t="s">
        <v>299</v>
      </c>
      <c r="B215" t="s">
        <v>2195</v>
      </c>
      <c r="C215">
        <v>50.1</v>
      </c>
      <c r="D215">
        <v>54.033000000000001</v>
      </c>
      <c r="E215">
        <v>48.970999999999997</v>
      </c>
      <c r="F215">
        <v>28</v>
      </c>
      <c r="G215">
        <v>207.2</v>
      </c>
    </row>
    <row r="216" spans="1:7" x14ac:dyDescent="0.25">
      <c r="A216" t="s">
        <v>299</v>
      </c>
      <c r="B216" t="s">
        <v>2196</v>
      </c>
      <c r="C216">
        <v>16.600000000000001</v>
      </c>
      <c r="D216">
        <v>32.713000000000001</v>
      </c>
      <c r="E216">
        <v>50.621000000000002</v>
      </c>
      <c r="F216">
        <v>22</v>
      </c>
      <c r="G216">
        <v>220.4</v>
      </c>
    </row>
    <row r="217" spans="1:7" x14ac:dyDescent="0.25">
      <c r="A217" t="s">
        <v>299</v>
      </c>
      <c r="B217" t="s">
        <v>2197</v>
      </c>
      <c r="C217">
        <v>17.399999999999999</v>
      </c>
      <c r="D217">
        <v>32.715000000000003</v>
      </c>
      <c r="E217">
        <v>50.972000000000001</v>
      </c>
      <c r="F217">
        <v>21</v>
      </c>
      <c r="G217">
        <v>227.5</v>
      </c>
    </row>
    <row r="218" spans="1:7" x14ac:dyDescent="0.25">
      <c r="A218" t="s">
        <v>299</v>
      </c>
      <c r="B218" t="s">
        <v>2198</v>
      </c>
      <c r="C218">
        <v>16.7</v>
      </c>
      <c r="D218">
        <v>31.175999999999998</v>
      </c>
      <c r="E218">
        <v>50.587000000000003</v>
      </c>
      <c r="F218">
        <v>22</v>
      </c>
      <c r="G218">
        <v>227.7</v>
      </c>
    </row>
    <row r="219" spans="1:7" x14ac:dyDescent="0.25">
      <c r="A219" t="s">
        <v>299</v>
      </c>
      <c r="B219" t="s">
        <v>2199</v>
      </c>
      <c r="C219">
        <v>17.5</v>
      </c>
      <c r="D219">
        <v>31.867000000000001</v>
      </c>
      <c r="E219">
        <v>49.302999999999997</v>
      </c>
      <c r="F219">
        <v>21</v>
      </c>
      <c r="G219">
        <v>225.7</v>
      </c>
    </row>
    <row r="220" spans="1:7" x14ac:dyDescent="0.25">
      <c r="A220" t="s">
        <v>299</v>
      </c>
      <c r="B220" t="s">
        <v>2200</v>
      </c>
      <c r="C220">
        <v>29.1</v>
      </c>
      <c r="D220">
        <v>38.412999999999997</v>
      </c>
      <c r="E220">
        <v>50.31</v>
      </c>
      <c r="F220">
        <v>21</v>
      </c>
      <c r="G220">
        <v>218</v>
      </c>
    </row>
    <row r="221" spans="1:7" x14ac:dyDescent="0.25">
      <c r="A221" t="s">
        <v>299</v>
      </c>
      <c r="B221" t="s">
        <v>2201</v>
      </c>
      <c r="C221">
        <v>36.700000000000003</v>
      </c>
      <c r="D221">
        <v>47.25</v>
      </c>
      <c r="E221">
        <v>49.216999999999999</v>
      </c>
      <c r="F221">
        <v>21</v>
      </c>
      <c r="G221">
        <v>206.9</v>
      </c>
    </row>
    <row r="222" spans="1:7" x14ac:dyDescent="0.25">
      <c r="A222" t="s">
        <v>299</v>
      </c>
      <c r="B222" t="s">
        <v>2202</v>
      </c>
      <c r="C222">
        <v>17.5</v>
      </c>
      <c r="D222">
        <v>32.405000000000001</v>
      </c>
      <c r="E222">
        <v>50.436999999999998</v>
      </c>
      <c r="F222">
        <v>22</v>
      </c>
      <c r="G222">
        <v>224.1</v>
      </c>
    </row>
    <row r="223" spans="1:7" x14ac:dyDescent="0.25">
      <c r="A223" t="s">
        <v>299</v>
      </c>
      <c r="B223" t="s">
        <v>2203</v>
      </c>
      <c r="C223">
        <v>16.7</v>
      </c>
      <c r="D223">
        <v>31.608000000000001</v>
      </c>
      <c r="E223">
        <v>49.933</v>
      </c>
      <c r="F223">
        <v>21</v>
      </c>
      <c r="G223">
        <v>228.8</v>
      </c>
    </row>
    <row r="224" spans="1:7" x14ac:dyDescent="0.25">
      <c r="A224" t="s">
        <v>299</v>
      </c>
      <c r="B224" t="s">
        <v>2204</v>
      </c>
      <c r="C224">
        <v>16.399999999999999</v>
      </c>
      <c r="D224">
        <v>31.216999999999999</v>
      </c>
      <c r="E224">
        <v>49.603999999999999</v>
      </c>
      <c r="F224">
        <v>21</v>
      </c>
      <c r="G224">
        <v>227.1</v>
      </c>
    </row>
    <row r="225" spans="1:7" x14ac:dyDescent="0.25">
      <c r="A225" t="s">
        <v>299</v>
      </c>
      <c r="B225" t="s">
        <v>2205</v>
      </c>
      <c r="C225">
        <v>16.600000000000001</v>
      </c>
      <c r="D225">
        <v>31.600999999999999</v>
      </c>
      <c r="E225">
        <v>50.277999999999999</v>
      </c>
      <c r="F225">
        <v>20</v>
      </c>
      <c r="G225">
        <v>230.2</v>
      </c>
    </row>
    <row r="226" spans="1:7" x14ac:dyDescent="0.25">
      <c r="A226" t="s">
        <v>299</v>
      </c>
      <c r="B226" t="s">
        <v>2206</v>
      </c>
      <c r="C226">
        <v>16.399999999999999</v>
      </c>
      <c r="D226">
        <v>31.17</v>
      </c>
      <c r="E226">
        <v>50.36</v>
      </c>
      <c r="F226">
        <v>22</v>
      </c>
      <c r="G226">
        <v>229.6</v>
      </c>
    </row>
    <row r="227" spans="1:7" x14ac:dyDescent="0.25">
      <c r="A227" t="s">
        <v>299</v>
      </c>
      <c r="B227" t="s">
        <v>2207</v>
      </c>
      <c r="C227">
        <v>16.2</v>
      </c>
      <c r="D227">
        <v>30.963000000000001</v>
      </c>
      <c r="E227">
        <v>50.502000000000002</v>
      </c>
      <c r="F227">
        <v>21</v>
      </c>
      <c r="G227">
        <v>228.5</v>
      </c>
    </row>
    <row r="228" spans="1:7" x14ac:dyDescent="0.25">
      <c r="A228" t="s">
        <v>299</v>
      </c>
      <c r="B228" t="s">
        <v>2208</v>
      </c>
      <c r="C228">
        <v>16.3</v>
      </c>
      <c r="D228">
        <v>31.53</v>
      </c>
      <c r="E228">
        <v>50.186</v>
      </c>
      <c r="F228">
        <v>21</v>
      </c>
      <c r="G228">
        <v>230.1</v>
      </c>
    </row>
    <row r="229" spans="1:7" x14ac:dyDescent="0.25">
      <c r="A229" t="s">
        <v>299</v>
      </c>
      <c r="B229" t="s">
        <v>2209</v>
      </c>
      <c r="C229">
        <v>16.3</v>
      </c>
      <c r="D229">
        <v>31.207000000000001</v>
      </c>
      <c r="E229">
        <v>50.578000000000003</v>
      </c>
      <c r="F229">
        <v>21</v>
      </c>
      <c r="G229">
        <v>229.7</v>
      </c>
    </row>
    <row r="230" spans="1:7" x14ac:dyDescent="0.25">
      <c r="A230" t="s">
        <v>299</v>
      </c>
      <c r="B230" t="s">
        <v>2210</v>
      </c>
      <c r="C230">
        <v>16.5</v>
      </c>
      <c r="D230">
        <v>32.097000000000001</v>
      </c>
      <c r="E230">
        <v>50.335999999999999</v>
      </c>
      <c r="F230">
        <v>21</v>
      </c>
      <c r="G230">
        <v>227.5</v>
      </c>
    </row>
    <row r="231" spans="1:7" x14ac:dyDescent="0.25">
      <c r="A231" t="s">
        <v>299</v>
      </c>
      <c r="B231" t="s">
        <v>2211</v>
      </c>
      <c r="C231">
        <v>16.8</v>
      </c>
      <c r="D231">
        <v>31.88</v>
      </c>
      <c r="E231">
        <v>50.68</v>
      </c>
      <c r="F231">
        <v>21</v>
      </c>
      <c r="G231">
        <v>226.9</v>
      </c>
    </row>
    <row r="232" spans="1:7" x14ac:dyDescent="0.25">
      <c r="A232" t="s">
        <v>299</v>
      </c>
      <c r="B232" t="s">
        <v>2212</v>
      </c>
      <c r="C232">
        <v>16.2</v>
      </c>
      <c r="D232">
        <v>31.623999999999999</v>
      </c>
      <c r="E232">
        <v>50.694000000000003</v>
      </c>
      <c r="F232">
        <v>21</v>
      </c>
      <c r="G232">
        <v>229.1</v>
      </c>
    </row>
    <row r="233" spans="1:7" x14ac:dyDescent="0.25">
      <c r="A233" t="s">
        <v>299</v>
      </c>
      <c r="B233" t="s">
        <v>2213</v>
      </c>
      <c r="C233">
        <v>16.399999999999999</v>
      </c>
      <c r="D233">
        <v>31.966999999999999</v>
      </c>
      <c r="E233">
        <v>49.262</v>
      </c>
      <c r="F233">
        <v>21</v>
      </c>
      <c r="G233">
        <v>229.1</v>
      </c>
    </row>
    <row r="234" spans="1:7" x14ac:dyDescent="0.25">
      <c r="A234" t="s">
        <v>299</v>
      </c>
      <c r="B234" t="s">
        <v>2214</v>
      </c>
      <c r="C234">
        <v>16.3</v>
      </c>
      <c r="D234">
        <v>31.353999999999999</v>
      </c>
      <c r="E234">
        <v>50.091999999999999</v>
      </c>
      <c r="F234">
        <v>21</v>
      </c>
      <c r="G234">
        <v>227.2</v>
      </c>
    </row>
    <row r="235" spans="1:7" x14ac:dyDescent="0.25">
      <c r="A235" t="s">
        <v>299</v>
      </c>
      <c r="B235" t="s">
        <v>2215</v>
      </c>
      <c r="C235">
        <v>16.7</v>
      </c>
      <c r="D235">
        <v>31.323</v>
      </c>
      <c r="E235">
        <v>50.845999999999997</v>
      </c>
      <c r="F235">
        <v>21</v>
      </c>
      <c r="G235">
        <v>228.8</v>
      </c>
    </row>
    <row r="236" spans="1:7" x14ac:dyDescent="0.25">
      <c r="A236" t="s">
        <v>299</v>
      </c>
      <c r="B236" t="s">
        <v>2216</v>
      </c>
      <c r="C236">
        <v>16.7</v>
      </c>
      <c r="D236">
        <v>31.323</v>
      </c>
      <c r="E236">
        <v>49.59</v>
      </c>
      <c r="F236">
        <v>21</v>
      </c>
      <c r="G236">
        <v>228.8</v>
      </c>
    </row>
    <row r="237" spans="1:7" x14ac:dyDescent="0.25">
      <c r="A237" t="s">
        <v>299</v>
      </c>
      <c r="B237" t="s">
        <v>2217</v>
      </c>
      <c r="C237">
        <v>16.399999999999999</v>
      </c>
      <c r="D237">
        <v>31.43</v>
      </c>
      <c r="E237">
        <v>50.106999999999999</v>
      </c>
      <c r="F237">
        <v>21</v>
      </c>
      <c r="G237">
        <v>229</v>
      </c>
    </row>
    <row r="238" spans="1:7" x14ac:dyDescent="0.25">
      <c r="A238" t="s">
        <v>299</v>
      </c>
      <c r="B238" t="s">
        <v>2218</v>
      </c>
      <c r="C238">
        <v>16.399999999999999</v>
      </c>
      <c r="D238">
        <v>30.701000000000001</v>
      </c>
      <c r="E238">
        <v>50.02</v>
      </c>
      <c r="F238">
        <v>21</v>
      </c>
      <c r="G238">
        <v>228.4</v>
      </c>
    </row>
    <row r="239" spans="1:7" x14ac:dyDescent="0.25">
      <c r="A239" t="s">
        <v>299</v>
      </c>
      <c r="B239" t="s">
        <v>2219</v>
      </c>
      <c r="C239">
        <v>17.399999999999999</v>
      </c>
      <c r="D239">
        <v>32.008000000000003</v>
      </c>
      <c r="E239">
        <v>49.07</v>
      </c>
      <c r="F239">
        <v>21</v>
      </c>
      <c r="G239">
        <v>228.4</v>
      </c>
    </row>
    <row r="240" spans="1:7" x14ac:dyDescent="0.25">
      <c r="A240" t="s">
        <v>299</v>
      </c>
      <c r="B240" t="s">
        <v>2220</v>
      </c>
      <c r="C240">
        <v>16.8</v>
      </c>
      <c r="D240">
        <v>31.431999999999999</v>
      </c>
      <c r="E240">
        <v>49.21</v>
      </c>
      <c r="F240">
        <v>21</v>
      </c>
      <c r="G240">
        <v>229.6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40A6E-0E97-4A3A-BD5F-8E32E461A15B}">
  <dimension ref="A1:J241"/>
  <sheetViews>
    <sheetView workbookViewId="0">
      <selection activeCell="I1" sqref="I1:J6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2221</v>
      </c>
      <c r="C2">
        <v>17.100000000000001</v>
      </c>
      <c r="D2">
        <v>32.908000000000001</v>
      </c>
      <c r="E2">
        <v>50.546999999999997</v>
      </c>
      <c r="F2">
        <v>23</v>
      </c>
      <c r="G2">
        <v>336</v>
      </c>
      <c r="I2" t="s">
        <v>249</v>
      </c>
      <c r="J2" s="1">
        <f>AVERAGE(Tbl_3_GPU_Instancing_20000[Celkové využití CPU '[%']])</f>
        <v>17.739999999999995</v>
      </c>
    </row>
    <row r="3" spans="1:10" x14ac:dyDescent="0.25">
      <c r="A3" t="s">
        <v>299</v>
      </c>
      <c r="B3" t="s">
        <v>2222</v>
      </c>
      <c r="C3">
        <v>17.2</v>
      </c>
      <c r="D3">
        <v>31.931000000000001</v>
      </c>
      <c r="E3">
        <v>50.75</v>
      </c>
      <c r="F3">
        <v>22</v>
      </c>
      <c r="G3">
        <v>338.8</v>
      </c>
      <c r="I3" t="s">
        <v>250</v>
      </c>
      <c r="J3" s="1">
        <f>AVERAGE(Tbl_3_GPU_Instancing_20000[CPU Spotřeba energie jádra (SVI3 TFN) '[W']])</f>
        <v>32.388941666666646</v>
      </c>
    </row>
    <row r="4" spans="1:10" x14ac:dyDescent="0.25">
      <c r="A4" t="s">
        <v>299</v>
      </c>
      <c r="B4" t="s">
        <v>2223</v>
      </c>
      <c r="C4">
        <v>17.399999999999999</v>
      </c>
      <c r="D4">
        <v>31.856000000000002</v>
      </c>
      <c r="E4">
        <v>50.75</v>
      </c>
      <c r="F4">
        <v>23</v>
      </c>
      <c r="G4">
        <v>332</v>
      </c>
      <c r="I4" t="s">
        <v>251</v>
      </c>
      <c r="J4" s="1">
        <f>AVERAGE(Tbl_3_GPU_Instancing_20000[Využití GPU '[%']])</f>
        <v>23.05</v>
      </c>
    </row>
    <row r="5" spans="1:10" x14ac:dyDescent="0.25">
      <c r="A5" t="s">
        <v>299</v>
      </c>
      <c r="B5" t="s">
        <v>2224</v>
      </c>
      <c r="C5">
        <v>17.2</v>
      </c>
      <c r="D5">
        <v>32.015999999999998</v>
      </c>
      <c r="E5">
        <v>50.518999999999998</v>
      </c>
      <c r="F5">
        <v>23</v>
      </c>
      <c r="G5">
        <v>337.5</v>
      </c>
      <c r="I5" t="s">
        <v>252</v>
      </c>
      <c r="J5" s="1">
        <f>AVERAGE(Tbl_3_GPU_Instancing_20000[Total Board Power (TBP) '[W']])</f>
        <v>50.709641666666627</v>
      </c>
    </row>
    <row r="6" spans="1:10" x14ac:dyDescent="0.25">
      <c r="A6" t="s">
        <v>299</v>
      </c>
      <c r="B6" t="s">
        <v>2225</v>
      </c>
      <c r="C6">
        <v>18.100000000000001</v>
      </c>
      <c r="D6">
        <v>32.854999999999997</v>
      </c>
      <c r="E6">
        <v>51.131999999999998</v>
      </c>
      <c r="F6">
        <v>23</v>
      </c>
      <c r="G6">
        <v>336.3</v>
      </c>
      <c r="I6" t="s">
        <v>254</v>
      </c>
      <c r="J6" s="1">
        <f>AVERAGE(Tbl_3_GPU_Instancing_20000[Snímková frekvence (Presented) '[FPS']])</f>
        <v>334.6633333333333</v>
      </c>
    </row>
    <row r="7" spans="1:10" x14ac:dyDescent="0.25">
      <c r="A7" t="s">
        <v>299</v>
      </c>
      <c r="B7" t="s">
        <v>2226</v>
      </c>
      <c r="C7">
        <v>17.2</v>
      </c>
      <c r="D7">
        <v>32.265999999999998</v>
      </c>
      <c r="E7">
        <v>49.847000000000001</v>
      </c>
      <c r="F7">
        <v>24</v>
      </c>
      <c r="G7">
        <v>332.1</v>
      </c>
    </row>
    <row r="8" spans="1:10" x14ac:dyDescent="0.25">
      <c r="A8" t="s">
        <v>299</v>
      </c>
      <c r="B8" t="s">
        <v>2227</v>
      </c>
      <c r="C8">
        <v>17.100000000000001</v>
      </c>
      <c r="D8">
        <v>31.468</v>
      </c>
      <c r="E8">
        <v>50.625999999999998</v>
      </c>
      <c r="F8">
        <v>23</v>
      </c>
      <c r="G8">
        <v>330.1</v>
      </c>
    </row>
    <row r="9" spans="1:10" x14ac:dyDescent="0.25">
      <c r="A9" t="s">
        <v>299</v>
      </c>
      <c r="B9" t="s">
        <v>2228</v>
      </c>
      <c r="C9">
        <v>16.899999999999999</v>
      </c>
      <c r="D9">
        <v>31.402000000000001</v>
      </c>
      <c r="E9">
        <v>50.667999999999999</v>
      </c>
      <c r="F9">
        <v>23</v>
      </c>
      <c r="G9">
        <v>332.6</v>
      </c>
    </row>
    <row r="10" spans="1:10" x14ac:dyDescent="0.25">
      <c r="A10" t="s">
        <v>299</v>
      </c>
      <c r="B10" t="s">
        <v>2229</v>
      </c>
      <c r="C10">
        <v>17.3</v>
      </c>
      <c r="D10">
        <v>31.923999999999999</v>
      </c>
      <c r="E10">
        <v>51.116999999999997</v>
      </c>
      <c r="F10">
        <v>23</v>
      </c>
      <c r="G10">
        <v>336.6</v>
      </c>
    </row>
    <row r="11" spans="1:10" x14ac:dyDescent="0.25">
      <c r="A11" t="s">
        <v>299</v>
      </c>
      <c r="B11" t="s">
        <v>2230</v>
      </c>
      <c r="C11">
        <v>17.2</v>
      </c>
      <c r="D11">
        <v>32.136000000000003</v>
      </c>
      <c r="E11">
        <v>50.478999999999999</v>
      </c>
      <c r="F11">
        <v>22</v>
      </c>
      <c r="G11">
        <v>333.5</v>
      </c>
    </row>
    <row r="12" spans="1:10" x14ac:dyDescent="0.25">
      <c r="A12" t="s">
        <v>299</v>
      </c>
      <c r="B12" t="s">
        <v>2231</v>
      </c>
      <c r="C12">
        <v>17.3</v>
      </c>
      <c r="D12">
        <v>31.920999999999999</v>
      </c>
      <c r="E12">
        <v>50.737000000000002</v>
      </c>
      <c r="F12">
        <v>23</v>
      </c>
      <c r="G12">
        <v>336.5</v>
      </c>
    </row>
    <row r="13" spans="1:10" x14ac:dyDescent="0.25">
      <c r="A13" t="s">
        <v>299</v>
      </c>
      <c r="B13" t="s">
        <v>2232</v>
      </c>
      <c r="C13">
        <v>17.2</v>
      </c>
      <c r="D13">
        <v>31.87</v>
      </c>
      <c r="E13">
        <v>50.228000000000002</v>
      </c>
      <c r="F13">
        <v>22</v>
      </c>
      <c r="G13">
        <v>336.8</v>
      </c>
    </row>
    <row r="14" spans="1:10" x14ac:dyDescent="0.25">
      <c r="A14" t="s">
        <v>299</v>
      </c>
      <c r="B14" t="s">
        <v>2233</v>
      </c>
      <c r="C14">
        <v>17.2</v>
      </c>
      <c r="D14">
        <v>31.774000000000001</v>
      </c>
      <c r="E14">
        <v>50.28</v>
      </c>
      <c r="F14">
        <v>23</v>
      </c>
      <c r="G14">
        <v>338.4</v>
      </c>
    </row>
    <row r="15" spans="1:10" x14ac:dyDescent="0.25">
      <c r="A15" t="s">
        <v>299</v>
      </c>
      <c r="B15" t="s">
        <v>2234</v>
      </c>
      <c r="C15">
        <v>17.3</v>
      </c>
      <c r="D15">
        <v>32.18</v>
      </c>
      <c r="E15">
        <v>50.575000000000003</v>
      </c>
      <c r="F15">
        <v>26</v>
      </c>
      <c r="G15">
        <v>336.9</v>
      </c>
    </row>
    <row r="16" spans="1:10" x14ac:dyDescent="0.25">
      <c r="A16" t="s">
        <v>299</v>
      </c>
      <c r="B16" t="s">
        <v>2235</v>
      </c>
      <c r="C16">
        <v>17.100000000000001</v>
      </c>
      <c r="D16">
        <v>31.902000000000001</v>
      </c>
      <c r="E16">
        <v>50.231000000000002</v>
      </c>
      <c r="F16">
        <v>23</v>
      </c>
      <c r="G16">
        <v>334.6</v>
      </c>
    </row>
    <row r="17" spans="1:7" x14ac:dyDescent="0.25">
      <c r="A17" t="s">
        <v>299</v>
      </c>
      <c r="B17" t="s">
        <v>2236</v>
      </c>
      <c r="C17">
        <v>17.100000000000001</v>
      </c>
      <c r="D17">
        <v>31.765999999999998</v>
      </c>
      <c r="E17">
        <v>49.981999999999999</v>
      </c>
      <c r="F17">
        <v>23</v>
      </c>
      <c r="G17">
        <v>337.1</v>
      </c>
    </row>
    <row r="18" spans="1:7" x14ac:dyDescent="0.25">
      <c r="A18" t="s">
        <v>299</v>
      </c>
      <c r="B18" t="s">
        <v>2237</v>
      </c>
      <c r="C18">
        <v>17</v>
      </c>
      <c r="D18">
        <v>32.012999999999998</v>
      </c>
      <c r="E18">
        <v>50.655000000000001</v>
      </c>
      <c r="F18">
        <v>23</v>
      </c>
      <c r="G18">
        <v>337.8</v>
      </c>
    </row>
    <row r="19" spans="1:7" x14ac:dyDescent="0.25">
      <c r="A19" t="s">
        <v>299</v>
      </c>
      <c r="B19" t="s">
        <v>2238</v>
      </c>
      <c r="C19">
        <v>17</v>
      </c>
      <c r="D19">
        <v>31.541</v>
      </c>
      <c r="E19">
        <v>50.707999999999998</v>
      </c>
      <c r="F19">
        <v>22</v>
      </c>
      <c r="G19">
        <v>338.5</v>
      </c>
    </row>
    <row r="20" spans="1:7" x14ac:dyDescent="0.25">
      <c r="A20" t="s">
        <v>299</v>
      </c>
      <c r="B20" t="s">
        <v>2239</v>
      </c>
      <c r="C20">
        <v>17.600000000000001</v>
      </c>
      <c r="D20">
        <v>32.710999999999999</v>
      </c>
      <c r="E20">
        <v>50.731999999999999</v>
      </c>
      <c r="F20">
        <v>23</v>
      </c>
      <c r="G20">
        <v>336.5</v>
      </c>
    </row>
    <row r="21" spans="1:7" x14ac:dyDescent="0.25">
      <c r="A21" t="s">
        <v>299</v>
      </c>
      <c r="B21" t="s">
        <v>2240</v>
      </c>
      <c r="C21">
        <v>17</v>
      </c>
      <c r="D21">
        <v>31.940999999999999</v>
      </c>
      <c r="E21">
        <v>50.807000000000002</v>
      </c>
      <c r="F21">
        <v>22</v>
      </c>
      <c r="G21">
        <v>338.6</v>
      </c>
    </row>
    <row r="22" spans="1:7" x14ac:dyDescent="0.25">
      <c r="A22" t="s">
        <v>299</v>
      </c>
      <c r="B22" t="s">
        <v>2241</v>
      </c>
      <c r="C22">
        <v>17.100000000000001</v>
      </c>
      <c r="D22">
        <v>31.951000000000001</v>
      </c>
      <c r="E22">
        <v>50.701999999999998</v>
      </c>
      <c r="F22">
        <v>23</v>
      </c>
      <c r="G22">
        <v>339</v>
      </c>
    </row>
    <row r="23" spans="1:7" x14ac:dyDescent="0.25">
      <c r="A23" t="s">
        <v>299</v>
      </c>
      <c r="B23" t="s">
        <v>2242</v>
      </c>
      <c r="C23">
        <v>17</v>
      </c>
      <c r="D23">
        <v>31.911000000000001</v>
      </c>
      <c r="E23">
        <v>50.231999999999999</v>
      </c>
      <c r="F23">
        <v>22</v>
      </c>
      <c r="G23">
        <v>339.2</v>
      </c>
    </row>
    <row r="24" spans="1:7" x14ac:dyDescent="0.25">
      <c r="A24" t="s">
        <v>299</v>
      </c>
      <c r="B24" t="s">
        <v>2243</v>
      </c>
      <c r="C24">
        <v>17.2</v>
      </c>
      <c r="D24">
        <v>32.353999999999999</v>
      </c>
      <c r="E24">
        <v>50.085000000000001</v>
      </c>
      <c r="F24">
        <v>22</v>
      </c>
      <c r="G24">
        <v>336.9</v>
      </c>
    </row>
    <row r="25" spans="1:7" x14ac:dyDescent="0.25">
      <c r="A25" t="s">
        <v>299</v>
      </c>
      <c r="B25" t="s">
        <v>2244</v>
      </c>
      <c r="C25">
        <v>16.899999999999999</v>
      </c>
      <c r="D25">
        <v>31.777999999999999</v>
      </c>
      <c r="E25">
        <v>50.454000000000001</v>
      </c>
      <c r="F25">
        <v>22</v>
      </c>
      <c r="G25">
        <v>337.2</v>
      </c>
    </row>
    <row r="26" spans="1:7" x14ac:dyDescent="0.25">
      <c r="A26" t="s">
        <v>299</v>
      </c>
      <c r="B26" t="s">
        <v>2245</v>
      </c>
      <c r="C26">
        <v>17.3</v>
      </c>
      <c r="D26">
        <v>32.225999999999999</v>
      </c>
      <c r="E26">
        <v>50.744999999999997</v>
      </c>
      <c r="F26">
        <v>22</v>
      </c>
      <c r="G26">
        <v>336.3</v>
      </c>
    </row>
    <row r="27" spans="1:7" x14ac:dyDescent="0.25">
      <c r="A27" t="s">
        <v>299</v>
      </c>
      <c r="B27" t="s">
        <v>2246</v>
      </c>
      <c r="C27">
        <v>17.100000000000001</v>
      </c>
      <c r="D27">
        <v>31.858000000000001</v>
      </c>
      <c r="E27">
        <v>50.662999999999997</v>
      </c>
      <c r="F27">
        <v>23</v>
      </c>
      <c r="G27">
        <v>329.4</v>
      </c>
    </row>
    <row r="28" spans="1:7" x14ac:dyDescent="0.25">
      <c r="A28" t="s">
        <v>299</v>
      </c>
      <c r="B28" t="s">
        <v>2247</v>
      </c>
      <c r="C28">
        <v>17.399999999999999</v>
      </c>
      <c r="D28">
        <v>32.079000000000001</v>
      </c>
      <c r="E28">
        <v>51.215000000000003</v>
      </c>
      <c r="F28">
        <v>22</v>
      </c>
      <c r="G28">
        <v>336</v>
      </c>
    </row>
    <row r="29" spans="1:7" x14ac:dyDescent="0.25">
      <c r="A29" t="s">
        <v>299</v>
      </c>
      <c r="B29" t="s">
        <v>2248</v>
      </c>
      <c r="C29">
        <v>17</v>
      </c>
      <c r="D29">
        <v>31.96</v>
      </c>
      <c r="E29">
        <v>51.215000000000003</v>
      </c>
      <c r="F29">
        <v>22</v>
      </c>
      <c r="G29">
        <v>337.4</v>
      </c>
    </row>
    <row r="30" spans="1:7" x14ac:dyDescent="0.25">
      <c r="A30" t="s">
        <v>299</v>
      </c>
      <c r="B30" t="s">
        <v>2249</v>
      </c>
      <c r="C30">
        <v>17.2</v>
      </c>
      <c r="D30">
        <v>31.524999999999999</v>
      </c>
      <c r="E30">
        <v>51.109000000000002</v>
      </c>
      <c r="F30">
        <v>22</v>
      </c>
      <c r="G30">
        <v>330.9</v>
      </c>
    </row>
    <row r="31" spans="1:7" x14ac:dyDescent="0.25">
      <c r="A31" t="s">
        <v>299</v>
      </c>
      <c r="B31" t="s">
        <v>2250</v>
      </c>
      <c r="C31">
        <v>17.100000000000001</v>
      </c>
      <c r="D31">
        <v>32.558999999999997</v>
      </c>
      <c r="E31">
        <v>49.978000000000002</v>
      </c>
      <c r="F31">
        <v>23</v>
      </c>
      <c r="G31">
        <v>334.1</v>
      </c>
    </row>
    <row r="32" spans="1:7" x14ac:dyDescent="0.25">
      <c r="A32" t="s">
        <v>299</v>
      </c>
      <c r="B32" t="s">
        <v>2251</v>
      </c>
      <c r="C32">
        <v>17.100000000000001</v>
      </c>
      <c r="D32">
        <v>32.103999999999999</v>
      </c>
      <c r="E32">
        <v>49.966999999999999</v>
      </c>
      <c r="F32">
        <v>23</v>
      </c>
      <c r="G32">
        <v>335.6</v>
      </c>
    </row>
    <row r="33" spans="1:7" x14ac:dyDescent="0.25">
      <c r="A33" t="s">
        <v>299</v>
      </c>
      <c r="B33" t="s">
        <v>2252</v>
      </c>
      <c r="C33">
        <v>16.899999999999999</v>
      </c>
      <c r="D33">
        <v>32.04</v>
      </c>
      <c r="E33">
        <v>50.618000000000002</v>
      </c>
      <c r="F33">
        <v>23</v>
      </c>
      <c r="G33">
        <v>335</v>
      </c>
    </row>
    <row r="34" spans="1:7" x14ac:dyDescent="0.25">
      <c r="A34" t="s">
        <v>299</v>
      </c>
      <c r="B34" t="s">
        <v>2253</v>
      </c>
      <c r="C34">
        <v>17.399999999999999</v>
      </c>
      <c r="D34">
        <v>32.244999999999997</v>
      </c>
      <c r="E34">
        <v>50.948999999999998</v>
      </c>
      <c r="F34">
        <v>23</v>
      </c>
      <c r="G34">
        <v>337.7</v>
      </c>
    </row>
    <row r="35" spans="1:7" x14ac:dyDescent="0.25">
      <c r="A35" t="s">
        <v>299</v>
      </c>
      <c r="B35" t="s">
        <v>2254</v>
      </c>
      <c r="C35">
        <v>17</v>
      </c>
      <c r="D35">
        <v>31.436</v>
      </c>
      <c r="E35">
        <v>50.317</v>
      </c>
      <c r="F35">
        <v>24</v>
      </c>
      <c r="G35">
        <v>335</v>
      </c>
    </row>
    <row r="36" spans="1:7" x14ac:dyDescent="0.25">
      <c r="A36" t="s">
        <v>299</v>
      </c>
      <c r="B36" t="s">
        <v>2255</v>
      </c>
      <c r="C36">
        <v>17.600000000000001</v>
      </c>
      <c r="D36">
        <v>32.301000000000002</v>
      </c>
      <c r="E36">
        <v>49.677</v>
      </c>
      <c r="F36">
        <v>23</v>
      </c>
      <c r="G36">
        <v>335.4</v>
      </c>
    </row>
    <row r="37" spans="1:7" x14ac:dyDescent="0.25">
      <c r="A37" t="s">
        <v>299</v>
      </c>
      <c r="B37" t="s">
        <v>2256</v>
      </c>
      <c r="C37">
        <v>17.100000000000001</v>
      </c>
      <c r="D37">
        <v>32.134999999999998</v>
      </c>
      <c r="E37">
        <v>51.161999999999999</v>
      </c>
      <c r="F37">
        <v>24</v>
      </c>
      <c r="G37">
        <v>336</v>
      </c>
    </row>
    <row r="38" spans="1:7" x14ac:dyDescent="0.25">
      <c r="A38" t="s">
        <v>299</v>
      </c>
      <c r="B38" t="s">
        <v>2257</v>
      </c>
      <c r="C38">
        <v>17.100000000000001</v>
      </c>
      <c r="D38">
        <v>31.943999999999999</v>
      </c>
      <c r="E38">
        <v>50.619</v>
      </c>
      <c r="F38">
        <v>23</v>
      </c>
      <c r="G38">
        <v>337.8</v>
      </c>
    </row>
    <row r="39" spans="1:7" x14ac:dyDescent="0.25">
      <c r="A39" t="s">
        <v>299</v>
      </c>
      <c r="B39" t="s">
        <v>2258</v>
      </c>
      <c r="C39">
        <v>17.2</v>
      </c>
      <c r="D39">
        <v>32.293999999999997</v>
      </c>
      <c r="E39">
        <v>51.039000000000001</v>
      </c>
      <c r="F39">
        <v>24</v>
      </c>
      <c r="G39">
        <v>336.7</v>
      </c>
    </row>
    <row r="40" spans="1:7" x14ac:dyDescent="0.25">
      <c r="A40" t="s">
        <v>299</v>
      </c>
      <c r="B40" t="s">
        <v>2259</v>
      </c>
      <c r="C40">
        <v>17.2</v>
      </c>
      <c r="D40">
        <v>32.046999999999997</v>
      </c>
      <c r="E40">
        <v>51.113</v>
      </c>
      <c r="F40">
        <v>23</v>
      </c>
      <c r="G40">
        <v>336.8</v>
      </c>
    </row>
    <row r="41" spans="1:7" x14ac:dyDescent="0.25">
      <c r="A41" t="s">
        <v>299</v>
      </c>
      <c r="B41" t="s">
        <v>2260</v>
      </c>
      <c r="C41">
        <v>17.2</v>
      </c>
      <c r="D41">
        <v>31.440999999999999</v>
      </c>
      <c r="E41">
        <v>51.002000000000002</v>
      </c>
      <c r="F41">
        <v>26</v>
      </c>
      <c r="G41">
        <v>337.4</v>
      </c>
    </row>
    <row r="42" spans="1:7" x14ac:dyDescent="0.25">
      <c r="A42" t="s">
        <v>299</v>
      </c>
      <c r="B42" t="s">
        <v>2261</v>
      </c>
      <c r="C42">
        <v>16.8</v>
      </c>
      <c r="D42">
        <v>32.524000000000001</v>
      </c>
      <c r="E42">
        <v>50.606000000000002</v>
      </c>
      <c r="F42">
        <v>23</v>
      </c>
      <c r="G42">
        <v>332.2</v>
      </c>
    </row>
    <row r="43" spans="1:7" x14ac:dyDescent="0.25">
      <c r="A43" t="s">
        <v>299</v>
      </c>
      <c r="B43" t="s">
        <v>2262</v>
      </c>
      <c r="C43">
        <v>17.2</v>
      </c>
      <c r="D43">
        <v>31.847999999999999</v>
      </c>
      <c r="E43">
        <v>50.613</v>
      </c>
      <c r="F43">
        <v>23</v>
      </c>
      <c r="G43">
        <v>334.7</v>
      </c>
    </row>
    <row r="44" spans="1:7" x14ac:dyDescent="0.25">
      <c r="A44" t="s">
        <v>299</v>
      </c>
      <c r="B44" t="s">
        <v>2263</v>
      </c>
      <c r="C44">
        <v>17.100000000000001</v>
      </c>
      <c r="D44">
        <v>31.933</v>
      </c>
      <c r="E44">
        <v>50.722000000000001</v>
      </c>
      <c r="F44">
        <v>23</v>
      </c>
      <c r="G44">
        <v>338</v>
      </c>
    </row>
    <row r="45" spans="1:7" x14ac:dyDescent="0.25">
      <c r="A45" t="s">
        <v>299</v>
      </c>
      <c r="B45" t="s">
        <v>2264</v>
      </c>
      <c r="C45">
        <v>17.100000000000001</v>
      </c>
      <c r="D45">
        <v>31.795000000000002</v>
      </c>
      <c r="E45">
        <v>50.59</v>
      </c>
      <c r="F45">
        <v>23</v>
      </c>
      <c r="G45">
        <v>337.6</v>
      </c>
    </row>
    <row r="46" spans="1:7" x14ac:dyDescent="0.25">
      <c r="A46" t="s">
        <v>299</v>
      </c>
      <c r="B46" t="s">
        <v>2265</v>
      </c>
      <c r="C46">
        <v>17.100000000000001</v>
      </c>
      <c r="D46">
        <v>32.207999999999998</v>
      </c>
      <c r="E46">
        <v>50.587000000000003</v>
      </c>
      <c r="F46">
        <v>23</v>
      </c>
      <c r="G46">
        <v>336.6</v>
      </c>
    </row>
    <row r="47" spans="1:7" x14ac:dyDescent="0.25">
      <c r="A47" t="s">
        <v>299</v>
      </c>
      <c r="B47" t="s">
        <v>2266</v>
      </c>
      <c r="C47">
        <v>17.399999999999999</v>
      </c>
      <c r="D47">
        <v>32.448999999999998</v>
      </c>
      <c r="E47">
        <v>50.944000000000003</v>
      </c>
      <c r="F47">
        <v>23</v>
      </c>
      <c r="G47">
        <v>334.6</v>
      </c>
    </row>
    <row r="48" spans="1:7" x14ac:dyDescent="0.25">
      <c r="A48" t="s">
        <v>299</v>
      </c>
      <c r="B48" t="s">
        <v>2267</v>
      </c>
      <c r="C48">
        <v>17.100000000000001</v>
      </c>
      <c r="D48">
        <v>32.124000000000002</v>
      </c>
      <c r="E48">
        <v>50.67</v>
      </c>
      <c r="F48">
        <v>23</v>
      </c>
      <c r="G48">
        <v>337</v>
      </c>
    </row>
    <row r="49" spans="1:7" x14ac:dyDescent="0.25">
      <c r="A49" t="s">
        <v>299</v>
      </c>
      <c r="B49" t="s">
        <v>2268</v>
      </c>
      <c r="C49">
        <v>17.100000000000001</v>
      </c>
      <c r="D49">
        <v>32.459000000000003</v>
      </c>
      <c r="E49">
        <v>50.749000000000002</v>
      </c>
      <c r="F49">
        <v>23</v>
      </c>
      <c r="G49">
        <v>336.6</v>
      </c>
    </row>
    <row r="50" spans="1:7" x14ac:dyDescent="0.25">
      <c r="A50" t="s">
        <v>299</v>
      </c>
      <c r="B50" t="s">
        <v>2269</v>
      </c>
      <c r="C50">
        <v>17.100000000000001</v>
      </c>
      <c r="D50">
        <v>32.006999999999998</v>
      </c>
      <c r="E50">
        <v>50.694000000000003</v>
      </c>
      <c r="F50">
        <v>23</v>
      </c>
      <c r="G50">
        <v>336</v>
      </c>
    </row>
    <row r="51" spans="1:7" x14ac:dyDescent="0.25">
      <c r="A51" t="s">
        <v>299</v>
      </c>
      <c r="B51" t="s">
        <v>2270</v>
      </c>
      <c r="C51">
        <v>17</v>
      </c>
      <c r="D51">
        <v>32.29</v>
      </c>
      <c r="E51">
        <v>51.048000000000002</v>
      </c>
      <c r="F51">
        <v>23</v>
      </c>
      <c r="G51">
        <v>337.3</v>
      </c>
    </row>
    <row r="52" spans="1:7" x14ac:dyDescent="0.25">
      <c r="A52" t="s">
        <v>299</v>
      </c>
      <c r="B52" t="s">
        <v>2271</v>
      </c>
      <c r="C52">
        <v>16.899999999999999</v>
      </c>
      <c r="D52">
        <v>31.859000000000002</v>
      </c>
      <c r="E52">
        <v>50.683999999999997</v>
      </c>
      <c r="F52">
        <v>23</v>
      </c>
      <c r="G52">
        <v>337.4</v>
      </c>
    </row>
    <row r="53" spans="1:7" x14ac:dyDescent="0.25">
      <c r="A53" t="s">
        <v>299</v>
      </c>
      <c r="B53" t="s">
        <v>2272</v>
      </c>
      <c r="C53">
        <v>17.2</v>
      </c>
      <c r="D53">
        <v>32.295000000000002</v>
      </c>
      <c r="E53">
        <v>50.241999999999997</v>
      </c>
      <c r="F53">
        <v>23</v>
      </c>
      <c r="G53">
        <v>335.4</v>
      </c>
    </row>
    <row r="54" spans="1:7" x14ac:dyDescent="0.25">
      <c r="A54" t="s">
        <v>299</v>
      </c>
      <c r="B54" t="s">
        <v>2273</v>
      </c>
      <c r="C54">
        <v>17</v>
      </c>
      <c r="D54">
        <v>31.902999999999999</v>
      </c>
      <c r="E54">
        <v>50.817999999999998</v>
      </c>
      <c r="F54">
        <v>23</v>
      </c>
      <c r="G54">
        <v>337.2</v>
      </c>
    </row>
    <row r="55" spans="1:7" x14ac:dyDescent="0.25">
      <c r="A55" t="s">
        <v>299</v>
      </c>
      <c r="B55" t="s">
        <v>2274</v>
      </c>
      <c r="C55">
        <v>17.2</v>
      </c>
      <c r="D55">
        <v>31.99</v>
      </c>
      <c r="E55">
        <v>50.533999999999999</v>
      </c>
      <c r="F55">
        <v>25</v>
      </c>
      <c r="G55">
        <v>338.2</v>
      </c>
    </row>
    <row r="56" spans="1:7" x14ac:dyDescent="0.25">
      <c r="A56" t="s">
        <v>299</v>
      </c>
      <c r="B56" t="s">
        <v>2275</v>
      </c>
      <c r="C56">
        <v>17.2</v>
      </c>
      <c r="D56">
        <v>31.992000000000001</v>
      </c>
      <c r="E56">
        <v>50.411000000000001</v>
      </c>
      <c r="F56">
        <v>23</v>
      </c>
      <c r="G56">
        <v>331</v>
      </c>
    </row>
    <row r="57" spans="1:7" x14ac:dyDescent="0.25">
      <c r="A57" t="s">
        <v>299</v>
      </c>
      <c r="B57" t="s">
        <v>2276</v>
      </c>
      <c r="C57">
        <v>16.899999999999999</v>
      </c>
      <c r="D57">
        <v>31.161999999999999</v>
      </c>
      <c r="E57">
        <v>50.826999999999998</v>
      </c>
      <c r="F57">
        <v>23</v>
      </c>
      <c r="G57">
        <v>335</v>
      </c>
    </row>
    <row r="58" spans="1:7" x14ac:dyDescent="0.25">
      <c r="A58" t="s">
        <v>299</v>
      </c>
      <c r="B58" t="s">
        <v>2277</v>
      </c>
      <c r="C58">
        <v>16.899999999999999</v>
      </c>
      <c r="D58">
        <v>31.161999999999999</v>
      </c>
      <c r="E58">
        <v>51.238999999999997</v>
      </c>
      <c r="F58">
        <v>23</v>
      </c>
      <c r="G58">
        <v>335</v>
      </c>
    </row>
    <row r="59" spans="1:7" x14ac:dyDescent="0.25">
      <c r="A59" t="s">
        <v>299</v>
      </c>
      <c r="B59" t="s">
        <v>2278</v>
      </c>
      <c r="C59">
        <v>17</v>
      </c>
      <c r="D59">
        <v>32.656999999999996</v>
      </c>
      <c r="E59">
        <v>50.627000000000002</v>
      </c>
      <c r="F59">
        <v>23</v>
      </c>
      <c r="G59">
        <v>336.7</v>
      </c>
    </row>
    <row r="60" spans="1:7" x14ac:dyDescent="0.25">
      <c r="A60" t="s">
        <v>299</v>
      </c>
      <c r="B60" t="s">
        <v>2279</v>
      </c>
      <c r="C60">
        <v>17.600000000000001</v>
      </c>
      <c r="D60">
        <v>32.472999999999999</v>
      </c>
      <c r="E60">
        <v>50.674999999999997</v>
      </c>
      <c r="F60">
        <v>23</v>
      </c>
      <c r="G60">
        <v>335.3</v>
      </c>
    </row>
    <row r="61" spans="1:7" x14ac:dyDescent="0.25">
      <c r="A61" t="s">
        <v>299</v>
      </c>
      <c r="B61" t="s">
        <v>2280</v>
      </c>
      <c r="C61">
        <v>17.2</v>
      </c>
      <c r="D61">
        <v>31.654</v>
      </c>
      <c r="E61">
        <v>50.865000000000002</v>
      </c>
      <c r="F61">
        <v>22</v>
      </c>
      <c r="G61">
        <v>337.3</v>
      </c>
    </row>
    <row r="62" spans="1:7" x14ac:dyDescent="0.25">
      <c r="A62" t="s">
        <v>299</v>
      </c>
      <c r="B62" t="s">
        <v>2281</v>
      </c>
      <c r="C62">
        <v>17.5</v>
      </c>
      <c r="D62">
        <v>32.317</v>
      </c>
      <c r="E62">
        <v>51.018000000000001</v>
      </c>
      <c r="F62">
        <v>23</v>
      </c>
      <c r="G62">
        <v>337.9</v>
      </c>
    </row>
    <row r="63" spans="1:7" x14ac:dyDescent="0.25">
      <c r="A63" t="s">
        <v>299</v>
      </c>
      <c r="B63" t="s">
        <v>2282</v>
      </c>
      <c r="C63">
        <v>17</v>
      </c>
      <c r="D63">
        <v>31.641999999999999</v>
      </c>
      <c r="E63">
        <v>50.597000000000001</v>
      </c>
      <c r="F63">
        <v>22</v>
      </c>
      <c r="G63">
        <v>338.7</v>
      </c>
    </row>
    <row r="64" spans="1:7" x14ac:dyDescent="0.25">
      <c r="A64" t="s">
        <v>299</v>
      </c>
      <c r="B64" t="s">
        <v>2283</v>
      </c>
      <c r="C64">
        <v>17</v>
      </c>
      <c r="D64">
        <v>31.344999999999999</v>
      </c>
      <c r="E64">
        <v>50.781999999999996</v>
      </c>
      <c r="F64">
        <v>22</v>
      </c>
      <c r="G64">
        <v>336.5</v>
      </c>
    </row>
    <row r="65" spans="1:7" x14ac:dyDescent="0.25">
      <c r="A65" t="s">
        <v>299</v>
      </c>
      <c r="B65" t="s">
        <v>2284</v>
      </c>
      <c r="C65">
        <v>17</v>
      </c>
      <c r="D65">
        <v>31.754999999999999</v>
      </c>
      <c r="E65">
        <v>50.518000000000001</v>
      </c>
      <c r="F65">
        <v>23</v>
      </c>
      <c r="G65">
        <v>338</v>
      </c>
    </row>
    <row r="66" spans="1:7" x14ac:dyDescent="0.25">
      <c r="A66" t="s">
        <v>299</v>
      </c>
      <c r="B66" t="s">
        <v>2285</v>
      </c>
      <c r="C66">
        <v>17.399999999999999</v>
      </c>
      <c r="D66">
        <v>31.986000000000001</v>
      </c>
      <c r="E66">
        <v>50.198999999999998</v>
      </c>
      <c r="F66">
        <v>22</v>
      </c>
      <c r="G66">
        <v>336.3</v>
      </c>
    </row>
    <row r="67" spans="1:7" x14ac:dyDescent="0.25">
      <c r="A67" t="s">
        <v>299</v>
      </c>
      <c r="B67" t="s">
        <v>2286</v>
      </c>
      <c r="C67">
        <v>17.2</v>
      </c>
      <c r="D67">
        <v>31.940999999999999</v>
      </c>
      <c r="E67">
        <v>50.441000000000003</v>
      </c>
      <c r="F67">
        <v>22</v>
      </c>
      <c r="G67">
        <v>336.2</v>
      </c>
    </row>
    <row r="68" spans="1:7" x14ac:dyDescent="0.25">
      <c r="A68" t="s">
        <v>299</v>
      </c>
      <c r="B68" t="s">
        <v>2287</v>
      </c>
      <c r="C68">
        <v>17.7</v>
      </c>
      <c r="D68">
        <v>32.058</v>
      </c>
      <c r="E68">
        <v>51.046999999999997</v>
      </c>
      <c r="F68">
        <v>22</v>
      </c>
      <c r="G68">
        <v>330.8</v>
      </c>
    </row>
    <row r="69" spans="1:7" x14ac:dyDescent="0.25">
      <c r="A69" t="s">
        <v>299</v>
      </c>
      <c r="B69" t="s">
        <v>2288</v>
      </c>
      <c r="C69">
        <v>17.3</v>
      </c>
      <c r="D69">
        <v>31.827000000000002</v>
      </c>
      <c r="E69">
        <v>50.91</v>
      </c>
      <c r="F69">
        <v>25</v>
      </c>
      <c r="G69">
        <v>336.8</v>
      </c>
    </row>
    <row r="70" spans="1:7" x14ac:dyDescent="0.25">
      <c r="A70" t="s">
        <v>299</v>
      </c>
      <c r="B70" t="s">
        <v>2289</v>
      </c>
      <c r="C70">
        <v>50.3</v>
      </c>
      <c r="D70">
        <v>52.822000000000003</v>
      </c>
      <c r="E70">
        <v>50.366</v>
      </c>
      <c r="F70">
        <v>22</v>
      </c>
      <c r="G70">
        <v>287</v>
      </c>
    </row>
    <row r="71" spans="1:7" x14ac:dyDescent="0.25">
      <c r="A71" t="s">
        <v>299</v>
      </c>
      <c r="B71" t="s">
        <v>2290</v>
      </c>
      <c r="C71">
        <v>19</v>
      </c>
      <c r="D71">
        <v>33.697000000000003</v>
      </c>
      <c r="E71">
        <v>50.832000000000001</v>
      </c>
      <c r="F71">
        <v>22</v>
      </c>
      <c r="G71">
        <v>330.6</v>
      </c>
    </row>
    <row r="72" spans="1:7" x14ac:dyDescent="0.25">
      <c r="A72" t="s">
        <v>299</v>
      </c>
      <c r="B72" t="s">
        <v>2291</v>
      </c>
      <c r="C72">
        <v>17.399999999999999</v>
      </c>
      <c r="D72">
        <v>31.927</v>
      </c>
      <c r="E72">
        <v>50.534999999999997</v>
      </c>
      <c r="F72">
        <v>20</v>
      </c>
      <c r="G72">
        <v>337.3</v>
      </c>
    </row>
    <row r="73" spans="1:7" x14ac:dyDescent="0.25">
      <c r="A73" t="s">
        <v>299</v>
      </c>
      <c r="B73" t="s">
        <v>2292</v>
      </c>
      <c r="C73">
        <v>18.399999999999999</v>
      </c>
      <c r="D73">
        <v>33.411999999999999</v>
      </c>
      <c r="E73">
        <v>50.784999999999997</v>
      </c>
      <c r="F73">
        <v>23</v>
      </c>
      <c r="G73">
        <v>324.39999999999998</v>
      </c>
    </row>
    <row r="74" spans="1:7" x14ac:dyDescent="0.25">
      <c r="A74" t="s">
        <v>299</v>
      </c>
      <c r="B74" t="s">
        <v>2293</v>
      </c>
      <c r="C74">
        <v>44.9</v>
      </c>
      <c r="D74">
        <v>49.780999999999999</v>
      </c>
      <c r="E74">
        <v>49.631</v>
      </c>
      <c r="F74">
        <v>23</v>
      </c>
      <c r="G74">
        <v>299.5</v>
      </c>
    </row>
    <row r="75" spans="1:7" x14ac:dyDescent="0.25">
      <c r="A75" t="s">
        <v>299</v>
      </c>
      <c r="B75" t="s">
        <v>2294</v>
      </c>
      <c r="C75">
        <v>21.4</v>
      </c>
      <c r="D75">
        <v>35.954000000000001</v>
      </c>
      <c r="E75">
        <v>51.232999999999997</v>
      </c>
      <c r="F75">
        <v>22</v>
      </c>
      <c r="G75">
        <v>330.2</v>
      </c>
    </row>
    <row r="76" spans="1:7" x14ac:dyDescent="0.25">
      <c r="A76" t="s">
        <v>299</v>
      </c>
      <c r="B76" t="s">
        <v>2295</v>
      </c>
      <c r="C76">
        <v>18.2</v>
      </c>
      <c r="D76">
        <v>32.344999999999999</v>
      </c>
      <c r="E76">
        <v>50.176000000000002</v>
      </c>
      <c r="F76">
        <v>23</v>
      </c>
      <c r="G76">
        <v>328.9</v>
      </c>
    </row>
    <row r="77" spans="1:7" x14ac:dyDescent="0.25">
      <c r="A77" t="s">
        <v>299</v>
      </c>
      <c r="B77" t="s">
        <v>2296</v>
      </c>
      <c r="C77">
        <v>17.2</v>
      </c>
      <c r="D77">
        <v>31.908000000000001</v>
      </c>
      <c r="E77">
        <v>50.176000000000002</v>
      </c>
      <c r="F77">
        <v>23</v>
      </c>
      <c r="G77">
        <v>336.8</v>
      </c>
    </row>
    <row r="78" spans="1:7" x14ac:dyDescent="0.25">
      <c r="A78" t="s">
        <v>299</v>
      </c>
      <c r="B78" t="s">
        <v>2297</v>
      </c>
      <c r="C78">
        <v>17.100000000000001</v>
      </c>
      <c r="D78">
        <v>32.201999999999998</v>
      </c>
      <c r="E78">
        <v>50.569000000000003</v>
      </c>
      <c r="F78">
        <v>22</v>
      </c>
      <c r="G78">
        <v>333</v>
      </c>
    </row>
    <row r="79" spans="1:7" x14ac:dyDescent="0.25">
      <c r="A79" t="s">
        <v>299</v>
      </c>
      <c r="B79" t="s">
        <v>2298</v>
      </c>
      <c r="C79">
        <v>17.399999999999999</v>
      </c>
      <c r="D79">
        <v>32.134999999999998</v>
      </c>
      <c r="E79">
        <v>50.395000000000003</v>
      </c>
      <c r="F79">
        <v>21</v>
      </c>
      <c r="G79">
        <v>337.2</v>
      </c>
    </row>
    <row r="80" spans="1:7" x14ac:dyDescent="0.25">
      <c r="A80" t="s">
        <v>299</v>
      </c>
      <c r="B80" t="s">
        <v>2299</v>
      </c>
      <c r="C80">
        <v>17.2</v>
      </c>
      <c r="D80">
        <v>32.304000000000002</v>
      </c>
      <c r="E80">
        <v>50.890999999999998</v>
      </c>
      <c r="F80">
        <v>23</v>
      </c>
      <c r="G80">
        <v>335.8</v>
      </c>
    </row>
    <row r="81" spans="1:7" x14ac:dyDescent="0.25">
      <c r="A81" t="s">
        <v>299</v>
      </c>
      <c r="B81" t="s">
        <v>2300</v>
      </c>
      <c r="C81">
        <v>17.100000000000001</v>
      </c>
      <c r="D81">
        <v>32.313000000000002</v>
      </c>
      <c r="E81">
        <v>51.017000000000003</v>
      </c>
      <c r="F81">
        <v>20</v>
      </c>
      <c r="G81">
        <v>336.6</v>
      </c>
    </row>
    <row r="82" spans="1:7" x14ac:dyDescent="0.25">
      <c r="A82" t="s">
        <v>299</v>
      </c>
      <c r="B82" t="s">
        <v>2301</v>
      </c>
      <c r="C82">
        <v>17.399999999999999</v>
      </c>
      <c r="D82">
        <v>32.511000000000003</v>
      </c>
      <c r="E82">
        <v>50.298999999999999</v>
      </c>
      <c r="F82">
        <v>23</v>
      </c>
      <c r="G82">
        <v>333.8</v>
      </c>
    </row>
    <row r="83" spans="1:7" x14ac:dyDescent="0.25">
      <c r="A83" t="s">
        <v>299</v>
      </c>
      <c r="B83" t="s">
        <v>2302</v>
      </c>
      <c r="C83">
        <v>17.2</v>
      </c>
      <c r="D83">
        <v>32.006</v>
      </c>
      <c r="E83">
        <v>50.634</v>
      </c>
      <c r="F83">
        <v>23</v>
      </c>
      <c r="G83">
        <v>337.5</v>
      </c>
    </row>
    <row r="84" spans="1:7" x14ac:dyDescent="0.25">
      <c r="A84" t="s">
        <v>299</v>
      </c>
      <c r="B84" t="s">
        <v>2303</v>
      </c>
      <c r="C84">
        <v>17.2</v>
      </c>
      <c r="D84">
        <v>31.64</v>
      </c>
      <c r="E84">
        <v>50.338999999999999</v>
      </c>
      <c r="F84">
        <v>24</v>
      </c>
      <c r="G84">
        <v>338.8</v>
      </c>
    </row>
    <row r="85" spans="1:7" x14ac:dyDescent="0.25">
      <c r="A85" t="s">
        <v>299</v>
      </c>
      <c r="B85" t="s">
        <v>2304</v>
      </c>
      <c r="C85">
        <v>17.3</v>
      </c>
      <c r="D85">
        <v>31.271000000000001</v>
      </c>
      <c r="E85">
        <v>50.796999999999997</v>
      </c>
      <c r="F85">
        <v>23</v>
      </c>
      <c r="G85">
        <v>335.4</v>
      </c>
    </row>
    <row r="86" spans="1:7" x14ac:dyDescent="0.25">
      <c r="A86" t="s">
        <v>299</v>
      </c>
      <c r="B86" t="s">
        <v>2305</v>
      </c>
      <c r="C86">
        <v>17.100000000000001</v>
      </c>
      <c r="D86">
        <v>32.149000000000001</v>
      </c>
      <c r="E86">
        <v>50.283999999999999</v>
      </c>
      <c r="F86">
        <v>24</v>
      </c>
      <c r="G86">
        <v>338.4</v>
      </c>
    </row>
    <row r="87" spans="1:7" x14ac:dyDescent="0.25">
      <c r="A87" t="s">
        <v>299</v>
      </c>
      <c r="B87" t="s">
        <v>2306</v>
      </c>
      <c r="C87">
        <v>17.100000000000001</v>
      </c>
      <c r="D87">
        <v>32.106999999999999</v>
      </c>
      <c r="E87">
        <v>50.36</v>
      </c>
      <c r="F87">
        <v>23</v>
      </c>
      <c r="G87">
        <v>336.5</v>
      </c>
    </row>
    <row r="88" spans="1:7" x14ac:dyDescent="0.25">
      <c r="A88" t="s">
        <v>299</v>
      </c>
      <c r="B88" t="s">
        <v>2307</v>
      </c>
      <c r="C88">
        <v>17</v>
      </c>
      <c r="D88">
        <v>31.472999999999999</v>
      </c>
      <c r="E88">
        <v>50.381999999999998</v>
      </c>
      <c r="F88">
        <v>23</v>
      </c>
      <c r="G88">
        <v>337</v>
      </c>
    </row>
    <row r="89" spans="1:7" x14ac:dyDescent="0.25">
      <c r="A89" t="s">
        <v>299</v>
      </c>
      <c r="B89" t="s">
        <v>2308</v>
      </c>
      <c r="C89">
        <v>17.100000000000001</v>
      </c>
      <c r="D89">
        <v>32.171999999999997</v>
      </c>
      <c r="E89">
        <v>50.603000000000002</v>
      </c>
      <c r="F89">
        <v>23</v>
      </c>
      <c r="G89">
        <v>337.6</v>
      </c>
    </row>
    <row r="90" spans="1:7" x14ac:dyDescent="0.25">
      <c r="A90" t="s">
        <v>299</v>
      </c>
      <c r="B90" t="s">
        <v>2309</v>
      </c>
      <c r="C90">
        <v>17</v>
      </c>
      <c r="D90">
        <v>32.082999999999998</v>
      </c>
      <c r="E90">
        <v>50.935000000000002</v>
      </c>
      <c r="F90">
        <v>23</v>
      </c>
      <c r="G90">
        <v>336.9</v>
      </c>
    </row>
    <row r="91" spans="1:7" x14ac:dyDescent="0.25">
      <c r="A91" t="s">
        <v>299</v>
      </c>
      <c r="B91" t="s">
        <v>2310</v>
      </c>
      <c r="C91">
        <v>17.2</v>
      </c>
      <c r="D91">
        <v>31.977</v>
      </c>
      <c r="E91">
        <v>50.98</v>
      </c>
      <c r="F91">
        <v>23</v>
      </c>
      <c r="G91">
        <v>336.5</v>
      </c>
    </row>
    <row r="92" spans="1:7" x14ac:dyDescent="0.25">
      <c r="A92" t="s">
        <v>299</v>
      </c>
      <c r="B92" t="s">
        <v>2311</v>
      </c>
      <c r="C92">
        <v>17</v>
      </c>
      <c r="D92">
        <v>31.861999999999998</v>
      </c>
      <c r="E92">
        <v>51.301000000000002</v>
      </c>
      <c r="F92">
        <v>23</v>
      </c>
      <c r="G92">
        <v>335.3</v>
      </c>
    </row>
    <row r="93" spans="1:7" x14ac:dyDescent="0.25">
      <c r="A93" t="s">
        <v>299</v>
      </c>
      <c r="B93" t="s">
        <v>2312</v>
      </c>
      <c r="C93">
        <v>17.7</v>
      </c>
      <c r="D93">
        <v>32.000999999999998</v>
      </c>
      <c r="E93">
        <v>50.31</v>
      </c>
      <c r="F93">
        <v>23</v>
      </c>
      <c r="G93">
        <v>337.1</v>
      </c>
    </row>
    <row r="94" spans="1:7" x14ac:dyDescent="0.25">
      <c r="A94" t="s">
        <v>299</v>
      </c>
      <c r="B94" t="s">
        <v>2313</v>
      </c>
      <c r="C94">
        <v>17.100000000000001</v>
      </c>
      <c r="D94">
        <v>31.895</v>
      </c>
      <c r="E94">
        <v>50.945</v>
      </c>
      <c r="F94">
        <v>23</v>
      </c>
      <c r="G94">
        <v>332.6</v>
      </c>
    </row>
    <row r="95" spans="1:7" x14ac:dyDescent="0.25">
      <c r="A95" t="s">
        <v>299</v>
      </c>
      <c r="B95" t="s">
        <v>2314</v>
      </c>
      <c r="C95">
        <v>17.100000000000001</v>
      </c>
      <c r="D95">
        <v>31.733000000000001</v>
      </c>
      <c r="E95">
        <v>50.576999999999998</v>
      </c>
      <c r="F95">
        <v>23</v>
      </c>
      <c r="G95">
        <v>329.9</v>
      </c>
    </row>
    <row r="96" spans="1:7" x14ac:dyDescent="0.25">
      <c r="A96" t="s">
        <v>299</v>
      </c>
      <c r="B96" t="s">
        <v>2315</v>
      </c>
      <c r="C96">
        <v>17.100000000000001</v>
      </c>
      <c r="D96">
        <v>31.736000000000001</v>
      </c>
      <c r="E96">
        <v>51.204999999999998</v>
      </c>
      <c r="F96">
        <v>24</v>
      </c>
      <c r="G96">
        <v>335.6</v>
      </c>
    </row>
    <row r="97" spans="1:7" x14ac:dyDescent="0.25">
      <c r="A97" t="s">
        <v>299</v>
      </c>
      <c r="B97" t="s">
        <v>2316</v>
      </c>
      <c r="C97">
        <v>17</v>
      </c>
      <c r="D97">
        <v>32.101999999999997</v>
      </c>
      <c r="E97">
        <v>50.792999999999999</v>
      </c>
      <c r="F97">
        <v>23</v>
      </c>
      <c r="G97">
        <v>336.5</v>
      </c>
    </row>
    <row r="98" spans="1:7" x14ac:dyDescent="0.25">
      <c r="A98" t="s">
        <v>299</v>
      </c>
      <c r="B98" t="s">
        <v>2317</v>
      </c>
      <c r="C98">
        <v>17.100000000000001</v>
      </c>
      <c r="D98">
        <v>32.384999999999998</v>
      </c>
      <c r="E98">
        <v>50.683</v>
      </c>
      <c r="F98">
        <v>23</v>
      </c>
      <c r="G98">
        <v>328</v>
      </c>
    </row>
    <row r="99" spans="1:7" x14ac:dyDescent="0.25">
      <c r="A99" t="s">
        <v>299</v>
      </c>
      <c r="B99" t="s">
        <v>2318</v>
      </c>
      <c r="C99">
        <v>17.2</v>
      </c>
      <c r="D99">
        <v>32.081000000000003</v>
      </c>
      <c r="E99">
        <v>51.08</v>
      </c>
      <c r="F99">
        <v>23</v>
      </c>
      <c r="G99">
        <v>336.3</v>
      </c>
    </row>
    <row r="100" spans="1:7" x14ac:dyDescent="0.25">
      <c r="A100" t="s">
        <v>299</v>
      </c>
      <c r="B100" t="s">
        <v>2319</v>
      </c>
      <c r="C100">
        <v>17.3</v>
      </c>
      <c r="D100">
        <v>31.710999999999999</v>
      </c>
      <c r="E100">
        <v>50.89</v>
      </c>
      <c r="F100">
        <v>24</v>
      </c>
      <c r="G100">
        <v>332.7</v>
      </c>
    </row>
    <row r="101" spans="1:7" x14ac:dyDescent="0.25">
      <c r="A101" t="s">
        <v>299</v>
      </c>
      <c r="B101" t="s">
        <v>2320</v>
      </c>
      <c r="C101">
        <v>17.899999999999999</v>
      </c>
      <c r="D101">
        <v>32.44</v>
      </c>
      <c r="E101">
        <v>50.228999999999999</v>
      </c>
      <c r="F101">
        <v>23</v>
      </c>
      <c r="G101">
        <v>332.7</v>
      </c>
    </row>
    <row r="102" spans="1:7" x14ac:dyDescent="0.25">
      <c r="A102" t="s">
        <v>299</v>
      </c>
      <c r="B102" t="s">
        <v>2321</v>
      </c>
      <c r="C102">
        <v>17.100000000000001</v>
      </c>
      <c r="D102">
        <v>31.6</v>
      </c>
      <c r="E102">
        <v>50.807000000000002</v>
      </c>
      <c r="F102">
        <v>24</v>
      </c>
      <c r="G102">
        <v>336</v>
      </c>
    </row>
    <row r="103" spans="1:7" x14ac:dyDescent="0.25">
      <c r="A103" t="s">
        <v>299</v>
      </c>
      <c r="B103" t="s">
        <v>2322</v>
      </c>
      <c r="C103">
        <v>17.2</v>
      </c>
      <c r="D103">
        <v>31.818000000000001</v>
      </c>
      <c r="E103">
        <v>50.097000000000001</v>
      </c>
      <c r="F103">
        <v>21</v>
      </c>
      <c r="G103">
        <v>335.7</v>
      </c>
    </row>
    <row r="104" spans="1:7" x14ac:dyDescent="0.25">
      <c r="A104" t="s">
        <v>299</v>
      </c>
      <c r="B104" t="s">
        <v>2323</v>
      </c>
      <c r="C104">
        <v>17.2</v>
      </c>
      <c r="D104">
        <v>32.326000000000001</v>
      </c>
      <c r="E104">
        <v>50.683</v>
      </c>
      <c r="F104">
        <v>23</v>
      </c>
      <c r="G104">
        <v>332.1</v>
      </c>
    </row>
    <row r="105" spans="1:7" x14ac:dyDescent="0.25">
      <c r="A105" t="s">
        <v>299</v>
      </c>
      <c r="B105" t="s">
        <v>2324</v>
      </c>
      <c r="C105">
        <v>17</v>
      </c>
      <c r="D105">
        <v>31.895</v>
      </c>
      <c r="E105">
        <v>51.015000000000001</v>
      </c>
      <c r="F105">
        <v>23</v>
      </c>
      <c r="G105">
        <v>335.8</v>
      </c>
    </row>
    <row r="106" spans="1:7" x14ac:dyDescent="0.25">
      <c r="A106" t="s">
        <v>299</v>
      </c>
      <c r="B106" t="s">
        <v>2325</v>
      </c>
      <c r="C106">
        <v>17.100000000000001</v>
      </c>
      <c r="D106">
        <v>32.159999999999997</v>
      </c>
      <c r="E106">
        <v>50.956000000000003</v>
      </c>
      <c r="F106">
        <v>22</v>
      </c>
      <c r="G106">
        <v>335</v>
      </c>
    </row>
    <row r="107" spans="1:7" x14ac:dyDescent="0.25">
      <c r="A107" t="s">
        <v>299</v>
      </c>
      <c r="B107" t="s">
        <v>2326</v>
      </c>
      <c r="C107">
        <v>17</v>
      </c>
      <c r="D107">
        <v>32.182000000000002</v>
      </c>
      <c r="E107">
        <v>50.587000000000003</v>
      </c>
      <c r="F107">
        <v>22</v>
      </c>
      <c r="G107">
        <v>331.8</v>
      </c>
    </row>
    <row r="108" spans="1:7" x14ac:dyDescent="0.25">
      <c r="A108" t="s">
        <v>299</v>
      </c>
      <c r="B108" t="s">
        <v>2327</v>
      </c>
      <c r="C108">
        <v>17.100000000000001</v>
      </c>
      <c r="D108">
        <v>32.247</v>
      </c>
      <c r="E108">
        <v>50.816000000000003</v>
      </c>
      <c r="F108">
        <v>24</v>
      </c>
      <c r="G108">
        <v>336.9</v>
      </c>
    </row>
    <row r="109" spans="1:7" x14ac:dyDescent="0.25">
      <c r="A109" t="s">
        <v>299</v>
      </c>
      <c r="B109" t="s">
        <v>2328</v>
      </c>
      <c r="C109">
        <v>17</v>
      </c>
      <c r="D109">
        <v>32.204999999999998</v>
      </c>
      <c r="E109">
        <v>50.374000000000002</v>
      </c>
      <c r="F109">
        <v>22</v>
      </c>
      <c r="G109">
        <v>335</v>
      </c>
    </row>
    <row r="110" spans="1:7" x14ac:dyDescent="0.25">
      <c r="A110" t="s">
        <v>299</v>
      </c>
      <c r="B110" t="s">
        <v>2329</v>
      </c>
      <c r="C110">
        <v>17.3</v>
      </c>
      <c r="D110">
        <v>32.338999999999999</v>
      </c>
      <c r="E110">
        <v>50.634</v>
      </c>
      <c r="F110">
        <v>22</v>
      </c>
      <c r="G110">
        <v>337.1</v>
      </c>
    </row>
    <row r="111" spans="1:7" x14ac:dyDescent="0.25">
      <c r="A111" t="s">
        <v>299</v>
      </c>
      <c r="B111" t="s">
        <v>2330</v>
      </c>
      <c r="C111">
        <v>17</v>
      </c>
      <c r="D111">
        <v>32.286000000000001</v>
      </c>
      <c r="E111">
        <v>51.076999999999998</v>
      </c>
      <c r="F111">
        <v>22</v>
      </c>
      <c r="G111">
        <v>338.1</v>
      </c>
    </row>
    <row r="112" spans="1:7" x14ac:dyDescent="0.25">
      <c r="A112" t="s">
        <v>299</v>
      </c>
      <c r="B112" t="s">
        <v>2331</v>
      </c>
      <c r="C112">
        <v>17.2</v>
      </c>
      <c r="D112">
        <v>33.093000000000004</v>
      </c>
      <c r="E112">
        <v>50.472000000000001</v>
      </c>
      <c r="F112">
        <v>23</v>
      </c>
      <c r="G112">
        <v>336.5</v>
      </c>
    </row>
    <row r="113" spans="1:7" x14ac:dyDescent="0.25">
      <c r="A113" t="s">
        <v>299</v>
      </c>
      <c r="B113" t="s">
        <v>2332</v>
      </c>
      <c r="C113">
        <v>17.100000000000001</v>
      </c>
      <c r="D113">
        <v>32.503</v>
      </c>
      <c r="E113">
        <v>50.531999999999996</v>
      </c>
      <c r="F113">
        <v>22</v>
      </c>
      <c r="G113">
        <v>333.6</v>
      </c>
    </row>
    <row r="114" spans="1:7" x14ac:dyDescent="0.25">
      <c r="A114" t="s">
        <v>299</v>
      </c>
      <c r="B114" t="s">
        <v>2333</v>
      </c>
      <c r="C114">
        <v>17.3</v>
      </c>
      <c r="D114">
        <v>31.79</v>
      </c>
      <c r="E114">
        <v>51.143000000000001</v>
      </c>
      <c r="F114">
        <v>23</v>
      </c>
      <c r="G114">
        <v>336.8</v>
      </c>
    </row>
    <row r="115" spans="1:7" x14ac:dyDescent="0.25">
      <c r="A115" t="s">
        <v>299</v>
      </c>
      <c r="B115" t="s">
        <v>2334</v>
      </c>
      <c r="C115">
        <v>16.899999999999999</v>
      </c>
      <c r="D115">
        <v>32.055999999999997</v>
      </c>
      <c r="E115">
        <v>50.779000000000003</v>
      </c>
      <c r="F115">
        <v>23</v>
      </c>
      <c r="G115">
        <v>338.8</v>
      </c>
    </row>
    <row r="116" spans="1:7" x14ac:dyDescent="0.25">
      <c r="A116" t="s">
        <v>299</v>
      </c>
      <c r="B116" t="s">
        <v>2335</v>
      </c>
      <c r="C116">
        <v>17.3</v>
      </c>
      <c r="D116">
        <v>31.971</v>
      </c>
      <c r="E116">
        <v>51.445</v>
      </c>
      <c r="F116">
        <v>23</v>
      </c>
      <c r="G116">
        <v>336.8</v>
      </c>
    </row>
    <row r="117" spans="1:7" x14ac:dyDescent="0.25">
      <c r="A117" t="s">
        <v>299</v>
      </c>
      <c r="B117" t="s">
        <v>2336</v>
      </c>
      <c r="C117">
        <v>17.100000000000001</v>
      </c>
      <c r="D117">
        <v>31.992999999999999</v>
      </c>
      <c r="E117">
        <v>50.866</v>
      </c>
      <c r="F117">
        <v>23</v>
      </c>
      <c r="G117">
        <v>334.2</v>
      </c>
    </row>
    <row r="118" spans="1:7" x14ac:dyDescent="0.25">
      <c r="A118" t="s">
        <v>299</v>
      </c>
      <c r="B118" t="s">
        <v>2337</v>
      </c>
      <c r="C118">
        <v>17.100000000000001</v>
      </c>
      <c r="D118">
        <v>31.824999999999999</v>
      </c>
      <c r="E118">
        <v>51.072000000000003</v>
      </c>
      <c r="F118">
        <v>23</v>
      </c>
      <c r="G118">
        <v>335</v>
      </c>
    </row>
    <row r="119" spans="1:7" x14ac:dyDescent="0.25">
      <c r="A119" t="s">
        <v>299</v>
      </c>
      <c r="B119" t="s">
        <v>2338</v>
      </c>
      <c r="C119">
        <v>17.100000000000001</v>
      </c>
      <c r="D119">
        <v>32.078000000000003</v>
      </c>
      <c r="E119">
        <v>51.142000000000003</v>
      </c>
      <c r="F119">
        <v>22</v>
      </c>
      <c r="G119">
        <v>336.8</v>
      </c>
    </row>
    <row r="120" spans="1:7" x14ac:dyDescent="0.25">
      <c r="A120" t="s">
        <v>299</v>
      </c>
      <c r="B120" t="s">
        <v>2339</v>
      </c>
      <c r="C120">
        <v>17.3</v>
      </c>
      <c r="D120">
        <v>32.078000000000003</v>
      </c>
      <c r="E120">
        <v>50.350999999999999</v>
      </c>
      <c r="F120">
        <v>23</v>
      </c>
      <c r="G120">
        <v>336.8</v>
      </c>
    </row>
    <row r="121" spans="1:7" x14ac:dyDescent="0.25">
      <c r="A121" t="s">
        <v>299</v>
      </c>
      <c r="B121" t="s">
        <v>2340</v>
      </c>
      <c r="C121">
        <v>17.3</v>
      </c>
      <c r="D121">
        <v>32.331000000000003</v>
      </c>
      <c r="E121">
        <v>50.741999999999997</v>
      </c>
      <c r="F121">
        <v>23</v>
      </c>
      <c r="G121">
        <v>333.1</v>
      </c>
    </row>
    <row r="122" spans="1:7" x14ac:dyDescent="0.25">
      <c r="A122" t="s">
        <v>299</v>
      </c>
      <c r="B122" t="s">
        <v>2341</v>
      </c>
      <c r="C122">
        <v>17.100000000000001</v>
      </c>
      <c r="D122">
        <v>32.430999999999997</v>
      </c>
      <c r="E122">
        <v>50.713999999999999</v>
      </c>
      <c r="F122">
        <v>23</v>
      </c>
      <c r="G122">
        <v>337</v>
      </c>
    </row>
    <row r="123" spans="1:7" x14ac:dyDescent="0.25">
      <c r="A123" t="s">
        <v>299</v>
      </c>
      <c r="B123" t="s">
        <v>2342</v>
      </c>
      <c r="C123">
        <v>17.100000000000001</v>
      </c>
      <c r="D123">
        <v>31.853999999999999</v>
      </c>
      <c r="E123">
        <v>50.999000000000002</v>
      </c>
      <c r="F123">
        <v>22</v>
      </c>
      <c r="G123">
        <v>333.3</v>
      </c>
    </row>
    <row r="124" spans="1:7" x14ac:dyDescent="0.25">
      <c r="A124" t="s">
        <v>299</v>
      </c>
      <c r="B124" t="s">
        <v>2343</v>
      </c>
      <c r="C124">
        <v>17.3</v>
      </c>
      <c r="D124">
        <v>32.381</v>
      </c>
      <c r="E124">
        <v>51.259</v>
      </c>
      <c r="F124">
        <v>23</v>
      </c>
      <c r="G124">
        <v>334.7</v>
      </c>
    </row>
    <row r="125" spans="1:7" x14ac:dyDescent="0.25">
      <c r="A125" t="s">
        <v>299</v>
      </c>
      <c r="B125" t="s">
        <v>2344</v>
      </c>
      <c r="C125">
        <v>17.600000000000001</v>
      </c>
      <c r="D125">
        <v>32.231000000000002</v>
      </c>
      <c r="E125">
        <v>50.956000000000003</v>
      </c>
      <c r="F125">
        <v>22</v>
      </c>
      <c r="G125">
        <v>336.9</v>
      </c>
    </row>
    <row r="126" spans="1:7" x14ac:dyDescent="0.25">
      <c r="A126" t="s">
        <v>299</v>
      </c>
      <c r="B126" t="s">
        <v>2345</v>
      </c>
      <c r="C126">
        <v>18.600000000000001</v>
      </c>
      <c r="D126">
        <v>32.628</v>
      </c>
      <c r="E126">
        <v>50.877000000000002</v>
      </c>
      <c r="F126">
        <v>23</v>
      </c>
      <c r="G126">
        <v>337.2</v>
      </c>
    </row>
    <row r="127" spans="1:7" x14ac:dyDescent="0.25">
      <c r="A127" t="s">
        <v>299</v>
      </c>
      <c r="B127" t="s">
        <v>2346</v>
      </c>
      <c r="C127">
        <v>17.399999999999999</v>
      </c>
      <c r="D127">
        <v>32.411000000000001</v>
      </c>
      <c r="E127">
        <v>50.929000000000002</v>
      </c>
      <c r="F127">
        <v>22</v>
      </c>
      <c r="G127">
        <v>334.9</v>
      </c>
    </row>
    <row r="128" spans="1:7" x14ac:dyDescent="0.25">
      <c r="A128" t="s">
        <v>299</v>
      </c>
      <c r="B128" t="s">
        <v>2347</v>
      </c>
      <c r="C128">
        <v>17.2</v>
      </c>
      <c r="D128">
        <v>32.191000000000003</v>
      </c>
      <c r="E128">
        <v>50.648000000000003</v>
      </c>
      <c r="F128">
        <v>23</v>
      </c>
      <c r="G128">
        <v>337.5</v>
      </c>
    </row>
    <row r="129" spans="1:7" x14ac:dyDescent="0.25">
      <c r="A129" t="s">
        <v>299</v>
      </c>
      <c r="B129" t="s">
        <v>2348</v>
      </c>
      <c r="C129">
        <v>16.899999999999999</v>
      </c>
      <c r="D129">
        <v>32.104999999999997</v>
      </c>
      <c r="E129">
        <v>50.575000000000003</v>
      </c>
      <c r="F129">
        <v>22</v>
      </c>
      <c r="G129">
        <v>337.6</v>
      </c>
    </row>
    <row r="130" spans="1:7" x14ac:dyDescent="0.25">
      <c r="A130" t="s">
        <v>299</v>
      </c>
      <c r="B130" t="s">
        <v>2349</v>
      </c>
      <c r="C130">
        <v>17.2</v>
      </c>
      <c r="D130">
        <v>31.748999999999999</v>
      </c>
      <c r="E130">
        <v>49.97</v>
      </c>
      <c r="F130">
        <v>23</v>
      </c>
      <c r="G130">
        <v>331.9</v>
      </c>
    </row>
    <row r="131" spans="1:7" x14ac:dyDescent="0.25">
      <c r="A131" t="s">
        <v>299</v>
      </c>
      <c r="B131" t="s">
        <v>2350</v>
      </c>
      <c r="C131">
        <v>17.2</v>
      </c>
      <c r="D131">
        <v>31.992999999999999</v>
      </c>
      <c r="E131">
        <v>49.97</v>
      </c>
      <c r="F131">
        <v>23</v>
      </c>
      <c r="G131">
        <v>337.9</v>
      </c>
    </row>
    <row r="132" spans="1:7" x14ac:dyDescent="0.25">
      <c r="A132" t="s">
        <v>299</v>
      </c>
      <c r="B132" t="s">
        <v>2351</v>
      </c>
      <c r="C132">
        <v>17.3</v>
      </c>
      <c r="D132">
        <v>31.664999999999999</v>
      </c>
      <c r="E132">
        <v>51.045999999999999</v>
      </c>
      <c r="F132">
        <v>22</v>
      </c>
      <c r="G132">
        <v>333</v>
      </c>
    </row>
    <row r="133" spans="1:7" x14ac:dyDescent="0.25">
      <c r="A133" t="s">
        <v>299</v>
      </c>
      <c r="B133" t="s">
        <v>2352</v>
      </c>
      <c r="C133">
        <v>17.2</v>
      </c>
      <c r="D133">
        <v>31.824999999999999</v>
      </c>
      <c r="E133">
        <v>50.960999999999999</v>
      </c>
      <c r="F133">
        <v>23</v>
      </c>
      <c r="G133">
        <v>336.4</v>
      </c>
    </row>
    <row r="134" spans="1:7" x14ac:dyDescent="0.25">
      <c r="A134" t="s">
        <v>299</v>
      </c>
      <c r="B134" t="s">
        <v>2353</v>
      </c>
      <c r="C134">
        <v>17.2</v>
      </c>
      <c r="D134">
        <v>32.238</v>
      </c>
      <c r="E134">
        <v>50.829000000000001</v>
      </c>
      <c r="F134">
        <v>24</v>
      </c>
      <c r="G134">
        <v>337.1</v>
      </c>
    </row>
    <row r="135" spans="1:7" x14ac:dyDescent="0.25">
      <c r="A135" t="s">
        <v>299</v>
      </c>
      <c r="B135" t="s">
        <v>2354</v>
      </c>
      <c r="C135">
        <v>17.100000000000001</v>
      </c>
      <c r="D135">
        <v>32.146000000000001</v>
      </c>
      <c r="E135">
        <v>50.201999999999998</v>
      </c>
      <c r="F135">
        <v>23</v>
      </c>
      <c r="G135">
        <v>335.3</v>
      </c>
    </row>
    <row r="136" spans="1:7" x14ac:dyDescent="0.25">
      <c r="A136" t="s">
        <v>299</v>
      </c>
      <c r="B136" t="s">
        <v>2355</v>
      </c>
      <c r="C136">
        <v>17.3</v>
      </c>
      <c r="D136">
        <v>31.716999999999999</v>
      </c>
      <c r="E136">
        <v>51.05</v>
      </c>
      <c r="F136">
        <v>24</v>
      </c>
      <c r="G136">
        <v>337.9</v>
      </c>
    </row>
    <row r="137" spans="1:7" x14ac:dyDescent="0.25">
      <c r="A137" t="s">
        <v>299</v>
      </c>
      <c r="B137" t="s">
        <v>2356</v>
      </c>
      <c r="C137">
        <v>17.3</v>
      </c>
      <c r="D137">
        <v>31.588999999999999</v>
      </c>
      <c r="E137">
        <v>51.180999999999997</v>
      </c>
      <c r="F137">
        <v>23</v>
      </c>
      <c r="G137">
        <v>336.7</v>
      </c>
    </row>
    <row r="138" spans="1:7" x14ac:dyDescent="0.25">
      <c r="A138" t="s">
        <v>299</v>
      </c>
      <c r="B138" t="s">
        <v>2357</v>
      </c>
      <c r="C138">
        <v>17.100000000000001</v>
      </c>
      <c r="D138">
        <v>31.582000000000001</v>
      </c>
      <c r="E138">
        <v>51.283000000000001</v>
      </c>
      <c r="F138">
        <v>26</v>
      </c>
      <c r="G138">
        <v>335.2</v>
      </c>
    </row>
    <row r="139" spans="1:7" x14ac:dyDescent="0.25">
      <c r="A139" t="s">
        <v>299</v>
      </c>
      <c r="B139" t="s">
        <v>2358</v>
      </c>
      <c r="C139">
        <v>17.100000000000001</v>
      </c>
      <c r="D139">
        <v>31.94</v>
      </c>
      <c r="E139">
        <v>50.835000000000001</v>
      </c>
      <c r="F139">
        <v>23</v>
      </c>
      <c r="G139">
        <v>336.8</v>
      </c>
    </row>
    <row r="140" spans="1:7" x14ac:dyDescent="0.25">
      <c r="A140" t="s">
        <v>299</v>
      </c>
      <c r="B140" t="s">
        <v>2359</v>
      </c>
      <c r="C140">
        <v>17.100000000000001</v>
      </c>
      <c r="D140">
        <v>31.603000000000002</v>
      </c>
      <c r="E140">
        <v>51.225000000000001</v>
      </c>
      <c r="F140">
        <v>26</v>
      </c>
      <c r="G140">
        <v>335.5</v>
      </c>
    </row>
    <row r="141" spans="1:7" x14ac:dyDescent="0.25">
      <c r="A141" t="s">
        <v>299</v>
      </c>
      <c r="B141" t="s">
        <v>2360</v>
      </c>
      <c r="C141">
        <v>17.100000000000001</v>
      </c>
      <c r="D141">
        <v>31.905999999999999</v>
      </c>
      <c r="E141">
        <v>50.331000000000003</v>
      </c>
      <c r="F141">
        <v>23</v>
      </c>
      <c r="G141">
        <v>337.3</v>
      </c>
    </row>
    <row r="142" spans="1:7" x14ac:dyDescent="0.25">
      <c r="A142" t="s">
        <v>299</v>
      </c>
      <c r="B142" t="s">
        <v>2361</v>
      </c>
      <c r="C142">
        <v>17</v>
      </c>
      <c r="D142">
        <v>32.023000000000003</v>
      </c>
      <c r="E142">
        <v>50.917999999999999</v>
      </c>
      <c r="F142">
        <v>23</v>
      </c>
      <c r="G142">
        <v>338.8</v>
      </c>
    </row>
    <row r="143" spans="1:7" x14ac:dyDescent="0.25">
      <c r="A143" t="s">
        <v>299</v>
      </c>
      <c r="B143" t="s">
        <v>2362</v>
      </c>
      <c r="C143">
        <v>16.899999999999999</v>
      </c>
      <c r="D143">
        <v>31.916</v>
      </c>
      <c r="E143">
        <v>50.351999999999997</v>
      </c>
      <c r="F143">
        <v>23</v>
      </c>
      <c r="G143">
        <v>335.7</v>
      </c>
    </row>
    <row r="144" spans="1:7" x14ac:dyDescent="0.25">
      <c r="A144" t="s">
        <v>299</v>
      </c>
      <c r="B144" t="s">
        <v>2363</v>
      </c>
      <c r="C144">
        <v>17.3</v>
      </c>
      <c r="D144">
        <v>32.207999999999998</v>
      </c>
      <c r="E144">
        <v>50.96</v>
      </c>
      <c r="F144">
        <v>24</v>
      </c>
      <c r="G144">
        <v>337.7</v>
      </c>
    </row>
    <row r="145" spans="1:7" x14ac:dyDescent="0.25">
      <c r="A145" t="s">
        <v>299</v>
      </c>
      <c r="B145" t="s">
        <v>2364</v>
      </c>
      <c r="C145">
        <v>16.899999999999999</v>
      </c>
      <c r="D145">
        <v>32.369</v>
      </c>
      <c r="E145">
        <v>51.036999999999999</v>
      </c>
      <c r="F145">
        <v>23</v>
      </c>
      <c r="G145">
        <v>338.5</v>
      </c>
    </row>
    <row r="146" spans="1:7" x14ac:dyDescent="0.25">
      <c r="A146" t="s">
        <v>299</v>
      </c>
      <c r="B146" t="s">
        <v>2365</v>
      </c>
      <c r="C146">
        <v>17.100000000000001</v>
      </c>
      <c r="D146">
        <v>32.408000000000001</v>
      </c>
      <c r="E146">
        <v>50.335000000000001</v>
      </c>
      <c r="F146">
        <v>23</v>
      </c>
      <c r="G146">
        <v>337.9</v>
      </c>
    </row>
    <row r="147" spans="1:7" x14ac:dyDescent="0.25">
      <c r="A147" t="s">
        <v>299</v>
      </c>
      <c r="B147" t="s">
        <v>2366</v>
      </c>
      <c r="C147">
        <v>17.100000000000001</v>
      </c>
      <c r="D147">
        <v>31.798999999999999</v>
      </c>
      <c r="E147">
        <v>50.482999999999997</v>
      </c>
      <c r="F147">
        <v>23</v>
      </c>
      <c r="G147">
        <v>337.7</v>
      </c>
    </row>
    <row r="148" spans="1:7" x14ac:dyDescent="0.25">
      <c r="A148" t="s">
        <v>299</v>
      </c>
      <c r="B148" t="s">
        <v>2367</v>
      </c>
      <c r="C148">
        <v>17</v>
      </c>
      <c r="D148">
        <v>32.057000000000002</v>
      </c>
      <c r="E148">
        <v>50.677</v>
      </c>
      <c r="F148">
        <v>23</v>
      </c>
      <c r="G148">
        <v>335.5</v>
      </c>
    </row>
    <row r="149" spans="1:7" x14ac:dyDescent="0.25">
      <c r="A149" t="s">
        <v>299</v>
      </c>
      <c r="B149" t="s">
        <v>2368</v>
      </c>
      <c r="C149">
        <v>17.100000000000001</v>
      </c>
      <c r="D149">
        <v>31.687000000000001</v>
      </c>
      <c r="E149">
        <v>51.335000000000001</v>
      </c>
      <c r="F149">
        <v>23</v>
      </c>
      <c r="G149">
        <v>338.3</v>
      </c>
    </row>
    <row r="150" spans="1:7" x14ac:dyDescent="0.25">
      <c r="A150" t="s">
        <v>299</v>
      </c>
      <c r="B150" t="s">
        <v>2369</v>
      </c>
      <c r="C150">
        <v>17.100000000000001</v>
      </c>
      <c r="D150">
        <v>32.158999999999999</v>
      </c>
      <c r="E150">
        <v>50.387</v>
      </c>
      <c r="F150">
        <v>23</v>
      </c>
      <c r="G150">
        <v>337.6</v>
      </c>
    </row>
    <row r="151" spans="1:7" x14ac:dyDescent="0.25">
      <c r="A151" t="s">
        <v>299</v>
      </c>
      <c r="B151" t="s">
        <v>2370</v>
      </c>
      <c r="C151">
        <v>17.100000000000001</v>
      </c>
      <c r="D151">
        <v>31.783999999999999</v>
      </c>
      <c r="E151">
        <v>50.878</v>
      </c>
      <c r="F151">
        <v>23</v>
      </c>
      <c r="G151">
        <v>336.9</v>
      </c>
    </row>
    <row r="152" spans="1:7" x14ac:dyDescent="0.25">
      <c r="A152" t="s">
        <v>299</v>
      </c>
      <c r="B152" t="s">
        <v>2371</v>
      </c>
      <c r="C152">
        <v>17.2</v>
      </c>
      <c r="D152">
        <v>32.039000000000001</v>
      </c>
      <c r="E152">
        <v>50.478000000000002</v>
      </c>
      <c r="F152">
        <v>23</v>
      </c>
      <c r="G152">
        <v>336.5</v>
      </c>
    </row>
    <row r="153" spans="1:7" x14ac:dyDescent="0.25">
      <c r="A153" t="s">
        <v>299</v>
      </c>
      <c r="B153" t="s">
        <v>2372</v>
      </c>
      <c r="C153">
        <v>17.2</v>
      </c>
      <c r="D153">
        <v>32.082000000000001</v>
      </c>
      <c r="E153">
        <v>50.454999999999998</v>
      </c>
      <c r="F153">
        <v>24</v>
      </c>
      <c r="G153">
        <v>336.5</v>
      </c>
    </row>
    <row r="154" spans="1:7" x14ac:dyDescent="0.25">
      <c r="A154" t="s">
        <v>299</v>
      </c>
      <c r="B154" t="s">
        <v>2373</v>
      </c>
      <c r="C154">
        <v>16.899999999999999</v>
      </c>
      <c r="D154">
        <v>31.626999999999999</v>
      </c>
      <c r="E154">
        <v>51.234999999999999</v>
      </c>
      <c r="F154">
        <v>23</v>
      </c>
      <c r="G154">
        <v>336</v>
      </c>
    </row>
    <row r="155" spans="1:7" x14ac:dyDescent="0.25">
      <c r="A155" t="s">
        <v>299</v>
      </c>
      <c r="B155" t="s">
        <v>2374</v>
      </c>
      <c r="C155">
        <v>17</v>
      </c>
      <c r="D155">
        <v>32.420999999999999</v>
      </c>
      <c r="E155">
        <v>50.082999999999998</v>
      </c>
      <c r="F155">
        <v>23</v>
      </c>
      <c r="G155">
        <v>335.8</v>
      </c>
    </row>
    <row r="156" spans="1:7" x14ac:dyDescent="0.25">
      <c r="A156" t="s">
        <v>299</v>
      </c>
      <c r="B156" t="s">
        <v>2375</v>
      </c>
      <c r="C156">
        <v>17.100000000000001</v>
      </c>
      <c r="D156">
        <v>31.699000000000002</v>
      </c>
      <c r="E156">
        <v>50.427</v>
      </c>
      <c r="F156">
        <v>23</v>
      </c>
      <c r="G156">
        <v>338</v>
      </c>
    </row>
    <row r="157" spans="1:7" x14ac:dyDescent="0.25">
      <c r="A157" t="s">
        <v>299</v>
      </c>
      <c r="B157" t="s">
        <v>2376</v>
      </c>
      <c r="C157">
        <v>17.2</v>
      </c>
      <c r="D157">
        <v>32.304000000000002</v>
      </c>
      <c r="E157">
        <v>50.722999999999999</v>
      </c>
      <c r="F157">
        <v>23</v>
      </c>
      <c r="G157">
        <v>335</v>
      </c>
    </row>
    <row r="158" spans="1:7" x14ac:dyDescent="0.25">
      <c r="A158" t="s">
        <v>299</v>
      </c>
      <c r="B158" t="s">
        <v>2377</v>
      </c>
      <c r="C158">
        <v>17</v>
      </c>
      <c r="D158">
        <v>32.06</v>
      </c>
      <c r="E158">
        <v>51.018999999999998</v>
      </c>
      <c r="F158">
        <v>23</v>
      </c>
      <c r="G158">
        <v>336.4</v>
      </c>
    </row>
    <row r="159" spans="1:7" x14ac:dyDescent="0.25">
      <c r="A159" t="s">
        <v>299</v>
      </c>
      <c r="B159" t="s">
        <v>2378</v>
      </c>
      <c r="C159">
        <v>17.2</v>
      </c>
      <c r="D159">
        <v>32.155000000000001</v>
      </c>
      <c r="E159">
        <v>51.993000000000002</v>
      </c>
      <c r="F159">
        <v>23</v>
      </c>
      <c r="G159">
        <v>334.9</v>
      </c>
    </row>
    <row r="160" spans="1:7" x14ac:dyDescent="0.25">
      <c r="A160" t="s">
        <v>299</v>
      </c>
      <c r="B160" t="s">
        <v>2379</v>
      </c>
      <c r="C160">
        <v>17</v>
      </c>
      <c r="D160">
        <v>31.786000000000001</v>
      </c>
      <c r="E160">
        <v>50.561999999999998</v>
      </c>
      <c r="F160">
        <v>23</v>
      </c>
      <c r="G160">
        <v>337.5</v>
      </c>
    </row>
    <row r="161" spans="1:7" x14ac:dyDescent="0.25">
      <c r="A161" t="s">
        <v>299</v>
      </c>
      <c r="B161" t="s">
        <v>2380</v>
      </c>
      <c r="C161">
        <v>17.100000000000001</v>
      </c>
      <c r="D161">
        <v>32.162999999999997</v>
      </c>
      <c r="E161">
        <v>50.911000000000001</v>
      </c>
      <c r="F161">
        <v>22</v>
      </c>
      <c r="G161">
        <v>336.3</v>
      </c>
    </row>
    <row r="162" spans="1:7" x14ac:dyDescent="0.25">
      <c r="A162" t="s">
        <v>299</v>
      </c>
      <c r="B162" t="s">
        <v>2381</v>
      </c>
      <c r="C162">
        <v>17.2</v>
      </c>
      <c r="D162">
        <v>32.298000000000002</v>
      </c>
      <c r="E162">
        <v>51.307000000000002</v>
      </c>
      <c r="F162">
        <v>23</v>
      </c>
      <c r="G162">
        <v>336.6</v>
      </c>
    </row>
    <row r="163" spans="1:7" x14ac:dyDescent="0.25">
      <c r="A163" t="s">
        <v>299</v>
      </c>
      <c r="B163" t="s">
        <v>2382</v>
      </c>
      <c r="C163">
        <v>17.100000000000001</v>
      </c>
      <c r="D163">
        <v>32.104999999999997</v>
      </c>
      <c r="E163">
        <v>51.058</v>
      </c>
      <c r="F163">
        <v>22</v>
      </c>
      <c r="G163">
        <v>335.8</v>
      </c>
    </row>
    <row r="164" spans="1:7" x14ac:dyDescent="0.25">
      <c r="A164" t="s">
        <v>299</v>
      </c>
      <c r="B164" t="s">
        <v>2383</v>
      </c>
      <c r="C164">
        <v>17.100000000000001</v>
      </c>
      <c r="D164">
        <v>32.530999999999999</v>
      </c>
      <c r="E164">
        <v>51.058</v>
      </c>
      <c r="F164">
        <v>23</v>
      </c>
      <c r="G164">
        <v>334.5</v>
      </c>
    </row>
    <row r="165" spans="1:7" x14ac:dyDescent="0.25">
      <c r="A165" t="s">
        <v>299</v>
      </c>
      <c r="B165" t="s">
        <v>2384</v>
      </c>
      <c r="C165">
        <v>17.100000000000001</v>
      </c>
      <c r="D165">
        <v>32.101999999999997</v>
      </c>
      <c r="E165">
        <v>51.042000000000002</v>
      </c>
      <c r="F165">
        <v>22</v>
      </c>
      <c r="G165">
        <v>333.9</v>
      </c>
    </row>
    <row r="166" spans="1:7" x14ac:dyDescent="0.25">
      <c r="A166" t="s">
        <v>299</v>
      </c>
      <c r="B166" t="s">
        <v>2385</v>
      </c>
      <c r="C166">
        <v>17.3</v>
      </c>
      <c r="D166">
        <v>31.603999999999999</v>
      </c>
      <c r="E166">
        <v>50.155000000000001</v>
      </c>
      <c r="F166">
        <v>23</v>
      </c>
      <c r="G166">
        <v>333.4</v>
      </c>
    </row>
    <row r="167" spans="1:7" x14ac:dyDescent="0.25">
      <c r="A167" t="s">
        <v>299</v>
      </c>
      <c r="B167" t="s">
        <v>2386</v>
      </c>
      <c r="C167">
        <v>17.399999999999999</v>
      </c>
      <c r="D167">
        <v>32.347000000000001</v>
      </c>
      <c r="E167">
        <v>50.22</v>
      </c>
      <c r="F167">
        <v>22</v>
      </c>
      <c r="G167">
        <v>331.8</v>
      </c>
    </row>
    <row r="168" spans="1:7" x14ac:dyDescent="0.25">
      <c r="A168" t="s">
        <v>299</v>
      </c>
      <c r="B168" t="s">
        <v>2387</v>
      </c>
      <c r="C168">
        <v>17.3</v>
      </c>
      <c r="D168">
        <v>32.198</v>
      </c>
      <c r="E168">
        <v>50.48</v>
      </c>
      <c r="F168">
        <v>23</v>
      </c>
      <c r="G168">
        <v>336.5</v>
      </c>
    </row>
    <row r="169" spans="1:7" x14ac:dyDescent="0.25">
      <c r="A169" t="s">
        <v>299</v>
      </c>
      <c r="B169" t="s">
        <v>2388</v>
      </c>
      <c r="C169">
        <v>17.100000000000001</v>
      </c>
      <c r="D169">
        <v>32.081000000000003</v>
      </c>
      <c r="E169">
        <v>50.926000000000002</v>
      </c>
      <c r="F169">
        <v>22</v>
      </c>
      <c r="G169">
        <v>335.1</v>
      </c>
    </row>
    <row r="170" spans="1:7" x14ac:dyDescent="0.25">
      <c r="A170" t="s">
        <v>299</v>
      </c>
      <c r="B170" t="s">
        <v>2389</v>
      </c>
      <c r="C170">
        <v>17.3</v>
      </c>
      <c r="D170">
        <v>31.559000000000001</v>
      </c>
      <c r="E170">
        <v>51</v>
      </c>
      <c r="F170">
        <v>23</v>
      </c>
      <c r="G170">
        <v>335.6</v>
      </c>
    </row>
    <row r="171" spans="1:7" x14ac:dyDescent="0.25">
      <c r="A171" t="s">
        <v>299</v>
      </c>
      <c r="B171" t="s">
        <v>2390</v>
      </c>
      <c r="C171">
        <v>17</v>
      </c>
      <c r="D171">
        <v>32.048999999999999</v>
      </c>
      <c r="E171">
        <v>51.131</v>
      </c>
      <c r="F171">
        <v>22</v>
      </c>
      <c r="G171">
        <v>336.5</v>
      </c>
    </row>
    <row r="172" spans="1:7" x14ac:dyDescent="0.25">
      <c r="A172" t="s">
        <v>299</v>
      </c>
      <c r="B172" t="s">
        <v>2391</v>
      </c>
      <c r="C172">
        <v>16.899999999999999</v>
      </c>
      <c r="D172">
        <v>32.159999999999997</v>
      </c>
      <c r="E172">
        <v>50.947000000000003</v>
      </c>
      <c r="F172">
        <v>23</v>
      </c>
      <c r="G172">
        <v>337.4</v>
      </c>
    </row>
    <row r="173" spans="1:7" x14ac:dyDescent="0.25">
      <c r="A173" t="s">
        <v>299</v>
      </c>
      <c r="B173" t="s">
        <v>2392</v>
      </c>
      <c r="C173">
        <v>18.100000000000001</v>
      </c>
      <c r="D173">
        <v>32.256</v>
      </c>
      <c r="E173">
        <v>50.076000000000001</v>
      </c>
      <c r="F173">
        <v>22</v>
      </c>
      <c r="G173">
        <v>335.9</v>
      </c>
    </row>
    <row r="174" spans="1:7" x14ac:dyDescent="0.25">
      <c r="A174" t="s">
        <v>299</v>
      </c>
      <c r="B174" t="s">
        <v>2393</v>
      </c>
      <c r="C174">
        <v>17.7</v>
      </c>
      <c r="D174">
        <v>32.045000000000002</v>
      </c>
      <c r="E174">
        <v>50.606999999999999</v>
      </c>
      <c r="F174">
        <v>23</v>
      </c>
      <c r="G174">
        <v>333.1</v>
      </c>
    </row>
    <row r="175" spans="1:7" x14ac:dyDescent="0.25">
      <c r="A175" t="s">
        <v>299</v>
      </c>
      <c r="B175" t="s">
        <v>2394</v>
      </c>
      <c r="C175">
        <v>17.100000000000001</v>
      </c>
      <c r="D175">
        <v>31.914000000000001</v>
      </c>
      <c r="E175">
        <v>50.911000000000001</v>
      </c>
      <c r="F175">
        <v>22</v>
      </c>
      <c r="G175">
        <v>334</v>
      </c>
    </row>
    <row r="176" spans="1:7" x14ac:dyDescent="0.25">
      <c r="A176" t="s">
        <v>299</v>
      </c>
      <c r="B176" t="s">
        <v>2395</v>
      </c>
      <c r="C176">
        <v>17.3</v>
      </c>
      <c r="D176">
        <v>32.219000000000001</v>
      </c>
      <c r="E176">
        <v>50.850999999999999</v>
      </c>
      <c r="F176">
        <v>23</v>
      </c>
      <c r="G176">
        <v>332.6</v>
      </c>
    </row>
    <row r="177" spans="1:7" x14ac:dyDescent="0.25">
      <c r="A177" t="s">
        <v>299</v>
      </c>
      <c r="B177" t="s">
        <v>2396</v>
      </c>
      <c r="C177">
        <v>17.3</v>
      </c>
      <c r="D177">
        <v>31.693000000000001</v>
      </c>
      <c r="E177">
        <v>50.933</v>
      </c>
      <c r="F177">
        <v>22</v>
      </c>
      <c r="G177">
        <v>335.3</v>
      </c>
    </row>
    <row r="178" spans="1:7" x14ac:dyDescent="0.25">
      <c r="A178" t="s">
        <v>299</v>
      </c>
      <c r="B178" t="s">
        <v>2397</v>
      </c>
      <c r="C178">
        <v>17.100000000000001</v>
      </c>
      <c r="D178">
        <v>31.98</v>
      </c>
      <c r="E178">
        <v>50.545999999999999</v>
      </c>
      <c r="F178">
        <v>23</v>
      </c>
      <c r="G178">
        <v>334.1</v>
      </c>
    </row>
    <row r="179" spans="1:7" x14ac:dyDescent="0.25">
      <c r="A179" t="s">
        <v>299</v>
      </c>
      <c r="B179" t="s">
        <v>2398</v>
      </c>
      <c r="C179">
        <v>17.100000000000001</v>
      </c>
      <c r="D179">
        <v>31.835999999999999</v>
      </c>
      <c r="E179">
        <v>50.847000000000001</v>
      </c>
      <c r="F179">
        <v>23</v>
      </c>
      <c r="G179">
        <v>335.1</v>
      </c>
    </row>
    <row r="180" spans="1:7" x14ac:dyDescent="0.25">
      <c r="A180" t="s">
        <v>299</v>
      </c>
      <c r="B180" t="s">
        <v>2399</v>
      </c>
      <c r="C180">
        <v>17.600000000000001</v>
      </c>
      <c r="D180">
        <v>31.797999999999998</v>
      </c>
      <c r="E180">
        <v>51.587000000000003</v>
      </c>
      <c r="F180">
        <v>23</v>
      </c>
      <c r="G180">
        <v>334.2</v>
      </c>
    </row>
    <row r="181" spans="1:7" x14ac:dyDescent="0.25">
      <c r="A181" t="s">
        <v>299</v>
      </c>
      <c r="B181" t="s">
        <v>2400</v>
      </c>
      <c r="C181">
        <v>27.7</v>
      </c>
      <c r="D181">
        <v>37.325000000000003</v>
      </c>
      <c r="E181">
        <v>50.393999999999998</v>
      </c>
      <c r="F181">
        <v>23</v>
      </c>
      <c r="G181">
        <v>317.60000000000002</v>
      </c>
    </row>
    <row r="182" spans="1:7" x14ac:dyDescent="0.25">
      <c r="A182" t="s">
        <v>299</v>
      </c>
      <c r="B182" t="s">
        <v>2401</v>
      </c>
      <c r="C182">
        <v>39.6</v>
      </c>
      <c r="D182">
        <v>48.478000000000002</v>
      </c>
      <c r="E182">
        <v>49.533999999999999</v>
      </c>
      <c r="F182">
        <v>26</v>
      </c>
      <c r="G182">
        <v>291.60000000000002</v>
      </c>
    </row>
    <row r="183" spans="1:7" x14ac:dyDescent="0.25">
      <c r="A183" t="s">
        <v>299</v>
      </c>
      <c r="B183" t="s">
        <v>2402</v>
      </c>
      <c r="C183">
        <v>39.6</v>
      </c>
      <c r="D183">
        <v>48.478000000000002</v>
      </c>
      <c r="E183">
        <v>50.423999999999999</v>
      </c>
      <c r="F183">
        <v>24</v>
      </c>
      <c r="G183">
        <v>291.60000000000002</v>
      </c>
    </row>
    <row r="184" spans="1:7" x14ac:dyDescent="0.25">
      <c r="A184" t="s">
        <v>299</v>
      </c>
      <c r="B184" t="s">
        <v>2403</v>
      </c>
      <c r="C184">
        <v>26</v>
      </c>
      <c r="D184">
        <v>39.573999999999998</v>
      </c>
      <c r="E184">
        <v>50.8</v>
      </c>
      <c r="F184">
        <v>23</v>
      </c>
      <c r="G184">
        <v>298.10000000000002</v>
      </c>
    </row>
    <row r="185" spans="1:7" x14ac:dyDescent="0.25">
      <c r="A185" t="s">
        <v>299</v>
      </c>
      <c r="B185" t="s">
        <v>2404</v>
      </c>
      <c r="C185">
        <v>18.5</v>
      </c>
      <c r="D185">
        <v>32.606000000000002</v>
      </c>
      <c r="E185">
        <v>51.237000000000002</v>
      </c>
      <c r="F185">
        <v>23</v>
      </c>
      <c r="G185">
        <v>325.10000000000002</v>
      </c>
    </row>
    <row r="186" spans="1:7" x14ac:dyDescent="0.25">
      <c r="A186" t="s">
        <v>299</v>
      </c>
      <c r="B186" t="s">
        <v>2405</v>
      </c>
      <c r="C186">
        <v>18.5</v>
      </c>
      <c r="D186">
        <v>32.606000000000002</v>
      </c>
      <c r="E186">
        <v>50.375</v>
      </c>
      <c r="F186">
        <v>23</v>
      </c>
      <c r="G186">
        <v>325.10000000000002</v>
      </c>
    </row>
    <row r="187" spans="1:7" x14ac:dyDescent="0.25">
      <c r="A187" t="s">
        <v>299</v>
      </c>
      <c r="B187" t="s">
        <v>2406</v>
      </c>
      <c r="C187">
        <v>17.600000000000001</v>
      </c>
      <c r="D187">
        <v>31.800999999999998</v>
      </c>
      <c r="E187">
        <v>50.884999999999998</v>
      </c>
      <c r="F187">
        <v>23</v>
      </c>
      <c r="G187">
        <v>334.9</v>
      </c>
    </row>
    <row r="188" spans="1:7" x14ac:dyDescent="0.25">
      <c r="A188" t="s">
        <v>299</v>
      </c>
      <c r="B188" t="s">
        <v>2407</v>
      </c>
      <c r="C188">
        <v>17.7</v>
      </c>
      <c r="D188">
        <v>33.454999999999998</v>
      </c>
      <c r="E188">
        <v>50.429000000000002</v>
      </c>
      <c r="F188">
        <v>22</v>
      </c>
      <c r="G188">
        <v>336.2</v>
      </c>
    </row>
    <row r="189" spans="1:7" x14ac:dyDescent="0.25">
      <c r="A189" t="s">
        <v>299</v>
      </c>
      <c r="B189" t="s">
        <v>2408</v>
      </c>
      <c r="C189">
        <v>17.3</v>
      </c>
      <c r="D189">
        <v>32.057000000000002</v>
      </c>
      <c r="E189">
        <v>51.222000000000001</v>
      </c>
      <c r="F189">
        <v>23</v>
      </c>
      <c r="G189">
        <v>337.1</v>
      </c>
    </row>
    <row r="190" spans="1:7" x14ac:dyDescent="0.25">
      <c r="A190" t="s">
        <v>299</v>
      </c>
      <c r="B190" t="s">
        <v>2409</v>
      </c>
      <c r="C190">
        <v>17.2</v>
      </c>
      <c r="D190">
        <v>32.058999999999997</v>
      </c>
      <c r="E190">
        <v>50.761000000000003</v>
      </c>
      <c r="F190">
        <v>22</v>
      </c>
      <c r="G190">
        <v>334.8</v>
      </c>
    </row>
    <row r="191" spans="1:7" x14ac:dyDescent="0.25">
      <c r="A191" t="s">
        <v>299</v>
      </c>
      <c r="B191" t="s">
        <v>2410</v>
      </c>
      <c r="C191">
        <v>17.399999999999999</v>
      </c>
      <c r="D191">
        <v>31.948</v>
      </c>
      <c r="E191">
        <v>50.893999999999998</v>
      </c>
      <c r="F191">
        <v>23</v>
      </c>
      <c r="G191">
        <v>336</v>
      </c>
    </row>
    <row r="192" spans="1:7" x14ac:dyDescent="0.25">
      <c r="A192" t="s">
        <v>299</v>
      </c>
      <c r="B192" t="s">
        <v>2411</v>
      </c>
      <c r="C192">
        <v>17.5</v>
      </c>
      <c r="D192">
        <v>32.168999999999997</v>
      </c>
      <c r="E192">
        <v>50.695</v>
      </c>
      <c r="F192">
        <v>22</v>
      </c>
      <c r="G192">
        <v>334.3</v>
      </c>
    </row>
    <row r="193" spans="1:7" x14ac:dyDescent="0.25">
      <c r="A193" t="s">
        <v>299</v>
      </c>
      <c r="B193" t="s">
        <v>2412</v>
      </c>
      <c r="C193">
        <v>17</v>
      </c>
      <c r="D193">
        <v>32.445999999999998</v>
      </c>
      <c r="E193">
        <v>50.61</v>
      </c>
      <c r="F193">
        <v>23</v>
      </c>
      <c r="G193">
        <v>333.1</v>
      </c>
    </row>
    <row r="194" spans="1:7" x14ac:dyDescent="0.25">
      <c r="A194" t="s">
        <v>299</v>
      </c>
      <c r="B194" t="s">
        <v>2413</v>
      </c>
      <c r="C194">
        <v>17</v>
      </c>
      <c r="D194">
        <v>32.816000000000003</v>
      </c>
      <c r="E194">
        <v>51.042999999999999</v>
      </c>
      <c r="F194">
        <v>22</v>
      </c>
      <c r="G194">
        <v>335.9</v>
      </c>
    </row>
    <row r="195" spans="1:7" x14ac:dyDescent="0.25">
      <c r="A195" t="s">
        <v>299</v>
      </c>
      <c r="B195" t="s">
        <v>2414</v>
      </c>
      <c r="C195">
        <v>17.100000000000001</v>
      </c>
      <c r="D195">
        <v>31.861999999999998</v>
      </c>
      <c r="E195">
        <v>50.22</v>
      </c>
      <c r="F195">
        <v>23</v>
      </c>
      <c r="G195">
        <v>338.7</v>
      </c>
    </row>
    <row r="196" spans="1:7" x14ac:dyDescent="0.25">
      <c r="A196" t="s">
        <v>299</v>
      </c>
      <c r="B196" t="s">
        <v>2415</v>
      </c>
      <c r="C196">
        <v>17.2</v>
      </c>
      <c r="D196">
        <v>31.896000000000001</v>
      </c>
      <c r="E196">
        <v>50.411999999999999</v>
      </c>
      <c r="F196">
        <v>22</v>
      </c>
      <c r="G196">
        <v>336.8</v>
      </c>
    </row>
    <row r="197" spans="1:7" x14ac:dyDescent="0.25">
      <c r="A197" t="s">
        <v>299</v>
      </c>
      <c r="B197" t="s">
        <v>2416</v>
      </c>
      <c r="C197">
        <v>17.2</v>
      </c>
      <c r="D197">
        <v>32.087000000000003</v>
      </c>
      <c r="E197">
        <v>50.362000000000002</v>
      </c>
      <c r="F197">
        <v>23</v>
      </c>
      <c r="G197">
        <v>332.6</v>
      </c>
    </row>
    <row r="198" spans="1:7" x14ac:dyDescent="0.25">
      <c r="A198" t="s">
        <v>299</v>
      </c>
      <c r="B198" t="s">
        <v>2417</v>
      </c>
      <c r="C198">
        <v>16.899999999999999</v>
      </c>
      <c r="D198">
        <v>31.756</v>
      </c>
      <c r="E198">
        <v>50.692</v>
      </c>
      <c r="F198">
        <v>22</v>
      </c>
      <c r="G198">
        <v>333.8</v>
      </c>
    </row>
    <row r="199" spans="1:7" x14ac:dyDescent="0.25">
      <c r="A199" t="s">
        <v>299</v>
      </c>
      <c r="B199" t="s">
        <v>2418</v>
      </c>
      <c r="C199">
        <v>17.3</v>
      </c>
      <c r="D199">
        <v>31.538</v>
      </c>
      <c r="E199">
        <v>51.015000000000001</v>
      </c>
      <c r="F199">
        <v>23</v>
      </c>
      <c r="G199">
        <v>337.3</v>
      </c>
    </row>
    <row r="200" spans="1:7" x14ac:dyDescent="0.25">
      <c r="A200" t="s">
        <v>299</v>
      </c>
      <c r="B200" t="s">
        <v>2419</v>
      </c>
      <c r="C200">
        <v>17.100000000000001</v>
      </c>
      <c r="D200">
        <v>31.565000000000001</v>
      </c>
      <c r="E200">
        <v>50.616999999999997</v>
      </c>
      <c r="F200">
        <v>23</v>
      </c>
      <c r="G200">
        <v>338.2</v>
      </c>
    </row>
    <row r="201" spans="1:7" x14ac:dyDescent="0.25">
      <c r="A201" t="s">
        <v>299</v>
      </c>
      <c r="B201" t="s">
        <v>2420</v>
      </c>
      <c r="C201">
        <v>17</v>
      </c>
      <c r="D201">
        <v>31.867999999999999</v>
      </c>
      <c r="E201">
        <v>50.661999999999999</v>
      </c>
      <c r="F201">
        <v>23</v>
      </c>
      <c r="G201">
        <v>336.1</v>
      </c>
    </row>
    <row r="202" spans="1:7" x14ac:dyDescent="0.25">
      <c r="A202" t="s">
        <v>299</v>
      </c>
      <c r="B202" t="s">
        <v>2421</v>
      </c>
      <c r="C202">
        <v>17.600000000000001</v>
      </c>
      <c r="D202">
        <v>32.396999999999998</v>
      </c>
      <c r="E202">
        <v>50.658000000000001</v>
      </c>
      <c r="F202">
        <v>25</v>
      </c>
      <c r="G202">
        <v>337.9</v>
      </c>
    </row>
    <row r="203" spans="1:7" x14ac:dyDescent="0.25">
      <c r="A203" t="s">
        <v>299</v>
      </c>
      <c r="B203" t="s">
        <v>2422</v>
      </c>
      <c r="C203">
        <v>17.2</v>
      </c>
      <c r="D203">
        <v>32.447000000000003</v>
      </c>
      <c r="E203">
        <v>50.658000000000001</v>
      </c>
      <c r="F203">
        <v>25</v>
      </c>
      <c r="G203">
        <v>337.7</v>
      </c>
    </row>
    <row r="204" spans="1:7" x14ac:dyDescent="0.25">
      <c r="A204" t="s">
        <v>299</v>
      </c>
      <c r="B204" t="s">
        <v>2423</v>
      </c>
      <c r="C204">
        <v>16.8</v>
      </c>
      <c r="D204">
        <v>31.356999999999999</v>
      </c>
      <c r="E204">
        <v>50.228000000000002</v>
      </c>
      <c r="F204">
        <v>23</v>
      </c>
      <c r="G204">
        <v>335.2</v>
      </c>
    </row>
    <row r="205" spans="1:7" x14ac:dyDescent="0.25">
      <c r="A205" t="s">
        <v>299</v>
      </c>
      <c r="B205" t="s">
        <v>2424</v>
      </c>
      <c r="C205">
        <v>17</v>
      </c>
      <c r="D205">
        <v>31.797999999999998</v>
      </c>
      <c r="E205">
        <v>50.524999999999999</v>
      </c>
      <c r="F205">
        <v>27</v>
      </c>
      <c r="G205">
        <v>335.9</v>
      </c>
    </row>
    <row r="206" spans="1:7" x14ac:dyDescent="0.25">
      <c r="A206" t="s">
        <v>299</v>
      </c>
      <c r="B206" t="s">
        <v>2425</v>
      </c>
      <c r="C206">
        <v>17.100000000000001</v>
      </c>
      <c r="D206">
        <v>32.048000000000002</v>
      </c>
      <c r="E206">
        <v>50.774000000000001</v>
      </c>
      <c r="F206">
        <v>23</v>
      </c>
      <c r="G206">
        <v>334.6</v>
      </c>
    </row>
    <row r="207" spans="1:7" x14ac:dyDescent="0.25">
      <c r="A207" t="s">
        <v>299</v>
      </c>
      <c r="B207" t="s">
        <v>2426</v>
      </c>
      <c r="C207">
        <v>17.3</v>
      </c>
      <c r="D207">
        <v>32.052</v>
      </c>
      <c r="E207">
        <v>50.390999999999998</v>
      </c>
      <c r="F207">
        <v>25</v>
      </c>
      <c r="G207">
        <v>335.3</v>
      </c>
    </row>
    <row r="208" spans="1:7" x14ac:dyDescent="0.25">
      <c r="A208" t="s">
        <v>299</v>
      </c>
      <c r="B208" t="s">
        <v>2427</v>
      </c>
      <c r="C208">
        <v>17</v>
      </c>
      <c r="D208">
        <v>32.088000000000001</v>
      </c>
      <c r="E208">
        <v>50.585000000000001</v>
      </c>
      <c r="F208">
        <v>23</v>
      </c>
      <c r="G208">
        <v>335.4</v>
      </c>
    </row>
    <row r="209" spans="1:7" x14ac:dyDescent="0.25">
      <c r="A209" t="s">
        <v>299</v>
      </c>
      <c r="B209" t="s">
        <v>2428</v>
      </c>
      <c r="C209">
        <v>17.399999999999999</v>
      </c>
      <c r="D209">
        <v>31.914999999999999</v>
      </c>
      <c r="E209">
        <v>51.104999999999997</v>
      </c>
      <c r="F209">
        <v>27</v>
      </c>
      <c r="G209">
        <v>333.7</v>
      </c>
    </row>
    <row r="210" spans="1:7" x14ac:dyDescent="0.25">
      <c r="A210" t="s">
        <v>299</v>
      </c>
      <c r="B210" t="s">
        <v>2429</v>
      </c>
      <c r="C210">
        <v>17.100000000000001</v>
      </c>
      <c r="D210">
        <v>31.475999999999999</v>
      </c>
      <c r="E210">
        <v>51.037999999999997</v>
      </c>
      <c r="F210">
        <v>23</v>
      </c>
      <c r="G210">
        <v>333.4</v>
      </c>
    </row>
    <row r="211" spans="1:7" x14ac:dyDescent="0.25">
      <c r="A211" t="s">
        <v>299</v>
      </c>
      <c r="B211" t="s">
        <v>2430</v>
      </c>
      <c r="C211">
        <v>17</v>
      </c>
      <c r="D211">
        <v>31.831</v>
      </c>
      <c r="E211">
        <v>50.865000000000002</v>
      </c>
      <c r="F211">
        <v>26</v>
      </c>
      <c r="G211">
        <v>336.7</v>
      </c>
    </row>
    <row r="212" spans="1:7" x14ac:dyDescent="0.25">
      <c r="A212" t="s">
        <v>299</v>
      </c>
      <c r="B212" t="s">
        <v>2431</v>
      </c>
      <c r="C212">
        <v>17.100000000000001</v>
      </c>
      <c r="D212">
        <v>31.832999999999998</v>
      </c>
      <c r="E212">
        <v>51.244</v>
      </c>
      <c r="F212">
        <v>23</v>
      </c>
      <c r="G212">
        <v>336</v>
      </c>
    </row>
    <row r="213" spans="1:7" x14ac:dyDescent="0.25">
      <c r="A213" t="s">
        <v>299</v>
      </c>
      <c r="B213" t="s">
        <v>2432</v>
      </c>
      <c r="C213">
        <v>17</v>
      </c>
      <c r="D213">
        <v>31.774999999999999</v>
      </c>
      <c r="E213">
        <v>50.924999999999997</v>
      </c>
      <c r="F213">
        <v>26</v>
      </c>
      <c r="G213">
        <v>337.2</v>
      </c>
    </row>
    <row r="214" spans="1:7" x14ac:dyDescent="0.25">
      <c r="A214" t="s">
        <v>299</v>
      </c>
      <c r="B214" t="s">
        <v>2433</v>
      </c>
      <c r="C214">
        <v>17.100000000000001</v>
      </c>
      <c r="D214">
        <v>31.608000000000001</v>
      </c>
      <c r="E214">
        <v>50.710999999999999</v>
      </c>
      <c r="F214">
        <v>24</v>
      </c>
      <c r="G214">
        <v>335.8</v>
      </c>
    </row>
    <row r="215" spans="1:7" x14ac:dyDescent="0.25">
      <c r="A215" t="s">
        <v>299</v>
      </c>
      <c r="B215" t="s">
        <v>2434</v>
      </c>
      <c r="C215">
        <v>17.100000000000001</v>
      </c>
      <c r="D215">
        <v>32.137999999999998</v>
      </c>
      <c r="E215">
        <v>50.813000000000002</v>
      </c>
      <c r="F215">
        <v>25</v>
      </c>
      <c r="G215">
        <v>335.2</v>
      </c>
    </row>
    <row r="216" spans="1:7" x14ac:dyDescent="0.25">
      <c r="A216" t="s">
        <v>299</v>
      </c>
      <c r="B216" t="s">
        <v>2435</v>
      </c>
      <c r="C216">
        <v>17</v>
      </c>
      <c r="D216">
        <v>31.818999999999999</v>
      </c>
      <c r="E216">
        <v>50.018000000000001</v>
      </c>
      <c r="F216">
        <v>23</v>
      </c>
      <c r="G216">
        <v>334.3</v>
      </c>
    </row>
    <row r="217" spans="1:7" x14ac:dyDescent="0.25">
      <c r="A217" t="s">
        <v>299</v>
      </c>
      <c r="B217" t="s">
        <v>2436</v>
      </c>
      <c r="C217">
        <v>17.3</v>
      </c>
      <c r="D217">
        <v>31.994</v>
      </c>
      <c r="E217">
        <v>50.77</v>
      </c>
      <c r="F217">
        <v>25</v>
      </c>
      <c r="G217">
        <v>337.4</v>
      </c>
    </row>
    <row r="218" spans="1:7" x14ac:dyDescent="0.25">
      <c r="A218" t="s">
        <v>299</v>
      </c>
      <c r="B218" t="s">
        <v>2437</v>
      </c>
      <c r="C218">
        <v>17</v>
      </c>
      <c r="D218">
        <v>32.127000000000002</v>
      </c>
      <c r="E218">
        <v>50.834000000000003</v>
      </c>
      <c r="F218">
        <v>24</v>
      </c>
      <c r="G218">
        <v>338.3</v>
      </c>
    </row>
    <row r="219" spans="1:7" x14ac:dyDescent="0.25">
      <c r="A219" t="s">
        <v>299</v>
      </c>
      <c r="B219" t="s">
        <v>2438</v>
      </c>
      <c r="C219">
        <v>17.3</v>
      </c>
      <c r="D219">
        <v>31.951000000000001</v>
      </c>
      <c r="E219">
        <v>51.034999999999997</v>
      </c>
      <c r="F219">
        <v>25</v>
      </c>
      <c r="G219">
        <v>338.5</v>
      </c>
    </row>
    <row r="220" spans="1:7" x14ac:dyDescent="0.25">
      <c r="A220" t="s">
        <v>299</v>
      </c>
      <c r="B220" t="s">
        <v>2439</v>
      </c>
      <c r="C220">
        <v>16.899999999999999</v>
      </c>
      <c r="D220">
        <v>32.027999999999999</v>
      </c>
      <c r="E220">
        <v>51.115000000000002</v>
      </c>
      <c r="F220">
        <v>24</v>
      </c>
      <c r="G220">
        <v>338</v>
      </c>
    </row>
    <row r="221" spans="1:7" x14ac:dyDescent="0.25">
      <c r="A221" t="s">
        <v>299</v>
      </c>
      <c r="B221" t="s">
        <v>2440</v>
      </c>
      <c r="C221">
        <v>17.2</v>
      </c>
      <c r="D221">
        <v>31.451000000000001</v>
      </c>
      <c r="E221">
        <v>50.963000000000001</v>
      </c>
      <c r="F221">
        <v>24</v>
      </c>
      <c r="G221">
        <v>336.4</v>
      </c>
    </row>
    <row r="222" spans="1:7" x14ac:dyDescent="0.25">
      <c r="A222" t="s">
        <v>299</v>
      </c>
      <c r="B222" t="s">
        <v>2441</v>
      </c>
      <c r="C222">
        <v>17</v>
      </c>
      <c r="D222">
        <v>31.288</v>
      </c>
      <c r="E222">
        <v>50.966999999999999</v>
      </c>
      <c r="F222">
        <v>23</v>
      </c>
      <c r="G222">
        <v>335.5</v>
      </c>
    </row>
    <row r="223" spans="1:7" x14ac:dyDescent="0.25">
      <c r="A223" t="s">
        <v>299</v>
      </c>
      <c r="B223" t="s">
        <v>2442</v>
      </c>
      <c r="C223">
        <v>17.3</v>
      </c>
      <c r="D223">
        <v>31.591999999999999</v>
      </c>
      <c r="E223">
        <v>50.779000000000003</v>
      </c>
      <c r="F223">
        <v>24</v>
      </c>
      <c r="G223">
        <v>335.9</v>
      </c>
    </row>
    <row r="224" spans="1:7" x14ac:dyDescent="0.25">
      <c r="A224" t="s">
        <v>299</v>
      </c>
      <c r="B224" t="s">
        <v>2443</v>
      </c>
      <c r="C224">
        <v>16.899999999999999</v>
      </c>
      <c r="D224">
        <v>31.995999999999999</v>
      </c>
      <c r="E224">
        <v>50.707999999999998</v>
      </c>
      <c r="F224">
        <v>24</v>
      </c>
      <c r="G224">
        <v>336.1</v>
      </c>
    </row>
    <row r="225" spans="1:7" x14ac:dyDescent="0.25">
      <c r="A225" t="s">
        <v>299</v>
      </c>
      <c r="B225" t="s">
        <v>2444</v>
      </c>
      <c r="C225">
        <v>16.899999999999999</v>
      </c>
      <c r="D225">
        <v>31.448</v>
      </c>
      <c r="E225">
        <v>51.046999999999997</v>
      </c>
      <c r="F225">
        <v>24</v>
      </c>
      <c r="G225">
        <v>334.4</v>
      </c>
    </row>
    <row r="226" spans="1:7" x14ac:dyDescent="0.25">
      <c r="A226" t="s">
        <v>299</v>
      </c>
      <c r="B226" t="s">
        <v>2445</v>
      </c>
      <c r="C226">
        <v>17.100000000000001</v>
      </c>
      <c r="D226">
        <v>32.024000000000001</v>
      </c>
      <c r="E226">
        <v>50.247</v>
      </c>
      <c r="F226">
        <v>23</v>
      </c>
      <c r="G226">
        <v>335.5</v>
      </c>
    </row>
    <row r="227" spans="1:7" x14ac:dyDescent="0.25">
      <c r="A227" t="s">
        <v>299</v>
      </c>
      <c r="B227" t="s">
        <v>2446</v>
      </c>
      <c r="C227">
        <v>17</v>
      </c>
      <c r="D227">
        <v>31.745999999999999</v>
      </c>
      <c r="E227">
        <v>50.917999999999999</v>
      </c>
      <c r="F227">
        <v>24</v>
      </c>
      <c r="G227">
        <v>337.1</v>
      </c>
    </row>
    <row r="228" spans="1:7" x14ac:dyDescent="0.25">
      <c r="A228" t="s">
        <v>299</v>
      </c>
      <c r="B228" t="s">
        <v>2447</v>
      </c>
      <c r="C228">
        <v>17.100000000000001</v>
      </c>
      <c r="D228">
        <v>31.236000000000001</v>
      </c>
      <c r="E228">
        <v>50.665999999999997</v>
      </c>
      <c r="F228">
        <v>22</v>
      </c>
      <c r="G228">
        <v>334.3</v>
      </c>
    </row>
    <row r="229" spans="1:7" x14ac:dyDescent="0.25">
      <c r="A229" t="s">
        <v>299</v>
      </c>
      <c r="B229" t="s">
        <v>2448</v>
      </c>
      <c r="C229">
        <v>17.399999999999999</v>
      </c>
      <c r="D229">
        <v>32.270000000000003</v>
      </c>
      <c r="E229">
        <v>50.219000000000001</v>
      </c>
      <c r="F229">
        <v>24</v>
      </c>
      <c r="G229">
        <v>335.3</v>
      </c>
    </row>
    <row r="230" spans="1:7" x14ac:dyDescent="0.25">
      <c r="A230" t="s">
        <v>299</v>
      </c>
      <c r="B230" t="s">
        <v>2449</v>
      </c>
      <c r="C230">
        <v>17</v>
      </c>
      <c r="D230">
        <v>31.8</v>
      </c>
      <c r="E230">
        <v>50.313000000000002</v>
      </c>
      <c r="F230">
        <v>23</v>
      </c>
      <c r="G230">
        <v>337.3</v>
      </c>
    </row>
    <row r="231" spans="1:7" x14ac:dyDescent="0.25">
      <c r="A231" t="s">
        <v>299</v>
      </c>
      <c r="B231" t="s">
        <v>2450</v>
      </c>
      <c r="C231">
        <v>16.899999999999999</v>
      </c>
      <c r="D231">
        <v>31.442</v>
      </c>
      <c r="E231">
        <v>50.613999999999997</v>
      </c>
      <c r="F231">
        <v>24</v>
      </c>
      <c r="G231">
        <v>338</v>
      </c>
    </row>
    <row r="232" spans="1:7" x14ac:dyDescent="0.25">
      <c r="A232" t="s">
        <v>299</v>
      </c>
      <c r="B232" t="s">
        <v>2451</v>
      </c>
      <c r="C232">
        <v>16.899999999999999</v>
      </c>
      <c r="D232">
        <v>31.783999999999999</v>
      </c>
      <c r="E232">
        <v>50.756</v>
      </c>
      <c r="F232">
        <v>22</v>
      </c>
      <c r="G232">
        <v>334.9</v>
      </c>
    </row>
    <row r="233" spans="1:7" x14ac:dyDescent="0.25">
      <c r="A233" t="s">
        <v>299</v>
      </c>
      <c r="B233" t="s">
        <v>2452</v>
      </c>
      <c r="C233">
        <v>17.100000000000001</v>
      </c>
      <c r="D233">
        <v>31.696000000000002</v>
      </c>
      <c r="E233">
        <v>50.692</v>
      </c>
      <c r="F233">
        <v>24</v>
      </c>
      <c r="G233">
        <v>334.2</v>
      </c>
    </row>
    <row r="234" spans="1:7" x14ac:dyDescent="0.25">
      <c r="A234" t="s">
        <v>299</v>
      </c>
      <c r="B234" t="s">
        <v>2453</v>
      </c>
      <c r="C234">
        <v>16.899999999999999</v>
      </c>
      <c r="D234">
        <v>31.582999999999998</v>
      </c>
      <c r="E234">
        <v>50.942999999999998</v>
      </c>
      <c r="F234">
        <v>23</v>
      </c>
      <c r="G234">
        <v>336.2</v>
      </c>
    </row>
    <row r="235" spans="1:7" x14ac:dyDescent="0.25">
      <c r="A235" t="s">
        <v>299</v>
      </c>
      <c r="B235" t="s">
        <v>2454</v>
      </c>
      <c r="C235">
        <v>17.2</v>
      </c>
      <c r="D235">
        <v>32.158000000000001</v>
      </c>
      <c r="E235">
        <v>50.651000000000003</v>
      </c>
      <c r="F235">
        <v>24</v>
      </c>
      <c r="G235">
        <v>334</v>
      </c>
    </row>
    <row r="236" spans="1:7" x14ac:dyDescent="0.25">
      <c r="A236" t="s">
        <v>299</v>
      </c>
      <c r="B236" t="s">
        <v>2455</v>
      </c>
      <c r="C236">
        <v>17.100000000000001</v>
      </c>
      <c r="D236">
        <v>31.739000000000001</v>
      </c>
      <c r="E236">
        <v>50.451000000000001</v>
      </c>
      <c r="F236">
        <v>24</v>
      </c>
      <c r="G236">
        <v>335.2</v>
      </c>
    </row>
    <row r="237" spans="1:7" x14ac:dyDescent="0.25">
      <c r="A237" t="s">
        <v>299</v>
      </c>
      <c r="B237" t="s">
        <v>2456</v>
      </c>
      <c r="C237">
        <v>17</v>
      </c>
      <c r="D237">
        <v>32.284999999999997</v>
      </c>
      <c r="E237">
        <v>51.423000000000002</v>
      </c>
      <c r="F237">
        <v>23</v>
      </c>
      <c r="G237">
        <v>336.1</v>
      </c>
    </row>
    <row r="238" spans="1:7" x14ac:dyDescent="0.25">
      <c r="A238" t="s">
        <v>299</v>
      </c>
      <c r="B238" t="s">
        <v>2457</v>
      </c>
      <c r="C238">
        <v>17.2</v>
      </c>
      <c r="D238">
        <v>32.024000000000001</v>
      </c>
      <c r="E238">
        <v>50.843000000000004</v>
      </c>
      <c r="F238">
        <v>23</v>
      </c>
      <c r="G238">
        <v>335.7</v>
      </c>
    </row>
    <row r="239" spans="1:7" x14ac:dyDescent="0.25">
      <c r="A239" t="s">
        <v>299</v>
      </c>
      <c r="B239" t="s">
        <v>2458</v>
      </c>
      <c r="C239">
        <v>17.2</v>
      </c>
      <c r="D239">
        <v>32.024000000000001</v>
      </c>
      <c r="E239">
        <v>51.368000000000002</v>
      </c>
      <c r="F239">
        <v>23</v>
      </c>
      <c r="G239">
        <v>335.7</v>
      </c>
    </row>
    <row r="240" spans="1:7" x14ac:dyDescent="0.25">
      <c r="A240" t="s">
        <v>299</v>
      </c>
      <c r="B240" t="s">
        <v>2459</v>
      </c>
      <c r="C240">
        <v>17</v>
      </c>
      <c r="D240">
        <v>31.739000000000001</v>
      </c>
      <c r="E240">
        <v>51.206000000000003</v>
      </c>
      <c r="F240">
        <v>23</v>
      </c>
      <c r="G240">
        <v>338.3</v>
      </c>
    </row>
    <row r="241" spans="1:7" x14ac:dyDescent="0.25">
      <c r="A241" t="s">
        <v>299</v>
      </c>
      <c r="B241" t="s">
        <v>2460</v>
      </c>
      <c r="C241">
        <v>17.3</v>
      </c>
      <c r="D241">
        <v>32.107999999999997</v>
      </c>
      <c r="E241">
        <v>50.484999999999999</v>
      </c>
      <c r="F241">
        <v>23</v>
      </c>
      <c r="G241">
        <v>331.1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FC0B4-3882-4140-BB8A-EBDD97D9DC69}">
  <dimension ref="A1:J241"/>
  <sheetViews>
    <sheetView workbookViewId="0">
      <selection activeCell="I1" sqref="I1:J6"/>
    </sheetView>
  </sheetViews>
  <sheetFormatPr defaultRowHeight="15" x14ac:dyDescent="0.25"/>
  <cols>
    <col min="2" max="2" width="11.7109375" bestFit="1" customWidth="1"/>
    <col min="3" max="3" width="24.7109375" bestFit="1" customWidth="1"/>
    <col min="4" max="4" width="42" bestFit="1" customWidth="1"/>
    <col min="5" max="5" width="29" bestFit="1" customWidth="1"/>
    <col min="6" max="6" width="17.42578125" bestFit="1" customWidth="1"/>
    <col min="7" max="7" width="38" bestFit="1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5</v>
      </c>
      <c r="E1" t="s">
        <v>2</v>
      </c>
      <c r="F1" t="s">
        <v>3</v>
      </c>
      <c r="G1" t="s">
        <v>4</v>
      </c>
      <c r="J1" t="s">
        <v>253</v>
      </c>
    </row>
    <row r="2" spans="1:10" x14ac:dyDescent="0.25">
      <c r="A2" t="s">
        <v>299</v>
      </c>
      <c r="B2" t="s">
        <v>2461</v>
      </c>
      <c r="C2">
        <v>19.3</v>
      </c>
      <c r="D2">
        <v>33.412999999999997</v>
      </c>
      <c r="E2">
        <v>51.191000000000003</v>
      </c>
      <c r="F2">
        <v>27</v>
      </c>
      <c r="G2">
        <v>624.29999999999995</v>
      </c>
      <c r="I2" t="s">
        <v>249</v>
      </c>
      <c r="J2" s="1">
        <f>AVERAGE(Tbl_3_GPU_Instancing_10000[Celkové využití CPU '[%']])</f>
        <v>19.324166666666663</v>
      </c>
    </row>
    <row r="3" spans="1:10" x14ac:dyDescent="0.25">
      <c r="A3" t="s">
        <v>299</v>
      </c>
      <c r="B3" t="s">
        <v>2462</v>
      </c>
      <c r="C3">
        <v>19.2</v>
      </c>
      <c r="D3">
        <v>33.066000000000003</v>
      </c>
      <c r="E3">
        <v>51.191000000000003</v>
      </c>
      <c r="F3">
        <v>27</v>
      </c>
      <c r="G3">
        <v>617.9</v>
      </c>
      <c r="I3" t="s">
        <v>250</v>
      </c>
      <c r="J3" s="1">
        <f>AVERAGE(Tbl_3_GPU_Instancing_10000[CPU Spotřeba energie jádra (SVI3 TFN) '[W']])</f>
        <v>33.356262500000021</v>
      </c>
    </row>
    <row r="4" spans="1:10" x14ac:dyDescent="0.25">
      <c r="A4" t="s">
        <v>299</v>
      </c>
      <c r="B4" t="s">
        <v>2463</v>
      </c>
      <c r="C4">
        <v>19.100000000000001</v>
      </c>
      <c r="D4">
        <v>32.682000000000002</v>
      </c>
      <c r="E4">
        <v>51.220999999999997</v>
      </c>
      <c r="F4">
        <v>28</v>
      </c>
      <c r="G4">
        <v>614.1</v>
      </c>
      <c r="I4" t="s">
        <v>251</v>
      </c>
      <c r="J4" s="1">
        <f>AVERAGE(Tbl_3_GPU_Instancing_10000[Využití GPU '[%']])</f>
        <v>28.404166666666665</v>
      </c>
    </row>
    <row r="5" spans="1:10" x14ac:dyDescent="0.25">
      <c r="A5" t="s">
        <v>299</v>
      </c>
      <c r="B5" t="s">
        <v>2464</v>
      </c>
      <c r="C5">
        <v>20.100000000000001</v>
      </c>
      <c r="D5">
        <v>34.212000000000003</v>
      </c>
      <c r="E5">
        <v>51.076999999999998</v>
      </c>
      <c r="F5">
        <v>30</v>
      </c>
      <c r="G5">
        <v>622.29999999999995</v>
      </c>
      <c r="I5" t="s">
        <v>252</v>
      </c>
      <c r="J5" s="1">
        <f>AVERAGE(Tbl_3_GPU_Instancing_10000[Total Board Power (TBP) '[W']])</f>
        <v>51.215475000000012</v>
      </c>
    </row>
    <row r="6" spans="1:10" x14ac:dyDescent="0.25">
      <c r="A6" t="s">
        <v>299</v>
      </c>
      <c r="B6" t="s">
        <v>2465</v>
      </c>
      <c r="C6">
        <v>20.3</v>
      </c>
      <c r="D6">
        <v>33.808</v>
      </c>
      <c r="E6">
        <v>51.329000000000001</v>
      </c>
      <c r="F6">
        <v>29</v>
      </c>
      <c r="G6">
        <v>624.6</v>
      </c>
      <c r="I6" t="s">
        <v>254</v>
      </c>
      <c r="J6" s="1">
        <f>AVERAGE(Tbl_3_GPU_Instancing_10000[Snímková frekvence (Presented) '[FPS']])</f>
        <v>619.63166666666643</v>
      </c>
    </row>
    <row r="7" spans="1:10" x14ac:dyDescent="0.25">
      <c r="A7" t="s">
        <v>299</v>
      </c>
      <c r="B7" t="s">
        <v>2466</v>
      </c>
      <c r="C7">
        <v>19.2</v>
      </c>
      <c r="D7">
        <v>32.959000000000003</v>
      </c>
      <c r="E7">
        <v>51.433999999999997</v>
      </c>
      <c r="F7">
        <v>33</v>
      </c>
      <c r="G7">
        <v>618.9</v>
      </c>
    </row>
    <row r="8" spans="1:10" x14ac:dyDescent="0.25">
      <c r="A8" t="s">
        <v>299</v>
      </c>
      <c r="B8" t="s">
        <v>2467</v>
      </c>
      <c r="C8">
        <v>19.2</v>
      </c>
      <c r="D8">
        <v>32.959000000000003</v>
      </c>
      <c r="E8">
        <v>51.055999999999997</v>
      </c>
      <c r="F8">
        <v>28</v>
      </c>
      <c r="G8">
        <v>618.9</v>
      </c>
    </row>
    <row r="9" spans="1:10" x14ac:dyDescent="0.25">
      <c r="A9" t="s">
        <v>299</v>
      </c>
      <c r="B9" t="s">
        <v>2468</v>
      </c>
      <c r="C9">
        <v>19.2</v>
      </c>
      <c r="D9">
        <v>33.262999999999998</v>
      </c>
      <c r="E9">
        <v>51.063000000000002</v>
      </c>
      <c r="F9">
        <v>33</v>
      </c>
      <c r="G9">
        <v>610</v>
      </c>
    </row>
    <row r="10" spans="1:10" x14ac:dyDescent="0.25">
      <c r="A10" t="s">
        <v>299</v>
      </c>
      <c r="B10" t="s">
        <v>2469</v>
      </c>
      <c r="C10">
        <v>19.399999999999999</v>
      </c>
      <c r="D10">
        <v>33.710999999999999</v>
      </c>
      <c r="E10">
        <v>51.415999999999997</v>
      </c>
      <c r="F10">
        <v>29</v>
      </c>
      <c r="G10">
        <v>621.5</v>
      </c>
    </row>
    <row r="11" spans="1:10" x14ac:dyDescent="0.25">
      <c r="A11" t="s">
        <v>299</v>
      </c>
      <c r="B11" t="s">
        <v>2470</v>
      </c>
      <c r="C11">
        <v>19</v>
      </c>
      <c r="D11">
        <v>32.991</v>
      </c>
      <c r="E11">
        <v>51.241999999999997</v>
      </c>
      <c r="F11">
        <v>30</v>
      </c>
      <c r="G11">
        <v>613.5</v>
      </c>
    </row>
    <row r="12" spans="1:10" x14ac:dyDescent="0.25">
      <c r="A12" t="s">
        <v>299</v>
      </c>
      <c r="B12" t="s">
        <v>2471</v>
      </c>
      <c r="C12">
        <v>19</v>
      </c>
      <c r="D12">
        <v>32.991</v>
      </c>
      <c r="E12">
        <v>51.267000000000003</v>
      </c>
      <c r="F12">
        <v>28</v>
      </c>
      <c r="G12">
        <v>613.5</v>
      </c>
    </row>
    <row r="13" spans="1:10" x14ac:dyDescent="0.25">
      <c r="A13" t="s">
        <v>299</v>
      </c>
      <c r="B13" t="s">
        <v>2472</v>
      </c>
      <c r="C13">
        <v>19.100000000000001</v>
      </c>
      <c r="D13">
        <v>33.030999999999999</v>
      </c>
      <c r="E13">
        <v>51.058</v>
      </c>
      <c r="F13">
        <v>28</v>
      </c>
      <c r="G13">
        <v>625.9</v>
      </c>
    </row>
    <row r="14" spans="1:10" x14ac:dyDescent="0.25">
      <c r="A14" t="s">
        <v>299</v>
      </c>
      <c r="B14" t="s">
        <v>2473</v>
      </c>
      <c r="C14">
        <v>19.100000000000001</v>
      </c>
      <c r="D14">
        <v>33.030999999999999</v>
      </c>
      <c r="E14">
        <v>51.393000000000001</v>
      </c>
      <c r="F14">
        <v>29</v>
      </c>
      <c r="G14">
        <v>625.9</v>
      </c>
    </row>
    <row r="15" spans="1:10" x14ac:dyDescent="0.25">
      <c r="A15" t="s">
        <v>299</v>
      </c>
      <c r="B15" t="s">
        <v>2474</v>
      </c>
      <c r="C15">
        <v>19.100000000000001</v>
      </c>
      <c r="D15">
        <v>33.26</v>
      </c>
      <c r="E15">
        <v>51.238999999999997</v>
      </c>
      <c r="F15">
        <v>27</v>
      </c>
      <c r="G15">
        <v>620.79999999999995</v>
      </c>
    </row>
    <row r="16" spans="1:10" x14ac:dyDescent="0.25">
      <c r="A16" t="s">
        <v>299</v>
      </c>
      <c r="B16" t="s">
        <v>2475</v>
      </c>
      <c r="C16">
        <v>19.2</v>
      </c>
      <c r="D16">
        <v>33.191000000000003</v>
      </c>
      <c r="E16">
        <v>50.725999999999999</v>
      </c>
      <c r="F16">
        <v>28</v>
      </c>
      <c r="G16">
        <v>606</v>
      </c>
    </row>
    <row r="17" spans="1:7" x14ac:dyDescent="0.25">
      <c r="A17" t="s">
        <v>299</v>
      </c>
      <c r="B17" t="s">
        <v>2476</v>
      </c>
      <c r="C17">
        <v>19.3</v>
      </c>
      <c r="D17">
        <v>33.192999999999998</v>
      </c>
      <c r="E17">
        <v>51.216000000000001</v>
      </c>
      <c r="F17">
        <v>28</v>
      </c>
      <c r="G17">
        <v>620.4</v>
      </c>
    </row>
    <row r="18" spans="1:7" x14ac:dyDescent="0.25">
      <c r="A18" t="s">
        <v>299</v>
      </c>
      <c r="B18" t="s">
        <v>2477</v>
      </c>
      <c r="C18">
        <v>19.3</v>
      </c>
      <c r="D18">
        <v>32.862000000000002</v>
      </c>
      <c r="E18">
        <v>51.000999999999998</v>
      </c>
      <c r="F18">
        <v>29</v>
      </c>
      <c r="G18">
        <v>622.20000000000005</v>
      </c>
    </row>
    <row r="19" spans="1:7" x14ac:dyDescent="0.25">
      <c r="A19" t="s">
        <v>299</v>
      </c>
      <c r="B19" t="s">
        <v>2478</v>
      </c>
      <c r="C19">
        <v>19.3</v>
      </c>
      <c r="D19">
        <v>32.862000000000002</v>
      </c>
      <c r="E19">
        <v>51.034999999999997</v>
      </c>
      <c r="F19">
        <v>29</v>
      </c>
      <c r="G19">
        <v>622.20000000000005</v>
      </c>
    </row>
    <row r="20" spans="1:7" x14ac:dyDescent="0.25">
      <c r="A20" t="s">
        <v>299</v>
      </c>
      <c r="B20" t="s">
        <v>2479</v>
      </c>
      <c r="C20">
        <v>19.3</v>
      </c>
      <c r="D20">
        <v>33.076000000000001</v>
      </c>
      <c r="E20">
        <v>51.027999999999999</v>
      </c>
      <c r="F20">
        <v>29</v>
      </c>
      <c r="G20">
        <v>623.1</v>
      </c>
    </row>
    <row r="21" spans="1:7" x14ac:dyDescent="0.25">
      <c r="A21" t="s">
        <v>299</v>
      </c>
      <c r="B21" t="s">
        <v>2480</v>
      </c>
      <c r="C21">
        <v>19.100000000000001</v>
      </c>
      <c r="D21">
        <v>33.18</v>
      </c>
      <c r="E21">
        <v>51.472000000000001</v>
      </c>
      <c r="F21">
        <v>28</v>
      </c>
      <c r="G21">
        <v>622.9</v>
      </c>
    </row>
    <row r="22" spans="1:7" x14ac:dyDescent="0.25">
      <c r="A22" t="s">
        <v>299</v>
      </c>
      <c r="B22" t="s">
        <v>2481</v>
      </c>
      <c r="C22">
        <v>19</v>
      </c>
      <c r="D22">
        <v>33.241999999999997</v>
      </c>
      <c r="E22">
        <v>51.173000000000002</v>
      </c>
      <c r="F22">
        <v>29</v>
      </c>
      <c r="G22">
        <v>624.29999999999995</v>
      </c>
    </row>
    <row r="23" spans="1:7" x14ac:dyDescent="0.25">
      <c r="A23" t="s">
        <v>299</v>
      </c>
      <c r="B23" t="s">
        <v>2482</v>
      </c>
      <c r="C23">
        <v>19.2</v>
      </c>
      <c r="D23">
        <v>33.164999999999999</v>
      </c>
      <c r="E23">
        <v>51.499000000000002</v>
      </c>
      <c r="F23">
        <v>28</v>
      </c>
      <c r="G23">
        <v>622.5</v>
      </c>
    </row>
    <row r="24" spans="1:7" x14ac:dyDescent="0.25">
      <c r="A24" t="s">
        <v>299</v>
      </c>
      <c r="B24" t="s">
        <v>2483</v>
      </c>
      <c r="C24">
        <v>19.2</v>
      </c>
      <c r="D24">
        <v>33.164999999999999</v>
      </c>
      <c r="E24">
        <v>51.481000000000002</v>
      </c>
      <c r="F24">
        <v>29</v>
      </c>
      <c r="G24">
        <v>622.5</v>
      </c>
    </row>
    <row r="25" spans="1:7" x14ac:dyDescent="0.25">
      <c r="A25" t="s">
        <v>299</v>
      </c>
      <c r="B25" t="s">
        <v>2484</v>
      </c>
      <c r="C25">
        <v>19.3</v>
      </c>
      <c r="D25">
        <v>33.308999999999997</v>
      </c>
      <c r="E25">
        <v>51.067999999999998</v>
      </c>
      <c r="F25">
        <v>28</v>
      </c>
      <c r="G25">
        <v>623.6</v>
      </c>
    </row>
    <row r="26" spans="1:7" x14ac:dyDescent="0.25">
      <c r="A26" t="s">
        <v>299</v>
      </c>
      <c r="B26" t="s">
        <v>2485</v>
      </c>
      <c r="C26">
        <v>19.5</v>
      </c>
      <c r="D26">
        <v>33.017000000000003</v>
      </c>
      <c r="E26">
        <v>51.113</v>
      </c>
      <c r="F26">
        <v>28</v>
      </c>
      <c r="G26">
        <v>623</v>
      </c>
    </row>
    <row r="27" spans="1:7" x14ac:dyDescent="0.25">
      <c r="A27" t="s">
        <v>299</v>
      </c>
      <c r="B27" t="s">
        <v>2486</v>
      </c>
      <c r="C27">
        <v>19.8</v>
      </c>
      <c r="D27">
        <v>33.427</v>
      </c>
      <c r="E27">
        <v>51.357999999999997</v>
      </c>
      <c r="F27">
        <v>28</v>
      </c>
      <c r="G27">
        <v>620.1</v>
      </c>
    </row>
    <row r="28" spans="1:7" x14ac:dyDescent="0.25">
      <c r="A28" t="s">
        <v>299</v>
      </c>
      <c r="B28" t="s">
        <v>2487</v>
      </c>
      <c r="C28">
        <v>19.3</v>
      </c>
      <c r="D28">
        <v>33.639000000000003</v>
      </c>
      <c r="E28">
        <v>51.045999999999999</v>
      </c>
      <c r="F28">
        <v>27</v>
      </c>
      <c r="G28">
        <v>622.29999999999995</v>
      </c>
    </row>
    <row r="29" spans="1:7" x14ac:dyDescent="0.25">
      <c r="A29" t="s">
        <v>299</v>
      </c>
      <c r="B29" t="s">
        <v>2488</v>
      </c>
      <c r="C29">
        <v>19.600000000000001</v>
      </c>
      <c r="D29">
        <v>34.124000000000002</v>
      </c>
      <c r="E29">
        <v>51.363999999999997</v>
      </c>
      <c r="F29">
        <v>28</v>
      </c>
      <c r="G29">
        <v>621.4</v>
      </c>
    </row>
    <row r="30" spans="1:7" x14ac:dyDescent="0.25">
      <c r="A30" t="s">
        <v>299</v>
      </c>
      <c r="B30" t="s">
        <v>2489</v>
      </c>
      <c r="C30">
        <v>19.399999999999999</v>
      </c>
      <c r="D30">
        <v>33.420999999999999</v>
      </c>
      <c r="E30">
        <v>51.226999999999997</v>
      </c>
      <c r="F30">
        <v>28</v>
      </c>
      <c r="G30">
        <v>624.6</v>
      </c>
    </row>
    <row r="31" spans="1:7" x14ac:dyDescent="0.25">
      <c r="A31" t="s">
        <v>299</v>
      </c>
      <c r="B31" t="s">
        <v>2490</v>
      </c>
      <c r="C31">
        <v>19.399999999999999</v>
      </c>
      <c r="D31">
        <v>33.194000000000003</v>
      </c>
      <c r="E31">
        <v>51.27</v>
      </c>
      <c r="F31">
        <v>28</v>
      </c>
      <c r="G31">
        <v>626.5</v>
      </c>
    </row>
    <row r="32" spans="1:7" x14ac:dyDescent="0.25">
      <c r="A32" t="s">
        <v>299</v>
      </c>
      <c r="B32" t="s">
        <v>2491</v>
      </c>
      <c r="C32">
        <v>19.399999999999999</v>
      </c>
      <c r="D32">
        <v>33.567999999999998</v>
      </c>
      <c r="E32">
        <v>50.823</v>
      </c>
      <c r="F32">
        <v>28</v>
      </c>
      <c r="G32">
        <v>625.70000000000005</v>
      </c>
    </row>
    <row r="33" spans="1:7" x14ac:dyDescent="0.25">
      <c r="A33" t="s">
        <v>299</v>
      </c>
      <c r="B33" t="s">
        <v>2492</v>
      </c>
      <c r="C33">
        <v>19.7</v>
      </c>
      <c r="D33">
        <v>32.795000000000002</v>
      </c>
      <c r="E33">
        <v>51.433999999999997</v>
      </c>
      <c r="F33">
        <v>28</v>
      </c>
      <c r="G33">
        <v>627.9</v>
      </c>
    </row>
    <row r="34" spans="1:7" x14ac:dyDescent="0.25">
      <c r="A34" t="s">
        <v>299</v>
      </c>
      <c r="B34" t="s">
        <v>2493</v>
      </c>
      <c r="C34">
        <v>19.600000000000001</v>
      </c>
      <c r="D34">
        <v>33.039000000000001</v>
      </c>
      <c r="E34">
        <v>51.228999999999999</v>
      </c>
      <c r="F34">
        <v>28</v>
      </c>
      <c r="G34">
        <v>610.29999999999995</v>
      </c>
    </row>
    <row r="35" spans="1:7" x14ac:dyDescent="0.25">
      <c r="A35" t="s">
        <v>299</v>
      </c>
      <c r="B35" t="s">
        <v>2494</v>
      </c>
      <c r="C35">
        <v>19.399999999999999</v>
      </c>
      <c r="D35">
        <v>33.075000000000003</v>
      </c>
      <c r="E35">
        <v>51.466000000000001</v>
      </c>
      <c r="F35">
        <v>28</v>
      </c>
      <c r="G35">
        <v>626</v>
      </c>
    </row>
    <row r="36" spans="1:7" x14ac:dyDescent="0.25">
      <c r="A36" t="s">
        <v>299</v>
      </c>
      <c r="B36" t="s">
        <v>2495</v>
      </c>
      <c r="C36">
        <v>19.5</v>
      </c>
      <c r="D36">
        <v>33.046999999999997</v>
      </c>
      <c r="E36">
        <v>51.296999999999997</v>
      </c>
      <c r="F36">
        <v>28</v>
      </c>
      <c r="G36">
        <v>622.70000000000005</v>
      </c>
    </row>
    <row r="37" spans="1:7" x14ac:dyDescent="0.25">
      <c r="A37" t="s">
        <v>299</v>
      </c>
      <c r="B37" t="s">
        <v>2496</v>
      </c>
      <c r="C37">
        <v>19.5</v>
      </c>
      <c r="D37">
        <v>33.267000000000003</v>
      </c>
      <c r="E37">
        <v>51.125</v>
      </c>
      <c r="F37">
        <v>28</v>
      </c>
      <c r="G37">
        <v>607.20000000000005</v>
      </c>
    </row>
    <row r="38" spans="1:7" x14ac:dyDescent="0.25">
      <c r="A38" t="s">
        <v>299</v>
      </c>
      <c r="B38" t="s">
        <v>2497</v>
      </c>
      <c r="C38">
        <v>19.3</v>
      </c>
      <c r="D38">
        <v>33.015000000000001</v>
      </c>
      <c r="E38">
        <v>51.189</v>
      </c>
      <c r="F38">
        <v>26</v>
      </c>
      <c r="G38">
        <v>626.20000000000005</v>
      </c>
    </row>
    <row r="39" spans="1:7" x14ac:dyDescent="0.25">
      <c r="A39" t="s">
        <v>299</v>
      </c>
      <c r="B39" t="s">
        <v>2498</v>
      </c>
      <c r="C39">
        <v>19.600000000000001</v>
      </c>
      <c r="D39">
        <v>34.18</v>
      </c>
      <c r="E39">
        <v>51.045000000000002</v>
      </c>
      <c r="F39">
        <v>28</v>
      </c>
      <c r="G39">
        <v>604.6</v>
      </c>
    </row>
    <row r="40" spans="1:7" x14ac:dyDescent="0.25">
      <c r="A40" t="s">
        <v>299</v>
      </c>
      <c r="B40" t="s">
        <v>2499</v>
      </c>
      <c r="C40">
        <v>19.3</v>
      </c>
      <c r="D40">
        <v>33.432000000000002</v>
      </c>
      <c r="E40">
        <v>51.47</v>
      </c>
      <c r="F40">
        <v>29</v>
      </c>
      <c r="G40">
        <v>626</v>
      </c>
    </row>
    <row r="41" spans="1:7" x14ac:dyDescent="0.25">
      <c r="A41" t="s">
        <v>299</v>
      </c>
      <c r="B41" t="s">
        <v>2500</v>
      </c>
      <c r="C41">
        <v>19.100000000000001</v>
      </c>
      <c r="D41">
        <v>33.384</v>
      </c>
      <c r="E41">
        <v>51.136000000000003</v>
      </c>
      <c r="F41">
        <v>28</v>
      </c>
      <c r="G41">
        <v>627.6</v>
      </c>
    </row>
    <row r="42" spans="1:7" x14ac:dyDescent="0.25">
      <c r="A42" t="s">
        <v>299</v>
      </c>
      <c r="B42" t="s">
        <v>2501</v>
      </c>
      <c r="C42">
        <v>19.100000000000001</v>
      </c>
      <c r="D42">
        <v>32.840000000000003</v>
      </c>
      <c r="E42">
        <v>51.091000000000001</v>
      </c>
      <c r="F42">
        <v>28</v>
      </c>
      <c r="G42">
        <v>620.20000000000005</v>
      </c>
    </row>
    <row r="43" spans="1:7" x14ac:dyDescent="0.25">
      <c r="A43" t="s">
        <v>299</v>
      </c>
      <c r="B43" t="s">
        <v>2502</v>
      </c>
      <c r="C43">
        <v>19.2</v>
      </c>
      <c r="D43">
        <v>33.381999999999998</v>
      </c>
      <c r="E43">
        <v>50.853999999999999</v>
      </c>
      <c r="F43">
        <v>28</v>
      </c>
      <c r="G43">
        <v>596</v>
      </c>
    </row>
    <row r="44" spans="1:7" x14ac:dyDescent="0.25">
      <c r="A44" t="s">
        <v>299</v>
      </c>
      <c r="B44" t="s">
        <v>2503</v>
      </c>
      <c r="C44">
        <v>19.100000000000001</v>
      </c>
      <c r="D44">
        <v>32.991</v>
      </c>
      <c r="E44">
        <v>51.018000000000001</v>
      </c>
      <c r="F44">
        <v>28</v>
      </c>
      <c r="G44">
        <v>625.4</v>
      </c>
    </row>
    <row r="45" spans="1:7" x14ac:dyDescent="0.25">
      <c r="A45" t="s">
        <v>299</v>
      </c>
      <c r="B45" t="s">
        <v>2504</v>
      </c>
      <c r="C45">
        <v>19.100000000000001</v>
      </c>
      <c r="D45">
        <v>32.988999999999997</v>
      </c>
      <c r="E45">
        <v>51.279000000000003</v>
      </c>
      <c r="F45">
        <v>28</v>
      </c>
      <c r="G45">
        <v>626.29999999999995</v>
      </c>
    </row>
    <row r="46" spans="1:7" x14ac:dyDescent="0.25">
      <c r="A46" t="s">
        <v>299</v>
      </c>
      <c r="B46" t="s">
        <v>2505</v>
      </c>
      <c r="C46">
        <v>19.3</v>
      </c>
      <c r="D46">
        <v>33.228000000000002</v>
      </c>
      <c r="E46">
        <v>51.097999999999999</v>
      </c>
      <c r="F46">
        <v>28</v>
      </c>
      <c r="G46">
        <v>624.6</v>
      </c>
    </row>
    <row r="47" spans="1:7" x14ac:dyDescent="0.25">
      <c r="A47" t="s">
        <v>299</v>
      </c>
      <c r="B47" t="s">
        <v>2506</v>
      </c>
      <c r="C47">
        <v>19.2</v>
      </c>
      <c r="D47">
        <v>33.466999999999999</v>
      </c>
      <c r="E47">
        <v>51.417000000000002</v>
      </c>
      <c r="F47">
        <v>28</v>
      </c>
      <c r="G47">
        <v>622.29999999999995</v>
      </c>
    </row>
    <row r="48" spans="1:7" x14ac:dyDescent="0.25">
      <c r="A48" t="s">
        <v>299</v>
      </c>
      <c r="B48" t="s">
        <v>2507</v>
      </c>
      <c r="C48">
        <v>20.399999999999999</v>
      </c>
      <c r="D48">
        <v>35.661000000000001</v>
      </c>
      <c r="E48">
        <v>51.037999999999997</v>
      </c>
      <c r="F48">
        <v>28</v>
      </c>
      <c r="G48">
        <v>614.20000000000005</v>
      </c>
    </row>
    <row r="49" spans="1:7" x14ac:dyDescent="0.25">
      <c r="A49" t="s">
        <v>299</v>
      </c>
      <c r="B49" t="s">
        <v>2508</v>
      </c>
      <c r="C49">
        <v>19.3</v>
      </c>
      <c r="D49">
        <v>34.036999999999999</v>
      </c>
      <c r="E49">
        <v>51.057000000000002</v>
      </c>
      <c r="F49">
        <v>28</v>
      </c>
      <c r="G49">
        <v>622.29999999999995</v>
      </c>
    </row>
    <row r="50" spans="1:7" x14ac:dyDescent="0.25">
      <c r="A50" t="s">
        <v>299</v>
      </c>
      <c r="B50" t="s">
        <v>2509</v>
      </c>
      <c r="C50">
        <v>19.100000000000001</v>
      </c>
      <c r="D50">
        <v>33.265000000000001</v>
      </c>
      <c r="E50">
        <v>51.256999999999998</v>
      </c>
      <c r="F50">
        <v>28</v>
      </c>
      <c r="G50">
        <v>623.5</v>
      </c>
    </row>
    <row r="51" spans="1:7" x14ac:dyDescent="0.25">
      <c r="A51" t="s">
        <v>299</v>
      </c>
      <c r="B51" t="s">
        <v>2510</v>
      </c>
      <c r="C51">
        <v>19.100000000000001</v>
      </c>
      <c r="D51">
        <v>32.978000000000002</v>
      </c>
      <c r="E51">
        <v>50.881</v>
      </c>
      <c r="F51">
        <v>28</v>
      </c>
      <c r="G51">
        <v>612.29999999999995</v>
      </c>
    </row>
    <row r="52" spans="1:7" x14ac:dyDescent="0.25">
      <c r="A52" t="s">
        <v>299</v>
      </c>
      <c r="B52" t="s">
        <v>2511</v>
      </c>
      <c r="C52">
        <v>19</v>
      </c>
      <c r="D52">
        <v>33.207000000000001</v>
      </c>
      <c r="E52">
        <v>50.881</v>
      </c>
      <c r="F52">
        <v>28</v>
      </c>
      <c r="G52">
        <v>622.29999999999995</v>
      </c>
    </row>
    <row r="53" spans="1:7" x14ac:dyDescent="0.25">
      <c r="A53" t="s">
        <v>299</v>
      </c>
      <c r="B53" t="s">
        <v>2512</v>
      </c>
      <c r="C53">
        <v>19.2</v>
      </c>
      <c r="D53">
        <v>33.375</v>
      </c>
      <c r="E53">
        <v>51.165999999999997</v>
      </c>
      <c r="F53">
        <v>29</v>
      </c>
      <c r="G53">
        <v>613.79999999999995</v>
      </c>
    </row>
    <row r="54" spans="1:7" x14ac:dyDescent="0.25">
      <c r="A54" t="s">
        <v>299</v>
      </c>
      <c r="B54" t="s">
        <v>2513</v>
      </c>
      <c r="C54">
        <v>19</v>
      </c>
      <c r="D54">
        <v>33.087000000000003</v>
      </c>
      <c r="E54">
        <v>51.066000000000003</v>
      </c>
      <c r="F54">
        <v>28</v>
      </c>
      <c r="G54">
        <v>624.5</v>
      </c>
    </row>
    <row r="55" spans="1:7" x14ac:dyDescent="0.25">
      <c r="A55" t="s">
        <v>299</v>
      </c>
      <c r="B55" t="s">
        <v>2514</v>
      </c>
      <c r="C55">
        <v>19.100000000000001</v>
      </c>
      <c r="D55">
        <v>33.197000000000003</v>
      </c>
      <c r="E55">
        <v>51.323999999999998</v>
      </c>
      <c r="F55">
        <v>28</v>
      </c>
      <c r="G55">
        <v>610.6</v>
      </c>
    </row>
    <row r="56" spans="1:7" x14ac:dyDescent="0.25">
      <c r="A56" t="s">
        <v>299</v>
      </c>
      <c r="B56" t="s">
        <v>2515</v>
      </c>
      <c r="C56">
        <v>19.100000000000001</v>
      </c>
      <c r="D56">
        <v>33.505000000000003</v>
      </c>
      <c r="E56">
        <v>50.869</v>
      </c>
      <c r="F56">
        <v>28</v>
      </c>
      <c r="G56">
        <v>615.6</v>
      </c>
    </row>
    <row r="57" spans="1:7" x14ac:dyDescent="0.25">
      <c r="A57" t="s">
        <v>299</v>
      </c>
      <c r="B57" t="s">
        <v>2516</v>
      </c>
      <c r="C57">
        <v>19.100000000000001</v>
      </c>
      <c r="D57">
        <v>33.097000000000001</v>
      </c>
      <c r="E57">
        <v>51.256999999999998</v>
      </c>
      <c r="F57">
        <v>29</v>
      </c>
      <c r="G57">
        <v>615.4</v>
      </c>
    </row>
    <row r="58" spans="1:7" x14ac:dyDescent="0.25">
      <c r="A58" t="s">
        <v>299</v>
      </c>
      <c r="B58" t="s">
        <v>2517</v>
      </c>
      <c r="C58">
        <v>19.100000000000001</v>
      </c>
      <c r="D58">
        <v>33.545999999999999</v>
      </c>
      <c r="E58">
        <v>51.267000000000003</v>
      </c>
      <c r="F58">
        <v>28</v>
      </c>
      <c r="G58">
        <v>622.1</v>
      </c>
    </row>
    <row r="59" spans="1:7" x14ac:dyDescent="0.25">
      <c r="A59" t="s">
        <v>299</v>
      </c>
      <c r="B59" t="s">
        <v>2518</v>
      </c>
      <c r="C59">
        <v>19.2</v>
      </c>
      <c r="D59">
        <v>33.587000000000003</v>
      </c>
      <c r="E59">
        <v>51.109000000000002</v>
      </c>
      <c r="F59">
        <v>28</v>
      </c>
      <c r="G59">
        <v>616.5</v>
      </c>
    </row>
    <row r="60" spans="1:7" x14ac:dyDescent="0.25">
      <c r="A60" t="s">
        <v>299</v>
      </c>
      <c r="B60" t="s">
        <v>2519</v>
      </c>
      <c r="C60">
        <v>18.899999999999999</v>
      </c>
      <c r="D60">
        <v>33.076000000000001</v>
      </c>
      <c r="E60">
        <v>51.344999999999999</v>
      </c>
      <c r="F60">
        <v>28</v>
      </c>
      <c r="G60">
        <v>604.70000000000005</v>
      </c>
    </row>
    <row r="61" spans="1:7" x14ac:dyDescent="0.25">
      <c r="A61" t="s">
        <v>299</v>
      </c>
      <c r="B61" t="s">
        <v>2520</v>
      </c>
      <c r="C61">
        <v>20.2</v>
      </c>
      <c r="D61">
        <v>33.781999999999996</v>
      </c>
      <c r="E61">
        <v>51.267000000000003</v>
      </c>
      <c r="F61">
        <v>32</v>
      </c>
      <c r="G61">
        <v>611</v>
      </c>
    </row>
    <row r="62" spans="1:7" x14ac:dyDescent="0.25">
      <c r="A62" t="s">
        <v>299</v>
      </c>
      <c r="B62" t="s">
        <v>2521</v>
      </c>
      <c r="C62">
        <v>19.100000000000001</v>
      </c>
      <c r="D62">
        <v>33.503</v>
      </c>
      <c r="E62">
        <v>51.423000000000002</v>
      </c>
      <c r="F62">
        <v>29</v>
      </c>
      <c r="G62">
        <v>621.6</v>
      </c>
    </row>
    <row r="63" spans="1:7" x14ac:dyDescent="0.25">
      <c r="A63" t="s">
        <v>299</v>
      </c>
      <c r="B63" t="s">
        <v>2522</v>
      </c>
      <c r="C63">
        <v>19.3</v>
      </c>
      <c r="D63">
        <v>33.164999999999999</v>
      </c>
      <c r="E63">
        <v>51.292000000000002</v>
      </c>
      <c r="F63">
        <v>28</v>
      </c>
      <c r="G63">
        <v>618.5</v>
      </c>
    </row>
    <row r="64" spans="1:7" x14ac:dyDescent="0.25">
      <c r="A64" t="s">
        <v>299</v>
      </c>
      <c r="B64" t="s">
        <v>2523</v>
      </c>
      <c r="C64">
        <v>19.100000000000001</v>
      </c>
      <c r="D64">
        <v>33.365000000000002</v>
      </c>
      <c r="E64">
        <v>51.296999999999997</v>
      </c>
      <c r="F64">
        <v>28</v>
      </c>
      <c r="G64">
        <v>624.20000000000005</v>
      </c>
    </row>
    <row r="65" spans="1:7" x14ac:dyDescent="0.25">
      <c r="A65" t="s">
        <v>299</v>
      </c>
      <c r="B65" t="s">
        <v>2524</v>
      </c>
      <c r="C65">
        <v>19.8</v>
      </c>
      <c r="D65">
        <v>33.311999999999998</v>
      </c>
      <c r="E65">
        <v>51.412999999999997</v>
      </c>
      <c r="F65">
        <v>31</v>
      </c>
      <c r="G65">
        <v>625</v>
      </c>
    </row>
    <row r="66" spans="1:7" x14ac:dyDescent="0.25">
      <c r="A66" t="s">
        <v>299</v>
      </c>
      <c r="B66" t="s">
        <v>2525</v>
      </c>
      <c r="C66">
        <v>20.399999999999999</v>
      </c>
      <c r="D66">
        <v>34.707999999999998</v>
      </c>
      <c r="E66">
        <v>50.698</v>
      </c>
      <c r="F66">
        <v>30</v>
      </c>
      <c r="G66">
        <v>602.20000000000005</v>
      </c>
    </row>
    <row r="67" spans="1:7" x14ac:dyDescent="0.25">
      <c r="A67" t="s">
        <v>299</v>
      </c>
      <c r="B67" t="s">
        <v>2526</v>
      </c>
      <c r="C67">
        <v>19</v>
      </c>
      <c r="D67">
        <v>33.170999999999999</v>
      </c>
      <c r="E67">
        <v>51.25</v>
      </c>
      <c r="F67">
        <v>31</v>
      </c>
      <c r="G67">
        <v>613.6</v>
      </c>
    </row>
    <row r="68" spans="1:7" x14ac:dyDescent="0.25">
      <c r="A68" t="s">
        <v>299</v>
      </c>
      <c r="B68" t="s">
        <v>2527</v>
      </c>
      <c r="C68">
        <v>20</v>
      </c>
      <c r="D68">
        <v>34.148000000000003</v>
      </c>
      <c r="E68">
        <v>51.354999999999997</v>
      </c>
      <c r="F68">
        <v>26</v>
      </c>
      <c r="G68">
        <v>623.9</v>
      </c>
    </row>
    <row r="69" spans="1:7" x14ac:dyDescent="0.25">
      <c r="A69" t="s">
        <v>299</v>
      </c>
      <c r="B69" t="s">
        <v>2528</v>
      </c>
      <c r="C69">
        <v>19.2</v>
      </c>
      <c r="D69">
        <v>33.427</v>
      </c>
      <c r="E69">
        <v>51.045000000000002</v>
      </c>
      <c r="F69">
        <v>30</v>
      </c>
      <c r="G69">
        <v>612.79999999999995</v>
      </c>
    </row>
    <row r="70" spans="1:7" x14ac:dyDescent="0.25">
      <c r="A70" t="s">
        <v>299</v>
      </c>
      <c r="B70" t="s">
        <v>2529</v>
      </c>
      <c r="C70">
        <v>20.399999999999999</v>
      </c>
      <c r="D70">
        <v>34.462000000000003</v>
      </c>
      <c r="E70">
        <v>51.478000000000002</v>
      </c>
      <c r="F70">
        <v>29</v>
      </c>
      <c r="G70">
        <v>626.6</v>
      </c>
    </row>
    <row r="71" spans="1:7" x14ac:dyDescent="0.25">
      <c r="A71" t="s">
        <v>299</v>
      </c>
      <c r="B71" t="s">
        <v>2530</v>
      </c>
      <c r="C71">
        <v>19</v>
      </c>
      <c r="D71">
        <v>33.048000000000002</v>
      </c>
      <c r="E71">
        <v>51.262</v>
      </c>
      <c r="F71">
        <v>31</v>
      </c>
      <c r="G71">
        <v>624.20000000000005</v>
      </c>
    </row>
    <row r="72" spans="1:7" x14ac:dyDescent="0.25">
      <c r="A72" t="s">
        <v>299</v>
      </c>
      <c r="B72" t="s">
        <v>2531</v>
      </c>
      <c r="C72">
        <v>19.2</v>
      </c>
      <c r="D72">
        <v>33.234000000000002</v>
      </c>
      <c r="E72">
        <v>51.286000000000001</v>
      </c>
      <c r="F72">
        <v>28</v>
      </c>
      <c r="G72">
        <v>625.20000000000005</v>
      </c>
    </row>
    <row r="73" spans="1:7" x14ac:dyDescent="0.25">
      <c r="A73" t="s">
        <v>299</v>
      </c>
      <c r="B73" t="s">
        <v>2532</v>
      </c>
      <c r="C73">
        <v>19.100000000000001</v>
      </c>
      <c r="D73">
        <v>33.279000000000003</v>
      </c>
      <c r="E73">
        <v>51.231000000000002</v>
      </c>
      <c r="F73">
        <v>30</v>
      </c>
      <c r="G73">
        <v>626.5</v>
      </c>
    </row>
    <row r="74" spans="1:7" x14ac:dyDescent="0.25">
      <c r="A74" t="s">
        <v>299</v>
      </c>
      <c r="B74" t="s">
        <v>2533</v>
      </c>
      <c r="C74">
        <v>19.5</v>
      </c>
      <c r="D74">
        <v>33.49</v>
      </c>
      <c r="E74">
        <v>51.024999999999999</v>
      </c>
      <c r="F74">
        <v>28</v>
      </c>
      <c r="G74">
        <v>613.20000000000005</v>
      </c>
    </row>
    <row r="75" spans="1:7" x14ac:dyDescent="0.25">
      <c r="A75" t="s">
        <v>299</v>
      </c>
      <c r="B75" t="s">
        <v>2534</v>
      </c>
      <c r="C75">
        <v>20.5</v>
      </c>
      <c r="D75">
        <v>34.133000000000003</v>
      </c>
      <c r="E75">
        <v>51.164999999999999</v>
      </c>
      <c r="F75">
        <v>30</v>
      </c>
      <c r="G75">
        <v>620</v>
      </c>
    </row>
    <row r="76" spans="1:7" x14ac:dyDescent="0.25">
      <c r="A76" t="s">
        <v>299</v>
      </c>
      <c r="B76" t="s">
        <v>2535</v>
      </c>
      <c r="C76">
        <v>19.2</v>
      </c>
      <c r="D76">
        <v>32.85</v>
      </c>
      <c r="E76">
        <v>51.143999999999998</v>
      </c>
      <c r="F76">
        <v>28</v>
      </c>
      <c r="G76">
        <v>628</v>
      </c>
    </row>
    <row r="77" spans="1:7" x14ac:dyDescent="0.25">
      <c r="A77" t="s">
        <v>299</v>
      </c>
      <c r="B77" t="s">
        <v>2536</v>
      </c>
      <c r="C77">
        <v>19.2</v>
      </c>
      <c r="D77">
        <v>33.085999999999999</v>
      </c>
      <c r="E77">
        <v>51.274000000000001</v>
      </c>
      <c r="F77">
        <v>30</v>
      </c>
      <c r="G77">
        <v>624.9</v>
      </c>
    </row>
    <row r="78" spans="1:7" x14ac:dyDescent="0.25">
      <c r="A78" t="s">
        <v>299</v>
      </c>
      <c r="B78" t="s">
        <v>2537</v>
      </c>
      <c r="C78">
        <v>19.3</v>
      </c>
      <c r="D78">
        <v>33.131999999999998</v>
      </c>
      <c r="E78">
        <v>51.231999999999999</v>
      </c>
      <c r="F78">
        <v>29</v>
      </c>
      <c r="G78">
        <v>627.4</v>
      </c>
    </row>
    <row r="79" spans="1:7" x14ac:dyDescent="0.25">
      <c r="A79" t="s">
        <v>299</v>
      </c>
      <c r="B79" t="s">
        <v>2538</v>
      </c>
      <c r="C79">
        <v>19.100000000000001</v>
      </c>
      <c r="D79">
        <v>33.058</v>
      </c>
      <c r="E79">
        <v>51.381</v>
      </c>
      <c r="F79">
        <v>30</v>
      </c>
      <c r="G79">
        <v>622.5</v>
      </c>
    </row>
    <row r="80" spans="1:7" x14ac:dyDescent="0.25">
      <c r="A80" t="s">
        <v>299</v>
      </c>
      <c r="B80" t="s">
        <v>2539</v>
      </c>
      <c r="C80">
        <v>19.100000000000001</v>
      </c>
      <c r="D80">
        <v>33.381</v>
      </c>
      <c r="E80">
        <v>51.177</v>
      </c>
      <c r="F80">
        <v>28</v>
      </c>
      <c r="G80">
        <v>614.79999999999995</v>
      </c>
    </row>
    <row r="81" spans="1:7" x14ac:dyDescent="0.25">
      <c r="A81" t="s">
        <v>299</v>
      </c>
      <c r="B81" t="s">
        <v>2540</v>
      </c>
      <c r="C81">
        <v>19.100000000000001</v>
      </c>
      <c r="D81">
        <v>33.024000000000001</v>
      </c>
      <c r="E81">
        <v>51.256</v>
      </c>
      <c r="F81">
        <v>29</v>
      </c>
      <c r="G81">
        <v>615.9</v>
      </c>
    </row>
    <row r="82" spans="1:7" x14ac:dyDescent="0.25">
      <c r="A82" t="s">
        <v>299</v>
      </c>
      <c r="B82" t="s">
        <v>2541</v>
      </c>
      <c r="C82">
        <v>21</v>
      </c>
      <c r="D82">
        <v>34.451999999999998</v>
      </c>
      <c r="E82">
        <v>51.472999999999999</v>
      </c>
      <c r="F82">
        <v>28</v>
      </c>
      <c r="G82">
        <v>618</v>
      </c>
    </row>
    <row r="83" spans="1:7" x14ac:dyDescent="0.25">
      <c r="A83" t="s">
        <v>299</v>
      </c>
      <c r="B83" t="s">
        <v>2542</v>
      </c>
      <c r="C83">
        <v>19.3</v>
      </c>
      <c r="D83">
        <v>33.130000000000003</v>
      </c>
      <c r="E83">
        <v>50.929000000000002</v>
      </c>
      <c r="F83">
        <v>29</v>
      </c>
      <c r="G83">
        <v>615.9</v>
      </c>
    </row>
    <row r="84" spans="1:7" x14ac:dyDescent="0.25">
      <c r="A84" t="s">
        <v>299</v>
      </c>
      <c r="B84" t="s">
        <v>2543</v>
      </c>
      <c r="C84">
        <v>19</v>
      </c>
      <c r="D84">
        <v>32.682000000000002</v>
      </c>
      <c r="E84">
        <v>50.859000000000002</v>
      </c>
      <c r="F84">
        <v>28</v>
      </c>
      <c r="G84">
        <v>617.70000000000005</v>
      </c>
    </row>
    <row r="85" spans="1:7" x14ac:dyDescent="0.25">
      <c r="A85" t="s">
        <v>299</v>
      </c>
      <c r="B85" t="s">
        <v>2544</v>
      </c>
      <c r="C85">
        <v>19.3</v>
      </c>
      <c r="D85">
        <v>33.752000000000002</v>
      </c>
      <c r="E85">
        <v>51.008000000000003</v>
      </c>
      <c r="F85">
        <v>28</v>
      </c>
      <c r="G85">
        <v>613.29999999999995</v>
      </c>
    </row>
    <row r="86" spans="1:7" x14ac:dyDescent="0.25">
      <c r="A86" t="s">
        <v>299</v>
      </c>
      <c r="B86" t="s">
        <v>2545</v>
      </c>
      <c r="C86">
        <v>18.899999999999999</v>
      </c>
      <c r="D86">
        <v>33.155999999999999</v>
      </c>
      <c r="E86">
        <v>51.338999999999999</v>
      </c>
      <c r="F86">
        <v>28</v>
      </c>
      <c r="G86">
        <v>609.6</v>
      </c>
    </row>
    <row r="87" spans="1:7" x14ac:dyDescent="0.25">
      <c r="A87" t="s">
        <v>299</v>
      </c>
      <c r="B87" t="s">
        <v>2546</v>
      </c>
      <c r="C87">
        <v>19.399999999999999</v>
      </c>
      <c r="D87">
        <v>33.335000000000001</v>
      </c>
      <c r="E87">
        <v>51.164999999999999</v>
      </c>
      <c r="F87">
        <v>29</v>
      </c>
      <c r="G87">
        <v>617.29999999999995</v>
      </c>
    </row>
    <row r="88" spans="1:7" x14ac:dyDescent="0.25">
      <c r="A88" t="s">
        <v>299</v>
      </c>
      <c r="B88" t="s">
        <v>2547</v>
      </c>
      <c r="C88">
        <v>20.2</v>
      </c>
      <c r="D88">
        <v>34.4</v>
      </c>
      <c r="E88">
        <v>51.393000000000001</v>
      </c>
      <c r="F88">
        <v>28</v>
      </c>
      <c r="G88">
        <v>618.9</v>
      </c>
    </row>
    <row r="89" spans="1:7" x14ac:dyDescent="0.25">
      <c r="A89" t="s">
        <v>299</v>
      </c>
      <c r="B89" t="s">
        <v>2548</v>
      </c>
      <c r="C89">
        <v>19.7</v>
      </c>
      <c r="D89">
        <v>33.305999999999997</v>
      </c>
      <c r="E89">
        <v>51.344999999999999</v>
      </c>
      <c r="F89">
        <v>28</v>
      </c>
      <c r="G89">
        <v>622.70000000000005</v>
      </c>
    </row>
    <row r="90" spans="1:7" x14ac:dyDescent="0.25">
      <c r="A90" t="s">
        <v>299</v>
      </c>
      <c r="B90" t="s">
        <v>2549</v>
      </c>
      <c r="C90">
        <v>19</v>
      </c>
      <c r="D90">
        <v>33.253</v>
      </c>
      <c r="E90">
        <v>51.186</v>
      </c>
      <c r="F90">
        <v>28</v>
      </c>
      <c r="G90">
        <v>616.79999999999995</v>
      </c>
    </row>
    <row r="91" spans="1:7" x14ac:dyDescent="0.25">
      <c r="A91" t="s">
        <v>299</v>
      </c>
      <c r="B91" t="s">
        <v>2550</v>
      </c>
      <c r="C91">
        <v>19</v>
      </c>
      <c r="D91">
        <v>33.253</v>
      </c>
      <c r="E91">
        <v>51.328000000000003</v>
      </c>
      <c r="F91">
        <v>28</v>
      </c>
      <c r="G91">
        <v>616.79999999999995</v>
      </c>
    </row>
    <row r="92" spans="1:7" x14ac:dyDescent="0.25">
      <c r="A92" t="s">
        <v>299</v>
      </c>
      <c r="B92" t="s">
        <v>2551</v>
      </c>
      <c r="C92">
        <v>19.2</v>
      </c>
      <c r="D92">
        <v>33.146000000000001</v>
      </c>
      <c r="E92">
        <v>51.087000000000003</v>
      </c>
      <c r="F92">
        <v>28</v>
      </c>
      <c r="G92">
        <v>608.20000000000005</v>
      </c>
    </row>
    <row r="93" spans="1:7" x14ac:dyDescent="0.25">
      <c r="A93" t="s">
        <v>299</v>
      </c>
      <c r="B93" t="s">
        <v>2552</v>
      </c>
      <c r="C93">
        <v>19</v>
      </c>
      <c r="D93">
        <v>33.881</v>
      </c>
      <c r="E93">
        <v>50.991</v>
      </c>
      <c r="F93">
        <v>29</v>
      </c>
      <c r="G93">
        <v>608.79999999999995</v>
      </c>
    </row>
    <row r="94" spans="1:7" x14ac:dyDescent="0.25">
      <c r="A94" t="s">
        <v>299</v>
      </c>
      <c r="B94" t="s">
        <v>2553</v>
      </c>
      <c r="C94">
        <v>19</v>
      </c>
      <c r="D94">
        <v>33.35</v>
      </c>
      <c r="E94">
        <v>51.351999999999997</v>
      </c>
      <c r="F94">
        <v>28</v>
      </c>
      <c r="G94">
        <v>620.70000000000005</v>
      </c>
    </row>
    <row r="95" spans="1:7" x14ac:dyDescent="0.25">
      <c r="A95" t="s">
        <v>299</v>
      </c>
      <c r="B95" t="s">
        <v>2554</v>
      </c>
      <c r="C95">
        <v>19.399999999999999</v>
      </c>
      <c r="D95">
        <v>33.295999999999999</v>
      </c>
      <c r="E95">
        <v>51.27</v>
      </c>
      <c r="F95">
        <v>29</v>
      </c>
      <c r="G95">
        <v>614.70000000000005</v>
      </c>
    </row>
    <row r="96" spans="1:7" x14ac:dyDescent="0.25">
      <c r="A96" t="s">
        <v>299</v>
      </c>
      <c r="B96" t="s">
        <v>2555</v>
      </c>
      <c r="C96">
        <v>19.399999999999999</v>
      </c>
      <c r="D96">
        <v>33.295999999999999</v>
      </c>
      <c r="E96">
        <v>51.46</v>
      </c>
      <c r="F96">
        <v>29</v>
      </c>
      <c r="G96">
        <v>614.70000000000005</v>
      </c>
    </row>
    <row r="97" spans="1:7" x14ac:dyDescent="0.25">
      <c r="A97" t="s">
        <v>299</v>
      </c>
      <c r="B97" t="s">
        <v>2556</v>
      </c>
      <c r="C97">
        <v>19.3</v>
      </c>
      <c r="D97">
        <v>33.095999999999997</v>
      </c>
      <c r="E97">
        <v>51.276000000000003</v>
      </c>
      <c r="F97">
        <v>29</v>
      </c>
      <c r="G97">
        <v>628.29999999999995</v>
      </c>
    </row>
    <row r="98" spans="1:7" x14ac:dyDescent="0.25">
      <c r="A98" t="s">
        <v>299</v>
      </c>
      <c r="B98" t="s">
        <v>2557</v>
      </c>
      <c r="C98">
        <v>19.399999999999999</v>
      </c>
      <c r="D98">
        <v>32.968000000000004</v>
      </c>
      <c r="E98">
        <v>51.215000000000003</v>
      </c>
      <c r="F98">
        <v>29</v>
      </c>
      <c r="G98">
        <v>620.5</v>
      </c>
    </row>
    <row r="99" spans="1:7" x14ac:dyDescent="0.25">
      <c r="A99" t="s">
        <v>299</v>
      </c>
      <c r="B99" t="s">
        <v>2558</v>
      </c>
      <c r="C99">
        <v>19.2</v>
      </c>
      <c r="D99">
        <v>32.856000000000002</v>
      </c>
      <c r="E99">
        <v>51.237000000000002</v>
      </c>
      <c r="F99">
        <v>29</v>
      </c>
      <c r="G99">
        <v>622.9</v>
      </c>
    </row>
    <row r="100" spans="1:7" x14ac:dyDescent="0.25">
      <c r="A100" t="s">
        <v>299</v>
      </c>
      <c r="B100" t="s">
        <v>2559</v>
      </c>
      <c r="C100">
        <v>19.2</v>
      </c>
      <c r="D100">
        <v>33.140999999999998</v>
      </c>
      <c r="E100">
        <v>51.197000000000003</v>
      </c>
      <c r="F100">
        <v>29</v>
      </c>
      <c r="G100">
        <v>621</v>
      </c>
    </row>
    <row r="101" spans="1:7" x14ac:dyDescent="0.25">
      <c r="A101" t="s">
        <v>299</v>
      </c>
      <c r="B101" t="s">
        <v>2560</v>
      </c>
      <c r="C101">
        <v>19.100000000000001</v>
      </c>
      <c r="D101">
        <v>32.984000000000002</v>
      </c>
      <c r="E101">
        <v>51.201999999999998</v>
      </c>
      <c r="F101">
        <v>29</v>
      </c>
      <c r="G101">
        <v>618</v>
      </c>
    </row>
    <row r="102" spans="1:7" x14ac:dyDescent="0.25">
      <c r="A102" t="s">
        <v>299</v>
      </c>
      <c r="B102" t="s">
        <v>2561</v>
      </c>
      <c r="C102">
        <v>19.3</v>
      </c>
      <c r="D102">
        <v>33.106000000000002</v>
      </c>
      <c r="E102">
        <v>51.283999999999999</v>
      </c>
      <c r="F102">
        <v>29</v>
      </c>
      <c r="G102">
        <v>617.29999999999995</v>
      </c>
    </row>
    <row r="103" spans="1:7" x14ac:dyDescent="0.25">
      <c r="A103" t="s">
        <v>299</v>
      </c>
      <c r="B103" t="s">
        <v>2562</v>
      </c>
      <c r="C103">
        <v>19.2</v>
      </c>
      <c r="D103">
        <v>33.076000000000001</v>
      </c>
      <c r="E103">
        <v>50.884999999999998</v>
      </c>
      <c r="F103">
        <v>28</v>
      </c>
      <c r="G103">
        <v>608.6</v>
      </c>
    </row>
    <row r="104" spans="1:7" x14ac:dyDescent="0.25">
      <c r="A104" t="s">
        <v>299</v>
      </c>
      <c r="B104" t="s">
        <v>2563</v>
      </c>
      <c r="C104">
        <v>19.2</v>
      </c>
      <c r="D104">
        <v>33.076000000000001</v>
      </c>
      <c r="E104">
        <v>51.06</v>
      </c>
      <c r="F104">
        <v>29</v>
      </c>
      <c r="G104">
        <v>608.6</v>
      </c>
    </row>
    <row r="105" spans="1:7" x14ac:dyDescent="0.25">
      <c r="A105" t="s">
        <v>299</v>
      </c>
      <c r="B105" t="s">
        <v>2564</v>
      </c>
      <c r="C105">
        <v>18.8</v>
      </c>
      <c r="D105">
        <v>32.746000000000002</v>
      </c>
      <c r="E105">
        <v>51.209000000000003</v>
      </c>
      <c r="F105">
        <v>29</v>
      </c>
      <c r="G105">
        <v>610.6</v>
      </c>
    </row>
    <row r="106" spans="1:7" x14ac:dyDescent="0.25">
      <c r="A106" t="s">
        <v>299</v>
      </c>
      <c r="B106" t="s">
        <v>2565</v>
      </c>
      <c r="C106">
        <v>19.899999999999999</v>
      </c>
      <c r="D106">
        <v>33.741999999999997</v>
      </c>
      <c r="E106">
        <v>51.23</v>
      </c>
      <c r="F106">
        <v>29</v>
      </c>
      <c r="G106">
        <v>624.6</v>
      </c>
    </row>
    <row r="107" spans="1:7" x14ac:dyDescent="0.25">
      <c r="A107" t="s">
        <v>299</v>
      </c>
      <c r="B107" t="s">
        <v>2566</v>
      </c>
      <c r="C107">
        <v>19.7</v>
      </c>
      <c r="D107">
        <v>33.322000000000003</v>
      </c>
      <c r="E107">
        <v>51.173000000000002</v>
      </c>
      <c r="F107">
        <v>28</v>
      </c>
      <c r="G107">
        <v>612.4</v>
      </c>
    </row>
    <row r="108" spans="1:7" x14ac:dyDescent="0.25">
      <c r="A108" t="s">
        <v>299</v>
      </c>
      <c r="B108" t="s">
        <v>2567</v>
      </c>
      <c r="C108">
        <v>19.2</v>
      </c>
      <c r="D108">
        <v>33.171999999999997</v>
      </c>
      <c r="E108">
        <v>51.456000000000003</v>
      </c>
      <c r="F108">
        <v>29</v>
      </c>
      <c r="G108">
        <v>621.70000000000005</v>
      </c>
    </row>
    <row r="109" spans="1:7" x14ac:dyDescent="0.25">
      <c r="A109" t="s">
        <v>299</v>
      </c>
      <c r="B109" t="s">
        <v>2568</v>
      </c>
      <c r="C109">
        <v>19.399999999999999</v>
      </c>
      <c r="D109">
        <v>33.18</v>
      </c>
      <c r="E109">
        <v>51.057000000000002</v>
      </c>
      <c r="F109">
        <v>29</v>
      </c>
      <c r="G109">
        <v>617.1</v>
      </c>
    </row>
    <row r="110" spans="1:7" x14ac:dyDescent="0.25">
      <c r="A110" t="s">
        <v>299</v>
      </c>
      <c r="B110" t="s">
        <v>2569</v>
      </c>
      <c r="C110">
        <v>19.2</v>
      </c>
      <c r="D110">
        <v>33.228000000000002</v>
      </c>
      <c r="E110">
        <v>51.161000000000001</v>
      </c>
      <c r="F110">
        <v>28</v>
      </c>
      <c r="G110">
        <v>618.9</v>
      </c>
    </row>
    <row r="111" spans="1:7" x14ac:dyDescent="0.25">
      <c r="A111" t="s">
        <v>299</v>
      </c>
      <c r="B111" t="s">
        <v>2570</v>
      </c>
      <c r="C111">
        <v>19</v>
      </c>
      <c r="D111">
        <v>32.924999999999997</v>
      </c>
      <c r="E111">
        <v>51.204000000000001</v>
      </c>
      <c r="F111">
        <v>28</v>
      </c>
      <c r="G111">
        <v>626.6</v>
      </c>
    </row>
    <row r="112" spans="1:7" x14ac:dyDescent="0.25">
      <c r="A112" t="s">
        <v>299</v>
      </c>
      <c r="B112" t="s">
        <v>2571</v>
      </c>
      <c r="C112">
        <v>19</v>
      </c>
      <c r="D112">
        <v>32.97</v>
      </c>
      <c r="E112">
        <v>50.792999999999999</v>
      </c>
      <c r="F112">
        <v>28</v>
      </c>
      <c r="G112">
        <v>621.79999999999995</v>
      </c>
    </row>
    <row r="113" spans="1:7" x14ac:dyDescent="0.25">
      <c r="A113" t="s">
        <v>299</v>
      </c>
      <c r="B113" t="s">
        <v>2572</v>
      </c>
      <c r="C113">
        <v>19</v>
      </c>
      <c r="D113">
        <v>32.805999999999997</v>
      </c>
      <c r="E113">
        <v>51.026000000000003</v>
      </c>
      <c r="F113">
        <v>28</v>
      </c>
      <c r="G113">
        <v>610.79999999999995</v>
      </c>
    </row>
    <row r="114" spans="1:7" x14ac:dyDescent="0.25">
      <c r="A114" t="s">
        <v>299</v>
      </c>
      <c r="B114" t="s">
        <v>2573</v>
      </c>
      <c r="C114">
        <v>19</v>
      </c>
      <c r="D114">
        <v>32.792000000000002</v>
      </c>
      <c r="E114">
        <v>51.241999999999997</v>
      </c>
      <c r="F114">
        <v>28</v>
      </c>
      <c r="G114">
        <v>616.1</v>
      </c>
    </row>
    <row r="115" spans="1:7" x14ac:dyDescent="0.25">
      <c r="A115" t="s">
        <v>299</v>
      </c>
      <c r="B115" t="s">
        <v>2574</v>
      </c>
      <c r="C115">
        <v>19</v>
      </c>
      <c r="D115">
        <v>32.780999999999999</v>
      </c>
      <c r="E115">
        <v>51.406999999999996</v>
      </c>
      <c r="F115">
        <v>29</v>
      </c>
      <c r="G115">
        <v>630.5</v>
      </c>
    </row>
    <row r="116" spans="1:7" x14ac:dyDescent="0.25">
      <c r="A116" t="s">
        <v>299</v>
      </c>
      <c r="B116" t="s">
        <v>2575</v>
      </c>
      <c r="C116">
        <v>19.2</v>
      </c>
      <c r="D116">
        <v>33.463999999999999</v>
      </c>
      <c r="E116">
        <v>51.334000000000003</v>
      </c>
      <c r="F116">
        <v>28</v>
      </c>
      <c r="G116">
        <v>611.4</v>
      </c>
    </row>
    <row r="117" spans="1:7" x14ac:dyDescent="0.25">
      <c r="A117" t="s">
        <v>299</v>
      </c>
      <c r="B117" t="s">
        <v>2576</v>
      </c>
      <c r="C117">
        <v>19.100000000000001</v>
      </c>
      <c r="D117">
        <v>32.880000000000003</v>
      </c>
      <c r="E117">
        <v>51.003999999999998</v>
      </c>
      <c r="F117">
        <v>28</v>
      </c>
      <c r="G117">
        <v>608.5</v>
      </c>
    </row>
    <row r="118" spans="1:7" x14ac:dyDescent="0.25">
      <c r="A118" t="s">
        <v>299</v>
      </c>
      <c r="B118" t="s">
        <v>2577</v>
      </c>
      <c r="C118">
        <v>19.100000000000001</v>
      </c>
      <c r="D118">
        <v>33.744</v>
      </c>
      <c r="E118">
        <v>51.457999999999998</v>
      </c>
      <c r="F118">
        <v>28</v>
      </c>
      <c r="G118">
        <v>626.6</v>
      </c>
    </row>
    <row r="119" spans="1:7" x14ac:dyDescent="0.25">
      <c r="A119" t="s">
        <v>299</v>
      </c>
      <c r="B119" t="s">
        <v>2578</v>
      </c>
      <c r="C119">
        <v>21.6</v>
      </c>
      <c r="D119">
        <v>34.924999999999997</v>
      </c>
      <c r="E119">
        <v>51.372999999999998</v>
      </c>
      <c r="F119">
        <v>28</v>
      </c>
      <c r="G119">
        <v>621</v>
      </c>
    </row>
    <row r="120" spans="1:7" x14ac:dyDescent="0.25">
      <c r="A120" t="s">
        <v>299</v>
      </c>
      <c r="B120" t="s">
        <v>2579</v>
      </c>
      <c r="C120">
        <v>19</v>
      </c>
      <c r="D120">
        <v>33.296999999999997</v>
      </c>
      <c r="E120">
        <v>51.347000000000001</v>
      </c>
      <c r="F120">
        <v>28</v>
      </c>
      <c r="G120">
        <v>627</v>
      </c>
    </row>
    <row r="121" spans="1:7" x14ac:dyDescent="0.25">
      <c r="A121" t="s">
        <v>299</v>
      </c>
      <c r="B121" t="s">
        <v>2580</v>
      </c>
      <c r="C121">
        <v>19.2</v>
      </c>
      <c r="D121">
        <v>32.96</v>
      </c>
      <c r="E121">
        <v>51.088999999999999</v>
      </c>
      <c r="F121">
        <v>28</v>
      </c>
      <c r="G121">
        <v>626.79999999999995</v>
      </c>
    </row>
    <row r="122" spans="1:7" x14ac:dyDescent="0.25">
      <c r="A122" t="s">
        <v>299</v>
      </c>
      <c r="B122" t="s">
        <v>2581</v>
      </c>
      <c r="C122">
        <v>20.2</v>
      </c>
      <c r="D122">
        <v>34.476999999999997</v>
      </c>
      <c r="E122">
        <v>51.387</v>
      </c>
      <c r="F122">
        <v>28</v>
      </c>
      <c r="G122">
        <v>625.20000000000005</v>
      </c>
    </row>
    <row r="123" spans="1:7" x14ac:dyDescent="0.25">
      <c r="A123" t="s">
        <v>299</v>
      </c>
      <c r="B123" t="s">
        <v>2582</v>
      </c>
      <c r="C123">
        <v>19.3</v>
      </c>
      <c r="D123">
        <v>33.624000000000002</v>
      </c>
      <c r="E123">
        <v>51.396000000000001</v>
      </c>
      <c r="F123">
        <v>28</v>
      </c>
      <c r="G123">
        <v>606.4</v>
      </c>
    </row>
    <row r="124" spans="1:7" x14ac:dyDescent="0.25">
      <c r="A124" t="s">
        <v>299</v>
      </c>
      <c r="B124" t="s">
        <v>2583</v>
      </c>
      <c r="C124">
        <v>19.2</v>
      </c>
      <c r="D124">
        <v>33.277000000000001</v>
      </c>
      <c r="E124">
        <v>51.052</v>
      </c>
      <c r="F124">
        <v>28</v>
      </c>
      <c r="G124">
        <v>627.70000000000005</v>
      </c>
    </row>
    <row r="125" spans="1:7" x14ac:dyDescent="0.25">
      <c r="A125" t="s">
        <v>299</v>
      </c>
      <c r="B125" t="s">
        <v>2584</v>
      </c>
      <c r="C125">
        <v>19.600000000000001</v>
      </c>
      <c r="D125">
        <v>33.421999999999997</v>
      </c>
      <c r="E125">
        <v>51.404000000000003</v>
      </c>
      <c r="F125">
        <v>28</v>
      </c>
      <c r="G125">
        <v>615.1</v>
      </c>
    </row>
    <row r="126" spans="1:7" x14ac:dyDescent="0.25">
      <c r="A126" t="s">
        <v>299</v>
      </c>
      <c r="B126" t="s">
        <v>2585</v>
      </c>
      <c r="C126">
        <v>19.3</v>
      </c>
      <c r="D126">
        <v>33.456000000000003</v>
      </c>
      <c r="E126">
        <v>51.362000000000002</v>
      </c>
      <c r="F126">
        <v>28</v>
      </c>
      <c r="G126">
        <v>616.70000000000005</v>
      </c>
    </row>
    <row r="127" spans="1:7" x14ac:dyDescent="0.25">
      <c r="A127" t="s">
        <v>299</v>
      </c>
      <c r="B127" t="s">
        <v>2586</v>
      </c>
      <c r="C127">
        <v>19.3</v>
      </c>
      <c r="D127">
        <v>33.984999999999999</v>
      </c>
      <c r="E127">
        <v>51.284999999999997</v>
      </c>
      <c r="F127">
        <v>28</v>
      </c>
      <c r="G127">
        <v>616.9</v>
      </c>
    </row>
    <row r="128" spans="1:7" x14ac:dyDescent="0.25">
      <c r="A128" t="s">
        <v>299</v>
      </c>
      <c r="B128" t="s">
        <v>2587</v>
      </c>
      <c r="C128">
        <v>19.100000000000001</v>
      </c>
      <c r="D128">
        <v>33.923999999999999</v>
      </c>
      <c r="E128">
        <v>50.811</v>
      </c>
      <c r="F128">
        <v>27</v>
      </c>
      <c r="G128">
        <v>601.20000000000005</v>
      </c>
    </row>
    <row r="129" spans="1:7" x14ac:dyDescent="0.25">
      <c r="A129" t="s">
        <v>299</v>
      </c>
      <c r="B129" t="s">
        <v>2588</v>
      </c>
      <c r="C129">
        <v>19.100000000000001</v>
      </c>
      <c r="D129">
        <v>33.073999999999998</v>
      </c>
      <c r="E129">
        <v>50.915999999999997</v>
      </c>
      <c r="F129">
        <v>28</v>
      </c>
      <c r="G129">
        <v>614.4</v>
      </c>
    </row>
    <row r="130" spans="1:7" x14ac:dyDescent="0.25">
      <c r="A130" t="s">
        <v>299</v>
      </c>
      <c r="B130" t="s">
        <v>2589</v>
      </c>
      <c r="C130">
        <v>19</v>
      </c>
      <c r="D130">
        <v>33.329000000000001</v>
      </c>
      <c r="E130">
        <v>50.972000000000001</v>
      </c>
      <c r="F130">
        <v>28</v>
      </c>
      <c r="G130">
        <v>614.5</v>
      </c>
    </row>
    <row r="131" spans="1:7" x14ac:dyDescent="0.25">
      <c r="A131" t="s">
        <v>299</v>
      </c>
      <c r="B131" t="s">
        <v>2590</v>
      </c>
      <c r="C131">
        <v>19.100000000000001</v>
      </c>
      <c r="D131">
        <v>33.609000000000002</v>
      </c>
      <c r="E131">
        <v>51.337000000000003</v>
      </c>
      <c r="F131">
        <v>28</v>
      </c>
      <c r="G131">
        <v>626.1</v>
      </c>
    </row>
    <row r="132" spans="1:7" x14ac:dyDescent="0.25">
      <c r="A132" t="s">
        <v>299</v>
      </c>
      <c r="B132" t="s">
        <v>2591</v>
      </c>
      <c r="C132">
        <v>19</v>
      </c>
      <c r="D132">
        <v>33.170999999999999</v>
      </c>
      <c r="E132">
        <v>51.29</v>
      </c>
      <c r="F132">
        <v>28</v>
      </c>
      <c r="G132">
        <v>620.20000000000005</v>
      </c>
    </row>
    <row r="133" spans="1:7" x14ac:dyDescent="0.25">
      <c r="A133" t="s">
        <v>299</v>
      </c>
      <c r="B133" t="s">
        <v>2592</v>
      </c>
      <c r="C133">
        <v>20</v>
      </c>
      <c r="D133">
        <v>33.375999999999998</v>
      </c>
      <c r="E133">
        <v>51.262999999999998</v>
      </c>
      <c r="F133">
        <v>28</v>
      </c>
      <c r="G133">
        <v>623</v>
      </c>
    </row>
    <row r="134" spans="1:7" x14ac:dyDescent="0.25">
      <c r="A134" t="s">
        <v>299</v>
      </c>
      <c r="B134" t="s">
        <v>2593</v>
      </c>
      <c r="C134">
        <v>19.100000000000001</v>
      </c>
      <c r="D134">
        <v>33.332000000000001</v>
      </c>
      <c r="E134">
        <v>51.375999999999998</v>
      </c>
      <c r="F134">
        <v>28</v>
      </c>
      <c r="G134">
        <v>622.70000000000005</v>
      </c>
    </row>
    <row r="135" spans="1:7" x14ac:dyDescent="0.25">
      <c r="A135" t="s">
        <v>299</v>
      </c>
      <c r="B135" t="s">
        <v>2594</v>
      </c>
      <c r="C135">
        <v>19.399999999999999</v>
      </c>
      <c r="D135">
        <v>32.999000000000002</v>
      </c>
      <c r="E135">
        <v>51.335999999999999</v>
      </c>
      <c r="F135">
        <v>28</v>
      </c>
      <c r="G135">
        <v>625.9</v>
      </c>
    </row>
    <row r="136" spans="1:7" x14ac:dyDescent="0.25">
      <c r="A136" t="s">
        <v>299</v>
      </c>
      <c r="B136" t="s">
        <v>2595</v>
      </c>
      <c r="C136">
        <v>19.5</v>
      </c>
      <c r="D136">
        <v>33.247999999999998</v>
      </c>
      <c r="E136">
        <v>51.24</v>
      </c>
      <c r="F136">
        <v>28</v>
      </c>
      <c r="G136">
        <v>619.70000000000005</v>
      </c>
    </row>
    <row r="137" spans="1:7" x14ac:dyDescent="0.25">
      <c r="A137" t="s">
        <v>299</v>
      </c>
      <c r="B137" t="s">
        <v>2596</v>
      </c>
      <c r="C137">
        <v>19.399999999999999</v>
      </c>
      <c r="D137">
        <v>33.225000000000001</v>
      </c>
      <c r="E137">
        <v>51.261000000000003</v>
      </c>
      <c r="F137">
        <v>28</v>
      </c>
      <c r="G137">
        <v>623.9</v>
      </c>
    </row>
    <row r="138" spans="1:7" x14ac:dyDescent="0.25">
      <c r="A138" t="s">
        <v>299</v>
      </c>
      <c r="B138" t="s">
        <v>2597</v>
      </c>
      <c r="C138">
        <v>19.399999999999999</v>
      </c>
      <c r="D138">
        <v>33.164999999999999</v>
      </c>
      <c r="E138">
        <v>51.354999999999997</v>
      </c>
      <c r="F138">
        <v>28</v>
      </c>
      <c r="G138">
        <v>624.4</v>
      </c>
    </row>
    <row r="139" spans="1:7" x14ac:dyDescent="0.25">
      <c r="A139" t="s">
        <v>299</v>
      </c>
      <c r="B139" t="s">
        <v>2598</v>
      </c>
      <c r="C139">
        <v>19.5</v>
      </c>
      <c r="D139">
        <v>33.417000000000002</v>
      </c>
      <c r="E139">
        <v>51.348999999999997</v>
      </c>
      <c r="F139">
        <v>28</v>
      </c>
      <c r="G139">
        <v>619.5</v>
      </c>
    </row>
    <row r="140" spans="1:7" x14ac:dyDescent="0.25">
      <c r="A140" t="s">
        <v>299</v>
      </c>
      <c r="B140" t="s">
        <v>2599</v>
      </c>
      <c r="C140">
        <v>19.3</v>
      </c>
      <c r="D140">
        <v>32.591999999999999</v>
      </c>
      <c r="E140">
        <v>51.079000000000001</v>
      </c>
      <c r="F140">
        <v>28</v>
      </c>
      <c r="G140">
        <v>600.70000000000005</v>
      </c>
    </row>
    <row r="141" spans="1:7" x14ac:dyDescent="0.25">
      <c r="A141" t="s">
        <v>299</v>
      </c>
      <c r="B141" t="s">
        <v>2600</v>
      </c>
      <c r="C141">
        <v>19.399999999999999</v>
      </c>
      <c r="D141">
        <v>33.21</v>
      </c>
      <c r="E141">
        <v>51.415999999999997</v>
      </c>
      <c r="F141">
        <v>28</v>
      </c>
      <c r="G141">
        <v>623.1</v>
      </c>
    </row>
    <row r="142" spans="1:7" x14ac:dyDescent="0.25">
      <c r="A142" t="s">
        <v>299</v>
      </c>
      <c r="B142" t="s">
        <v>2601</v>
      </c>
      <c r="C142">
        <v>19.3</v>
      </c>
      <c r="D142">
        <v>33.098999999999997</v>
      </c>
      <c r="E142">
        <v>51.415999999999997</v>
      </c>
      <c r="F142">
        <v>28</v>
      </c>
      <c r="G142">
        <v>619.6</v>
      </c>
    </row>
    <row r="143" spans="1:7" x14ac:dyDescent="0.25">
      <c r="A143" t="s">
        <v>299</v>
      </c>
      <c r="B143" t="s">
        <v>2602</v>
      </c>
      <c r="C143">
        <v>18.8</v>
      </c>
      <c r="D143">
        <v>33.252000000000002</v>
      </c>
      <c r="E143">
        <v>50.978000000000002</v>
      </c>
      <c r="F143">
        <v>27</v>
      </c>
      <c r="G143">
        <v>608.79999999999995</v>
      </c>
    </row>
    <row r="144" spans="1:7" x14ac:dyDescent="0.25">
      <c r="A144" t="s">
        <v>299</v>
      </c>
      <c r="B144" t="s">
        <v>2603</v>
      </c>
      <c r="C144">
        <v>19.100000000000001</v>
      </c>
      <c r="D144">
        <v>33.156999999999996</v>
      </c>
      <c r="E144">
        <v>51.265999999999998</v>
      </c>
      <c r="F144">
        <v>28</v>
      </c>
      <c r="G144">
        <v>621</v>
      </c>
    </row>
    <row r="145" spans="1:7" x14ac:dyDescent="0.25">
      <c r="A145" t="s">
        <v>299</v>
      </c>
      <c r="B145" t="s">
        <v>2604</v>
      </c>
      <c r="C145">
        <v>19.2</v>
      </c>
      <c r="D145">
        <v>32.808999999999997</v>
      </c>
      <c r="E145">
        <v>51.584000000000003</v>
      </c>
      <c r="F145">
        <v>28</v>
      </c>
      <c r="G145">
        <v>617.79999999999995</v>
      </c>
    </row>
    <row r="146" spans="1:7" x14ac:dyDescent="0.25">
      <c r="A146" t="s">
        <v>299</v>
      </c>
      <c r="B146" t="s">
        <v>2605</v>
      </c>
      <c r="C146">
        <v>19.399999999999999</v>
      </c>
      <c r="D146">
        <v>33.192999999999998</v>
      </c>
      <c r="E146">
        <v>51.463999999999999</v>
      </c>
      <c r="F146">
        <v>30</v>
      </c>
      <c r="G146">
        <v>623.29999999999995</v>
      </c>
    </row>
    <row r="147" spans="1:7" x14ac:dyDescent="0.25">
      <c r="A147" t="s">
        <v>299</v>
      </c>
      <c r="B147" t="s">
        <v>2606</v>
      </c>
      <c r="C147">
        <v>19.100000000000001</v>
      </c>
      <c r="D147">
        <v>33.545000000000002</v>
      </c>
      <c r="E147">
        <v>51.268999999999998</v>
      </c>
      <c r="F147">
        <v>29</v>
      </c>
      <c r="G147">
        <v>615.6</v>
      </c>
    </row>
    <row r="148" spans="1:7" x14ac:dyDescent="0.25">
      <c r="A148" t="s">
        <v>299</v>
      </c>
      <c r="B148" t="s">
        <v>2607</v>
      </c>
      <c r="C148">
        <v>19.2</v>
      </c>
      <c r="D148">
        <v>32.935000000000002</v>
      </c>
      <c r="E148">
        <v>51.573999999999998</v>
      </c>
      <c r="F148">
        <v>33</v>
      </c>
      <c r="G148">
        <v>624.70000000000005</v>
      </c>
    </row>
    <row r="149" spans="1:7" x14ac:dyDescent="0.25">
      <c r="A149" t="s">
        <v>299</v>
      </c>
      <c r="B149" t="s">
        <v>2608</v>
      </c>
      <c r="C149">
        <v>19.399999999999999</v>
      </c>
      <c r="D149">
        <v>34.01</v>
      </c>
      <c r="E149">
        <v>51.161999999999999</v>
      </c>
      <c r="F149">
        <v>29</v>
      </c>
      <c r="G149">
        <v>616.1</v>
      </c>
    </row>
    <row r="150" spans="1:7" x14ac:dyDescent="0.25">
      <c r="A150" t="s">
        <v>299</v>
      </c>
      <c r="B150" t="s">
        <v>2609</v>
      </c>
      <c r="C150">
        <v>19.3</v>
      </c>
      <c r="D150">
        <v>33.128999999999998</v>
      </c>
      <c r="E150">
        <v>51.31</v>
      </c>
      <c r="F150">
        <v>28</v>
      </c>
      <c r="G150">
        <v>621.9</v>
      </c>
    </row>
    <row r="151" spans="1:7" x14ac:dyDescent="0.25">
      <c r="A151" t="s">
        <v>299</v>
      </c>
      <c r="B151" t="s">
        <v>2610</v>
      </c>
      <c r="C151">
        <v>19</v>
      </c>
      <c r="D151">
        <v>32.658999999999999</v>
      </c>
      <c r="E151">
        <v>51.316000000000003</v>
      </c>
      <c r="F151">
        <v>29</v>
      </c>
      <c r="G151">
        <v>618.29999999999995</v>
      </c>
    </row>
    <row r="152" spans="1:7" x14ac:dyDescent="0.25">
      <c r="A152" t="s">
        <v>299</v>
      </c>
      <c r="B152" t="s">
        <v>2611</v>
      </c>
      <c r="C152">
        <v>19.3</v>
      </c>
      <c r="D152">
        <v>33.506</v>
      </c>
      <c r="E152">
        <v>51.415999999999997</v>
      </c>
      <c r="F152">
        <v>29</v>
      </c>
      <c r="G152">
        <v>626.5</v>
      </c>
    </row>
    <row r="153" spans="1:7" x14ac:dyDescent="0.25">
      <c r="A153" t="s">
        <v>299</v>
      </c>
      <c r="B153" t="s">
        <v>2612</v>
      </c>
      <c r="C153">
        <v>19.399999999999999</v>
      </c>
      <c r="D153">
        <v>33.176000000000002</v>
      </c>
      <c r="E153">
        <v>51.284999999999997</v>
      </c>
      <c r="F153">
        <v>29</v>
      </c>
      <c r="G153">
        <v>624.6</v>
      </c>
    </row>
    <row r="154" spans="1:7" x14ac:dyDescent="0.25">
      <c r="A154" t="s">
        <v>299</v>
      </c>
      <c r="B154" t="s">
        <v>2613</v>
      </c>
      <c r="C154">
        <v>19.100000000000001</v>
      </c>
      <c r="D154">
        <v>32.622999999999998</v>
      </c>
      <c r="E154">
        <v>51.247</v>
      </c>
      <c r="F154">
        <v>28</v>
      </c>
      <c r="G154">
        <v>618.5</v>
      </c>
    </row>
    <row r="155" spans="1:7" x14ac:dyDescent="0.25">
      <c r="A155" t="s">
        <v>299</v>
      </c>
      <c r="B155" t="s">
        <v>2614</v>
      </c>
      <c r="C155">
        <v>19.399999999999999</v>
      </c>
      <c r="D155">
        <v>33.481999999999999</v>
      </c>
      <c r="E155">
        <v>51.448999999999998</v>
      </c>
      <c r="F155">
        <v>29</v>
      </c>
      <c r="G155">
        <v>628.1</v>
      </c>
    </row>
    <row r="156" spans="1:7" x14ac:dyDescent="0.25">
      <c r="A156" t="s">
        <v>299</v>
      </c>
      <c r="B156" t="s">
        <v>2615</v>
      </c>
      <c r="C156">
        <v>19.3</v>
      </c>
      <c r="D156">
        <v>34.027000000000001</v>
      </c>
      <c r="E156">
        <v>51.140999999999998</v>
      </c>
      <c r="F156">
        <v>28</v>
      </c>
      <c r="G156">
        <v>607.70000000000005</v>
      </c>
    </row>
    <row r="157" spans="1:7" x14ac:dyDescent="0.25">
      <c r="A157" t="s">
        <v>299</v>
      </c>
      <c r="B157" t="s">
        <v>2616</v>
      </c>
      <c r="C157">
        <v>19.3</v>
      </c>
      <c r="D157">
        <v>34.027000000000001</v>
      </c>
      <c r="E157">
        <v>51.21</v>
      </c>
      <c r="F157">
        <v>29</v>
      </c>
      <c r="G157">
        <v>607.70000000000005</v>
      </c>
    </row>
    <row r="158" spans="1:7" x14ac:dyDescent="0.25">
      <c r="A158" t="s">
        <v>299</v>
      </c>
      <c r="B158" t="s">
        <v>2617</v>
      </c>
      <c r="C158">
        <v>19.5</v>
      </c>
      <c r="D158">
        <v>33.396000000000001</v>
      </c>
      <c r="E158">
        <v>51.259</v>
      </c>
      <c r="F158">
        <v>28</v>
      </c>
      <c r="G158">
        <v>617.5</v>
      </c>
    </row>
    <row r="159" spans="1:7" x14ac:dyDescent="0.25">
      <c r="A159" t="s">
        <v>299</v>
      </c>
      <c r="B159" t="s">
        <v>2618</v>
      </c>
      <c r="C159">
        <v>19.100000000000001</v>
      </c>
      <c r="D159">
        <v>33.950000000000003</v>
      </c>
      <c r="E159">
        <v>51.048000000000002</v>
      </c>
      <c r="F159">
        <v>29</v>
      </c>
      <c r="G159">
        <v>619.20000000000005</v>
      </c>
    </row>
    <row r="160" spans="1:7" x14ac:dyDescent="0.25">
      <c r="A160" t="s">
        <v>299</v>
      </c>
      <c r="B160" t="s">
        <v>2619</v>
      </c>
      <c r="C160">
        <v>19.3</v>
      </c>
      <c r="D160">
        <v>33.380000000000003</v>
      </c>
      <c r="E160">
        <v>51.073</v>
      </c>
      <c r="F160">
        <v>28</v>
      </c>
      <c r="G160">
        <v>615.1</v>
      </c>
    </row>
    <row r="161" spans="1:7" x14ac:dyDescent="0.25">
      <c r="A161" t="s">
        <v>299</v>
      </c>
      <c r="B161" t="s">
        <v>2620</v>
      </c>
      <c r="C161">
        <v>19.2</v>
      </c>
      <c r="D161">
        <v>33.012999999999998</v>
      </c>
      <c r="E161">
        <v>51.271999999999998</v>
      </c>
      <c r="F161">
        <v>29</v>
      </c>
      <c r="G161">
        <v>616.1</v>
      </c>
    </row>
    <row r="162" spans="1:7" x14ac:dyDescent="0.25">
      <c r="A162" t="s">
        <v>299</v>
      </c>
      <c r="B162" t="s">
        <v>2621</v>
      </c>
      <c r="C162">
        <v>19.2</v>
      </c>
      <c r="D162">
        <v>33.790999999999997</v>
      </c>
      <c r="E162">
        <v>51.261000000000003</v>
      </c>
      <c r="F162">
        <v>28</v>
      </c>
      <c r="G162">
        <v>616.9</v>
      </c>
    </row>
    <row r="163" spans="1:7" x14ac:dyDescent="0.25">
      <c r="A163" t="s">
        <v>299</v>
      </c>
      <c r="B163" t="s">
        <v>2622</v>
      </c>
      <c r="C163">
        <v>19.2</v>
      </c>
      <c r="D163">
        <v>33.619999999999997</v>
      </c>
      <c r="E163">
        <v>51.417000000000002</v>
      </c>
      <c r="F163">
        <v>29</v>
      </c>
      <c r="G163">
        <v>617.5</v>
      </c>
    </row>
    <row r="164" spans="1:7" x14ac:dyDescent="0.25">
      <c r="A164" t="s">
        <v>299</v>
      </c>
      <c r="B164" t="s">
        <v>2623</v>
      </c>
      <c r="C164">
        <v>19.100000000000001</v>
      </c>
      <c r="D164">
        <v>32.994999999999997</v>
      </c>
      <c r="E164">
        <v>51.253</v>
      </c>
      <c r="F164">
        <v>28</v>
      </c>
      <c r="G164">
        <v>620.4</v>
      </c>
    </row>
    <row r="165" spans="1:7" x14ac:dyDescent="0.25">
      <c r="A165" t="s">
        <v>299</v>
      </c>
      <c r="B165" t="s">
        <v>2624</v>
      </c>
      <c r="C165">
        <v>19.399999999999999</v>
      </c>
      <c r="D165">
        <v>34.25</v>
      </c>
      <c r="E165">
        <v>51.213000000000001</v>
      </c>
      <c r="F165">
        <v>29</v>
      </c>
      <c r="G165">
        <v>613.9</v>
      </c>
    </row>
    <row r="166" spans="1:7" x14ac:dyDescent="0.25">
      <c r="A166" t="s">
        <v>299</v>
      </c>
      <c r="B166" t="s">
        <v>2625</v>
      </c>
      <c r="C166">
        <v>19.399999999999999</v>
      </c>
      <c r="D166">
        <v>34.25</v>
      </c>
      <c r="E166">
        <v>51.173999999999999</v>
      </c>
      <c r="F166">
        <v>29</v>
      </c>
      <c r="G166">
        <v>613.9</v>
      </c>
    </row>
    <row r="167" spans="1:7" x14ac:dyDescent="0.25">
      <c r="A167" t="s">
        <v>299</v>
      </c>
      <c r="B167" t="s">
        <v>2626</v>
      </c>
      <c r="C167">
        <v>19.3</v>
      </c>
      <c r="D167">
        <v>33.515000000000001</v>
      </c>
      <c r="E167">
        <v>51.28</v>
      </c>
      <c r="F167">
        <v>30</v>
      </c>
      <c r="G167">
        <v>614.70000000000005</v>
      </c>
    </row>
    <row r="168" spans="1:7" x14ac:dyDescent="0.25">
      <c r="A168" t="s">
        <v>299</v>
      </c>
      <c r="B168" t="s">
        <v>2627</v>
      </c>
      <c r="C168">
        <v>19.3</v>
      </c>
      <c r="D168">
        <v>33.457000000000001</v>
      </c>
      <c r="E168">
        <v>51.405000000000001</v>
      </c>
      <c r="F168">
        <v>28</v>
      </c>
      <c r="G168">
        <v>619</v>
      </c>
    </row>
    <row r="169" spans="1:7" x14ac:dyDescent="0.25">
      <c r="A169" t="s">
        <v>299</v>
      </c>
      <c r="B169" t="s">
        <v>2628</v>
      </c>
      <c r="C169">
        <v>19.5</v>
      </c>
      <c r="D169">
        <v>33.973999999999997</v>
      </c>
      <c r="E169">
        <v>51.137</v>
      </c>
      <c r="F169">
        <v>30</v>
      </c>
      <c r="G169">
        <v>610.70000000000005</v>
      </c>
    </row>
    <row r="170" spans="1:7" x14ac:dyDescent="0.25">
      <c r="A170" t="s">
        <v>299</v>
      </c>
      <c r="B170" t="s">
        <v>2629</v>
      </c>
      <c r="C170">
        <v>19.2</v>
      </c>
      <c r="D170">
        <v>33.973999999999997</v>
      </c>
      <c r="E170">
        <v>51.182000000000002</v>
      </c>
      <c r="F170">
        <v>29</v>
      </c>
      <c r="G170">
        <v>610.70000000000005</v>
      </c>
    </row>
    <row r="171" spans="1:7" x14ac:dyDescent="0.25">
      <c r="A171" t="s">
        <v>299</v>
      </c>
      <c r="B171" t="s">
        <v>2630</v>
      </c>
      <c r="C171">
        <v>19.2</v>
      </c>
      <c r="D171">
        <v>33.076999999999998</v>
      </c>
      <c r="E171">
        <v>51.072000000000003</v>
      </c>
      <c r="F171">
        <v>27</v>
      </c>
      <c r="G171">
        <v>606.70000000000005</v>
      </c>
    </row>
    <row r="172" spans="1:7" x14ac:dyDescent="0.25">
      <c r="A172" t="s">
        <v>299</v>
      </c>
      <c r="B172" t="s">
        <v>2631</v>
      </c>
      <c r="C172">
        <v>19.3</v>
      </c>
      <c r="D172">
        <v>33.561</v>
      </c>
      <c r="E172">
        <v>51.115000000000002</v>
      </c>
      <c r="F172">
        <v>28</v>
      </c>
      <c r="G172">
        <v>617</v>
      </c>
    </row>
    <row r="173" spans="1:7" x14ac:dyDescent="0.25">
      <c r="A173" t="s">
        <v>299</v>
      </c>
      <c r="B173" t="s">
        <v>2632</v>
      </c>
      <c r="C173">
        <v>19.2</v>
      </c>
      <c r="D173">
        <v>33.243000000000002</v>
      </c>
      <c r="E173">
        <v>50.978999999999999</v>
      </c>
      <c r="F173">
        <v>28</v>
      </c>
      <c r="G173">
        <v>618.9</v>
      </c>
    </row>
    <row r="174" spans="1:7" x14ac:dyDescent="0.25">
      <c r="A174" t="s">
        <v>299</v>
      </c>
      <c r="B174" t="s">
        <v>2633</v>
      </c>
      <c r="C174">
        <v>19.100000000000001</v>
      </c>
      <c r="D174">
        <v>33.478000000000002</v>
      </c>
      <c r="E174">
        <v>51.107999999999997</v>
      </c>
      <c r="F174">
        <v>28</v>
      </c>
      <c r="G174">
        <v>610.4</v>
      </c>
    </row>
    <row r="175" spans="1:7" x14ac:dyDescent="0.25">
      <c r="A175" t="s">
        <v>299</v>
      </c>
      <c r="B175" t="s">
        <v>2634</v>
      </c>
      <c r="C175">
        <v>19.600000000000001</v>
      </c>
      <c r="D175">
        <v>33.183</v>
      </c>
      <c r="E175">
        <v>51.316000000000003</v>
      </c>
      <c r="F175">
        <v>29</v>
      </c>
      <c r="G175">
        <v>615.79999999999995</v>
      </c>
    </row>
    <row r="176" spans="1:7" x14ac:dyDescent="0.25">
      <c r="A176" t="s">
        <v>299</v>
      </c>
      <c r="B176" t="s">
        <v>2635</v>
      </c>
      <c r="C176">
        <v>19.100000000000001</v>
      </c>
      <c r="D176">
        <v>33.076000000000001</v>
      </c>
      <c r="E176">
        <v>51.043999999999997</v>
      </c>
      <c r="F176">
        <v>28</v>
      </c>
      <c r="G176">
        <v>612</v>
      </c>
    </row>
    <row r="177" spans="1:7" x14ac:dyDescent="0.25">
      <c r="A177" t="s">
        <v>299</v>
      </c>
      <c r="B177" t="s">
        <v>2636</v>
      </c>
      <c r="C177">
        <v>19.100000000000001</v>
      </c>
      <c r="D177">
        <v>33.076000000000001</v>
      </c>
      <c r="E177">
        <v>51.279000000000003</v>
      </c>
      <c r="F177">
        <v>29</v>
      </c>
      <c r="G177">
        <v>612</v>
      </c>
    </row>
    <row r="178" spans="1:7" x14ac:dyDescent="0.25">
      <c r="A178" t="s">
        <v>299</v>
      </c>
      <c r="B178" t="s">
        <v>2637</v>
      </c>
      <c r="C178">
        <v>19.2</v>
      </c>
      <c r="D178">
        <v>32.930999999999997</v>
      </c>
      <c r="E178">
        <v>51.252000000000002</v>
      </c>
      <c r="F178">
        <v>29</v>
      </c>
      <c r="G178">
        <v>612.5</v>
      </c>
    </row>
    <row r="179" spans="1:7" x14ac:dyDescent="0.25">
      <c r="A179" t="s">
        <v>299</v>
      </c>
      <c r="B179" t="s">
        <v>2638</v>
      </c>
      <c r="C179">
        <v>19.3</v>
      </c>
      <c r="D179">
        <v>33.466000000000001</v>
      </c>
      <c r="E179">
        <v>51.273000000000003</v>
      </c>
      <c r="F179">
        <v>29</v>
      </c>
      <c r="G179">
        <v>625.79999999999995</v>
      </c>
    </row>
    <row r="180" spans="1:7" x14ac:dyDescent="0.25">
      <c r="A180" t="s">
        <v>299</v>
      </c>
      <c r="B180" t="s">
        <v>2639</v>
      </c>
      <c r="C180">
        <v>19.3</v>
      </c>
      <c r="D180">
        <v>33.314</v>
      </c>
      <c r="E180">
        <v>51.334000000000003</v>
      </c>
      <c r="F180">
        <v>29</v>
      </c>
      <c r="G180">
        <v>621.20000000000005</v>
      </c>
    </row>
    <row r="181" spans="1:7" x14ac:dyDescent="0.25">
      <c r="A181" t="s">
        <v>299</v>
      </c>
      <c r="B181" t="s">
        <v>2640</v>
      </c>
      <c r="C181">
        <v>19.3</v>
      </c>
      <c r="D181">
        <v>33.314</v>
      </c>
      <c r="E181">
        <v>51.177999999999997</v>
      </c>
      <c r="F181">
        <v>28</v>
      </c>
      <c r="G181">
        <v>621.20000000000005</v>
      </c>
    </row>
    <row r="182" spans="1:7" x14ac:dyDescent="0.25">
      <c r="A182" t="s">
        <v>299</v>
      </c>
      <c r="B182" t="s">
        <v>2641</v>
      </c>
      <c r="C182">
        <v>19.3</v>
      </c>
      <c r="D182">
        <v>33.475000000000001</v>
      </c>
      <c r="E182">
        <v>51.146999999999998</v>
      </c>
      <c r="F182">
        <v>28</v>
      </c>
      <c r="G182">
        <v>625.5</v>
      </c>
    </row>
    <row r="183" spans="1:7" x14ac:dyDescent="0.25">
      <c r="A183" t="s">
        <v>299</v>
      </c>
      <c r="B183" t="s">
        <v>2642</v>
      </c>
      <c r="C183">
        <v>20.8</v>
      </c>
      <c r="D183">
        <v>33.959000000000003</v>
      </c>
      <c r="E183">
        <v>51.125999999999998</v>
      </c>
      <c r="F183">
        <v>28</v>
      </c>
      <c r="G183">
        <v>628.29999999999995</v>
      </c>
    </row>
    <row r="184" spans="1:7" x14ac:dyDescent="0.25">
      <c r="A184" t="s">
        <v>299</v>
      </c>
      <c r="B184" t="s">
        <v>2643</v>
      </c>
      <c r="C184">
        <v>19.100000000000001</v>
      </c>
      <c r="D184">
        <v>32.906999999999996</v>
      </c>
      <c r="E184">
        <v>51.082000000000001</v>
      </c>
      <c r="F184">
        <v>29</v>
      </c>
      <c r="G184">
        <v>620.6</v>
      </c>
    </row>
    <row r="185" spans="1:7" x14ac:dyDescent="0.25">
      <c r="A185" t="s">
        <v>299</v>
      </c>
      <c r="B185" t="s">
        <v>2644</v>
      </c>
      <c r="C185">
        <v>20.2</v>
      </c>
      <c r="D185">
        <v>34.271000000000001</v>
      </c>
      <c r="E185">
        <v>51.06</v>
      </c>
      <c r="F185">
        <v>28</v>
      </c>
      <c r="G185">
        <v>624.4</v>
      </c>
    </row>
    <row r="186" spans="1:7" x14ac:dyDescent="0.25">
      <c r="A186" t="s">
        <v>299</v>
      </c>
      <c r="B186" t="s">
        <v>2645</v>
      </c>
      <c r="C186">
        <v>19.5</v>
      </c>
      <c r="D186">
        <v>33.305</v>
      </c>
      <c r="E186">
        <v>51.155999999999999</v>
      </c>
      <c r="F186">
        <v>29</v>
      </c>
      <c r="G186">
        <v>624.1</v>
      </c>
    </row>
    <row r="187" spans="1:7" x14ac:dyDescent="0.25">
      <c r="A187" t="s">
        <v>299</v>
      </c>
      <c r="B187" t="s">
        <v>2646</v>
      </c>
      <c r="C187">
        <v>19.2</v>
      </c>
      <c r="D187">
        <v>33.180999999999997</v>
      </c>
      <c r="E187">
        <v>51.192999999999998</v>
      </c>
      <c r="F187">
        <v>29</v>
      </c>
      <c r="G187">
        <v>620</v>
      </c>
    </row>
    <row r="188" spans="1:7" x14ac:dyDescent="0.25">
      <c r="A188" t="s">
        <v>299</v>
      </c>
      <c r="B188" t="s">
        <v>2647</v>
      </c>
      <c r="C188">
        <v>19.7</v>
      </c>
      <c r="D188">
        <v>33.289000000000001</v>
      </c>
      <c r="E188">
        <v>51.274999999999999</v>
      </c>
      <c r="F188">
        <v>28</v>
      </c>
      <c r="G188">
        <v>624.79999999999995</v>
      </c>
    </row>
    <row r="189" spans="1:7" x14ac:dyDescent="0.25">
      <c r="A189" t="s">
        <v>299</v>
      </c>
      <c r="B189" t="s">
        <v>2648</v>
      </c>
      <c r="C189">
        <v>19.3</v>
      </c>
      <c r="D189">
        <v>33.164999999999999</v>
      </c>
      <c r="E189">
        <v>50.963000000000001</v>
      </c>
      <c r="F189">
        <v>28</v>
      </c>
      <c r="G189">
        <v>628.20000000000005</v>
      </c>
    </row>
    <row r="190" spans="1:7" x14ac:dyDescent="0.25">
      <c r="A190" t="s">
        <v>299</v>
      </c>
      <c r="B190" t="s">
        <v>2649</v>
      </c>
      <c r="C190">
        <v>19.600000000000001</v>
      </c>
      <c r="D190">
        <v>33.433999999999997</v>
      </c>
      <c r="E190">
        <v>51.488</v>
      </c>
      <c r="F190">
        <v>26</v>
      </c>
      <c r="G190">
        <v>629.29999999999995</v>
      </c>
    </row>
    <row r="191" spans="1:7" x14ac:dyDescent="0.25">
      <c r="A191" t="s">
        <v>299</v>
      </c>
      <c r="B191" t="s">
        <v>2650</v>
      </c>
      <c r="C191">
        <v>19.399999999999999</v>
      </c>
      <c r="D191">
        <v>33.561999999999998</v>
      </c>
      <c r="E191">
        <v>51.32</v>
      </c>
      <c r="F191">
        <v>29</v>
      </c>
      <c r="G191">
        <v>625.6</v>
      </c>
    </row>
    <row r="192" spans="1:7" x14ac:dyDescent="0.25">
      <c r="A192" t="s">
        <v>299</v>
      </c>
      <c r="B192" t="s">
        <v>2651</v>
      </c>
      <c r="C192">
        <v>19.100000000000001</v>
      </c>
      <c r="D192">
        <v>33.015999999999998</v>
      </c>
      <c r="E192">
        <v>51.325000000000003</v>
      </c>
      <c r="F192">
        <v>28</v>
      </c>
      <c r="G192">
        <v>628.9</v>
      </c>
    </row>
    <row r="193" spans="1:7" x14ac:dyDescent="0.25">
      <c r="A193" t="s">
        <v>299</v>
      </c>
      <c r="B193" t="s">
        <v>2652</v>
      </c>
      <c r="C193">
        <v>19.399999999999999</v>
      </c>
      <c r="D193">
        <v>32.966000000000001</v>
      </c>
      <c r="E193">
        <v>51.271999999999998</v>
      </c>
      <c r="F193">
        <v>29</v>
      </c>
      <c r="G193">
        <v>626.6</v>
      </c>
    </row>
    <row r="194" spans="1:7" x14ac:dyDescent="0.25">
      <c r="A194" t="s">
        <v>299</v>
      </c>
      <c r="B194" t="s">
        <v>2653</v>
      </c>
      <c r="C194">
        <v>19.3</v>
      </c>
      <c r="D194">
        <v>33.384999999999998</v>
      </c>
      <c r="E194">
        <v>51.23</v>
      </c>
      <c r="F194">
        <v>29</v>
      </c>
      <c r="G194">
        <v>623.79999999999995</v>
      </c>
    </row>
    <row r="195" spans="1:7" x14ac:dyDescent="0.25">
      <c r="A195" t="s">
        <v>299</v>
      </c>
      <c r="B195" t="s">
        <v>2654</v>
      </c>
      <c r="C195">
        <v>19.100000000000001</v>
      </c>
      <c r="D195">
        <v>32.764000000000003</v>
      </c>
      <c r="E195">
        <v>51.185000000000002</v>
      </c>
      <c r="F195">
        <v>28</v>
      </c>
      <c r="G195">
        <v>628.6</v>
      </c>
    </row>
    <row r="196" spans="1:7" x14ac:dyDescent="0.25">
      <c r="A196" t="s">
        <v>299</v>
      </c>
      <c r="B196" t="s">
        <v>2655</v>
      </c>
      <c r="C196">
        <v>19.2</v>
      </c>
      <c r="D196">
        <v>33.927</v>
      </c>
      <c r="E196">
        <v>51.051000000000002</v>
      </c>
      <c r="F196">
        <v>28</v>
      </c>
      <c r="G196">
        <v>622.4</v>
      </c>
    </row>
    <row r="197" spans="1:7" x14ac:dyDescent="0.25">
      <c r="A197" t="s">
        <v>299</v>
      </c>
      <c r="B197" t="s">
        <v>2656</v>
      </c>
      <c r="C197">
        <v>19.100000000000001</v>
      </c>
      <c r="D197">
        <v>33.22</v>
      </c>
      <c r="E197">
        <v>51.19</v>
      </c>
      <c r="F197">
        <v>29</v>
      </c>
      <c r="G197">
        <v>624.5</v>
      </c>
    </row>
    <row r="198" spans="1:7" x14ac:dyDescent="0.25">
      <c r="A198" t="s">
        <v>299</v>
      </c>
      <c r="B198" t="s">
        <v>2657</v>
      </c>
      <c r="C198">
        <v>19.100000000000001</v>
      </c>
      <c r="D198">
        <v>33.887</v>
      </c>
      <c r="E198">
        <v>51.253</v>
      </c>
      <c r="F198">
        <v>27</v>
      </c>
      <c r="G198">
        <v>620.20000000000005</v>
      </c>
    </row>
    <row r="199" spans="1:7" x14ac:dyDescent="0.25">
      <c r="A199" t="s">
        <v>299</v>
      </c>
      <c r="B199" t="s">
        <v>2658</v>
      </c>
      <c r="C199">
        <v>19.3</v>
      </c>
      <c r="D199">
        <v>33.851999999999997</v>
      </c>
      <c r="E199">
        <v>51.171999999999997</v>
      </c>
      <c r="F199">
        <v>29</v>
      </c>
      <c r="G199">
        <v>622.20000000000005</v>
      </c>
    </row>
    <row r="200" spans="1:7" x14ac:dyDescent="0.25">
      <c r="A200" t="s">
        <v>299</v>
      </c>
      <c r="B200" t="s">
        <v>2659</v>
      </c>
      <c r="C200">
        <v>19.100000000000001</v>
      </c>
      <c r="D200">
        <v>33.292000000000002</v>
      </c>
      <c r="E200">
        <v>51.069000000000003</v>
      </c>
      <c r="F200">
        <v>28</v>
      </c>
      <c r="G200">
        <v>627.5</v>
      </c>
    </row>
    <row r="201" spans="1:7" x14ac:dyDescent="0.25">
      <c r="A201" t="s">
        <v>299</v>
      </c>
      <c r="B201" t="s">
        <v>2660</v>
      </c>
      <c r="C201">
        <v>18.8</v>
      </c>
      <c r="D201">
        <v>33.597999999999999</v>
      </c>
      <c r="E201">
        <v>51.142000000000003</v>
      </c>
      <c r="F201">
        <v>28</v>
      </c>
      <c r="G201">
        <v>617</v>
      </c>
    </row>
    <row r="202" spans="1:7" x14ac:dyDescent="0.25">
      <c r="A202" t="s">
        <v>299</v>
      </c>
      <c r="B202" t="s">
        <v>2661</v>
      </c>
      <c r="C202">
        <v>19.3</v>
      </c>
      <c r="D202">
        <v>32.844999999999999</v>
      </c>
      <c r="E202">
        <v>51.164000000000001</v>
      </c>
      <c r="F202">
        <v>28</v>
      </c>
      <c r="G202">
        <v>627.70000000000005</v>
      </c>
    </row>
    <row r="203" spans="1:7" x14ac:dyDescent="0.25">
      <c r="A203" t="s">
        <v>299</v>
      </c>
      <c r="B203" t="s">
        <v>2662</v>
      </c>
      <c r="C203">
        <v>19.2</v>
      </c>
      <c r="D203">
        <v>34.460999999999999</v>
      </c>
      <c r="E203">
        <v>51.173000000000002</v>
      </c>
      <c r="F203">
        <v>29</v>
      </c>
      <c r="G203">
        <v>624.6</v>
      </c>
    </row>
    <row r="204" spans="1:7" x14ac:dyDescent="0.25">
      <c r="A204" t="s">
        <v>299</v>
      </c>
      <c r="B204" t="s">
        <v>2663</v>
      </c>
      <c r="C204">
        <v>19.3</v>
      </c>
      <c r="D204">
        <v>32.787999999999997</v>
      </c>
      <c r="E204">
        <v>51.222999999999999</v>
      </c>
      <c r="F204">
        <v>28</v>
      </c>
      <c r="G204">
        <v>625</v>
      </c>
    </row>
    <row r="205" spans="1:7" x14ac:dyDescent="0.25">
      <c r="A205" t="s">
        <v>299</v>
      </c>
      <c r="B205" t="s">
        <v>2664</v>
      </c>
      <c r="C205">
        <v>19.100000000000001</v>
      </c>
      <c r="D205">
        <v>34.481999999999999</v>
      </c>
      <c r="E205">
        <v>50.896000000000001</v>
      </c>
      <c r="F205">
        <v>28</v>
      </c>
      <c r="G205">
        <v>620</v>
      </c>
    </row>
    <row r="206" spans="1:7" x14ac:dyDescent="0.25">
      <c r="A206" t="s">
        <v>299</v>
      </c>
      <c r="B206" t="s">
        <v>2665</v>
      </c>
      <c r="C206">
        <v>19.100000000000001</v>
      </c>
      <c r="D206">
        <v>33.466999999999999</v>
      </c>
      <c r="E206">
        <v>51.131999999999998</v>
      </c>
      <c r="F206">
        <v>28</v>
      </c>
      <c r="G206">
        <v>627.9</v>
      </c>
    </row>
    <row r="207" spans="1:7" x14ac:dyDescent="0.25">
      <c r="A207" t="s">
        <v>299</v>
      </c>
      <c r="B207" t="s">
        <v>2666</v>
      </c>
      <c r="C207">
        <v>19.2</v>
      </c>
      <c r="D207">
        <v>33.929000000000002</v>
      </c>
      <c r="E207">
        <v>51.423000000000002</v>
      </c>
      <c r="F207">
        <v>29</v>
      </c>
      <c r="G207">
        <v>617.9</v>
      </c>
    </row>
    <row r="208" spans="1:7" x14ac:dyDescent="0.25">
      <c r="A208" t="s">
        <v>299</v>
      </c>
      <c r="B208" t="s">
        <v>2667</v>
      </c>
      <c r="C208">
        <v>19.2</v>
      </c>
      <c r="D208">
        <v>33.81</v>
      </c>
      <c r="E208">
        <v>51.106999999999999</v>
      </c>
      <c r="F208">
        <v>28</v>
      </c>
      <c r="G208">
        <v>620.70000000000005</v>
      </c>
    </row>
    <row r="209" spans="1:7" x14ac:dyDescent="0.25">
      <c r="A209" t="s">
        <v>299</v>
      </c>
      <c r="B209" t="s">
        <v>2668</v>
      </c>
      <c r="C209">
        <v>19.399999999999999</v>
      </c>
      <c r="D209">
        <v>33.558</v>
      </c>
      <c r="E209">
        <v>51.345999999999997</v>
      </c>
      <c r="F209">
        <v>29</v>
      </c>
      <c r="G209">
        <v>625.5</v>
      </c>
    </row>
    <row r="210" spans="1:7" x14ac:dyDescent="0.25">
      <c r="A210" t="s">
        <v>299</v>
      </c>
      <c r="B210" t="s">
        <v>2669</v>
      </c>
      <c r="C210">
        <v>19.100000000000001</v>
      </c>
      <c r="D210">
        <v>33.561</v>
      </c>
      <c r="E210">
        <v>51.368000000000002</v>
      </c>
      <c r="F210">
        <v>28</v>
      </c>
      <c r="G210">
        <v>625.6</v>
      </c>
    </row>
    <row r="211" spans="1:7" x14ac:dyDescent="0.25">
      <c r="A211" t="s">
        <v>299</v>
      </c>
      <c r="B211" t="s">
        <v>2670</v>
      </c>
      <c r="C211">
        <v>19.100000000000001</v>
      </c>
      <c r="D211">
        <v>33.402000000000001</v>
      </c>
      <c r="E211">
        <v>51.302</v>
      </c>
      <c r="F211">
        <v>29</v>
      </c>
      <c r="G211">
        <v>613.6</v>
      </c>
    </row>
    <row r="212" spans="1:7" x14ac:dyDescent="0.25">
      <c r="A212" t="s">
        <v>299</v>
      </c>
      <c r="B212" t="s">
        <v>2671</v>
      </c>
      <c r="C212">
        <v>19.100000000000001</v>
      </c>
      <c r="D212">
        <v>33.189</v>
      </c>
      <c r="E212">
        <v>51.219000000000001</v>
      </c>
      <c r="F212">
        <v>28</v>
      </c>
      <c r="G212">
        <v>623.1</v>
      </c>
    </row>
    <row r="213" spans="1:7" x14ac:dyDescent="0.25">
      <c r="A213" t="s">
        <v>299</v>
      </c>
      <c r="B213" t="s">
        <v>2672</v>
      </c>
      <c r="C213">
        <v>19.100000000000001</v>
      </c>
      <c r="D213">
        <v>33.113</v>
      </c>
      <c r="E213">
        <v>51.423999999999999</v>
      </c>
      <c r="F213">
        <v>28</v>
      </c>
      <c r="G213">
        <v>621.70000000000005</v>
      </c>
    </row>
    <row r="214" spans="1:7" x14ac:dyDescent="0.25">
      <c r="A214" t="s">
        <v>299</v>
      </c>
      <c r="B214" t="s">
        <v>2673</v>
      </c>
      <c r="C214">
        <v>19.100000000000001</v>
      </c>
      <c r="D214">
        <v>32.889000000000003</v>
      </c>
      <c r="E214">
        <v>51.412999999999997</v>
      </c>
      <c r="F214">
        <v>28</v>
      </c>
      <c r="G214">
        <v>629.5</v>
      </c>
    </row>
    <row r="215" spans="1:7" x14ac:dyDescent="0.25">
      <c r="A215" t="s">
        <v>299</v>
      </c>
      <c r="B215" t="s">
        <v>2674</v>
      </c>
      <c r="C215">
        <v>19.399999999999999</v>
      </c>
      <c r="D215">
        <v>33.042999999999999</v>
      </c>
      <c r="E215">
        <v>51.156999999999996</v>
      </c>
      <c r="F215">
        <v>28</v>
      </c>
      <c r="G215">
        <v>625.4</v>
      </c>
    </row>
    <row r="216" spans="1:7" x14ac:dyDescent="0.25">
      <c r="A216" t="s">
        <v>299</v>
      </c>
      <c r="B216" t="s">
        <v>2675</v>
      </c>
      <c r="C216">
        <v>19.3</v>
      </c>
      <c r="D216">
        <v>32.924999999999997</v>
      </c>
      <c r="E216">
        <v>51.328000000000003</v>
      </c>
      <c r="F216">
        <v>28</v>
      </c>
      <c r="G216">
        <v>626.5</v>
      </c>
    </row>
    <row r="217" spans="1:7" x14ac:dyDescent="0.25">
      <c r="A217" t="s">
        <v>299</v>
      </c>
      <c r="B217" t="s">
        <v>2676</v>
      </c>
      <c r="C217">
        <v>19.2</v>
      </c>
      <c r="D217">
        <v>33.261000000000003</v>
      </c>
      <c r="E217">
        <v>51.146000000000001</v>
      </c>
      <c r="F217">
        <v>28</v>
      </c>
      <c r="G217">
        <v>620</v>
      </c>
    </row>
    <row r="218" spans="1:7" x14ac:dyDescent="0.25">
      <c r="A218" t="s">
        <v>299</v>
      </c>
      <c r="B218" t="s">
        <v>2677</v>
      </c>
      <c r="C218">
        <v>19.7</v>
      </c>
      <c r="D218">
        <v>34.048000000000002</v>
      </c>
      <c r="E218">
        <v>51.311</v>
      </c>
      <c r="F218">
        <v>28</v>
      </c>
      <c r="G218">
        <v>620</v>
      </c>
    </row>
    <row r="219" spans="1:7" x14ac:dyDescent="0.25">
      <c r="A219" t="s">
        <v>299</v>
      </c>
      <c r="B219" t="s">
        <v>2678</v>
      </c>
      <c r="C219">
        <v>19.2</v>
      </c>
      <c r="D219">
        <v>33.232999999999997</v>
      </c>
      <c r="E219">
        <v>50.911000000000001</v>
      </c>
      <c r="F219">
        <v>27</v>
      </c>
      <c r="G219">
        <v>628.20000000000005</v>
      </c>
    </row>
    <row r="220" spans="1:7" x14ac:dyDescent="0.25">
      <c r="A220" t="s">
        <v>299</v>
      </c>
      <c r="B220" t="s">
        <v>2679</v>
      </c>
      <c r="C220">
        <v>19.100000000000001</v>
      </c>
      <c r="D220">
        <v>33.792999999999999</v>
      </c>
      <c r="E220">
        <v>51.048999999999999</v>
      </c>
      <c r="F220">
        <v>28</v>
      </c>
      <c r="G220">
        <v>613.79999999999995</v>
      </c>
    </row>
    <row r="221" spans="1:7" x14ac:dyDescent="0.25">
      <c r="A221" t="s">
        <v>299</v>
      </c>
      <c r="B221" t="s">
        <v>2680</v>
      </c>
      <c r="C221">
        <v>19.3</v>
      </c>
      <c r="D221">
        <v>33.243000000000002</v>
      </c>
      <c r="E221">
        <v>51.243000000000002</v>
      </c>
      <c r="F221">
        <v>28</v>
      </c>
      <c r="G221">
        <v>620.1</v>
      </c>
    </row>
    <row r="222" spans="1:7" x14ac:dyDescent="0.25">
      <c r="A222" t="s">
        <v>299</v>
      </c>
      <c r="B222" t="s">
        <v>2681</v>
      </c>
      <c r="C222">
        <v>19.399999999999999</v>
      </c>
      <c r="D222">
        <v>33.228000000000002</v>
      </c>
      <c r="E222">
        <v>51.24</v>
      </c>
      <c r="F222">
        <v>28</v>
      </c>
      <c r="G222">
        <v>625.70000000000005</v>
      </c>
    </row>
    <row r="223" spans="1:7" x14ac:dyDescent="0.25">
      <c r="A223" t="s">
        <v>299</v>
      </c>
      <c r="B223" t="s">
        <v>2682</v>
      </c>
      <c r="C223">
        <v>19.5</v>
      </c>
      <c r="D223">
        <v>33.271000000000001</v>
      </c>
      <c r="E223">
        <v>51.259</v>
      </c>
      <c r="F223">
        <v>28</v>
      </c>
      <c r="G223">
        <v>627.29999999999995</v>
      </c>
    </row>
    <row r="224" spans="1:7" x14ac:dyDescent="0.25">
      <c r="A224" t="s">
        <v>299</v>
      </c>
      <c r="B224" t="s">
        <v>2683</v>
      </c>
      <c r="C224">
        <v>19.3</v>
      </c>
      <c r="D224">
        <v>33.085999999999999</v>
      </c>
      <c r="E224">
        <v>51.374000000000002</v>
      </c>
      <c r="F224">
        <v>28</v>
      </c>
      <c r="G224">
        <v>624.4</v>
      </c>
    </row>
    <row r="225" spans="1:7" x14ac:dyDescent="0.25">
      <c r="A225" t="s">
        <v>299</v>
      </c>
      <c r="B225" t="s">
        <v>2684</v>
      </c>
      <c r="C225">
        <v>19.5</v>
      </c>
      <c r="D225">
        <v>33.462000000000003</v>
      </c>
      <c r="E225">
        <v>51.238</v>
      </c>
      <c r="F225">
        <v>28</v>
      </c>
      <c r="G225">
        <v>628.5</v>
      </c>
    </row>
    <row r="226" spans="1:7" x14ac:dyDescent="0.25">
      <c r="A226" t="s">
        <v>299</v>
      </c>
      <c r="B226" t="s">
        <v>2685</v>
      </c>
      <c r="C226">
        <v>20</v>
      </c>
      <c r="D226">
        <v>33.506999999999998</v>
      </c>
      <c r="E226">
        <v>51.268999999999998</v>
      </c>
      <c r="F226">
        <v>28</v>
      </c>
      <c r="G226">
        <v>623.5</v>
      </c>
    </row>
    <row r="227" spans="1:7" x14ac:dyDescent="0.25">
      <c r="A227" t="s">
        <v>299</v>
      </c>
      <c r="B227" t="s">
        <v>2686</v>
      </c>
      <c r="C227">
        <v>19.8</v>
      </c>
      <c r="D227">
        <v>34.308999999999997</v>
      </c>
      <c r="E227">
        <v>51.271999999999998</v>
      </c>
      <c r="F227">
        <v>27</v>
      </c>
      <c r="G227">
        <v>616.70000000000005</v>
      </c>
    </row>
    <row r="228" spans="1:7" x14ac:dyDescent="0.25">
      <c r="A228" t="s">
        <v>299</v>
      </c>
      <c r="B228" t="s">
        <v>2687</v>
      </c>
      <c r="C228">
        <v>19.3</v>
      </c>
      <c r="D228">
        <v>34.231999999999999</v>
      </c>
      <c r="E228">
        <v>50.863999999999997</v>
      </c>
      <c r="F228">
        <v>27</v>
      </c>
      <c r="G228">
        <v>619.4</v>
      </c>
    </row>
    <row r="229" spans="1:7" x14ac:dyDescent="0.25">
      <c r="A229" t="s">
        <v>299</v>
      </c>
      <c r="B229" t="s">
        <v>2688</v>
      </c>
      <c r="C229">
        <v>19.5</v>
      </c>
      <c r="D229">
        <v>33.725000000000001</v>
      </c>
      <c r="E229">
        <v>51.076000000000001</v>
      </c>
      <c r="F229">
        <v>28</v>
      </c>
      <c r="G229">
        <v>616.29999999999995</v>
      </c>
    </row>
    <row r="230" spans="1:7" x14ac:dyDescent="0.25">
      <c r="A230" t="s">
        <v>299</v>
      </c>
      <c r="B230" t="s">
        <v>2689</v>
      </c>
      <c r="C230">
        <v>19.2</v>
      </c>
      <c r="D230">
        <v>32.661000000000001</v>
      </c>
      <c r="E230">
        <v>51.137999999999998</v>
      </c>
      <c r="F230">
        <v>28</v>
      </c>
      <c r="G230">
        <v>626.4</v>
      </c>
    </row>
    <row r="231" spans="1:7" x14ac:dyDescent="0.25">
      <c r="A231" t="s">
        <v>299</v>
      </c>
      <c r="B231" t="s">
        <v>2690</v>
      </c>
      <c r="C231">
        <v>19.100000000000001</v>
      </c>
      <c r="D231">
        <v>32.713999999999999</v>
      </c>
      <c r="E231">
        <v>51.454000000000001</v>
      </c>
      <c r="F231">
        <v>28</v>
      </c>
      <c r="G231">
        <v>619.6</v>
      </c>
    </row>
    <row r="232" spans="1:7" x14ac:dyDescent="0.25">
      <c r="A232" t="s">
        <v>299</v>
      </c>
      <c r="B232" t="s">
        <v>2691</v>
      </c>
      <c r="C232">
        <v>19.3</v>
      </c>
      <c r="D232">
        <v>32.737000000000002</v>
      </c>
      <c r="E232">
        <v>51.444000000000003</v>
      </c>
      <c r="F232">
        <v>28</v>
      </c>
      <c r="G232">
        <v>622.6</v>
      </c>
    </row>
    <row r="233" spans="1:7" x14ac:dyDescent="0.25">
      <c r="A233" t="s">
        <v>299</v>
      </c>
      <c r="B233" t="s">
        <v>2692</v>
      </c>
      <c r="C233">
        <v>19.2</v>
      </c>
      <c r="D233">
        <v>32.822000000000003</v>
      </c>
      <c r="E233">
        <v>51.054000000000002</v>
      </c>
      <c r="F233">
        <v>28</v>
      </c>
      <c r="G233">
        <v>621.79999999999995</v>
      </c>
    </row>
    <row r="234" spans="1:7" x14ac:dyDescent="0.25">
      <c r="A234" t="s">
        <v>299</v>
      </c>
      <c r="B234" t="s">
        <v>2693</v>
      </c>
      <c r="C234">
        <v>19.2</v>
      </c>
      <c r="D234">
        <v>32.862000000000002</v>
      </c>
      <c r="E234">
        <v>51.152999999999999</v>
      </c>
      <c r="F234">
        <v>28</v>
      </c>
      <c r="G234">
        <v>624.9</v>
      </c>
    </row>
    <row r="235" spans="1:7" x14ac:dyDescent="0.25">
      <c r="A235" t="s">
        <v>299</v>
      </c>
      <c r="B235" t="s">
        <v>2694</v>
      </c>
      <c r="C235">
        <v>19.3</v>
      </c>
      <c r="D235">
        <v>32.877000000000002</v>
      </c>
      <c r="E235">
        <v>51.396000000000001</v>
      </c>
      <c r="F235">
        <v>28</v>
      </c>
      <c r="G235">
        <v>607.1</v>
      </c>
    </row>
    <row r="236" spans="1:7" x14ac:dyDescent="0.25">
      <c r="A236" t="s">
        <v>299</v>
      </c>
      <c r="B236" t="s">
        <v>2695</v>
      </c>
      <c r="C236">
        <v>19.3</v>
      </c>
      <c r="D236">
        <v>32.951999999999998</v>
      </c>
      <c r="E236">
        <v>51.347000000000001</v>
      </c>
      <c r="F236">
        <v>28</v>
      </c>
      <c r="G236">
        <v>607.4</v>
      </c>
    </row>
    <row r="237" spans="1:7" x14ac:dyDescent="0.25">
      <c r="A237" t="s">
        <v>299</v>
      </c>
      <c r="B237" t="s">
        <v>2696</v>
      </c>
      <c r="C237">
        <v>19.3</v>
      </c>
      <c r="D237">
        <v>33.817</v>
      </c>
      <c r="E237">
        <v>51.524000000000001</v>
      </c>
      <c r="F237">
        <v>29</v>
      </c>
      <c r="G237">
        <v>623</v>
      </c>
    </row>
    <row r="238" spans="1:7" x14ac:dyDescent="0.25">
      <c r="A238" t="s">
        <v>299</v>
      </c>
      <c r="B238" t="s">
        <v>2697</v>
      </c>
      <c r="C238">
        <v>19.5</v>
      </c>
      <c r="D238">
        <v>33.256999999999998</v>
      </c>
      <c r="E238">
        <v>51.326999999999998</v>
      </c>
      <c r="F238">
        <v>28</v>
      </c>
      <c r="G238">
        <v>625.9</v>
      </c>
    </row>
    <row r="239" spans="1:7" x14ac:dyDescent="0.25">
      <c r="A239" t="s">
        <v>299</v>
      </c>
      <c r="B239" t="s">
        <v>2698</v>
      </c>
      <c r="C239">
        <v>19.399999999999999</v>
      </c>
      <c r="D239">
        <v>32.947000000000003</v>
      </c>
      <c r="E239">
        <v>51.033999999999999</v>
      </c>
      <c r="F239">
        <v>28</v>
      </c>
      <c r="G239">
        <v>623.70000000000005</v>
      </c>
    </row>
    <row r="240" spans="1:7" x14ac:dyDescent="0.25">
      <c r="A240" t="s">
        <v>299</v>
      </c>
      <c r="B240" t="s">
        <v>2699</v>
      </c>
      <c r="C240">
        <v>19.2</v>
      </c>
      <c r="D240">
        <v>33.621000000000002</v>
      </c>
      <c r="E240">
        <v>51.051000000000002</v>
      </c>
      <c r="F240">
        <v>28</v>
      </c>
      <c r="G240">
        <v>617.29999999999995</v>
      </c>
    </row>
    <row r="241" spans="1:7" x14ac:dyDescent="0.25">
      <c r="A241" t="s">
        <v>299</v>
      </c>
      <c r="B241" t="s">
        <v>2700</v>
      </c>
      <c r="C241">
        <v>19.8</v>
      </c>
      <c r="D241">
        <v>33.652000000000001</v>
      </c>
      <c r="E241">
        <v>51.470999999999997</v>
      </c>
      <c r="F241">
        <v>29</v>
      </c>
      <c r="G241">
        <v>624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e a e 3 8 8 9 - 1 c c e - 4 8 c 9 - b d 9 9 - b f 1 8 e 7 a 9 f 5 f c "   x m l n s = " h t t p : / / s c h e m a s . m i c r o s o f t . c o m / D a t a M a s h u p " > A A A A A M k G A A B Q S w M E F A A C A A g A e 7 + Q W l C i N + u k A A A A 9 g A A A B I A H A B D b 2 5 m a W c v U G F j a 2 F n Z S 5 4 b W w g o h g A K K A U A A A A A A A A A A A A A A A A A A A A A A A A A A A A h Y 9 N C s I w G E S v U r J v / h S R 8 j V d d G t B E E T c h R j b Y J t K k 5 r e z Y V H 8 g p W t O r O 5 b x 5 i 5 n 7 9 Q b Z 0 N T R R X f O t D Z F D F M U a a v a g 7 F l i n p / j J c o E 7 C W 6 i R L H Y 2 y d c n g D i m q v D 8 n h I Q Q c J j h t i s J p 5 S R X b H a q E o 3 E n 1 k 8 1 + O j X V e W q W R g O 1 r j O C Y z R l e U I 4 p k A l C Y e x X 4 O P e Z / s D I e 9 r 3 3 d a K B f n e y B T B P L + I B 5 Q S w M E F A A C A A g A e 7 +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u / k F o p i v d t w w M A A L F S A A A T A B w A R m 9 y b X V s Y X M v U 2 V j d G l v b j E u b S C i G A A o o B Q A A A A A A A A A A A A A A A A A A A A A A A A A A A D t 2 d 1 O 2 0 g U A O B 7 J N 7 h y F U l R 3 V R S N h V 1 V U u 0 q R A 1 B a y 6 x R W x V U 1 s U + K w Z 6 J Z s Z p s 6 g P U v U q l 3 v R F 6 i 0 e 5 P l v X Y o q C H E S U x F r D Q 9 C A k y 8 s y c + f n G 9 o l C X 4 e C g 3 v 5 d / O 3 9 b X 1 N X X M J A Z w z 3 o W h Y H o D f 8 B p V n P g g p E q N f X w P y 8 C q Q 4 M Q U 1 1 d u o C z + J k W t 7 O 4 x w o y a 4 N h + U b d U f e y / 6 p m r S 6 X h v X P 9 Y i M i r 7 u 4 / 9 x q t 8 g O v e f i i 6 l X b S k Q 9 5 O q U v e l K 5 q O 3 e 9 j g H e G N 9 b x R c w + s g n N U x y i M Q 4 2 y Y j m W A z U R J T F X l U c O P O W + C E L + t v L r L 8 X i p g O / J 0 K j q / s R V k b / b u w J j q 8 L z u U I 7 l m v h o P j i P W G n 0 E h / G U 6 O x 8 g F w k M v 0 j R 4 8 P P F w N u s b a p 2 J Q i N q 3 s I g t Q K v v r 4 B 0 4 u i q u R p H r s 4 h J V d E y G e s h / u 8 T N 7 9 m H L r f H b X X k o y r j p D x 5 R B a / S 4 q O 0 N A z t m Z V W c a z e B N e w g a 3 + s P D p x Z r T B O K R S a R f B E M B l A U 7 x D C X b r S b M A R 4 e v J 6 4 9 6 C f n / 4 b a d L 3 T f A l H 9 y e v c E 0 A 8 a l Z k w F 0 J J 6 a R f M R 7 K Z E Z V Y b A 9 P s d t O d r F Y z z b l d o c 8 / Y p s B c p R v Q 4 S T 4 S C Q D G z 3 o F G G 1 v Z e e l A 1 j C 4 6 / B t 6 3 6 K r T Y l u r O D D a A X 2 A 2 y b y T Z t q E g k X R 9 H i / A H x q K H V 5 v I n l g s x z S a 1 t B j q I v I z A W c f z S D O O 3 f b P A 5 U 3 r P T u v Z K U 3 b G a C A D w d S B B d z D F 0 p 1 M V 8 B e b D 3 D 0 z P S 4 z L Z n 2 A E / i N s r Z u + D a N b f b B 9 c q f s d O u F 5 7 7 l 6 4 u t h c b S F / + N K 1 C u t r I b / 1 h M 8 4 A c E u F e g U v P U p e B u D 8 0 9 A U k k q N 2 G H x b j f P j F P L Q o 2 i 8 V i r i z H u v c m g / n x p W b l N N 9 r 6 b v O g R l + x g + A u x c 7 O h h I 6 i K k L h d V s k p W y W q a 1 d J S W S 2 R V b J K V q d Y L S + V 1 T J Z J a t k d Y r V r a W y u k V W y S p Z / W a 1 N K a j K i X r 5 5 9 f S g k i r Y x y T W S X 7 M 6 3 u 7 x 4 S S / p / e H 1 u n 8 u T G / + O a i s e l c k H 0 X f y N I 3 s g v T m 3 9 W K q t e y l D R v Z f 0 z t a b f 5 4 q q 9 4 V y V n R v Z f u v X e i t / x 1 J h p c a c Z 9 s + H z T 1 j d j G C i Y E V S V U S W y C 6 O 7 D K a X Q G 0 9 J R M T 8 m L Q Z t / e m o + W k p M 0 Z 2 W 0 M 5 A m / 9 7 7 X y 0 9 E Z L a A n t D L T 5 p 5 L n o 1 2 R J D K h J b R 3 g n Y L 6 v s t F 3 Y a + e e f r r p + F + r j m 2 z H o y K u x J W 4 p n B d U q 8 E l s A S 2 J t g 8 8 8 7 Z Q J L q S c C S 2 D T w O b / + p o J L L 3 B E l g C m w Y 2 / y R x J r C U J y a w P z n Y / w F Q S w E C L Q A U A A I A C A B 7 v 5 B a U K I 3 6 6 Q A A A D 2 A A A A E g A A A A A A A A A A A A A A A A A A A A A A Q 2 9 u Z m l n L 1 B h Y 2 t h Z 2 U u e G 1 s U E s B A i 0 A F A A C A A g A e 7 + Q W g / K 6 a u k A A A A 6 Q A A A B M A A A A A A A A A A A A A A A A A 8 A A A A F t D b 2 5 0 Z W 5 0 X 1 R 5 c G V z X S 5 4 b W x Q S w E C L Q A U A A I A C A B 7 v 5 B a K Y r 3 b c M D A A C x U g A A E w A A A A A A A A A A A A A A A A D h A Q A A R m 9 y b X V s Y X M v U 2 V j d G l v b j E u b V B L B Q Y A A A A A A w A D A M I A A A D x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T Q E A A A A A A M l N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G l k b 3 Y l Q z M l Q k Q l M j B z d G F 2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M 5 M m U w N z Q t N T g x M S 0 0 Y T Y y L T g w N z U t Y W Y 3 Z T M 4 Y j c x M j I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R p b W U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L C Z x d W 9 0 O 0 N Q V S B T c G 9 0 x Z l l Y m E g Z W 5 l c m d p Z S B q w 6 F k c m E g K F N W S T M g V E Z O K S B b V 1 0 m c X V v d D s s J n F 1 b 3 Q 7 Q 2 V s a 2 9 2 w 6 k g d n l 1 x b 5 p d M O t I E N Q V S B b J V 0 m c X V v d D t d I i A v P j x F b n R y e S B U e X B l P S J G a W x s Q 2 9 s d W 1 u V H l w Z X M i I F Z h b H V l P S J z Q m d Z R k J R V U Z C U T 0 9 I i A v P j x F b n R y e S B U e X B l P S J G a W x s T G F z d F V w Z G F 0 Z W Q i I F Z h b H V l P S J k M j A y N S 0 w N C 0 x N l Q y M T o 1 O T o 1 M i 4 w O T c x M T Y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s a W R v d s O 9 I H N 0 Y X Y v Q X V 0 b 1 J l b W 9 2 Z W R D b 2 x 1 b W 5 z M S 5 7 R G F 0 Z S w w f S Z x d W 9 0 O y w m c X V v d D t T Z W N 0 a W 9 u M S 9 L b G l k b 3 b D v S B z d G F 2 L 0 F 1 d G 9 S Z W 1 v d m V k Q 2 9 s d W 1 u c z E u e 1 R p b W U s M X 0 m c X V v d D s s J n F 1 b 3 Q 7 U 2 V j d G l v b j E v S 2 x p Z G 9 2 w 7 0 g c 3 R h d i 9 B d X R v U m V t b 3 Z l Z E N v b H V t b n M x L n t U b 3 R h b C B C b 2 F y Z C B Q b 3 d l c i A o V E J Q K S B b V 1 0 s M n 0 m c X V v d D s s J n F 1 b 3 Q 7 U 2 V j d G l v b j E v S 2 x p Z G 9 2 w 7 0 g c 3 R h d i 9 B d X R v U m V t b 3 Z l Z E N v b H V t b n M x L n t W e X X F v m l 0 w 6 0 g R 1 B V I F s l X S w z f S Z x d W 9 0 O y w m c X V v d D t T Z W N 0 a W 9 u M S 9 L b G l k b 3 b D v S B z d G F 2 L 0 F 1 d G 9 S Z W 1 v d m V k Q 2 9 s d W 1 u c z E u e 1 N u w 6 1 t a 2 9 2 w 6 E g Z n J l a 3 Z l b m N l I C h Q c m V z Z W 5 0 Z W Q p I F t G U F N d L D R 9 J n F 1 b 3 Q 7 L C Z x d W 9 0 O 1 N l Y 3 R p b 2 4 x L 0 t s a W R v d s O 9 I H N 0 Y X Y v Q X V 0 b 1 J l b W 9 2 Z W R D b 2 x 1 b W 5 z M S 5 7 Q 1 B V I F N w b 3 T F m W V i Y S B l b m V y Z 2 l l I G r D o W R y Y S A o U 1 Z J M y B U R k 4 p I F t X X S w 1 f S Z x d W 9 0 O y w m c X V v d D t T Z W N 0 a W 9 u M S 9 L b G l k b 3 b D v S B z d G F 2 L 0 F 1 d G 9 S Z W 1 v d m V k Q 2 9 s d W 1 u c z E u e 0 N l b G t v d s O p I H Z 5 d c W + a X T D r S B D U F U g W y V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t s a W R v d s O 9 I H N 0 Y X Y v Q X V 0 b 1 J l b W 9 2 Z W R D b 2 x 1 b W 5 z M S 5 7 R G F 0 Z S w w f S Z x d W 9 0 O y w m c X V v d D t T Z W N 0 a W 9 u M S 9 L b G l k b 3 b D v S B z d G F 2 L 0 F 1 d G 9 S Z W 1 v d m V k Q 2 9 s d W 1 u c z E u e 1 R p b W U s M X 0 m c X V v d D s s J n F 1 b 3 Q 7 U 2 V j d G l v b j E v S 2 x p Z G 9 2 w 7 0 g c 3 R h d i 9 B d X R v U m V t b 3 Z l Z E N v b H V t b n M x L n t U b 3 R h b C B C b 2 F y Z C B Q b 3 d l c i A o V E J Q K S B b V 1 0 s M n 0 m c X V v d D s s J n F 1 b 3 Q 7 U 2 V j d G l v b j E v S 2 x p Z G 9 2 w 7 0 g c 3 R h d i 9 B d X R v U m V t b 3 Z l Z E N v b H V t b n M x L n t W e X X F v m l 0 w 6 0 g R 1 B V I F s l X S w z f S Z x d W 9 0 O y w m c X V v d D t T Z W N 0 a W 9 u M S 9 L b G l k b 3 b D v S B z d G F 2 L 0 F 1 d G 9 S Z W 1 v d m V k Q 2 9 s d W 1 u c z E u e 1 N u w 6 1 t a 2 9 2 w 6 E g Z n J l a 3 Z l b m N l I C h Q c m V z Z W 5 0 Z W Q p I F t G U F N d L D R 9 J n F 1 b 3 Q 7 L C Z x d W 9 0 O 1 N l Y 3 R p b 2 4 x L 0 t s a W R v d s O 9 I H N 0 Y X Y v Q X V 0 b 1 J l b W 9 2 Z W R D b 2 x 1 b W 5 z M S 5 7 Q 1 B V I F N w b 3 T F m W V i Y S B l b m V y Z 2 l l I G r D o W R y Y S A o U 1 Z J M y B U R k 4 p I F t X X S w 1 f S Z x d W 9 0 O y w m c X V v d D t T Z W N 0 a W 9 u M S 9 L b G l k b 3 b D v S B z d G F 2 L 0 F 1 d G 9 S Z W 1 v d m V k Q 2 9 s d W 1 u c z E u e 0 N l b G t v d s O p I H Z 5 d c W + a X T D r S B D U F U g W y V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k b 3 Y l Q z M l Q k Q l M j B z d G F 2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x p Z G 9 2 J U M z J U J E J T I w c 3 R h d i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s a W R v d i V D M y V C R C U y M H N 0 Y X Y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s a W R v d i V D M y V C R C U y M H N 0 Y X Y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k b 3 Y l Q z M l Q k Q l M j B z d G F 2 L 0 9 k Z W J y Y W 4 l Q z M l Q T k l M 0 E l M j B E b 2 x u J U M z J U F E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x p Z G 9 2 J U M z J U J E J T I w c 3 R h d i 9 a b S V D N C U 5 Q m 4 l Q z Q l O U J u J U M z J U J E J T I w d H l w J T I w c y U y M G 4 l Q z M l Q T F y b 2 R u J U M z J U F E b S U y M H B y b 3 N 0 J U M 1 J T k 5 Z W Q l Q z M l Q U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x p Z G 9 2 J U M z J U J E J T I w c 3 R h d i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3 O G J l M W Z i L W U y M T c t N D B m Z S 0 4 O D k w L T Q 3 Z T M 1 Z D A z N j Z m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i b F 9 r b G l k b 3 Z 5 X 3 N 0 Y X Y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R p b W U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L C Z x d W 9 0 O 0 N Q V S B T c G 9 0 x Z l l Y m E g Z W 5 l c m d p Z S B q w 6 F k c m E g K F N W S T M g V E Z O K S B b V 1 0 m c X V v d D s s J n F 1 b 3 Q 7 Q 2 V s a 2 9 2 w 6 k g d n l 1 x b 5 p d M O t I E N Q V S B b J V 0 m c X V v d D t d I i A v P j x F b n R y e S B U e X B l P S J G a W x s Q 2 9 s d W 1 u V H l w Z X M i I F Z h b H V l P S J z Q m d Z R k J R V U Z C U T 0 9 I i A v P j x F b n R y e S B U e X B l P S J G a W x s T G F z d F V w Z G F 0 Z W Q i I F Z h b H V l P S J k M j A y N S 0 w N C 0 x N l Q y M T o 1 O T o 1 N C 4 3 N D c 2 M z g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x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l k b 3 b D v S B z d G F 2 I C g y K S 9 B d X R v U m V t b 3 Z l Z E N v b H V t b n M x L n t E Y X R l L D B 9 J n F 1 b 3 Q 7 L C Z x d W 9 0 O 1 N l Y 3 R p b 2 4 x L 0 t s a W R v d s O 9 I H N 0 Y X Y g K D I p L 0 F 1 d G 9 S Z W 1 v d m V k Q 2 9 s d W 1 u c z E u e 1 R p b W U s M X 0 m c X V v d D s s J n F 1 b 3 Q 7 U 2 V j d G l v b j E v S 2 x p Z G 9 2 w 7 0 g c 3 R h d i A o M i k v Q X V 0 b 1 J l b W 9 2 Z W R D b 2 x 1 b W 5 z M S 5 7 V G 9 0 Y W w g Q m 9 h c m Q g U G 9 3 Z X I g K F R C U C k g W 1 d d L D J 9 J n F 1 b 3 Q 7 L C Z x d W 9 0 O 1 N l Y 3 R p b 2 4 x L 0 t s a W R v d s O 9 I H N 0 Y X Y g K D I p L 0 F 1 d G 9 S Z W 1 v d m V k Q 2 9 s d W 1 u c z E u e 1 Z 5 d c W + a X T D r S B H U F U g W y V d L D N 9 J n F 1 b 3 Q 7 L C Z x d W 9 0 O 1 N l Y 3 R p b 2 4 x L 0 t s a W R v d s O 9 I H N 0 Y X Y g K D I p L 0 F 1 d G 9 S Z W 1 v d m V k Q 2 9 s d W 1 u c z E u e 1 N u w 6 1 t a 2 9 2 w 6 E g Z n J l a 3 Z l b m N l I C h Q c m V z Z W 5 0 Z W Q p I F t G U F N d L D R 9 J n F 1 b 3 Q 7 L C Z x d W 9 0 O 1 N l Y 3 R p b 2 4 x L 0 t s a W R v d s O 9 I H N 0 Y X Y g K D I p L 0 F 1 d G 9 S Z W 1 v d m V k Q 2 9 s d W 1 u c z E u e 0 N Q V S B T c G 9 0 x Z l l Y m E g Z W 5 l c m d p Z S B q w 6 F k c m E g K F N W S T M g V E Z O K S B b V 1 0 s N X 0 m c X V v d D s s J n F 1 b 3 Q 7 U 2 V j d G l v b j E v S 2 x p Z G 9 2 w 7 0 g c 3 R h d i A o M i k v Q X V 0 b 1 J l b W 9 2 Z W R D b 2 x 1 b W 5 z M S 5 7 Q 2 V s a 2 9 2 w 6 k g d n l 1 x b 5 p d M O t I E N Q V S B b J V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2 x p Z G 9 2 w 7 0 g c 3 R h d i A o M i k v Q X V 0 b 1 J l b W 9 2 Z W R D b 2 x 1 b W 5 z M S 5 7 R G F 0 Z S w w f S Z x d W 9 0 O y w m c X V v d D t T Z W N 0 a W 9 u M S 9 L b G l k b 3 b D v S B z d G F 2 I C g y K S 9 B d X R v U m V t b 3 Z l Z E N v b H V t b n M x L n t U a W 1 l L D F 9 J n F 1 b 3 Q 7 L C Z x d W 9 0 O 1 N l Y 3 R p b 2 4 x L 0 t s a W R v d s O 9 I H N 0 Y X Y g K D I p L 0 F 1 d G 9 S Z W 1 v d m V k Q 2 9 s d W 1 u c z E u e 1 R v d G F s I E J v Y X J k I F B v d 2 V y I C h U Q l A p I F t X X S w y f S Z x d W 9 0 O y w m c X V v d D t T Z W N 0 a W 9 u M S 9 L b G l k b 3 b D v S B z d G F 2 I C g y K S 9 B d X R v U m V t b 3 Z l Z E N v b H V t b n M x L n t W e X X F v m l 0 w 6 0 g R 1 B V I F s l X S w z f S Z x d W 9 0 O y w m c X V v d D t T Z W N 0 a W 9 u M S 9 L b G l k b 3 b D v S B z d G F 2 I C g y K S 9 B d X R v U m V t b 3 Z l Z E N v b H V t b n M x L n t T b s O t b W t v d s O h I G Z y Z W t 2 Z W 5 j Z S A o U H J l c 2 V u d G V k K S B b R l B T X S w 0 f S Z x d W 9 0 O y w m c X V v d D t T Z W N 0 a W 9 u M S 9 L b G l k b 3 b D v S B z d G F 2 I C g y K S 9 B d X R v U m V t b 3 Z l Z E N v b H V t b n M x L n t D U F U g U 3 B v d M W Z Z W J h I G V u Z X J n a W U g a s O h Z H J h I C h T V k k z I F R G T i k g W 1 d d L D V 9 J n F 1 b 3 Q 7 L C Z x d W 9 0 O 1 N l Y 3 R p b 2 4 x L 0 t s a W R v d s O 9 I H N 0 Y X Y g K D I p L 0 F 1 d G 9 S Z W 1 v d m V k Q 2 9 s d W 1 u c z E u e 0 N l b G t v d s O p I H Z 5 d c W + a X T D r S B D U F U g W y V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l k b 3 Y l Q z M l Q k Q l M j B z d G F 2 J T I w K D I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x p Z G 9 2 J U M z J U J E J T I w c 3 R h d i U y M C g y K S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s a W R v d i V D M y V C R C U y M H N 0 Y X Y l M j A o M i k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l k b 3 Y l Q z M l Q k Q l M j B z d G F 2 J T I w K D I p L 0 9 k Z W J y Y W 4 l Q z M l Q T k l M 0 E l M j B E b 2 x u J U M z J U F E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x p Z G 9 2 J U M z J U J E J T I w c 3 R h d i U y M C g y K S 9 a b S V D N C U 5 Q m 4 l Q z Q l O U J u J U M z J U J E J T I w d H l w J T I w c y U y M G 4 l Q z M l Q T F y b 2 R u J U M z J U F E b S U y M H B y b 3 N 0 J U M 1 J T k 5 Z W Q l Q z M l Q U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d h b W V P Y m p l Y 3 R z J T I w M T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y M D V m N z A x L W V k N j c t N D Y w Z S 1 h N j U w L W M 3 Y m Q 0 N D Y 2 Z j l h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i b F 8 x X 0 d h b W V P Y m p l Y 3 R z X z E w M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y M T o 1 O T o 1 N C 4 3 N T g 2 M z g w W i I g L z 4 8 R W 5 0 c n k g V H l w Z T 0 i R m l s b E N v b H V t b l R 5 c G V z I i B W Y W x 1 Z T 0 i c 0 J n W U Z C U V V G Q l E 9 P S I g L z 4 8 R W 5 0 c n k g V H l w Z T 0 i R m l s b E N v b H V t b k 5 h b W V z I i B W Y W x 1 Z T 0 i c 1 s m c X V v d D t E Y X R l J n F 1 b 3 Q 7 L C Z x d W 9 0 O 1 R p b W U m c X V v d D s s J n F 1 b 3 Q 7 Q 2 V s a 2 9 2 w 6 k g d n l 1 x b 5 p d M O t I E N Q V S B b J V 0 m c X V v d D s s J n F 1 b 3 Q 7 Q 1 B V I F N w b 3 T F m W V i Y S B l b m V y Z 2 l l I G r D o W R y Y S A o U 1 Z J M y B U R k 4 p I F t X X S Z x d W 9 0 O y w m c X V v d D t U b 3 R h b C B C b 2 F y Z C B Q b 3 d l c i A o V E J Q K S B b V 1 0 m c X V v d D s s J n F 1 b 3 Q 7 V n l 1 x b 5 p d M O t I E d Q V S B b J V 0 m c X V v d D s s J n F 1 b 3 Q 7 U 2 7 D r W 1 r b 3 b D o S B m c m V r d m V u Y 2 U g K F B y Z X N l b n R l Z C k g W 0 Z Q U 1 0 m c X V v d D t d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E N v d W 5 0 I i B W Y W x 1 Z T 0 i b D I 0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E d h b W V P Y m p l Y 3 R z I D E w M D A v Q X V 0 b 1 J l b W 9 2 Z W R D b 2 x 1 b W 5 z M S 5 7 R G F 0 Z S w w f S Z x d W 9 0 O y w m c X V v d D t T Z W N 0 a W 9 u M S 8 x I E d h b W V P Y m p l Y 3 R z I D E w M D A v Q X V 0 b 1 J l b W 9 2 Z W R D b 2 x 1 b W 5 z M S 5 7 V G l t Z S w x f S Z x d W 9 0 O y w m c X V v d D t T Z W N 0 a W 9 u M S 8 x I E d h b W V P Y m p l Y 3 R z I D E w M D A v Q X V 0 b 1 J l b W 9 2 Z W R D b 2 x 1 b W 5 z M S 5 7 Q 2 V s a 2 9 2 w 6 k g d n l 1 x b 5 p d M O t I E N Q V S B b J V 0 s M n 0 m c X V v d D s s J n F 1 b 3 Q 7 U 2 V j d G l v b j E v M S B H Y W 1 l T 2 J q Z W N 0 c y A x M D A w L 0 F 1 d G 9 S Z W 1 v d m V k Q 2 9 s d W 1 u c z E u e 0 N Q V S B T c G 9 0 x Z l l Y m E g Z W 5 l c m d p Z S B q w 6 F k c m E g K F N W S T M g V E Z O K S B b V 1 0 s M 3 0 m c X V v d D s s J n F 1 b 3 Q 7 U 2 V j d G l v b j E v M S B H Y W 1 l T 2 J q Z W N 0 c y A x M D A w L 0 F 1 d G 9 S Z W 1 v d m V k Q 2 9 s d W 1 u c z E u e 1 R v d G F s I E J v Y X J k I F B v d 2 V y I C h U Q l A p I F t X X S w 0 f S Z x d W 9 0 O y w m c X V v d D t T Z W N 0 a W 9 u M S 8 x I E d h b W V P Y m p l Y 3 R z I D E w M D A v Q X V 0 b 1 J l b W 9 2 Z W R D b 2 x 1 b W 5 z M S 5 7 V n l 1 x b 5 p d M O t I E d Q V S B b J V 0 s N X 0 m c X V v d D s s J n F 1 b 3 Q 7 U 2 V j d G l v b j E v M S B H Y W 1 l T 2 J q Z W N 0 c y A x M D A w L 0 F 1 d G 9 S Z W 1 v d m V k Q 2 9 s d W 1 u c z E u e 1 N u w 6 1 t a 2 9 2 w 6 E g Z n J l a 3 Z l b m N l I C h Q c m V z Z W 5 0 Z W Q p I F t G U F N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g R 2 F t Z U 9 i a m V j d H M g M T A w M C 9 B d X R v U m V t b 3 Z l Z E N v b H V t b n M x L n t E Y X R l L D B 9 J n F 1 b 3 Q 7 L C Z x d W 9 0 O 1 N l Y 3 R p b 2 4 x L z E g R 2 F t Z U 9 i a m V j d H M g M T A w M C 9 B d X R v U m V t b 3 Z l Z E N v b H V t b n M x L n t U a W 1 l L D F 9 J n F 1 b 3 Q 7 L C Z x d W 9 0 O 1 N l Y 3 R p b 2 4 x L z E g R 2 F t Z U 9 i a m V j d H M g M T A w M C 9 B d X R v U m V t b 3 Z l Z E N v b H V t b n M x L n t D Z W x r b 3 b D q S B 2 e X X F v m l 0 w 6 0 g Q 1 B V I F s l X S w y f S Z x d W 9 0 O y w m c X V v d D t T Z W N 0 a W 9 u M S 8 x I E d h b W V P Y m p l Y 3 R z I D E w M D A v Q X V 0 b 1 J l b W 9 2 Z W R D b 2 x 1 b W 5 z M S 5 7 Q 1 B V I F N w b 3 T F m W V i Y S B l b m V y Z 2 l l I G r D o W R y Y S A o U 1 Z J M y B U R k 4 p I F t X X S w z f S Z x d W 9 0 O y w m c X V v d D t T Z W N 0 a W 9 u M S 8 x I E d h b W V P Y m p l Y 3 R z I D E w M D A v Q X V 0 b 1 J l b W 9 2 Z W R D b 2 x 1 b W 5 z M S 5 7 V G 9 0 Y W w g Q m 9 h c m Q g U G 9 3 Z X I g K F R C U C k g W 1 d d L D R 9 J n F 1 b 3 Q 7 L C Z x d W 9 0 O 1 N l Y 3 R p b 2 4 x L z E g R 2 F t Z U 9 i a m V j d H M g M T A w M C 9 B d X R v U m V t b 3 Z l Z E N v b H V t b n M x L n t W e X X F v m l 0 w 6 0 g R 1 B V I F s l X S w 1 f S Z x d W 9 0 O y w m c X V v d D t T Z W N 0 a W 9 u M S 8 x I E d h b W V P Y m p l Y 3 R z I D E w M D A v Q X V 0 b 1 J l b W 9 2 Z W R D b 2 x 1 b W 5 z M S 5 7 U 2 7 D r W 1 r b 3 b D o S B m c m V r d m V u Y 2 U g K F B y Z X N l b n R l Z C k g W 0 Z Q U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B H Y W 1 l T 2 J q Z W N 0 c y U y M D E w M D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R 2 F t Z U 9 i a m V j d H M l M j A x M D A w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d h b W V P Y m p l Y 3 R z J T I w M T A w M C 9 P Z G V i c m F u J U M z J U E 5 J T N B J T I w R G 9 s b i V D M y V B R C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H Y W 1 l T 2 J q Z W N 0 c y U y M D E w M D A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R 2 F t Z U 9 i a m V j d H M l M j A x M D A w L 1 p t J U M 0 J T l C b i V D N C U 5 Q m 4 l Q z M l Q k Q l M j B 0 e X A l M j B z J T I w b i V D M y V B M X J v Z G 4 l Q z M l Q U R t J T I w c H J v c 3 Q l Q z U l O T l l Z C V D M y V B R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R 2 F t Z U 9 i a m V j d H M l M j A x M D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5 Y T M z Z j c z L W Y x Y T g t N G E z O C 0 5 Y m I x L W J h Y m F k M G I z Y T V h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i b F 8 x X 0 d h b W V P Y m p l Y 3 R z X z E w M D A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j E 6 N T k 6 N T Q u N z c w N j M 4 N F o i I C 8 + P E V u d H J 5 I F R 5 c G U 9 I k Z p b G x D b 2 x 1 b W 5 U e X B l c y I g V m F s d W U 9 I n N C Z 1 l G Q l F V R k J R P T 0 i I C 8 + P E V u d H J 5 I F R 5 c G U 9 I k Z p b G x D b 2 x 1 b W 5 O Y W 1 l c y I g V m F s d W U 9 I n N b J n F 1 b 3 Q 7 R G F 0 Z S Z x d W 9 0 O y w m c X V v d D t U a W 1 l J n F 1 b 3 Q 7 L C Z x d W 9 0 O 0 N l b G t v d s O p I H Z 5 d c W + a X T D r S B D U F U g W y V d J n F 1 b 3 Q 7 L C Z x d W 9 0 O 0 N Q V S B T c G 9 0 x Z l l Y m E g Z W 5 l c m d p Z S B q w 6 F k c m E g K F N W S T M g V E Z O K S B b V 1 0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D b 3 V u d C I g V m F s d W U 9 I m w y M z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B H Y W 1 l T 2 J q Z W N 0 c y A x M D A w M C 9 B d X R v U m V t b 3 Z l Z E N v b H V t b n M x L n t E Y X R l L D B 9 J n F 1 b 3 Q 7 L C Z x d W 9 0 O 1 N l Y 3 R p b 2 4 x L z E g R 2 F t Z U 9 i a m V j d H M g M T A w M D A v Q X V 0 b 1 J l b W 9 2 Z W R D b 2 x 1 b W 5 z M S 5 7 V G l t Z S w x f S Z x d W 9 0 O y w m c X V v d D t T Z W N 0 a W 9 u M S 8 x I E d h b W V P Y m p l Y 3 R z I D E w M D A w L 0 F 1 d G 9 S Z W 1 v d m V k Q 2 9 s d W 1 u c z E u e 0 N l b G t v d s O p I H Z 5 d c W + a X T D r S B D U F U g W y V d L D J 9 J n F 1 b 3 Q 7 L C Z x d W 9 0 O 1 N l Y 3 R p b 2 4 x L z E g R 2 F t Z U 9 i a m V j d H M g M T A w M D A v Q X V 0 b 1 J l b W 9 2 Z W R D b 2 x 1 b W 5 z M S 5 7 Q 1 B V I F N w b 3 T F m W V i Y S B l b m V y Z 2 l l I G r D o W R y Y S A o U 1 Z J M y B U R k 4 p I F t X X S w z f S Z x d W 9 0 O y w m c X V v d D t T Z W N 0 a W 9 u M S 8 x I E d h b W V P Y m p l Y 3 R z I D E w M D A w L 0 F 1 d G 9 S Z W 1 v d m V k Q 2 9 s d W 1 u c z E u e 1 R v d G F s I E J v Y X J k I F B v d 2 V y I C h U Q l A p I F t X X S w 0 f S Z x d W 9 0 O y w m c X V v d D t T Z W N 0 a W 9 u M S 8 x I E d h b W V P Y m p l Y 3 R z I D E w M D A w L 0 F 1 d G 9 S Z W 1 v d m V k Q 2 9 s d W 1 u c z E u e 1 Z 5 d c W + a X T D r S B H U F U g W y V d L D V 9 J n F 1 b 3 Q 7 L C Z x d W 9 0 O 1 N l Y 3 R p b 2 4 x L z E g R 2 F t Z U 9 i a m V j d H M g M T A w M D A v Q X V 0 b 1 J l b W 9 2 Z W R D b 2 x 1 b W 5 z M S 5 7 U 2 7 D r W 1 r b 3 b D o S B m c m V r d m V u Y 2 U g K F B y Z X N l b n R l Z C k g W 0 Z Q U 1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S B H Y W 1 l T 2 J q Z W N 0 c y A x M D A w M C 9 B d X R v U m V t b 3 Z l Z E N v b H V t b n M x L n t E Y X R l L D B 9 J n F 1 b 3 Q 7 L C Z x d W 9 0 O 1 N l Y 3 R p b 2 4 x L z E g R 2 F t Z U 9 i a m V j d H M g M T A w M D A v Q X V 0 b 1 J l b W 9 2 Z W R D b 2 x 1 b W 5 z M S 5 7 V G l t Z S w x f S Z x d W 9 0 O y w m c X V v d D t T Z W N 0 a W 9 u M S 8 x I E d h b W V P Y m p l Y 3 R z I D E w M D A w L 0 F 1 d G 9 S Z W 1 v d m V k Q 2 9 s d W 1 u c z E u e 0 N l b G t v d s O p I H Z 5 d c W + a X T D r S B D U F U g W y V d L D J 9 J n F 1 b 3 Q 7 L C Z x d W 9 0 O 1 N l Y 3 R p b 2 4 x L z E g R 2 F t Z U 9 i a m V j d H M g M T A w M D A v Q X V 0 b 1 J l b W 9 2 Z W R D b 2 x 1 b W 5 z M S 5 7 Q 1 B V I F N w b 3 T F m W V i Y S B l b m V y Z 2 l l I G r D o W R y Y S A o U 1 Z J M y B U R k 4 p I F t X X S w z f S Z x d W 9 0 O y w m c X V v d D t T Z W N 0 a W 9 u M S 8 x I E d h b W V P Y m p l Y 3 R z I D E w M D A w L 0 F 1 d G 9 S Z W 1 v d m V k Q 2 9 s d W 1 u c z E u e 1 R v d G F s I E J v Y X J k I F B v d 2 V y I C h U Q l A p I F t X X S w 0 f S Z x d W 9 0 O y w m c X V v d D t T Z W N 0 a W 9 u M S 8 x I E d h b W V P Y m p l Y 3 R z I D E w M D A w L 0 F 1 d G 9 S Z W 1 v d m V k Q 2 9 s d W 1 u c z E u e 1 Z 5 d c W + a X T D r S B H U F U g W y V d L D V 9 J n F 1 b 3 Q 7 L C Z x d W 9 0 O 1 N l Y 3 R p b 2 4 x L z E g R 2 F t Z U 9 i a m V j d H M g M T A w M D A v Q X V 0 b 1 J l b W 9 2 Z W R D b 2 x 1 b W 5 z M S 5 7 U 2 7 D r W 1 r b 3 b D o S B m c m V r d m V u Y 2 U g K F B y Z X N l b n R l Z C k g W 0 Z Q U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B H Y W 1 l T 2 J q Z W N 0 c y U y M D E w M D A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d h b W V P Y m p l Y 3 R z J T I w M T A w M D A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R 2 F t Z U 9 i a m V j d H M l M j A x M D A w M C 9 P Z G V i c m F u J U M z J U E 5 J T N B J T I w R G 9 s b i V D M y V B R C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H Y W 1 l T 2 J q Z W N 0 c y U y M D E w M D A w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d h b W V P Y m p l Y 3 R z J T I w M T A w M D A v W m 0 l Q z Q l O U J u J U M 0 J T l C b i V D M y V C R C U y M H R 5 c C U y M H M l M j B u J U M z J U E x c m 9 k b i V D M y V B R G 0 l M j B w c m 9 z d C V D N S U 5 O W V k J U M z J U F E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H Y W 1 l T 2 J q Z W N 0 c y U y M D I w M D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2 Z m M W N i M m U t M z V m M i 0 0 Y j k x L T l j O T U t M T I 4 Y z E w Z j M 5 O D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V G J s X z F f R 2 F t Z U 9 i a m V j d H N f M j A w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R p b W U m c X V v d D s s J n F 1 b 3 Q 7 Q 2 V s a 2 9 2 w 6 k g d n l 1 x b 5 p d M O t I E N Q V S B b J V 0 m c X V v d D s s J n F 1 b 3 Q 7 Q 1 B V I F N w b 3 T F m W V i Y S B l b m V y Z 2 l l I G r D o W R y Y S A o U 1 Z J M y B U R k 4 p I F t X X S Z x d W 9 0 O y w m c X V v d D t U b 3 R h b C B C b 2 F y Z C B Q b 3 d l c i A o V E J Q K S B b V 1 0 m c X V v d D s s J n F 1 b 3 Q 7 V n l 1 x b 5 p d M O t I E d Q V S B b J V 0 m c X V v d D s s J n F 1 b 3 Q 7 U 2 7 D r W 1 r b 3 b D o S B m c m V r d m V u Y 2 U g K F B y Z X N l b n R l Z C k g W 0 Z Q U 1 0 m c X V v d D t d I i A v P j x F b n R y e S B U e X B l P S J G a W x s Q 2 9 s d W 1 u V H l w Z X M i I F Z h b H V l P S J z Q m d Z R k J R V U Z C U T 0 9 I i A v P j x F b n R y e S B U e X B l P S J G a W x s T G F z d F V w Z G F 0 Z W Q i I F Z h b H V l P S J k M j A y N S 0 w N C 0 x N l Q y M T o 1 O T o 1 N C 4 3 N z c 2 M z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E d h b W V P Y m p l Y 3 R z I D I w M D A w L 0 F 1 d G 9 S Z W 1 v d m V k Q 2 9 s d W 1 u c z E u e 0 R h d G U s M H 0 m c X V v d D s s J n F 1 b 3 Q 7 U 2 V j d G l v b j E v M S B H Y W 1 l T 2 J q Z W N 0 c y A y M D A w M C 9 B d X R v U m V t b 3 Z l Z E N v b H V t b n M x L n t U a W 1 l L D F 9 J n F 1 b 3 Q 7 L C Z x d W 9 0 O 1 N l Y 3 R p b 2 4 x L z E g R 2 F t Z U 9 i a m V j d H M g M j A w M D A v Q X V 0 b 1 J l b W 9 2 Z W R D b 2 x 1 b W 5 z M S 5 7 Q 2 V s a 2 9 2 w 6 k g d n l 1 x b 5 p d M O t I E N Q V S B b J V 0 s M n 0 m c X V v d D s s J n F 1 b 3 Q 7 U 2 V j d G l v b j E v M S B H Y W 1 l T 2 J q Z W N 0 c y A y M D A w M C 9 B d X R v U m V t b 3 Z l Z E N v b H V t b n M x L n t D U F U g U 3 B v d M W Z Z W J h I G V u Z X J n a W U g a s O h Z H J h I C h T V k k z I F R G T i k g W 1 d d L D N 9 J n F 1 b 3 Q 7 L C Z x d W 9 0 O 1 N l Y 3 R p b 2 4 x L z E g R 2 F t Z U 9 i a m V j d H M g M j A w M D A v Q X V 0 b 1 J l b W 9 2 Z W R D b 2 x 1 b W 5 z M S 5 7 V G 9 0 Y W w g Q m 9 h c m Q g U G 9 3 Z X I g K F R C U C k g W 1 d d L D R 9 J n F 1 b 3 Q 7 L C Z x d W 9 0 O 1 N l Y 3 R p b 2 4 x L z E g R 2 F t Z U 9 i a m V j d H M g M j A w M D A v Q X V 0 b 1 J l b W 9 2 Z W R D b 2 x 1 b W 5 z M S 5 7 V n l 1 x b 5 p d M O t I E d Q V S B b J V 0 s N X 0 m c X V v d D s s J n F 1 b 3 Q 7 U 2 V j d G l v b j E v M S B H Y W 1 l T 2 J q Z W N 0 c y A y M D A w M C 9 B d X R v U m V t b 3 Z l Z E N v b H V t b n M x L n t T b s O t b W t v d s O h I G Z y Z W t 2 Z W 5 j Z S A o U H J l c 2 V u d G V k K S B b R l B T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x I E d h b W V P Y m p l Y 3 R z I D I w M D A w L 0 F 1 d G 9 S Z W 1 v d m V k Q 2 9 s d W 1 u c z E u e 0 R h d G U s M H 0 m c X V v d D s s J n F 1 b 3 Q 7 U 2 V j d G l v b j E v M S B H Y W 1 l T 2 J q Z W N 0 c y A y M D A w M C 9 B d X R v U m V t b 3 Z l Z E N v b H V t b n M x L n t U a W 1 l L D F 9 J n F 1 b 3 Q 7 L C Z x d W 9 0 O 1 N l Y 3 R p b 2 4 x L z E g R 2 F t Z U 9 i a m V j d H M g M j A w M D A v Q X V 0 b 1 J l b W 9 2 Z W R D b 2 x 1 b W 5 z M S 5 7 Q 2 V s a 2 9 2 w 6 k g d n l 1 x b 5 p d M O t I E N Q V S B b J V 0 s M n 0 m c X V v d D s s J n F 1 b 3 Q 7 U 2 V j d G l v b j E v M S B H Y W 1 l T 2 J q Z W N 0 c y A y M D A w M C 9 B d X R v U m V t b 3 Z l Z E N v b H V t b n M x L n t D U F U g U 3 B v d M W Z Z W J h I G V u Z X J n a W U g a s O h Z H J h I C h T V k k z I F R G T i k g W 1 d d L D N 9 J n F 1 b 3 Q 7 L C Z x d W 9 0 O 1 N l Y 3 R p b 2 4 x L z E g R 2 F t Z U 9 i a m V j d H M g M j A w M D A v Q X V 0 b 1 J l b W 9 2 Z W R D b 2 x 1 b W 5 z M S 5 7 V G 9 0 Y W w g Q m 9 h c m Q g U G 9 3 Z X I g K F R C U C k g W 1 d d L D R 9 J n F 1 b 3 Q 7 L C Z x d W 9 0 O 1 N l Y 3 R p b 2 4 x L z E g R 2 F t Z U 9 i a m V j d H M g M j A w M D A v Q X V 0 b 1 J l b W 9 2 Z W R D b 2 x 1 b W 5 z M S 5 7 V n l 1 x b 5 p d M O t I E d Q V S B b J V 0 s N X 0 m c X V v d D s s J n F 1 b 3 Q 7 U 2 V j d G l v b j E v M S B H Y W 1 l T 2 J q Z W N 0 c y A y M D A w M C 9 B d X R v U m V t b 3 Z l Z E N v b H V t b n M x L n t T b s O t b W t v d s O h I G Z y Z W t 2 Z W 5 j Z S A o U H J l c 2 V u d G V k K S B b R l B T X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E d h b W V P Y m p l Y 3 R z J T I w M j A w M D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R 2 F t Z U 9 i a m V j d H M l M j A y M D A w M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H Y W 1 l T 2 J q Z W N 0 c y U y M D I w M D A w L 0 9 k Z W J y Y W 4 l Q z M l Q T k l M 0 E l M j B E b 2 x u J U M z J U F E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d h b W V P Y m p l Y 3 R z J T I w M j A w M D A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R 2 F t Z U 9 i a m V j d H M l M j A y M D A w M C 9 a b S V D N C U 5 Q m 4 l Q z Q l O U J u J U M z J U J E J T I w d H l w J T I w c y U y M G 4 l Q z M l Q T F y b 2 R u J U M z J U F E b S U y M H B y b 3 N 0 J U M 1 J T k 5 Z W Q l Q z M l Q U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d h b W V P Y m p l Y 3 R z J T I w M z A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T U 3 M z Y w Y i 1 k N T c 5 L T R k N D c t O D k y N S 0 4 Y T J m N 2 I w N G M 2 O G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m x f M V 9 H Y W 1 l T 2 J q Z W N 0 c 1 8 z M D A w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2 V D I x O j U 5 O j U 0 L j c 4 N j Y z N j Z a I i A v P j x F b n R y e S B U e X B l P S J G a W x s Q 2 9 s d W 1 u V H l w Z X M i I F Z h b H V l P S J z Q m d Z R k J R V U Z C U T 0 9 I i A v P j x F b n R y e S B U e X B l P S J G a W x s Q 2 9 s d W 1 u T m F t Z X M i I F Z h b H V l P S J z W y Z x d W 9 0 O 0 R h d G U m c X V v d D s s J n F 1 b 3 Q 7 V G l t Z S Z x d W 9 0 O y w m c X V v d D t D Z W x r b 3 b D q S B 2 e X X F v m l 0 w 6 0 g Q 1 B V I F s l X S Z x d W 9 0 O y w m c X V v d D t D U F U g U 3 B v d M W Z Z W J h I G V u Z X J n a W U g a s O h Z H J h I C h T V k k z I F R G T i k g W 1 d d J n F 1 b 3 Q 7 L C Z x d W 9 0 O 1 R v d G F s I E J v Y X J k I F B v d 2 V y I C h U Q l A p I F t X X S Z x d W 9 0 O y w m c X V v d D t W e X X F v m l 0 w 6 0 g R 1 B V I F s l X S Z x d W 9 0 O y w m c X V v d D t T b s O t b W t v d s O h I G Z y Z W t 2 Z W 5 j Z S A o U H J l c 2 V u d G V k K S B b R l B T X S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Q 2 9 1 b n Q i I F Z h b H V l P S J s M j Q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R 2 F t Z U 9 i a m V j d H M g M z A w M D A v Q X V 0 b 1 J l b W 9 2 Z W R D b 2 x 1 b W 5 z M S 5 7 R G F 0 Z S w w f S Z x d W 9 0 O y w m c X V v d D t T Z W N 0 a W 9 u M S 8 x I E d h b W V P Y m p l Y 3 R z I D M w M D A w L 0 F 1 d G 9 S Z W 1 v d m V k Q 2 9 s d W 1 u c z E u e 1 R p b W U s M X 0 m c X V v d D s s J n F 1 b 3 Q 7 U 2 V j d G l v b j E v M S B H Y W 1 l T 2 J q Z W N 0 c y A z M D A w M C 9 B d X R v U m V t b 3 Z l Z E N v b H V t b n M x L n t D Z W x r b 3 b D q S B 2 e X X F v m l 0 w 6 0 g Q 1 B V I F s l X S w y f S Z x d W 9 0 O y w m c X V v d D t T Z W N 0 a W 9 u M S 8 x I E d h b W V P Y m p l Y 3 R z I D M w M D A w L 0 F 1 d G 9 S Z W 1 v d m V k Q 2 9 s d W 1 u c z E u e 0 N Q V S B T c G 9 0 x Z l l Y m E g Z W 5 l c m d p Z S B q w 6 F k c m E g K F N W S T M g V E Z O K S B b V 1 0 s M 3 0 m c X V v d D s s J n F 1 b 3 Q 7 U 2 V j d G l v b j E v M S B H Y W 1 l T 2 J q Z W N 0 c y A z M D A w M C 9 B d X R v U m V t b 3 Z l Z E N v b H V t b n M x L n t U b 3 R h b C B C b 2 F y Z C B Q b 3 d l c i A o V E J Q K S B b V 1 0 s N H 0 m c X V v d D s s J n F 1 b 3 Q 7 U 2 V j d G l v b j E v M S B H Y W 1 l T 2 J q Z W N 0 c y A z M D A w M C 9 B d X R v U m V t b 3 Z l Z E N v b H V t b n M x L n t W e X X F v m l 0 w 6 0 g R 1 B V I F s l X S w 1 f S Z x d W 9 0 O y w m c X V v d D t T Z W N 0 a W 9 u M S 8 x I E d h b W V P Y m p l Y 3 R z I D M w M D A w L 0 F 1 d G 9 S Z W 1 v d m V k Q 2 9 s d W 1 u c z E u e 1 N u w 6 1 t a 2 9 2 w 6 E g Z n J l a 3 Z l b m N l I C h Q c m V z Z W 5 0 Z W Q p I F t G U F N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E g R 2 F t Z U 9 i a m V j d H M g M z A w M D A v Q X V 0 b 1 J l b W 9 2 Z W R D b 2 x 1 b W 5 z M S 5 7 R G F 0 Z S w w f S Z x d W 9 0 O y w m c X V v d D t T Z W N 0 a W 9 u M S 8 x I E d h b W V P Y m p l Y 3 R z I D M w M D A w L 0 F 1 d G 9 S Z W 1 v d m V k Q 2 9 s d W 1 u c z E u e 1 R p b W U s M X 0 m c X V v d D s s J n F 1 b 3 Q 7 U 2 V j d G l v b j E v M S B H Y W 1 l T 2 J q Z W N 0 c y A z M D A w M C 9 B d X R v U m V t b 3 Z l Z E N v b H V t b n M x L n t D Z W x r b 3 b D q S B 2 e X X F v m l 0 w 6 0 g Q 1 B V I F s l X S w y f S Z x d W 9 0 O y w m c X V v d D t T Z W N 0 a W 9 u M S 8 x I E d h b W V P Y m p l Y 3 R z I D M w M D A w L 0 F 1 d G 9 S Z W 1 v d m V k Q 2 9 s d W 1 u c z E u e 0 N Q V S B T c G 9 0 x Z l l Y m E g Z W 5 l c m d p Z S B q w 6 F k c m E g K F N W S T M g V E Z O K S B b V 1 0 s M 3 0 m c X V v d D s s J n F 1 b 3 Q 7 U 2 V j d G l v b j E v M S B H Y W 1 l T 2 J q Z W N 0 c y A z M D A w M C 9 B d X R v U m V t b 3 Z l Z E N v b H V t b n M x L n t U b 3 R h b C B C b 2 F y Z C B Q b 3 d l c i A o V E J Q K S B b V 1 0 s N H 0 m c X V v d D s s J n F 1 b 3 Q 7 U 2 V j d G l v b j E v M S B H Y W 1 l T 2 J q Z W N 0 c y A z M D A w M C 9 B d X R v U m V t b 3 Z l Z E N v b H V t b n M x L n t W e X X F v m l 0 w 6 0 g R 1 B V I F s l X S w 1 f S Z x d W 9 0 O y w m c X V v d D t T Z W N 0 a W 9 u M S 8 x I E d h b W V P Y m p l Y 3 R z I D M w M D A w L 0 F 1 d G 9 S Z W 1 v d m V k Q 2 9 s d W 1 u c z E u e 1 N u w 6 1 t a 2 9 2 w 6 E g Z n J l a 3 Z l b m N l I C h Q c m V z Z W 5 0 Z W Q p I F t G U F N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R 2 F t Z U 9 i a m V j d H M l M j A z M D A w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H Y W 1 l T 2 J q Z W N 0 c y U y M D M w M D A w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d h b W V P Y m p l Y 3 R z J T I w M z A w M D A v T 2 R l Y n J h b i V D M y V B O S U z Q S U y M E R v b G 4 l Q z M l Q U Q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R 2 F t Z U 9 i a m V j d H M l M j A z M D A w M C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H Y W 1 l T 2 J q Z W N 0 c y U y M D M w M D A w L 1 p t J U M 0 J T l C b i V D N C U 5 Q m 4 l Q z M l Q k Q l M j B 0 e X A l M j B z J T I w b i V D M y V B M X J v Z G 4 l Q z M l Q U R t J T I w c H J v c 3 Q l Q z U l O T l l Z C V D M y V B R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R 2 F t Z U 9 i a m V j d H M l M j A 0 M D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4 Z j B l N D k 5 L T M y M m E t N D Y y O S 0 5 M j c 1 L W F j O D E 4 Y T Q w Y j V h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i b F 8 x X 0 d h b W V P Y m p l Y 3 R z X z Q w M D A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j E 6 N T k 6 N T Q u O D E 2 N j M 3 M F o i I C 8 + P E V u d H J 5 I F R 5 c G U 9 I k Z p b G x D b 2 x 1 b W 5 U e X B l c y I g V m F s d W U 9 I n N C Z 1 l G Q l F V R k J R P T 0 i I C 8 + P E V u d H J 5 I F R 5 c G U 9 I k Z p b G x D b 2 x 1 b W 5 O Y W 1 l c y I g V m F s d W U 9 I n N b J n F 1 b 3 Q 7 R G F 0 Z S Z x d W 9 0 O y w m c X V v d D t U a W 1 l J n F 1 b 3 Q 7 L C Z x d W 9 0 O 0 N l b G t v d s O p I H Z 5 d c W + a X T D r S B D U F U g W y V d J n F 1 b 3 Q 7 L C Z x d W 9 0 O 0 N Q V S B T c G 9 0 x Z l l Y m E g Z W 5 l c m d p Z S B q w 6 F k c m E g K F N W S T M g V E Z O K S B b V 1 0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D b 3 V u d C I g V m F s d W U 9 I m w y N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B H Y W 1 l T 2 J q Z W N 0 c y A 0 M D A w M C 9 B d X R v U m V t b 3 Z l Z E N v b H V t b n M x L n t E Y X R l L D B 9 J n F 1 b 3 Q 7 L C Z x d W 9 0 O 1 N l Y 3 R p b 2 4 x L z E g R 2 F t Z U 9 i a m V j d H M g N D A w M D A v Q X V 0 b 1 J l b W 9 2 Z W R D b 2 x 1 b W 5 z M S 5 7 V G l t Z S w x f S Z x d W 9 0 O y w m c X V v d D t T Z W N 0 a W 9 u M S 8 x I E d h b W V P Y m p l Y 3 R z I D Q w M D A w L 0 F 1 d G 9 S Z W 1 v d m V k Q 2 9 s d W 1 u c z E u e 0 N l b G t v d s O p I H Z 5 d c W + a X T D r S B D U F U g W y V d L D J 9 J n F 1 b 3 Q 7 L C Z x d W 9 0 O 1 N l Y 3 R p b 2 4 x L z E g R 2 F t Z U 9 i a m V j d H M g N D A w M D A v Q X V 0 b 1 J l b W 9 2 Z W R D b 2 x 1 b W 5 z M S 5 7 Q 1 B V I F N w b 3 T F m W V i Y S B l b m V y Z 2 l l I G r D o W R y Y S A o U 1 Z J M y B U R k 4 p I F t X X S w z f S Z x d W 9 0 O y w m c X V v d D t T Z W N 0 a W 9 u M S 8 x I E d h b W V P Y m p l Y 3 R z I D Q w M D A w L 0 F 1 d G 9 S Z W 1 v d m V k Q 2 9 s d W 1 u c z E u e 1 R v d G F s I E J v Y X J k I F B v d 2 V y I C h U Q l A p I F t X X S w 0 f S Z x d W 9 0 O y w m c X V v d D t T Z W N 0 a W 9 u M S 8 x I E d h b W V P Y m p l Y 3 R z I D Q w M D A w L 0 F 1 d G 9 S Z W 1 v d m V k Q 2 9 s d W 1 u c z E u e 1 Z 5 d c W + a X T D r S B H U F U g W y V d L D V 9 J n F 1 b 3 Q 7 L C Z x d W 9 0 O 1 N l Y 3 R p b 2 4 x L z E g R 2 F t Z U 9 i a m V j d H M g N D A w M D A v Q X V 0 b 1 J l b W 9 2 Z W R D b 2 x 1 b W 5 z M S 5 7 U 2 7 D r W 1 r b 3 b D o S B m c m V r d m V u Y 2 U g K F B y Z X N l b n R l Z C k g W 0 Z Q U 1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S B H Y W 1 l T 2 J q Z W N 0 c y A 0 M D A w M C 9 B d X R v U m V t b 3 Z l Z E N v b H V t b n M x L n t E Y X R l L D B 9 J n F 1 b 3 Q 7 L C Z x d W 9 0 O 1 N l Y 3 R p b 2 4 x L z E g R 2 F t Z U 9 i a m V j d H M g N D A w M D A v Q X V 0 b 1 J l b W 9 2 Z W R D b 2 x 1 b W 5 z M S 5 7 V G l t Z S w x f S Z x d W 9 0 O y w m c X V v d D t T Z W N 0 a W 9 u M S 8 x I E d h b W V P Y m p l Y 3 R z I D Q w M D A w L 0 F 1 d G 9 S Z W 1 v d m V k Q 2 9 s d W 1 u c z E u e 0 N l b G t v d s O p I H Z 5 d c W + a X T D r S B D U F U g W y V d L D J 9 J n F 1 b 3 Q 7 L C Z x d W 9 0 O 1 N l Y 3 R p b 2 4 x L z E g R 2 F t Z U 9 i a m V j d H M g N D A w M D A v Q X V 0 b 1 J l b W 9 2 Z W R D b 2 x 1 b W 5 z M S 5 7 Q 1 B V I F N w b 3 T F m W V i Y S B l b m V y Z 2 l l I G r D o W R y Y S A o U 1 Z J M y B U R k 4 p I F t X X S w z f S Z x d W 9 0 O y w m c X V v d D t T Z W N 0 a W 9 u M S 8 x I E d h b W V P Y m p l Y 3 R z I D Q w M D A w L 0 F 1 d G 9 S Z W 1 v d m V k Q 2 9 s d W 1 u c z E u e 1 R v d G F s I E J v Y X J k I F B v d 2 V y I C h U Q l A p I F t X X S w 0 f S Z x d W 9 0 O y w m c X V v d D t T Z W N 0 a W 9 u M S 8 x I E d h b W V P Y m p l Y 3 R z I D Q w M D A w L 0 F 1 d G 9 S Z W 1 v d m V k Q 2 9 s d W 1 u c z E u e 1 Z 5 d c W + a X T D r S B H U F U g W y V d L D V 9 J n F 1 b 3 Q 7 L C Z x d W 9 0 O 1 N l Y 3 R p b 2 4 x L z E g R 2 F t Z U 9 i a m V j d H M g N D A w M D A v Q X V 0 b 1 J l b W 9 2 Z W R D b 2 x 1 b W 5 z M S 5 7 U 2 7 D r W 1 r b 3 b D o S B m c m V r d m V u Y 2 U g K F B y Z X N l b n R l Z C k g W 0 Z Q U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l M j B H Y W 1 l T 2 J q Z W N 0 c y U y M D Q w M D A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d h b W V P Y m p l Y 3 R z J T I w N D A w M D A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R 2 F t Z U 9 i a m V j d H M l M j A 0 M D A w M C 9 P Z G V i c m F u J U M z J U E 5 J T N B J T I w R G 9 s b i V D M y V B R C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B H Y W 1 l T 2 J q Z W N 0 c y U y M D Q w M D A w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E d h b W V P Y m p l Y 3 R z J T I w N D A w M D A v W m 0 l Q z Q l O U J u J U M 0 J T l C b i V D M y V C R C U y M H R 5 c C U y M H M l M j B u J U M z J U E x c m 9 k b i V D M y V B R G 0 l M j B w c m 9 z d C V D N S U 5 O W V k J U M z J U F E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T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4 Y z U z Y z B l L W U 1 Z j E t N G F j M S 1 h N z A 2 L T h k N G V j M 2 Y 2 Z j B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i b F 8 y X 0 d h b W V P Y m p l Y 3 R z X 0 F y c m F 5 X z E w M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y M T o 1 O T o 1 M y 4 1 M z I x M j g 4 W i I g L z 4 8 R W 5 0 c n k g V H l w Z T 0 i R m l s b E N v b H V t b l R 5 c G V z I i B W Y W x 1 Z T 0 i c 0 J n W U Z C U V V G Q l E 9 P S I g L z 4 8 R W 5 0 c n k g V H l w Z T 0 i R m l s b E N v b H V t b k 5 h b W V z I i B W Y W x 1 Z T 0 i c 1 s m c X V v d D t E Y X R l J n F 1 b 3 Q 7 L C Z x d W 9 0 O 1 R p b W U m c X V v d D s s J n F 1 b 3 Q 7 Q 2 V s a 2 9 2 w 6 k g d n l 1 x b 5 p d M O t I E N Q V S B b J V 0 m c X V v d D s s J n F 1 b 3 Q 7 Q 1 B V I F N w b 3 T F m W V i Y S B l b m V y Z 2 l l I G r D o W R y Y S A o U 1 Z J M y B U R k 4 p I F t X X S Z x d W 9 0 O y w m c X V v d D t U b 3 R h b C B C b 2 F y Z C B Q b 3 d l c i A o V E J Q K S B b V 1 0 m c X V v d D s s J n F 1 b 3 Q 7 V n l 1 x b 5 p d M O t I E d Q V S B b J V 0 m c X V v d D s s J n F 1 b 3 Q 7 U 2 7 D r W 1 r b 3 b D o S B m c m V r d m V u Y 2 U g K F B y Z X N l b n R l Z C k g W 0 Z Q U 1 0 m c X V v d D t d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E N v d W 5 0 I i B W Y W x 1 Z T 0 i b D I 0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E d h b W V P Y m p l Y 3 R z I E F y c m F 5 I D E w M D A v Q X V 0 b 1 J l b W 9 2 Z W R D b 2 x 1 b W 5 z M S 5 7 R G F 0 Z S w w f S Z x d W 9 0 O y w m c X V v d D t T Z W N 0 a W 9 u M S 8 y I E d h b W V P Y m p l Y 3 R z I E F y c m F 5 I D E w M D A v Q X V 0 b 1 J l b W 9 2 Z W R D b 2 x 1 b W 5 z M S 5 7 V G l t Z S w x f S Z x d W 9 0 O y w m c X V v d D t T Z W N 0 a W 9 u M S 8 y I E d h b W V P Y m p l Y 3 R z I E F y c m F 5 I D E w M D A v Q X V 0 b 1 J l b W 9 2 Z W R D b 2 x 1 b W 5 z M S 5 7 Q 2 V s a 2 9 2 w 6 k g d n l 1 x b 5 p d M O t I E N Q V S B b J V 0 s M n 0 m c X V v d D s s J n F 1 b 3 Q 7 U 2 V j d G l v b j E v M i B H Y W 1 l T 2 J q Z W N 0 c y B B c n J h e S A x M D A w L 0 F 1 d G 9 S Z W 1 v d m V k Q 2 9 s d W 1 u c z E u e 0 N Q V S B T c G 9 0 x Z l l Y m E g Z W 5 l c m d p Z S B q w 6 F k c m E g K F N W S T M g V E Z O K S B b V 1 0 s M 3 0 m c X V v d D s s J n F 1 b 3 Q 7 U 2 V j d G l v b j E v M i B H Y W 1 l T 2 J q Z W N 0 c y B B c n J h e S A x M D A w L 0 F 1 d G 9 S Z W 1 v d m V k Q 2 9 s d W 1 u c z E u e 1 R v d G F s I E J v Y X J k I F B v d 2 V y I C h U Q l A p I F t X X S w 0 f S Z x d W 9 0 O y w m c X V v d D t T Z W N 0 a W 9 u M S 8 y I E d h b W V P Y m p l Y 3 R z I E F y c m F 5 I D E w M D A v Q X V 0 b 1 J l b W 9 2 Z W R D b 2 x 1 b W 5 z M S 5 7 V n l 1 x b 5 p d M O t I E d Q V S B b J V 0 s N X 0 m c X V v d D s s J n F 1 b 3 Q 7 U 2 V j d G l v b j E v M i B H Y W 1 l T 2 J q Z W N 0 c y B B c n J h e S A x M D A w L 0 F 1 d G 9 S Z W 1 v d m V k Q 2 9 s d W 1 u c z E u e 1 N u w 6 1 t a 2 9 2 w 6 E g Z n J l a 3 Z l b m N l I C h Q c m V z Z W 5 0 Z W Q p I F t G U F N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g R 2 F t Z U 9 i a m V j d H M g Q X J y Y X k g M T A w M C 9 B d X R v U m V t b 3 Z l Z E N v b H V t b n M x L n t E Y X R l L D B 9 J n F 1 b 3 Q 7 L C Z x d W 9 0 O 1 N l Y 3 R p b 2 4 x L z I g R 2 F t Z U 9 i a m V j d H M g Q X J y Y X k g M T A w M C 9 B d X R v U m V t b 3 Z l Z E N v b H V t b n M x L n t U a W 1 l L D F 9 J n F 1 b 3 Q 7 L C Z x d W 9 0 O 1 N l Y 3 R p b 2 4 x L z I g R 2 F t Z U 9 i a m V j d H M g Q X J y Y X k g M T A w M C 9 B d X R v U m V t b 3 Z l Z E N v b H V t b n M x L n t D Z W x r b 3 b D q S B 2 e X X F v m l 0 w 6 0 g Q 1 B V I F s l X S w y f S Z x d W 9 0 O y w m c X V v d D t T Z W N 0 a W 9 u M S 8 y I E d h b W V P Y m p l Y 3 R z I E F y c m F 5 I D E w M D A v Q X V 0 b 1 J l b W 9 2 Z W R D b 2 x 1 b W 5 z M S 5 7 Q 1 B V I F N w b 3 T F m W V i Y S B l b m V y Z 2 l l I G r D o W R y Y S A o U 1 Z J M y B U R k 4 p I F t X X S w z f S Z x d W 9 0 O y w m c X V v d D t T Z W N 0 a W 9 u M S 8 y I E d h b W V P Y m p l Y 3 R z I E F y c m F 5 I D E w M D A v Q X V 0 b 1 J l b W 9 2 Z W R D b 2 x 1 b W 5 z M S 5 7 V G 9 0 Y W w g Q m 9 h c m Q g U G 9 3 Z X I g K F R C U C k g W 1 d d L D R 9 J n F 1 b 3 Q 7 L C Z x d W 9 0 O 1 N l Y 3 R p b 2 4 x L z I g R 2 F t Z U 9 i a m V j d H M g Q X J y Y X k g M T A w M C 9 B d X R v U m V t b 3 Z l Z E N v b H V t b n M x L n t W e X X F v m l 0 w 6 0 g R 1 B V I F s l X S w 1 f S Z x d W 9 0 O y w m c X V v d D t T Z W N 0 a W 9 u M S 8 y I E d h b W V P Y m p l Y 3 R z I E F y c m F 5 I D E w M D A v Q X V 0 b 1 J l b W 9 2 Z W R D b 2 x 1 b W 5 z M S 5 7 U 2 7 D r W 1 r b 3 b D o S B m c m V r d m V u Y 2 U g K F B y Z X N l b n R l Z C k g W 0 Z Q U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B H Y W 1 l T 2 J q Z W N 0 c y U y M E F y c m F 5 J T I w M T A w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T A w M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T A w M C 9 P Z G V i c m F u J U M z J U E 5 J T N B J T I w R G 9 s b i V D M y V B R C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T A w M C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T A w M C 9 a b S V D N C U 5 Q m 4 l Q z Q l O U J u J U M z J U J E J T I w d H l w J T I w c y U y M G 4 l Q z M l Q T F y b 2 R u J U M z J U F E b S U y M H B y b 3 N 0 J U M 1 J T k 5 Z W Q l Q z M l Q U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d h b W V P Y m p l Y 3 R z J T I w Q X J y Y X k l M j A x M D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k Y W M 1 N T F l L T c 0 Y j I t N D N m N y 0 4 N m I 5 L T Y w Z T k 4 N z c 2 O W F h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i b F 8 y X 0 d h b W V P Y m p l Y 3 R z X 0 F y c m F 5 X z E w M D A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j E 6 N T k 6 N T M u N T Y 5 N j Q z M F o i I C 8 + P E V u d H J 5 I F R 5 c G U 9 I k Z p b G x D b 2 x 1 b W 5 U e X B l c y I g V m F s d W U 9 I n N C Z 1 l G Q l F V R k J R P T 0 i I C 8 + P E V u d H J 5 I F R 5 c G U 9 I k Z p b G x D b 2 x 1 b W 5 O Y W 1 l c y I g V m F s d W U 9 I n N b J n F 1 b 3 Q 7 R G F 0 Z S Z x d W 9 0 O y w m c X V v d D t U a W 1 l J n F 1 b 3 Q 7 L C Z x d W 9 0 O 0 N l b G t v d s O p I H Z 5 d c W + a X T D r S B D U F U g W y V d J n F 1 b 3 Q 7 L C Z x d W 9 0 O 0 N Q V S B T c G 9 0 x Z l l Y m E g Z W 5 l c m d p Z S B q w 6 F k c m E g K F N W S T M g V E Z O K S B b V 1 0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D b 3 V u d C I g V m F s d W U 9 I m w y N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B H Y W 1 l T 2 J q Z W N 0 c y B B c n J h e S A x M D A w M C 9 B d X R v U m V t b 3 Z l Z E N v b H V t b n M x L n t E Y X R l L D B 9 J n F 1 b 3 Q 7 L C Z x d W 9 0 O 1 N l Y 3 R p b 2 4 x L z I g R 2 F t Z U 9 i a m V j d H M g Q X J y Y X k g M T A w M D A v Q X V 0 b 1 J l b W 9 2 Z W R D b 2 x 1 b W 5 z M S 5 7 V G l t Z S w x f S Z x d W 9 0 O y w m c X V v d D t T Z W N 0 a W 9 u M S 8 y I E d h b W V P Y m p l Y 3 R z I E F y c m F 5 I D E w M D A w L 0 F 1 d G 9 S Z W 1 v d m V k Q 2 9 s d W 1 u c z E u e 0 N l b G t v d s O p I H Z 5 d c W + a X T D r S B D U F U g W y V d L D J 9 J n F 1 b 3 Q 7 L C Z x d W 9 0 O 1 N l Y 3 R p b 2 4 x L z I g R 2 F t Z U 9 i a m V j d H M g Q X J y Y X k g M T A w M D A v Q X V 0 b 1 J l b W 9 2 Z W R D b 2 x 1 b W 5 z M S 5 7 Q 1 B V I F N w b 3 T F m W V i Y S B l b m V y Z 2 l l I G r D o W R y Y S A o U 1 Z J M y B U R k 4 p I F t X X S w z f S Z x d W 9 0 O y w m c X V v d D t T Z W N 0 a W 9 u M S 8 y I E d h b W V P Y m p l Y 3 R z I E F y c m F 5 I D E w M D A w L 0 F 1 d G 9 S Z W 1 v d m V k Q 2 9 s d W 1 u c z E u e 1 R v d G F s I E J v Y X J k I F B v d 2 V y I C h U Q l A p I F t X X S w 0 f S Z x d W 9 0 O y w m c X V v d D t T Z W N 0 a W 9 u M S 8 y I E d h b W V P Y m p l Y 3 R z I E F y c m F 5 I D E w M D A w L 0 F 1 d G 9 S Z W 1 v d m V k Q 2 9 s d W 1 u c z E u e 1 Z 5 d c W + a X T D r S B H U F U g W y V d L D V 9 J n F 1 b 3 Q 7 L C Z x d W 9 0 O 1 N l Y 3 R p b 2 4 x L z I g R 2 F t Z U 9 i a m V j d H M g Q X J y Y X k g M T A w M D A v Q X V 0 b 1 J l b W 9 2 Z W R D b 2 x 1 b W 5 z M S 5 7 U 2 7 D r W 1 r b 3 b D o S B m c m V r d m V u Y 2 U g K F B y Z X N l b n R l Z C k g W 0 Z Q U 1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i B H Y W 1 l T 2 J q Z W N 0 c y B B c n J h e S A x M D A w M C 9 B d X R v U m V t b 3 Z l Z E N v b H V t b n M x L n t E Y X R l L D B 9 J n F 1 b 3 Q 7 L C Z x d W 9 0 O 1 N l Y 3 R p b 2 4 x L z I g R 2 F t Z U 9 i a m V j d H M g Q X J y Y X k g M T A w M D A v Q X V 0 b 1 J l b W 9 2 Z W R D b 2 x 1 b W 5 z M S 5 7 V G l t Z S w x f S Z x d W 9 0 O y w m c X V v d D t T Z W N 0 a W 9 u M S 8 y I E d h b W V P Y m p l Y 3 R z I E F y c m F 5 I D E w M D A w L 0 F 1 d G 9 S Z W 1 v d m V k Q 2 9 s d W 1 u c z E u e 0 N l b G t v d s O p I H Z 5 d c W + a X T D r S B D U F U g W y V d L D J 9 J n F 1 b 3 Q 7 L C Z x d W 9 0 O 1 N l Y 3 R p b 2 4 x L z I g R 2 F t Z U 9 i a m V j d H M g Q X J y Y X k g M T A w M D A v Q X V 0 b 1 J l b W 9 2 Z W R D b 2 x 1 b W 5 z M S 5 7 Q 1 B V I F N w b 3 T F m W V i Y S B l b m V y Z 2 l l I G r D o W R y Y S A o U 1 Z J M y B U R k 4 p I F t X X S w z f S Z x d W 9 0 O y w m c X V v d D t T Z W N 0 a W 9 u M S 8 y I E d h b W V P Y m p l Y 3 R z I E F y c m F 5 I D E w M D A w L 0 F 1 d G 9 S Z W 1 v d m V k Q 2 9 s d W 1 u c z E u e 1 R v d G F s I E J v Y X J k I F B v d 2 V y I C h U Q l A p I F t X X S w 0 f S Z x d W 9 0 O y w m c X V v d D t T Z W N 0 a W 9 u M S 8 y I E d h b W V P Y m p l Y 3 R z I E F y c m F 5 I D E w M D A w L 0 F 1 d G 9 S Z W 1 v d m V k Q 2 9 s d W 1 u c z E u e 1 Z 5 d c W + a X T D r S B H U F U g W y V d L D V 9 J n F 1 b 3 Q 7 L C Z x d W 9 0 O 1 N l Y 3 R p b 2 4 x L z I g R 2 F t Z U 9 i a m V j d H M g Q X J y Y X k g M T A w M D A v Q X V 0 b 1 J l b W 9 2 Z W R D b 2 x 1 b W 5 z M S 5 7 U 2 7 D r W 1 r b 3 b D o S B m c m V r d m V u Y 2 U g K F B y Z X N l b n R l Z C k g W 0 Z Q U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B H Y W 1 l T 2 J q Z W N 0 c y U y M E F y c m F 5 J T I w M T A w M D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2 F t Z U 9 i a m V j d H M l M j B B c n J h e S U y M D E w M D A w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d h b W V P Y m p l Y 3 R z J T I w Q X J y Y X k l M j A x M D A w M C 9 P Z G V i c m F u J U M z J U E 5 J T N B J T I w R G 9 s b i V D M y V B R C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T A w M D A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2 F t Z U 9 i a m V j d H M l M j B B c n J h e S U y M D E w M D A w L 1 p t J U M 0 J T l C b i V D N C U 5 Q m 4 l Q z M l Q k Q l M j B 0 e X A l M j B z J T I w b i V D M y V B M X J v Z G 4 l Q z M l Q U R t J T I w c H J v c 3 Q l Q z U l O T l l Z C V D M y V B R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2 F t Z U 9 i a m V j d H M l M j B B c n J h e S U y M D I w M D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E w M G E z Z G Q t O W Z l N C 0 0 O T V j L T l m Z G I t Z W Z k O W N l O T E 5 Z m V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V G J s X z J f R 2 F t Z U 9 i a m V j d H N f Q X J y Y X l f M j A w M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N l Q y M T o 1 O T o 1 M y 4 3 M D Y x N T U 4 W i I g L z 4 8 R W 5 0 c n k g V H l w Z T 0 i R m l s b E N v b H V t b l R 5 c G V z I i B W Y W x 1 Z T 0 i c 0 J n W U Z C U V V G Q l E 9 P S I g L z 4 8 R W 5 0 c n k g V H l w Z T 0 i R m l s b E N v b H V t b k 5 h b W V z I i B W Y W x 1 Z T 0 i c 1 s m c X V v d D t E Y X R l J n F 1 b 3 Q 7 L C Z x d W 9 0 O 1 R p b W U m c X V v d D s s J n F 1 b 3 Q 7 Q 2 V s a 2 9 2 w 6 k g d n l 1 x b 5 p d M O t I E N Q V S B b J V 0 m c X V v d D s s J n F 1 b 3 Q 7 Q 1 B V I F N w b 3 T F m W V i Y S B l b m V y Z 2 l l I G r D o W R y Y S A o U 1 Z J M y B U R k 4 p I F t X X S Z x d W 9 0 O y w m c X V v d D t U b 3 R h b C B C b 2 F y Z C B Q b 3 d l c i A o V E J Q K S B b V 1 0 m c X V v d D s s J n F 1 b 3 Q 7 V n l 1 x b 5 p d M O t I E d Q V S B b J V 0 m c X V v d D s s J n F 1 b 3 Q 7 U 2 7 D r W 1 r b 3 b D o S B m c m V r d m V u Y 2 U g K F B y Z X N l b n R l Z C k g W 0 Z Q U 1 0 m c X V v d D t d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E N v d W 5 0 I i B W Y W x 1 Z T 0 i b D I 0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I E d h b W V P Y m p l Y 3 R z I E F y c m F 5 I D I w M D A w L 0 F 1 d G 9 S Z W 1 v d m V k Q 2 9 s d W 1 u c z E u e 0 R h d G U s M H 0 m c X V v d D s s J n F 1 b 3 Q 7 U 2 V j d G l v b j E v M i B H Y W 1 l T 2 J q Z W N 0 c y B B c n J h e S A y M D A w M C 9 B d X R v U m V t b 3 Z l Z E N v b H V t b n M x L n t U a W 1 l L D F 9 J n F 1 b 3 Q 7 L C Z x d W 9 0 O 1 N l Y 3 R p b 2 4 x L z I g R 2 F t Z U 9 i a m V j d H M g Q X J y Y X k g M j A w M D A v Q X V 0 b 1 J l b W 9 2 Z W R D b 2 x 1 b W 5 z M S 5 7 Q 2 V s a 2 9 2 w 6 k g d n l 1 x b 5 p d M O t I E N Q V S B b J V 0 s M n 0 m c X V v d D s s J n F 1 b 3 Q 7 U 2 V j d G l v b j E v M i B H Y W 1 l T 2 J q Z W N 0 c y B B c n J h e S A y M D A w M C 9 B d X R v U m V t b 3 Z l Z E N v b H V t b n M x L n t D U F U g U 3 B v d M W Z Z W J h I G V u Z X J n a W U g a s O h Z H J h I C h T V k k z I F R G T i k g W 1 d d L D N 9 J n F 1 b 3 Q 7 L C Z x d W 9 0 O 1 N l Y 3 R p b 2 4 x L z I g R 2 F t Z U 9 i a m V j d H M g Q X J y Y X k g M j A w M D A v Q X V 0 b 1 J l b W 9 2 Z W R D b 2 x 1 b W 5 z M S 5 7 V G 9 0 Y W w g Q m 9 h c m Q g U G 9 3 Z X I g K F R C U C k g W 1 d d L D R 9 J n F 1 b 3 Q 7 L C Z x d W 9 0 O 1 N l Y 3 R p b 2 4 x L z I g R 2 F t Z U 9 i a m V j d H M g Q X J y Y X k g M j A w M D A v Q X V 0 b 1 J l b W 9 2 Z W R D b 2 x 1 b W 5 z M S 5 7 V n l 1 x b 5 p d M O t I E d Q V S B b J V 0 s N X 0 m c X V v d D s s J n F 1 b 3 Q 7 U 2 V j d G l v b j E v M i B H Y W 1 l T 2 J q Z W N 0 c y B B c n J h e S A y M D A w M C 9 B d X R v U m V t b 3 Z l Z E N v b H V t b n M x L n t T b s O t b W t v d s O h I G Z y Z W t 2 Z W 5 j Z S A o U H J l c 2 V u d G V k K S B b R l B T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y I E d h b W V P Y m p l Y 3 R z I E F y c m F 5 I D I w M D A w L 0 F 1 d G 9 S Z W 1 v d m V k Q 2 9 s d W 1 u c z E u e 0 R h d G U s M H 0 m c X V v d D s s J n F 1 b 3 Q 7 U 2 V j d G l v b j E v M i B H Y W 1 l T 2 J q Z W N 0 c y B B c n J h e S A y M D A w M C 9 B d X R v U m V t b 3 Z l Z E N v b H V t b n M x L n t U a W 1 l L D F 9 J n F 1 b 3 Q 7 L C Z x d W 9 0 O 1 N l Y 3 R p b 2 4 x L z I g R 2 F t Z U 9 i a m V j d H M g Q X J y Y X k g M j A w M D A v Q X V 0 b 1 J l b W 9 2 Z W R D b 2 x 1 b W 5 z M S 5 7 Q 2 V s a 2 9 2 w 6 k g d n l 1 x b 5 p d M O t I E N Q V S B b J V 0 s M n 0 m c X V v d D s s J n F 1 b 3 Q 7 U 2 V j d G l v b j E v M i B H Y W 1 l T 2 J q Z W N 0 c y B B c n J h e S A y M D A w M C 9 B d X R v U m V t b 3 Z l Z E N v b H V t b n M x L n t D U F U g U 3 B v d M W Z Z W J h I G V u Z X J n a W U g a s O h Z H J h I C h T V k k z I F R G T i k g W 1 d d L D N 9 J n F 1 b 3 Q 7 L C Z x d W 9 0 O 1 N l Y 3 R p b 2 4 x L z I g R 2 F t Z U 9 i a m V j d H M g Q X J y Y X k g M j A w M D A v Q X V 0 b 1 J l b W 9 2 Z W R D b 2 x 1 b W 5 z M S 5 7 V G 9 0 Y W w g Q m 9 h c m Q g U G 9 3 Z X I g K F R C U C k g W 1 d d L D R 9 J n F 1 b 3 Q 7 L C Z x d W 9 0 O 1 N l Y 3 R p b 2 4 x L z I g R 2 F t Z U 9 i a m V j d H M g Q X J y Y X k g M j A w M D A v Q X V 0 b 1 J l b W 9 2 Z W R D b 2 x 1 b W 5 z M S 5 7 V n l 1 x b 5 p d M O t I E d Q V S B b J V 0 s N X 0 m c X V v d D s s J n F 1 b 3 Q 7 U 2 V j d G l v b j E v M i B H Y W 1 l T 2 J q Z W N 0 c y B B c n J h e S A y M D A w M C 9 B d X R v U m V t b 3 Z l Z E N v b H V t b n M x L n t T b s O t b W t v d s O h I G Z y Z W t 2 Z W 5 j Z S A o U H J l c 2 V u d G V k K S B b R l B T X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i U y M E d h b W V P Y m p l Y 3 R z J T I w Q X J y Y X k l M j A y M D A w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j A w M D A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2 F t Z U 9 i a m V j d H M l M j B B c n J h e S U y M D I w M D A w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d h b W V P Y m p l Y 3 R z J T I w Q X J y Y X k l M j A y M D A w M C 9 P Z G V i c m F u J U M z J U E 5 J T N B J T I w R G 9 s b i V D M y V B R C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j A w M D A v W m 0 l Q z Q l O U J u J U M 0 J T l C b i V D M y V C R C U y M H R 5 c C U y M H M l M j B u J U M z J U E x c m 9 k b i V D M y V B R G 0 l M j B w c m 9 z d C V D N S U 5 O W V k J U M z J U F E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z A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T Q 1 N G F i Z C 0 z O W I x L T Q 2 O T I t O T Y 5 M S 1 l N T Z l M 2 I z N D B h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m x f M l 9 H Y W 1 l T 2 J q Z W N 0 c 1 9 B c n J h e V 8 z M D A w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E 2 V D I x O j U 5 O j U z L j c x N z E 1 N D B a I i A v P j x F b n R y e S B U e X B l P S J G a W x s Q 2 9 s d W 1 u V H l w Z X M i I F Z h b H V l P S J z Q m d Z R k J R V U Z C U T 0 9 I i A v P j x F b n R y e S B U e X B l P S J G a W x s Q 2 9 s d W 1 u T m F t Z X M i I F Z h b H V l P S J z W y Z x d W 9 0 O 0 R h d G U m c X V v d D s s J n F 1 b 3 Q 7 V G l t Z S Z x d W 9 0 O y w m c X V v d D t D Z W x r b 3 b D q S B 2 e X X F v m l 0 w 6 0 g Q 1 B V I F s l X S Z x d W 9 0 O y w m c X V v d D t D U F U g U 3 B v d M W Z Z W J h I G V u Z X J n a W U g a s O h Z H J h I C h T V k k z I F R G T i k g W 1 d d J n F 1 b 3 Q 7 L C Z x d W 9 0 O 1 R v d G F s I E J v Y X J k I F B v d 2 V y I C h U Q l A p I F t X X S Z x d W 9 0 O y w m c X V v d D t W e X X F v m l 0 w 6 0 g R 1 B V I F s l X S Z x d W 9 0 O y w m c X V v d D t T b s O t b W t v d s O h I G Z y Z W t 2 Z W 5 j Z S A o U H J l c 2 V u d G V k K S B b R l B T X S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Q 2 9 1 b n Q i I F Z h b H V l P S J s M j Q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g R 2 F t Z U 9 i a m V j d H M g Q X J y Y X k g M z A w M D A v Q X V 0 b 1 J l b W 9 2 Z W R D b 2 x 1 b W 5 z M S 5 7 R G F 0 Z S w w f S Z x d W 9 0 O y w m c X V v d D t T Z W N 0 a W 9 u M S 8 y I E d h b W V P Y m p l Y 3 R z I E F y c m F 5 I D M w M D A w L 0 F 1 d G 9 S Z W 1 v d m V k Q 2 9 s d W 1 u c z E u e 1 R p b W U s M X 0 m c X V v d D s s J n F 1 b 3 Q 7 U 2 V j d G l v b j E v M i B H Y W 1 l T 2 J q Z W N 0 c y B B c n J h e S A z M D A w M C 9 B d X R v U m V t b 3 Z l Z E N v b H V t b n M x L n t D Z W x r b 3 b D q S B 2 e X X F v m l 0 w 6 0 g Q 1 B V I F s l X S w y f S Z x d W 9 0 O y w m c X V v d D t T Z W N 0 a W 9 u M S 8 y I E d h b W V P Y m p l Y 3 R z I E F y c m F 5 I D M w M D A w L 0 F 1 d G 9 S Z W 1 v d m V k Q 2 9 s d W 1 u c z E u e 0 N Q V S B T c G 9 0 x Z l l Y m E g Z W 5 l c m d p Z S B q w 6 F k c m E g K F N W S T M g V E Z O K S B b V 1 0 s M 3 0 m c X V v d D s s J n F 1 b 3 Q 7 U 2 V j d G l v b j E v M i B H Y W 1 l T 2 J q Z W N 0 c y B B c n J h e S A z M D A w M C 9 B d X R v U m V t b 3 Z l Z E N v b H V t b n M x L n t U b 3 R h b C B C b 2 F y Z C B Q b 3 d l c i A o V E J Q K S B b V 1 0 s N H 0 m c X V v d D s s J n F 1 b 3 Q 7 U 2 V j d G l v b j E v M i B H Y W 1 l T 2 J q Z W N 0 c y B B c n J h e S A z M D A w M C 9 B d X R v U m V t b 3 Z l Z E N v b H V t b n M x L n t W e X X F v m l 0 w 6 0 g R 1 B V I F s l X S w 1 f S Z x d W 9 0 O y w m c X V v d D t T Z W N 0 a W 9 u M S 8 y I E d h b W V P Y m p l Y 3 R z I E F y c m F 5 I D M w M D A w L 0 F 1 d G 9 S Z W 1 v d m V k Q 2 9 s d W 1 u c z E u e 1 N u w 6 1 t a 2 9 2 w 6 E g Z n J l a 3 Z l b m N l I C h Q c m V z Z W 5 0 Z W Q p I F t G U F N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I g R 2 F t Z U 9 i a m V j d H M g Q X J y Y X k g M z A w M D A v Q X V 0 b 1 J l b W 9 2 Z W R D b 2 x 1 b W 5 z M S 5 7 R G F 0 Z S w w f S Z x d W 9 0 O y w m c X V v d D t T Z W N 0 a W 9 u M S 8 y I E d h b W V P Y m p l Y 3 R z I E F y c m F 5 I D M w M D A w L 0 F 1 d G 9 S Z W 1 v d m V k Q 2 9 s d W 1 u c z E u e 1 R p b W U s M X 0 m c X V v d D s s J n F 1 b 3 Q 7 U 2 V j d G l v b j E v M i B H Y W 1 l T 2 J q Z W N 0 c y B B c n J h e S A z M D A w M C 9 B d X R v U m V t b 3 Z l Z E N v b H V t b n M x L n t D Z W x r b 3 b D q S B 2 e X X F v m l 0 w 6 0 g Q 1 B V I F s l X S w y f S Z x d W 9 0 O y w m c X V v d D t T Z W N 0 a W 9 u M S 8 y I E d h b W V P Y m p l Y 3 R z I E F y c m F 5 I D M w M D A w L 0 F 1 d G 9 S Z W 1 v d m V k Q 2 9 s d W 1 u c z E u e 0 N Q V S B T c G 9 0 x Z l l Y m E g Z W 5 l c m d p Z S B q w 6 F k c m E g K F N W S T M g V E Z O K S B b V 1 0 s M 3 0 m c X V v d D s s J n F 1 b 3 Q 7 U 2 V j d G l v b j E v M i B H Y W 1 l T 2 J q Z W N 0 c y B B c n J h e S A z M D A w M C 9 B d X R v U m V t b 3 Z l Z E N v b H V t b n M x L n t U b 3 R h b C B C b 2 F y Z C B Q b 3 d l c i A o V E J Q K S B b V 1 0 s N H 0 m c X V v d D s s J n F 1 b 3 Q 7 U 2 V j d G l v b j E v M i B H Y W 1 l T 2 J q Z W N 0 c y B B c n J h e S A z M D A w M C 9 B d X R v U m V t b 3 Z l Z E N v b H V t b n M x L n t W e X X F v m l 0 w 6 0 g R 1 B V I F s l X S w 1 f S Z x d W 9 0 O y w m c X V v d D t T Z W N 0 a W 9 u M S 8 y I E d h b W V P Y m p l Y 3 R z I E F y c m F 5 I D M w M D A w L 0 F 1 d G 9 S Z W 1 v d m V k Q 2 9 s d W 1 u c z E u e 1 N u w 6 1 t a 2 9 2 w 6 E g Z n J l a 3 Z l b m N l I C h Q c m V z Z W 5 0 Z W Q p I F t G U F N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J T I w R 2 F t Z U 9 i a m V j d H M l M j B B c n J h e S U y M D M w M D A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d h b W V P Y m p l Y 3 R z J T I w Q X J y Y X k l M j A z M D A w M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M z A w M D A v T 2 R l Y n J h b i V D M y V B O S U z Q S U y M E R v b G 4 l Q z M l Q U Q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2 F t Z U 9 i a m V j d H M l M j B B c n J h e S U y M D M w M D A w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d h b W V P Y m p l Y 3 R z J T I w Q X J y Y X k l M j A z M D A w M C 9 a b S V D N C U 5 Q m 4 l Q z Q l O U J u J U M z J U J E J T I w d H l w J T I w c y U y M G 4 l Q z M l Q T F y b 2 R u J U M z J U F E b S U y M H B y b 3 N 0 J U M 1 J T k 5 Z W Q l Q z M l Q U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d h b W V P Y m p l Y 3 R z J T I w Q X J y Y X k l M j A 0 M D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h M 2 U 4 N m Z l L T F i M D Y t N G E 4 Z C 0 4 Y 2 R h L T U 1 Y T F j M D k 5 M D N j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i b F 8 y X 0 d h b W V P Y m p l Y 3 R z X 0 F y c m F 5 X z Q w M D A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Z U M j E 6 N T k 6 N T M u N j c 3 M T U 0 N V o i I C 8 + P E V u d H J 5 I F R 5 c G U 9 I k Z p b G x D b 2 x 1 b W 5 U e X B l c y I g V m F s d W U 9 I n N C Z 1 l G Q l F V R k J R P T 0 i I C 8 + P E V u d H J 5 I F R 5 c G U 9 I k Z p b G x D b 2 x 1 b W 5 O Y W 1 l c y I g V m F s d W U 9 I n N b J n F 1 b 3 Q 7 R G F 0 Z S Z x d W 9 0 O y w m c X V v d D t U a W 1 l J n F 1 b 3 Q 7 L C Z x d W 9 0 O 0 N l b G t v d s O p I H Z 5 d c W + a X T D r S B D U F U g W y V d J n F 1 b 3 Q 7 L C Z x d W 9 0 O 0 N Q V S B T c G 9 0 x Z l l Y m E g Z W 5 l c m d p Z S B q w 6 F k c m E g K F N W S T M g V E Z O K S B b V 1 0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D b 3 V u d C I g V m F s d W U 9 I m w y N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B H Y W 1 l T 2 J q Z W N 0 c y B B c n J h e S A 0 M D A w M C 9 B d X R v U m V t b 3 Z l Z E N v b H V t b n M x L n t E Y X R l L D B 9 J n F 1 b 3 Q 7 L C Z x d W 9 0 O 1 N l Y 3 R p b 2 4 x L z I g R 2 F t Z U 9 i a m V j d H M g Q X J y Y X k g N D A w M D A v Q X V 0 b 1 J l b W 9 2 Z W R D b 2 x 1 b W 5 z M S 5 7 V G l t Z S w x f S Z x d W 9 0 O y w m c X V v d D t T Z W N 0 a W 9 u M S 8 y I E d h b W V P Y m p l Y 3 R z I E F y c m F 5 I D Q w M D A w L 0 F 1 d G 9 S Z W 1 v d m V k Q 2 9 s d W 1 u c z E u e 0 N l b G t v d s O p I H Z 5 d c W + a X T D r S B D U F U g W y V d L D J 9 J n F 1 b 3 Q 7 L C Z x d W 9 0 O 1 N l Y 3 R p b 2 4 x L z I g R 2 F t Z U 9 i a m V j d H M g Q X J y Y X k g N D A w M D A v Q X V 0 b 1 J l b W 9 2 Z W R D b 2 x 1 b W 5 z M S 5 7 Q 1 B V I F N w b 3 T F m W V i Y S B l b m V y Z 2 l l I G r D o W R y Y S A o U 1 Z J M y B U R k 4 p I F t X X S w z f S Z x d W 9 0 O y w m c X V v d D t T Z W N 0 a W 9 u M S 8 y I E d h b W V P Y m p l Y 3 R z I E F y c m F 5 I D Q w M D A w L 0 F 1 d G 9 S Z W 1 v d m V k Q 2 9 s d W 1 u c z E u e 1 R v d G F s I E J v Y X J k I F B v d 2 V y I C h U Q l A p I F t X X S w 0 f S Z x d W 9 0 O y w m c X V v d D t T Z W N 0 a W 9 u M S 8 y I E d h b W V P Y m p l Y 3 R z I E F y c m F 5 I D Q w M D A w L 0 F 1 d G 9 S Z W 1 v d m V k Q 2 9 s d W 1 u c z E u e 1 Z 5 d c W + a X T D r S B H U F U g W y V d L D V 9 J n F 1 b 3 Q 7 L C Z x d W 9 0 O 1 N l Y 3 R p b 2 4 x L z I g R 2 F t Z U 9 i a m V j d H M g Q X J y Y X k g N D A w M D A v Q X V 0 b 1 J l b W 9 2 Z W R D b 2 x 1 b W 5 z M S 5 7 U 2 7 D r W 1 r b 3 b D o S B m c m V r d m V u Y 2 U g K F B y Z X N l b n R l Z C k g W 0 Z Q U 1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i B H Y W 1 l T 2 J q Z W N 0 c y B B c n J h e S A 0 M D A w M C 9 B d X R v U m V t b 3 Z l Z E N v b H V t b n M x L n t E Y X R l L D B 9 J n F 1 b 3 Q 7 L C Z x d W 9 0 O 1 N l Y 3 R p b 2 4 x L z I g R 2 F t Z U 9 i a m V j d H M g Q X J y Y X k g N D A w M D A v Q X V 0 b 1 J l b W 9 2 Z W R D b 2 x 1 b W 5 z M S 5 7 V G l t Z S w x f S Z x d W 9 0 O y w m c X V v d D t T Z W N 0 a W 9 u M S 8 y I E d h b W V P Y m p l Y 3 R z I E F y c m F 5 I D Q w M D A w L 0 F 1 d G 9 S Z W 1 v d m V k Q 2 9 s d W 1 u c z E u e 0 N l b G t v d s O p I H Z 5 d c W + a X T D r S B D U F U g W y V d L D J 9 J n F 1 b 3 Q 7 L C Z x d W 9 0 O 1 N l Y 3 R p b 2 4 x L z I g R 2 F t Z U 9 i a m V j d H M g Q X J y Y X k g N D A w M D A v Q X V 0 b 1 J l b W 9 2 Z W R D b 2 x 1 b W 5 z M S 5 7 Q 1 B V I F N w b 3 T F m W V i Y S B l b m V y Z 2 l l I G r D o W R y Y S A o U 1 Z J M y B U R k 4 p I F t X X S w z f S Z x d W 9 0 O y w m c X V v d D t T Z W N 0 a W 9 u M S 8 y I E d h b W V P Y m p l Y 3 R z I E F y c m F 5 I D Q w M D A w L 0 F 1 d G 9 S Z W 1 v d m V k Q 2 9 s d W 1 u c z E u e 1 R v d G F s I E J v Y X J k I F B v d 2 V y I C h U Q l A p I F t X X S w 0 f S Z x d W 9 0 O y w m c X V v d D t T Z W N 0 a W 9 u M S 8 y I E d h b W V P Y m p l Y 3 R z I E F y c m F 5 I D Q w M D A w L 0 F 1 d G 9 S Z W 1 v d m V k Q 2 9 s d W 1 u c z E u e 1 Z 5 d c W + a X T D r S B H U F U g W y V d L D V 9 J n F 1 b 3 Q 7 L C Z x d W 9 0 O 1 N l Y 3 R p b 2 4 x L z I g R 2 F t Z U 9 i a m V j d H M g Q X J y Y X k g N D A w M D A v Q X V 0 b 1 J l b W 9 2 Z W R D b 2 x 1 b W 5 z M S 5 7 U 2 7 D r W 1 r b 3 b D o S B m c m V r d m V u Y 2 U g K F B y Z X N l b n R l Z C k g W 0 Z Q U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l M j B H Y W 1 l T 2 J q Z W N 0 c y U y M E F y c m F 5 J T I w N D A w M D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2 F t Z U 9 i a m V j d H M l M j B B c n J h e S U y M D Q w M D A w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U y M E d h b W V P Y m p l Y 3 R z J T I w Q X J y Y X k l M j A 0 M D A w M C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l M j B H Y W 1 l T 2 J q Z W N 0 c y U y M E F y c m F 5 J T I w N D A w M D A v T 2 R l Y n J h b i V D M y V B O S U z Q S U y M E R v b G 4 l Q z M l Q U Q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J T I w R 2 F t Z U 9 i a m V j d H M l M j B B c n J h e S U y M D Q w M D A w L 1 p t J U M 0 J T l C b i V D N C U 5 Q m 4 l Q z M l Q k Q l M j B 0 e X A l M j B z J T I w b i V D M y V B M X J v Z G 4 l Q z M l Q U R t J T I w c H J v c 3 Q l Q z U l O T l l Z C V D M y V B R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E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j g 4 Y T c 0 O S 0 5 Y T V l L T R i M j I t Y j Q 3 Z C 0 3 O D I 5 N D M 4 Y 2 U w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m x f M 1 9 H U F V f S W 5 z d G F u Y 2 l u Z 1 8 x M D A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U a W 1 l J n F 1 b 3 Q 7 L C Z x d W 9 0 O 0 N l b G t v d s O p I H Z 5 d c W + a X T D r S B D U F U g W y V d J n F 1 b 3 Q 7 L C Z x d W 9 0 O 0 N Q V S B T c G 9 0 x Z l l Y m E g Z W 5 l c m d p Z S B q w 6 F k c m E g K F N W S T M g V E Z O K S B b V 1 0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X S I g L z 4 8 R W 5 0 c n k g V H l w Z T 0 i R m l s b E N v b H V t b l R 5 c G V z I i B W Y W x 1 Z T 0 i c 0 J n W U Z C U V V G Q l E 9 P S I g L z 4 8 R W 5 0 c n k g V H l w Z T 0 i R m l s b E x h c 3 R V c G R h d G V k I i B W Y W x 1 Z T 0 i Z D I w M j U t M D Q t M T Z U M j E 6 N T k 6 N T M u N j Y y M T U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B H U F U g S W 5 z d G F u Y 2 l u Z y A x M D A w L 0 F 1 d G 9 S Z W 1 v d m V k Q 2 9 s d W 1 u c z E u e 0 R h d G U s M H 0 m c X V v d D s s J n F 1 b 3 Q 7 U 2 V j d G l v b j E v M y B H U F U g S W 5 z d G F u Y 2 l u Z y A x M D A w L 0 F 1 d G 9 S Z W 1 v d m V k Q 2 9 s d W 1 u c z E u e 1 R p b W U s M X 0 m c X V v d D s s J n F 1 b 3 Q 7 U 2 V j d G l v b j E v M y B H U F U g S W 5 z d G F u Y 2 l u Z y A x M D A w L 0 F 1 d G 9 S Z W 1 v d m V k Q 2 9 s d W 1 u c z E u e 0 N l b G t v d s O p I H Z 5 d c W + a X T D r S B D U F U g W y V d L D J 9 J n F 1 b 3 Q 7 L C Z x d W 9 0 O 1 N l Y 3 R p b 2 4 x L z M g R 1 B V I E l u c 3 R h b m N p b m c g M T A w M C 9 B d X R v U m V t b 3 Z l Z E N v b H V t b n M x L n t D U F U g U 3 B v d M W Z Z W J h I G V u Z X J n a W U g a s O h Z H J h I C h T V k k z I F R G T i k g W 1 d d L D N 9 J n F 1 b 3 Q 7 L C Z x d W 9 0 O 1 N l Y 3 R p b 2 4 x L z M g R 1 B V I E l u c 3 R h b m N p b m c g M T A w M C 9 B d X R v U m V t b 3 Z l Z E N v b H V t b n M x L n t U b 3 R h b C B C b 2 F y Z C B Q b 3 d l c i A o V E J Q K S B b V 1 0 s N H 0 m c X V v d D s s J n F 1 b 3 Q 7 U 2 V j d G l v b j E v M y B H U F U g S W 5 z d G F u Y 2 l u Z y A x M D A w L 0 F 1 d G 9 S Z W 1 v d m V k Q 2 9 s d W 1 u c z E u e 1 Z 5 d c W + a X T D r S B H U F U g W y V d L D V 9 J n F 1 b 3 Q 7 L C Z x d W 9 0 O 1 N l Y 3 R p b 2 4 x L z M g R 1 B V I E l u c 3 R h b m N p b m c g M T A w M C 9 B d X R v U m V t b 3 Z l Z E N v b H V t b n M x L n t T b s O t b W t v d s O h I G Z y Z W t 2 Z W 5 j Z S A o U H J l c 2 V u d G V k K S B b R l B T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I E d Q V S B J b n N 0 Y W 5 j a W 5 n I D E w M D A v Q X V 0 b 1 J l b W 9 2 Z W R D b 2 x 1 b W 5 z M S 5 7 R G F 0 Z S w w f S Z x d W 9 0 O y w m c X V v d D t T Z W N 0 a W 9 u M S 8 z I E d Q V S B J b n N 0 Y W 5 j a W 5 n I D E w M D A v Q X V 0 b 1 J l b W 9 2 Z W R D b 2 x 1 b W 5 z M S 5 7 V G l t Z S w x f S Z x d W 9 0 O y w m c X V v d D t T Z W N 0 a W 9 u M S 8 z I E d Q V S B J b n N 0 Y W 5 j a W 5 n I D E w M D A v Q X V 0 b 1 J l b W 9 2 Z W R D b 2 x 1 b W 5 z M S 5 7 Q 2 V s a 2 9 2 w 6 k g d n l 1 x b 5 p d M O t I E N Q V S B b J V 0 s M n 0 m c X V v d D s s J n F 1 b 3 Q 7 U 2 V j d G l v b j E v M y B H U F U g S W 5 z d G F u Y 2 l u Z y A x M D A w L 0 F 1 d G 9 S Z W 1 v d m V k Q 2 9 s d W 1 u c z E u e 0 N Q V S B T c G 9 0 x Z l l Y m E g Z W 5 l c m d p Z S B q w 6 F k c m E g K F N W S T M g V E Z O K S B b V 1 0 s M 3 0 m c X V v d D s s J n F 1 b 3 Q 7 U 2 V j d G l v b j E v M y B H U F U g S W 5 z d G F u Y 2 l u Z y A x M D A w L 0 F 1 d G 9 S Z W 1 v d m V k Q 2 9 s d W 1 u c z E u e 1 R v d G F s I E J v Y X J k I F B v d 2 V y I C h U Q l A p I F t X X S w 0 f S Z x d W 9 0 O y w m c X V v d D t T Z W N 0 a W 9 u M S 8 z I E d Q V S B J b n N 0 Y W 5 j a W 5 n I D E w M D A v Q X V 0 b 1 J l b W 9 2 Z W R D b 2 x 1 b W 5 z M S 5 7 V n l 1 x b 5 p d M O t I E d Q V S B b J V 0 s N X 0 m c X V v d D s s J n F 1 b 3 Q 7 U 2 V j d G l v b j E v M y B H U F U g S W 5 z d G F u Y 2 l u Z y A x M D A w L 0 F 1 d G 9 S Z W 1 v d m V k Q 2 9 s d W 1 u c z E u e 1 N u w 6 1 t a 2 9 2 w 6 E g Z n J l a 3 Z l b m N l I C h Q c m V z Z W 5 0 Z W Q p I F t G U F N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J T I w R 1 B V J T I w S W 5 z d G F u Y 2 l u Z y U y M D E w M D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E w M D A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E w M D A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E w M D A v T 2 R l Y n J h b i V D M y V B O S U z Q S U y M E R v b G 4 l Q z M l Q U Q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E w M D A v W m 0 l Q z Q l O U J u J U M 0 J T l C b i V D M y V C R C U y M H R 5 c C U y M H M l M j B u J U M z J U E x c m 9 k b i V D M y V B R G 0 l M j B w c m 9 z d C V D N S U 5 O W V k J U M z J U F E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H U F U l M j B J b n N 0 Y W 5 j a W 5 n J T I w M T A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N 2 Y w M G V h Y S 1 m N z F h L T Q y Y 2 I t Y j c 2 Y y 0 0 O D c w N m E x Z G M y Y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m x f M 1 9 H U F V f S W 5 z d G F u Y 2 l u Z 1 8 x M D A w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V G l t Z S Z x d W 9 0 O y w m c X V v d D t D Z W x r b 3 b D q S B 2 e X X F v m l 0 w 6 0 g Q 1 B V I F s l X S Z x d W 9 0 O y w m c X V v d D t D U F U g U 3 B v d M W Z Z W J h I G V u Z X J n a W U g a s O h Z H J h I C h T V k k z I F R G T i k g W 1 d d J n F 1 b 3 Q 7 L C Z x d W 9 0 O 1 R v d G F s I E J v Y X J k I F B v d 2 V y I C h U Q l A p I F t X X S Z x d W 9 0 O y w m c X V v d D t W e X X F v m l 0 w 6 0 g R 1 B V I F s l X S Z x d W 9 0 O y w m c X V v d D t T b s O t b W t v d s O h I G Z y Z W t 2 Z W 5 j Z S A o U H J l c 2 V u d G V k K S B b R l B T X S Z x d W 9 0 O 1 0 i I C 8 + P E V u d H J 5 I F R 5 c G U 9 I k Z p b G x D b 2 x 1 b W 5 U e X B l c y I g V m F s d W U 9 I n N C Z 1 l G Q l F V R k J R P T 0 i I C 8 + P E V u d H J 5 I F R 5 c G U 9 I k Z p b G x M Y X N 0 V X B k Y X R l Z C I g V m F s d W U 9 I m Q y M D I 1 L T A 0 L T E 2 V D I x O j U 5 O j U z L j Y z M D Y 0 N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A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R 1 B V I E l u c 3 R h b m N p b m c g M T A w M D A v Q X V 0 b 1 J l b W 9 2 Z W R D b 2 x 1 b W 5 z M S 5 7 R G F 0 Z S w w f S Z x d W 9 0 O y w m c X V v d D t T Z W N 0 a W 9 u M S 8 z I E d Q V S B J b n N 0 Y W 5 j a W 5 n I D E w M D A w L 0 F 1 d G 9 S Z W 1 v d m V k Q 2 9 s d W 1 u c z E u e 1 R p b W U s M X 0 m c X V v d D s s J n F 1 b 3 Q 7 U 2 V j d G l v b j E v M y B H U F U g S W 5 z d G F u Y 2 l u Z y A x M D A w M C 9 B d X R v U m V t b 3 Z l Z E N v b H V t b n M x L n t D Z W x r b 3 b D q S B 2 e X X F v m l 0 w 6 0 g Q 1 B V I F s l X S w y f S Z x d W 9 0 O y w m c X V v d D t T Z W N 0 a W 9 u M S 8 z I E d Q V S B J b n N 0 Y W 5 j a W 5 n I D E w M D A w L 0 F 1 d G 9 S Z W 1 v d m V k Q 2 9 s d W 1 u c z E u e 0 N Q V S B T c G 9 0 x Z l l Y m E g Z W 5 l c m d p Z S B q w 6 F k c m E g K F N W S T M g V E Z O K S B b V 1 0 s M 3 0 m c X V v d D s s J n F 1 b 3 Q 7 U 2 V j d G l v b j E v M y B H U F U g S W 5 z d G F u Y 2 l u Z y A x M D A w M C 9 B d X R v U m V t b 3 Z l Z E N v b H V t b n M x L n t U b 3 R h b C B C b 2 F y Z C B Q b 3 d l c i A o V E J Q K S B b V 1 0 s N H 0 m c X V v d D s s J n F 1 b 3 Q 7 U 2 V j d G l v b j E v M y B H U F U g S W 5 z d G F u Y 2 l u Z y A x M D A w M C 9 B d X R v U m V t b 3 Z l Z E N v b H V t b n M x L n t W e X X F v m l 0 w 6 0 g R 1 B V I F s l X S w 1 f S Z x d W 9 0 O y w m c X V v d D t T Z W N 0 a W 9 u M S 8 z I E d Q V S B J b n N 0 Y W 5 j a W 5 n I D E w M D A w L 0 F 1 d G 9 S Z W 1 v d m V k Q 2 9 s d W 1 u c z E u e 1 N u w 6 1 t a 2 9 2 w 6 E g Z n J l a 3 Z l b m N l I C h Q c m V z Z W 5 0 Z W Q p I F t G U F N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g R 1 B V I E l u c 3 R h b m N p b m c g M T A w M D A v Q X V 0 b 1 J l b W 9 2 Z W R D b 2 x 1 b W 5 z M S 5 7 R G F 0 Z S w w f S Z x d W 9 0 O y w m c X V v d D t T Z W N 0 a W 9 u M S 8 z I E d Q V S B J b n N 0 Y W 5 j a W 5 n I D E w M D A w L 0 F 1 d G 9 S Z W 1 v d m V k Q 2 9 s d W 1 u c z E u e 1 R p b W U s M X 0 m c X V v d D s s J n F 1 b 3 Q 7 U 2 V j d G l v b j E v M y B H U F U g S W 5 z d G F u Y 2 l u Z y A x M D A w M C 9 B d X R v U m V t b 3 Z l Z E N v b H V t b n M x L n t D Z W x r b 3 b D q S B 2 e X X F v m l 0 w 6 0 g Q 1 B V I F s l X S w y f S Z x d W 9 0 O y w m c X V v d D t T Z W N 0 a W 9 u M S 8 z I E d Q V S B J b n N 0 Y W 5 j a W 5 n I D E w M D A w L 0 F 1 d G 9 S Z W 1 v d m V k Q 2 9 s d W 1 u c z E u e 0 N Q V S B T c G 9 0 x Z l l Y m E g Z W 5 l c m d p Z S B q w 6 F k c m E g K F N W S T M g V E Z O K S B b V 1 0 s M 3 0 m c X V v d D s s J n F 1 b 3 Q 7 U 2 V j d G l v b j E v M y B H U F U g S W 5 z d G F u Y 2 l u Z y A x M D A w M C 9 B d X R v U m V t b 3 Z l Z E N v b H V t b n M x L n t U b 3 R h b C B C b 2 F y Z C B Q b 3 d l c i A o V E J Q K S B b V 1 0 s N H 0 m c X V v d D s s J n F 1 b 3 Q 7 U 2 V j d G l v b j E v M y B H U F U g S W 5 z d G F u Y 2 l u Z y A x M D A w M C 9 B d X R v U m V t b 3 Z l Z E N v b H V t b n M x L n t W e X X F v m l 0 w 6 0 g R 1 B V I F s l X S w 1 f S Z x d W 9 0 O y w m c X V v d D t T Z W N 0 a W 9 u M S 8 z I E d Q V S B J b n N 0 Y W 5 j a W 5 n I D E w M D A w L 0 F 1 d G 9 S Z W 1 v d m V k Q 2 9 s d W 1 u c z E u e 1 N u w 6 1 t a 2 9 2 w 6 E g Z n J l a 3 Z l b m N l I C h Q c m V z Z W 5 0 Z W Q p I F t G U F N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J T I w R 1 B V J T I w S W 5 z d G F u Y 2 l u Z y U y M D E w M D A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d Q V S U y M E l u c 3 R h b m N p b m c l M j A x M D A w M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H U F U l M j B J b n N 0 Y W 5 j a W 5 n J T I w M T A w M D A v T 2 R l Y n J h b i V D M y V B O S U z Q S U y M E R v b G 4 l Q z M l Q U Q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E w M D A w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d Q V S U y M E l u c 3 R h b m N p b m c l M j A x M D A w M C 9 a b S V D N C U 5 Q m 4 l Q z Q l O U J u J U M z J U J E J T I w d H l w J T I w c y U y M G 4 l Q z M l Q T F y b 2 R u J U M z J U F E b S U y M H B y b 3 N 0 J U M 1 J T k 5 Z W Q l Q z M l Q U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d Q V S U y M E l u c 3 R h b m N p b m c l M j A y M D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j M W M 1 N j Q 4 L T U 5 N T I t N G Y 4 Z i 1 h Z m M 4 L W E y M z N m N m R i O G N h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i b F 8 z X 0 d Q V V 9 J b n N 0 Y W 5 j a W 5 n X z I w M D A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U a W 1 l J n F 1 b 3 Q 7 L C Z x d W 9 0 O 0 N l b G t v d s O p I H Z 5 d c W + a X T D r S B D U F U g W y V d J n F 1 b 3 Q 7 L C Z x d W 9 0 O 0 N Q V S B T c G 9 0 x Z l l Y m E g Z W 5 l c m d p Z S B q w 6 F k c m E g K F N W S T M g V E Z O K S B b V 1 0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X S I g L z 4 8 R W 5 0 c n k g V H l w Z T 0 i R m l s b E N v b H V t b l R 5 c G V z I i B W Y W x 1 Z T 0 i c 0 J n W U Z C U V V G Q l E 9 P S I g L z 4 8 R W 5 0 c n k g V H l w Z T 0 i R m l s b E x h c 3 R V c G R h d G V k I i B W Y W x 1 Z T 0 i Z D I w M j U t M D Q t M T Z U M j E 6 N T k 6 N T M u N T U 5 N j Q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C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y B H U F U g S W 5 z d G F u Y 2 l u Z y A y M D A w M C 9 B d X R v U m V t b 3 Z l Z E N v b H V t b n M x L n t E Y X R l L D B 9 J n F 1 b 3 Q 7 L C Z x d W 9 0 O 1 N l Y 3 R p b 2 4 x L z M g R 1 B V I E l u c 3 R h b m N p b m c g M j A w M D A v Q X V 0 b 1 J l b W 9 2 Z W R D b 2 x 1 b W 5 z M S 5 7 V G l t Z S w x f S Z x d W 9 0 O y w m c X V v d D t T Z W N 0 a W 9 u M S 8 z I E d Q V S B J b n N 0 Y W 5 j a W 5 n I D I w M D A w L 0 F 1 d G 9 S Z W 1 v d m V k Q 2 9 s d W 1 u c z E u e 0 N l b G t v d s O p I H Z 5 d c W + a X T D r S B D U F U g W y V d L D J 9 J n F 1 b 3 Q 7 L C Z x d W 9 0 O 1 N l Y 3 R p b 2 4 x L z M g R 1 B V I E l u c 3 R h b m N p b m c g M j A w M D A v Q X V 0 b 1 J l b W 9 2 Z W R D b 2 x 1 b W 5 z M S 5 7 Q 1 B V I F N w b 3 T F m W V i Y S B l b m V y Z 2 l l I G r D o W R y Y S A o U 1 Z J M y B U R k 4 p I F t X X S w z f S Z x d W 9 0 O y w m c X V v d D t T Z W N 0 a W 9 u M S 8 z I E d Q V S B J b n N 0 Y W 5 j a W 5 n I D I w M D A w L 0 F 1 d G 9 S Z W 1 v d m V k Q 2 9 s d W 1 u c z E u e 1 R v d G F s I E J v Y X J k I F B v d 2 V y I C h U Q l A p I F t X X S w 0 f S Z x d W 9 0 O y w m c X V v d D t T Z W N 0 a W 9 u M S 8 z I E d Q V S B J b n N 0 Y W 5 j a W 5 n I D I w M D A w L 0 F 1 d G 9 S Z W 1 v d m V k Q 2 9 s d W 1 u c z E u e 1 Z 5 d c W + a X T D r S B H U F U g W y V d L D V 9 J n F 1 b 3 Q 7 L C Z x d W 9 0 O 1 N l Y 3 R p b 2 4 x L z M g R 1 B V I E l u c 3 R h b m N p b m c g M j A w M D A v Q X V 0 b 1 J l b W 9 2 Z W R D b 2 x 1 b W 5 z M S 5 7 U 2 7 D r W 1 r b 3 b D o S B m c m V r d m V u Y 2 U g K F B y Z X N l b n R l Z C k g W 0 Z Q U 1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y B H U F U g S W 5 z d G F u Y 2 l u Z y A y M D A w M C 9 B d X R v U m V t b 3 Z l Z E N v b H V t b n M x L n t E Y X R l L D B 9 J n F 1 b 3 Q 7 L C Z x d W 9 0 O 1 N l Y 3 R p b 2 4 x L z M g R 1 B V I E l u c 3 R h b m N p b m c g M j A w M D A v Q X V 0 b 1 J l b W 9 2 Z W R D b 2 x 1 b W 5 z M S 5 7 V G l t Z S w x f S Z x d W 9 0 O y w m c X V v d D t T Z W N 0 a W 9 u M S 8 z I E d Q V S B J b n N 0 Y W 5 j a W 5 n I D I w M D A w L 0 F 1 d G 9 S Z W 1 v d m V k Q 2 9 s d W 1 u c z E u e 0 N l b G t v d s O p I H Z 5 d c W + a X T D r S B D U F U g W y V d L D J 9 J n F 1 b 3 Q 7 L C Z x d W 9 0 O 1 N l Y 3 R p b 2 4 x L z M g R 1 B V I E l u c 3 R h b m N p b m c g M j A w M D A v Q X V 0 b 1 J l b W 9 2 Z W R D b 2 x 1 b W 5 z M S 5 7 Q 1 B V I F N w b 3 T F m W V i Y S B l b m V y Z 2 l l I G r D o W R y Y S A o U 1 Z J M y B U R k 4 p I F t X X S w z f S Z x d W 9 0 O y w m c X V v d D t T Z W N 0 a W 9 u M S 8 z I E d Q V S B J b n N 0 Y W 5 j a W 5 n I D I w M D A w L 0 F 1 d G 9 S Z W 1 v d m V k Q 2 9 s d W 1 u c z E u e 1 R v d G F s I E J v Y X J k I F B v d 2 V y I C h U Q l A p I F t X X S w 0 f S Z x d W 9 0 O y w m c X V v d D t T Z W N 0 a W 9 u M S 8 z I E d Q V S B J b n N 0 Y W 5 j a W 5 n I D I w M D A w L 0 F 1 d G 9 S Z W 1 v d m V k Q 2 9 s d W 1 u c z E u e 1 Z 5 d c W + a X T D r S B H U F U g W y V d L D V 9 J n F 1 b 3 Q 7 L C Z x d W 9 0 O 1 N l Y 3 R p b 2 4 x L z M g R 1 B V I E l u c 3 R h b m N p b m c g M j A w M D A v Q X V 0 b 1 J l b W 9 2 Z W R D b 2 x 1 b W 5 z M S 5 7 U 2 7 D r W 1 r b 3 b D o S B m c m V r d m V u Y 2 U g K F B y Z X N l b n R l Z C k g W 0 Z Q U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l M j B H U F U l M j B J b n N 0 Y W 5 j a W 5 n J T I w M j A w M D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I w M D A w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d Q V S U y M E l u c 3 R h b m N p b m c l M j A y M D A w M C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H U F U l M j B J b n N 0 Y W 5 j a W 5 n J T I w M j A w M D A v T 2 R l Y n J h b i V D M y V B O S U z Q S U y M E R v b G 4 l Q z M l Q U Q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I w M D A w L 1 p t J U M 0 J T l C b i V D N C U 5 Q m 4 l Q z M l Q k Q l M j B 0 e X A l M j B z J T I w b i V D M y V B M X J v Z G 4 l Q z M l Q U R t J T I w c H J v c 3 Q l Q z U l O T l l Z C V D M y V B R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Q w M D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M z M 2 J m Y W Y t Z T A 1 M y 0 0 Z G V m L T l m N j U t N T M x M D U 1 N T U 4 Y j N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V G J s X z N f R 1 B V X 0 l u c 3 R h b m N p b m d f N D A w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R p b W U m c X V v d D s s J n F 1 b 3 Q 7 Q 2 V s a 2 9 2 w 6 k g d n l 1 x b 5 p d M O t I E N Q V S B b J V 0 m c X V v d D s s J n F 1 b 3 Q 7 Q 1 B V I F N w b 3 T F m W V i Y S B l b m V y Z 2 l l I G r D o W R y Y S A o U 1 Z J M y B U R k 4 p I F t X X S Z x d W 9 0 O y w m c X V v d D t U b 3 R h b C B C b 2 F y Z C B Q b 3 d l c i A o V E J Q K S B b V 1 0 m c X V v d D s s J n F 1 b 3 Q 7 V n l 1 x b 5 p d M O t I E d Q V S B b J V 0 m c X V v d D s s J n F 1 b 3 Q 7 U 2 7 D r W 1 r b 3 b D o S B m c m V r d m V u Y 2 U g K F B y Z X N l b n R l Z C k g W 0 Z Q U 1 0 m c X V v d D t d I i A v P j x F b n R y e S B U e X B l P S J G a W x s Q 2 9 s d W 1 u V H l w Z X M i I F Z h b H V l P S J z Q m d Z R k J R V U Z C U T 0 9 I i A v P j x F b n R y e S B U e X B l P S J G a W x s T G F z d F V w Z G F 0 Z W Q i I F Z h b H V l P S J k M j A y N S 0 w N C 0 x N l Q y M T o 1 O T o 1 M i 4 z M z c 2 O D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x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I E d Q V S B J b n N 0 Y W 5 j a W 5 n I D Q w M D A w L 0 F 1 d G 9 S Z W 1 v d m V k Q 2 9 s d W 1 u c z E u e 0 R h d G U s M H 0 m c X V v d D s s J n F 1 b 3 Q 7 U 2 V j d G l v b j E v M y B H U F U g S W 5 z d G F u Y 2 l u Z y A 0 M D A w M C 9 B d X R v U m V t b 3 Z l Z E N v b H V t b n M x L n t U a W 1 l L D F 9 J n F 1 b 3 Q 7 L C Z x d W 9 0 O 1 N l Y 3 R p b 2 4 x L z M g R 1 B V I E l u c 3 R h b m N p b m c g N D A w M D A v Q X V 0 b 1 J l b W 9 2 Z W R D b 2 x 1 b W 5 z M S 5 7 Q 2 V s a 2 9 2 w 6 k g d n l 1 x b 5 p d M O t I E N Q V S B b J V 0 s M n 0 m c X V v d D s s J n F 1 b 3 Q 7 U 2 V j d G l v b j E v M y B H U F U g S W 5 z d G F u Y 2 l u Z y A 0 M D A w M C 9 B d X R v U m V t b 3 Z l Z E N v b H V t b n M x L n t D U F U g U 3 B v d M W Z Z W J h I G V u Z X J n a W U g a s O h Z H J h I C h T V k k z I F R G T i k g W 1 d d L D N 9 J n F 1 b 3 Q 7 L C Z x d W 9 0 O 1 N l Y 3 R p b 2 4 x L z M g R 1 B V I E l u c 3 R h b m N p b m c g N D A w M D A v Q X V 0 b 1 J l b W 9 2 Z W R D b 2 x 1 b W 5 z M S 5 7 V G 9 0 Y W w g Q m 9 h c m Q g U G 9 3 Z X I g K F R C U C k g W 1 d d L D R 9 J n F 1 b 3 Q 7 L C Z x d W 9 0 O 1 N l Y 3 R p b 2 4 x L z M g R 1 B V I E l u c 3 R h b m N p b m c g N D A w M D A v Q X V 0 b 1 J l b W 9 2 Z W R D b 2 x 1 b W 5 z M S 5 7 V n l 1 x b 5 p d M O t I E d Q V S B b J V 0 s N X 0 m c X V v d D s s J n F 1 b 3 Q 7 U 2 V j d G l v b j E v M y B H U F U g S W 5 z d G F u Y 2 l u Z y A 0 M D A w M C 9 B d X R v U m V t b 3 Z l Z E N v b H V t b n M x L n t T b s O t b W t v d s O h I G Z y Z W t 2 Z W 5 j Z S A o U H J l c 2 V u d G V k K S B b R l B T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z I E d Q V S B J b n N 0 Y W 5 j a W 5 n I D Q w M D A w L 0 F 1 d G 9 S Z W 1 v d m V k Q 2 9 s d W 1 u c z E u e 0 R h d G U s M H 0 m c X V v d D s s J n F 1 b 3 Q 7 U 2 V j d G l v b j E v M y B H U F U g S W 5 z d G F u Y 2 l u Z y A 0 M D A w M C 9 B d X R v U m V t b 3 Z l Z E N v b H V t b n M x L n t U a W 1 l L D F 9 J n F 1 b 3 Q 7 L C Z x d W 9 0 O 1 N l Y 3 R p b 2 4 x L z M g R 1 B V I E l u c 3 R h b m N p b m c g N D A w M D A v Q X V 0 b 1 J l b W 9 2 Z W R D b 2 x 1 b W 5 z M S 5 7 Q 2 V s a 2 9 2 w 6 k g d n l 1 x b 5 p d M O t I E N Q V S B b J V 0 s M n 0 m c X V v d D s s J n F 1 b 3 Q 7 U 2 V j d G l v b j E v M y B H U F U g S W 5 z d G F u Y 2 l u Z y A 0 M D A w M C 9 B d X R v U m V t b 3 Z l Z E N v b H V t b n M x L n t D U F U g U 3 B v d M W Z Z W J h I G V u Z X J n a W U g a s O h Z H J h I C h T V k k z I F R G T i k g W 1 d d L D N 9 J n F 1 b 3 Q 7 L C Z x d W 9 0 O 1 N l Y 3 R p b 2 4 x L z M g R 1 B V I E l u c 3 R h b m N p b m c g N D A w M D A v Q X V 0 b 1 J l b W 9 2 Z W R D b 2 x 1 b W 5 z M S 5 7 V G 9 0 Y W w g Q m 9 h c m Q g U G 9 3 Z X I g K F R C U C k g W 1 d d L D R 9 J n F 1 b 3 Q 7 L C Z x d W 9 0 O 1 N l Y 3 R p b 2 4 x L z M g R 1 B V I E l u c 3 R h b m N p b m c g N D A w M D A v Q X V 0 b 1 J l b W 9 2 Z W R D b 2 x 1 b W 5 z M S 5 7 V n l 1 x b 5 p d M O t I E d Q V S B b J V 0 s N X 0 m c X V v d D s s J n F 1 b 3 Q 7 U 2 V j d G l v b j E v M y B H U F U g S W 5 z d G F u Y 2 l u Z y A 0 M D A w M C 9 B d X R v U m V t b 3 Z l Z E N v b H V t b n M x L n t T b s O t b W t v d s O h I G Z y Z W t 2 Z W 5 j Z S A o U H J l c 2 V u d G V k K S B b R l B T X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U y M E d Q V S U y M E l u c 3 R h b m N p b m c l M j A 0 M D A w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H U F U l M j B J b n N 0 Y W 5 j a W 5 n J T I w N D A w M D A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Q w M D A w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d Q V S U y M E l u c 3 R h b m N p b m c l M j A 0 M D A w M C 9 P Z G V i c m F u J U M z J U E 5 J T N B J T I w R G 9 s b i V D M y V B R C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H U F U l M j B J b n N 0 Y W 5 j a W 5 n J T I w N D A w M D A v W m 0 l Q z Q l O U J u J U M 0 J T l C b i V D M y V C R C U y M H R 5 c C U y M H M l M j B u J U M z J U E x c m 9 k b i V D M y V B R G 0 l M j B w c m 9 z d C V D N S U 5 O W V k J U M z J U F E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H U F U l M j B J b n N 0 Y W 5 j a W 5 n J T I w M z A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N G M 1 M z V k N S 1 h O G U 2 L T Q 4 Z D g t O D h j M y 0 1 M D R i N z Q z M 2 Q z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m x f M 1 9 H U F V f S W 5 z d G F u Y 2 l u Z 1 8 z M D A w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V G l t Z S Z x d W 9 0 O y w m c X V v d D t D Z W x r b 3 b D q S B 2 e X X F v m l 0 w 6 0 g Q 1 B V I F s l X S Z x d W 9 0 O y w m c X V v d D t D U F U g U 3 B v d M W Z Z W J h I G V u Z X J n a W U g a s O h Z H J h I C h T V k k z I F R G T i k g W 1 d d J n F 1 b 3 Q 7 L C Z x d W 9 0 O 1 R v d G F s I E J v Y X J k I F B v d 2 V y I C h U Q l A p I F t X X S Z x d W 9 0 O y w m c X V v d D t W e X X F v m l 0 w 6 0 g R 1 B V I F s l X S Z x d W 9 0 O y w m c X V v d D t T b s O t b W t v d s O h I G Z y Z W t 2 Z W 5 j Z S A o U H J l c 2 V u d G V k K S B b R l B T X S Z x d W 9 0 O 1 0 i I C 8 + P E V u d H J 5 I F R 5 c G U 9 I k Z p b G x D b 2 x 1 b W 5 U e X B l c y I g V m F s d W U 9 I n N C Z 1 l G Q l F V R k J R P T 0 i I C 8 + P E V u d H J 5 I F R 5 c G U 9 I k Z p b G x M Y X N 0 V X B k Y X R l Z C I g V m F s d W U 9 I m Q y M D I 1 L T A 0 L T E 2 V D I x O j U 5 O j U y L j M 4 N T Y 4 M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z k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g R 1 B V I E l u c 3 R h b m N p b m c g M z A w M D A v Q X V 0 b 1 J l b W 9 2 Z W R D b 2 x 1 b W 5 z M S 5 7 R G F 0 Z S w w f S Z x d W 9 0 O y w m c X V v d D t T Z W N 0 a W 9 u M S 8 z I E d Q V S B J b n N 0 Y W 5 j a W 5 n I D M w M D A w L 0 F 1 d G 9 S Z W 1 v d m V k Q 2 9 s d W 1 u c z E u e 1 R p b W U s M X 0 m c X V v d D s s J n F 1 b 3 Q 7 U 2 V j d G l v b j E v M y B H U F U g S W 5 z d G F u Y 2 l u Z y A z M D A w M C 9 B d X R v U m V t b 3 Z l Z E N v b H V t b n M x L n t D Z W x r b 3 b D q S B 2 e X X F v m l 0 w 6 0 g Q 1 B V I F s l X S w y f S Z x d W 9 0 O y w m c X V v d D t T Z W N 0 a W 9 u M S 8 z I E d Q V S B J b n N 0 Y W 5 j a W 5 n I D M w M D A w L 0 F 1 d G 9 S Z W 1 v d m V k Q 2 9 s d W 1 u c z E u e 0 N Q V S B T c G 9 0 x Z l l Y m E g Z W 5 l c m d p Z S B q w 6 F k c m E g K F N W S T M g V E Z O K S B b V 1 0 s M 3 0 m c X V v d D s s J n F 1 b 3 Q 7 U 2 V j d G l v b j E v M y B H U F U g S W 5 z d G F u Y 2 l u Z y A z M D A w M C 9 B d X R v U m V t b 3 Z l Z E N v b H V t b n M x L n t U b 3 R h b C B C b 2 F y Z C B Q b 3 d l c i A o V E J Q K S B b V 1 0 s N H 0 m c X V v d D s s J n F 1 b 3 Q 7 U 2 V j d G l v b j E v M y B H U F U g S W 5 z d G F u Y 2 l u Z y A z M D A w M C 9 B d X R v U m V t b 3 Z l Z E N v b H V t b n M x L n t W e X X F v m l 0 w 6 0 g R 1 B V I F s l X S w 1 f S Z x d W 9 0 O y w m c X V v d D t T Z W N 0 a W 9 u M S 8 z I E d Q V S B J b n N 0 Y W 5 j a W 5 n I D M w M D A w L 0 F 1 d G 9 S Z W 1 v d m V k Q 2 9 s d W 1 u c z E u e 1 N u w 6 1 t a 2 9 2 w 6 E g Z n J l a 3 Z l b m N l I C h Q c m V z Z W 5 0 Z W Q p I F t G U F N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M g R 1 B V I E l u c 3 R h b m N p b m c g M z A w M D A v Q X V 0 b 1 J l b W 9 2 Z W R D b 2 x 1 b W 5 z M S 5 7 R G F 0 Z S w w f S Z x d W 9 0 O y w m c X V v d D t T Z W N 0 a W 9 u M S 8 z I E d Q V S B J b n N 0 Y W 5 j a W 5 n I D M w M D A w L 0 F 1 d G 9 S Z W 1 v d m V k Q 2 9 s d W 1 u c z E u e 1 R p b W U s M X 0 m c X V v d D s s J n F 1 b 3 Q 7 U 2 V j d G l v b j E v M y B H U F U g S W 5 z d G F u Y 2 l u Z y A z M D A w M C 9 B d X R v U m V t b 3 Z l Z E N v b H V t b n M x L n t D Z W x r b 3 b D q S B 2 e X X F v m l 0 w 6 0 g Q 1 B V I F s l X S w y f S Z x d W 9 0 O y w m c X V v d D t T Z W N 0 a W 9 u M S 8 z I E d Q V S B J b n N 0 Y W 5 j a W 5 n I D M w M D A w L 0 F 1 d G 9 S Z W 1 v d m V k Q 2 9 s d W 1 u c z E u e 0 N Q V S B T c G 9 0 x Z l l Y m E g Z W 5 l c m d p Z S B q w 6 F k c m E g K F N W S T M g V E Z O K S B b V 1 0 s M 3 0 m c X V v d D s s J n F 1 b 3 Q 7 U 2 V j d G l v b j E v M y B H U F U g S W 5 z d G F u Y 2 l u Z y A z M D A w M C 9 B d X R v U m V t b 3 Z l Z E N v b H V t b n M x L n t U b 3 R h b C B C b 2 F y Z C B Q b 3 d l c i A o V E J Q K S B b V 1 0 s N H 0 m c X V v d D s s J n F 1 b 3 Q 7 U 2 V j d G l v b j E v M y B H U F U g S W 5 z d G F u Y 2 l u Z y A z M D A w M C 9 B d X R v U m V t b 3 Z l Z E N v b H V t b n M x L n t W e X X F v m l 0 w 6 0 g R 1 B V I F s l X S w 1 f S Z x d W 9 0 O y w m c X V v d D t T Z W N 0 a W 9 u M S 8 z I E d Q V S B J b n N 0 Y W 5 j a W 5 n I D M w M D A w L 0 F 1 d G 9 S Z W 1 v d m V k Q 2 9 s d W 1 u c z E u e 1 N u w 6 1 t a 2 9 2 w 6 E g Z n J l a 3 Z l b m N l I C h Q c m V z Z W 5 0 Z W Q p I F t G U F N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J T I w R 1 B V J T I w S W 5 z d G F u Y 2 l u Z y U y M D M w M D A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d Q V S U y M E l u c 3 R h b m N p b m c l M j A z M D A w M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l M j B H U F U l M j B J b n N 0 Y W 5 j a W 5 n J T I w M z A w M D A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J T I w R 1 B V J T I w S W 5 z d G F u Y 2 l u Z y U y M D M w M D A w L 0 9 k Z W J y Y W 4 l Q z M l Q T k l M 0 E l M j B E b 2 x u J U M z J U F E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y U y M E d Q V S U y M E l u c 3 R h b m N p b m c l M j A z M D A w M C 9 a b S V D N C U 5 Q m 4 l Q z Q l O U J u J U M z J U J E J T I w d H l w J T I w c y U y M G 4 l Q z M l Q T F y b 2 R u J U M z J U F E b S U y M H B y b 3 N 0 J U M 1 J T k 5 Z W Q l Q z M l Q U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R P V F M l M j B H S S U y M D E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j R m M T l h N S 1 j Y z E x L T R k O D g t Y j E w Y S 1 l O D Z m O T E z M j F l N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m x f N F 9 E T 1 R T X 0 d J X z E w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R p b W U m c X V v d D s s J n F 1 b 3 Q 7 Q 2 V s a 2 9 2 w 6 k g d n l 1 x b 5 p d M O t I E N Q V S B b J V 0 m c X V v d D s s J n F 1 b 3 Q 7 Q 1 B V I F N w b 3 T F m W V i Y S B l b m V y Z 2 l l I G r D o W R y Y S A o U 1 Z J M y B U R k 4 p I F t X X S Z x d W 9 0 O y w m c X V v d D t U b 3 R h b C B C b 2 F y Z C B Q b 3 d l c i A o V E J Q K S B b V 1 0 m c X V v d D s s J n F 1 b 3 Q 7 V n l 1 x b 5 p d M O t I E d Q V S B b J V 0 m c X V v d D s s J n F 1 b 3 Q 7 U 2 7 D r W 1 r b 3 b D o S B m c m V r d m V u Y 2 U g K F B y Z X N l b n R l Z C k g W 0 Z Q U 1 0 m c X V v d D t d I i A v P j x F b n R y e S B U e X B l P S J G a W x s Q 2 9 s d W 1 u V H l w Z X M i I F Z h b H V l P S J z Q m d Z R k J R V U Z C U T 0 9 I i A v P j x F b n R y e S B U e X B l P S J G a W x s T G F z d F V w Z G F 0 Z W Q i I F Z h b H V l P S J k M j A y N S 0 w N C 0 x N l Q y M T o 1 O T o 1 M i 4 z N D c 2 O D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w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I E R P V F M g R 0 k g M T A w M C 9 B d X R v U m V t b 3 Z l Z E N v b H V t b n M x L n t E Y X R l L D B 9 J n F 1 b 3 Q 7 L C Z x d W 9 0 O 1 N l Y 3 R p b 2 4 x L z Q g R E 9 U U y B H S S A x M D A w L 0 F 1 d G 9 S Z W 1 v d m V k Q 2 9 s d W 1 u c z E u e 1 R p b W U s M X 0 m c X V v d D s s J n F 1 b 3 Q 7 U 2 V j d G l v b j E v N C B E T 1 R T I E d J I D E w M D A v Q X V 0 b 1 J l b W 9 2 Z W R D b 2 x 1 b W 5 z M S 5 7 Q 2 V s a 2 9 2 w 6 k g d n l 1 x b 5 p d M O t I E N Q V S B b J V 0 s M n 0 m c X V v d D s s J n F 1 b 3 Q 7 U 2 V j d G l v b j E v N C B E T 1 R T I E d J I D E w M D A v Q X V 0 b 1 J l b W 9 2 Z W R D b 2 x 1 b W 5 z M S 5 7 Q 1 B V I F N w b 3 T F m W V i Y S B l b m V y Z 2 l l I G r D o W R y Y S A o U 1 Z J M y B U R k 4 p I F t X X S w z f S Z x d W 9 0 O y w m c X V v d D t T Z W N 0 a W 9 u M S 8 0 I E R P V F M g R 0 k g M T A w M C 9 B d X R v U m V t b 3 Z l Z E N v b H V t b n M x L n t U b 3 R h b C B C b 2 F y Z C B Q b 3 d l c i A o V E J Q K S B b V 1 0 s N H 0 m c X V v d D s s J n F 1 b 3 Q 7 U 2 V j d G l v b j E v N C B E T 1 R T I E d J I D E w M D A v Q X V 0 b 1 J l b W 9 2 Z W R D b 2 x 1 b W 5 z M S 5 7 V n l 1 x b 5 p d M O t I E d Q V S B b J V 0 s N X 0 m c X V v d D s s J n F 1 b 3 Q 7 U 2 V j d G l v b j E v N C B E T 1 R T I E d J I D E w M D A v Q X V 0 b 1 J l b W 9 2 Z W R D b 2 x 1 b W 5 z M S 5 7 U 2 7 D r W 1 r b 3 b D o S B m c m V r d m V u Y 2 U g K F B y Z X N l b n R l Z C k g W 0 Z Q U 1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C B E T 1 R T I E d J I D E w M D A v Q X V 0 b 1 J l b W 9 2 Z W R D b 2 x 1 b W 5 z M S 5 7 R G F 0 Z S w w f S Z x d W 9 0 O y w m c X V v d D t T Z W N 0 a W 9 u M S 8 0 I E R P V F M g R 0 k g M T A w M C 9 B d X R v U m V t b 3 Z l Z E N v b H V t b n M x L n t U a W 1 l L D F 9 J n F 1 b 3 Q 7 L C Z x d W 9 0 O 1 N l Y 3 R p b 2 4 x L z Q g R E 9 U U y B H S S A x M D A w L 0 F 1 d G 9 S Z W 1 v d m V k Q 2 9 s d W 1 u c z E u e 0 N l b G t v d s O p I H Z 5 d c W + a X T D r S B D U F U g W y V d L D J 9 J n F 1 b 3 Q 7 L C Z x d W 9 0 O 1 N l Y 3 R p b 2 4 x L z Q g R E 9 U U y B H S S A x M D A w L 0 F 1 d G 9 S Z W 1 v d m V k Q 2 9 s d W 1 u c z E u e 0 N Q V S B T c G 9 0 x Z l l Y m E g Z W 5 l c m d p Z S B q w 6 F k c m E g K F N W S T M g V E Z O K S B b V 1 0 s M 3 0 m c X V v d D s s J n F 1 b 3 Q 7 U 2 V j d G l v b j E v N C B E T 1 R T I E d J I D E w M D A v Q X V 0 b 1 J l b W 9 2 Z W R D b 2 x 1 b W 5 z M S 5 7 V G 9 0 Y W w g Q m 9 h c m Q g U G 9 3 Z X I g K F R C U C k g W 1 d d L D R 9 J n F 1 b 3 Q 7 L C Z x d W 9 0 O 1 N l Y 3 R p b 2 4 x L z Q g R E 9 U U y B H S S A x M D A w L 0 F 1 d G 9 S Z W 1 v d m V k Q 2 9 s d W 1 u c z E u e 1 Z 5 d c W + a X T D r S B H U F U g W y V d L D V 9 J n F 1 b 3 Q 7 L C Z x d W 9 0 O 1 N l Y 3 R p b 2 4 x L z Q g R E 9 U U y B H S S A x M D A w L 0 F 1 d G 9 S Z W 1 v d m V k Q 2 9 s d W 1 u c z E u e 1 N u w 6 1 t a 2 9 2 w 6 E g Z n J l a 3 Z l b m N l I C h Q c m V z Z W 5 0 Z W Q p I F t G U F N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J T I w R E 9 U U y U y M E d J J T I w M T A w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E T 1 R T J T I w R 0 k l M j A x M D A w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R P V F M l M j B H S S U y M D E w M D A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M T A w M C 9 P Z G V i c m F u J U M z J U E 5 J T N B J T I w R G 9 s b i V D M y V B R C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E T 1 R T J T I w R 0 k l M j A x M D A w L 1 p t J U M 0 J T l C b i V D N C U 5 Q m 4 l Q z M l Q k Q l M j B 0 e X A l M j B z J T I w b i V D M y V B M X J v Z G 4 l Q z M l Q U R t J T I w c H J v c 3 Q l Q z U l O T l l Z C V D M y V B R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M T A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2 M z N z Q w M i 1 l Z m M 4 L T R l Z T M t O T R h Y y 0 4 Y T B j M D Z h Y W V k O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m x f N F 9 E T 1 R T X 0 d J X z E w M D A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U a W 1 l J n F 1 b 3 Q 7 L C Z x d W 9 0 O 0 N l b G t v d s O p I H Z 5 d c W + a X T D r S B D U F U g W y V d J n F 1 b 3 Q 7 L C Z x d W 9 0 O 0 N Q V S B T c G 9 0 x Z l l Y m E g Z W 5 l c m d p Z S B q w 6 F k c m E g K F N W S T M g V E Z O K S B b V 1 0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X S I g L z 4 8 R W 5 0 c n k g V H l w Z T 0 i R m l s b E N v b H V t b l R 5 c G V z I i B W Y W x 1 Z T 0 i c 0 J n W U Z C U V V G Q l E 9 P S I g L z 4 8 R W 5 0 c n k g V H l w Z T 0 i R m l s b E x h c 3 R V c G R h d G V k I i B W Y W x 1 Z T 0 i Z D I w M j U t M D Q t M T Z U M j E 6 N T k 6 N T M u N T E 2 M T I w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S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B E T 1 R T I E d J I D E w M D A w L 0 F 1 d G 9 S Z W 1 v d m V k Q 2 9 s d W 1 u c z E u e 0 R h d G U s M H 0 m c X V v d D s s J n F 1 b 3 Q 7 U 2 V j d G l v b j E v N C B E T 1 R T I E d J I D E w M D A w L 0 F 1 d G 9 S Z W 1 v d m V k Q 2 9 s d W 1 u c z E u e 1 R p b W U s M X 0 m c X V v d D s s J n F 1 b 3 Q 7 U 2 V j d G l v b j E v N C B E T 1 R T I E d J I D E w M D A w L 0 F 1 d G 9 S Z W 1 v d m V k Q 2 9 s d W 1 u c z E u e 0 N l b G t v d s O p I H Z 5 d c W + a X T D r S B D U F U g W y V d L D J 9 J n F 1 b 3 Q 7 L C Z x d W 9 0 O 1 N l Y 3 R p b 2 4 x L z Q g R E 9 U U y B H S S A x M D A w M C 9 B d X R v U m V t b 3 Z l Z E N v b H V t b n M x L n t D U F U g U 3 B v d M W Z Z W J h I G V u Z X J n a W U g a s O h Z H J h I C h T V k k z I F R G T i k g W 1 d d L D N 9 J n F 1 b 3 Q 7 L C Z x d W 9 0 O 1 N l Y 3 R p b 2 4 x L z Q g R E 9 U U y B H S S A x M D A w M C 9 B d X R v U m V t b 3 Z l Z E N v b H V t b n M x L n t U b 3 R h b C B C b 2 F y Z C B Q b 3 d l c i A o V E J Q K S B b V 1 0 s N H 0 m c X V v d D s s J n F 1 b 3 Q 7 U 2 V j d G l v b j E v N C B E T 1 R T I E d J I D E w M D A w L 0 F 1 d G 9 S Z W 1 v d m V k Q 2 9 s d W 1 u c z E u e 1 Z 5 d c W + a X T D r S B H U F U g W y V d L D V 9 J n F 1 b 3 Q 7 L C Z x d W 9 0 O 1 N l Y 3 R p b 2 4 x L z Q g R E 9 U U y B H S S A x M D A w M C 9 B d X R v U m V t b 3 Z l Z E N v b H V t b n M x L n t T b s O t b W t v d s O h I G Z y Z W t 2 Z W 5 j Z S A o U H J l c 2 V u d G V k K S B b R l B T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0 I E R P V F M g R 0 k g M T A w M D A v Q X V 0 b 1 J l b W 9 2 Z W R D b 2 x 1 b W 5 z M S 5 7 R G F 0 Z S w w f S Z x d W 9 0 O y w m c X V v d D t T Z W N 0 a W 9 u M S 8 0 I E R P V F M g R 0 k g M T A w M D A v Q X V 0 b 1 J l b W 9 2 Z W R D b 2 x 1 b W 5 z M S 5 7 V G l t Z S w x f S Z x d W 9 0 O y w m c X V v d D t T Z W N 0 a W 9 u M S 8 0 I E R P V F M g R 0 k g M T A w M D A v Q X V 0 b 1 J l b W 9 2 Z W R D b 2 x 1 b W 5 z M S 5 7 Q 2 V s a 2 9 2 w 6 k g d n l 1 x b 5 p d M O t I E N Q V S B b J V 0 s M n 0 m c X V v d D s s J n F 1 b 3 Q 7 U 2 V j d G l v b j E v N C B E T 1 R T I E d J I D E w M D A w L 0 F 1 d G 9 S Z W 1 v d m V k Q 2 9 s d W 1 u c z E u e 0 N Q V S B T c G 9 0 x Z l l Y m E g Z W 5 l c m d p Z S B q w 6 F k c m E g K F N W S T M g V E Z O K S B b V 1 0 s M 3 0 m c X V v d D s s J n F 1 b 3 Q 7 U 2 V j d G l v b j E v N C B E T 1 R T I E d J I D E w M D A w L 0 F 1 d G 9 S Z W 1 v d m V k Q 2 9 s d W 1 u c z E u e 1 R v d G F s I E J v Y X J k I F B v d 2 V y I C h U Q l A p I F t X X S w 0 f S Z x d W 9 0 O y w m c X V v d D t T Z W N 0 a W 9 u M S 8 0 I E R P V F M g R 0 k g M T A w M D A v Q X V 0 b 1 J l b W 9 2 Z W R D b 2 x 1 b W 5 z M S 5 7 V n l 1 x b 5 p d M O t I E d Q V S B b J V 0 s N X 0 m c X V v d D s s J n F 1 b 3 Q 7 U 2 V j d G l v b j E v N C B E T 1 R T I E d J I D E w M D A w L 0 F 1 d G 9 S Z W 1 v d m V k Q 2 9 s d W 1 u c z E u e 1 N u w 6 1 t a 2 9 2 w 6 E g Z n J l a 3 Z l b m N l I C h Q c m V z Z W 5 0 Z W Q p I F t G U F N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J T I w R E 9 U U y U y M E d J J T I w M T A w M D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M T A w M D A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M T A w M D A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M T A w M D A v T 2 R l Y n J h b i V D M y V B O S U z Q S U y M E R v b G 4 l Q z M l Q U Q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M T A w M D A v W m 0 l Q z Q l O U J u J U M 0 J T l C b i V D M y V C R C U y M H R 5 c C U y M H M l M j B u J U M z J U E x c m 9 k b i V D M y V B R G 0 l M j B w c m 9 z d C V D N S U 5 O W V k J U M z J U F E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E T 1 R T J T I w R 0 k l M j A y M D A w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i Z D Y x N T h j L W Y w N D A t N G U 0 Z C 1 i M 2 I 5 L T V i Z G I 2 Y T N i O T c w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V G F y Z 2 V 0 I i B W Y W x 1 Z T 0 i c 1 R i b F 8 0 X 0 R P V F N f R 0 l f M j A w M D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E Y X R l J n F 1 b 3 Q 7 L C Z x d W 9 0 O 1 R p b W U m c X V v d D s s J n F 1 b 3 Q 7 Q 2 V s a 2 9 2 w 6 k g d n l 1 x b 5 p d M O t I E N Q V S B b J V 0 m c X V v d D s s J n F 1 b 3 Q 7 Q 1 B V I F N w b 3 T F m W V i Y S B l b m V y Z 2 l l I G r D o W R y Y S A o U 1 Z J M y B U R k 4 p I F t X X S Z x d W 9 0 O y w m c X V v d D t U b 3 R h b C B C b 2 F y Z C B Q b 3 d l c i A o V E J Q K S B b V 1 0 m c X V v d D s s J n F 1 b 3 Q 7 V n l 1 x b 5 p d M O t I E d Q V S B b J V 0 m c X V v d D s s J n F 1 b 3 Q 7 U 2 7 D r W 1 r b 3 b D o S B m c m V r d m V u Y 2 U g K F B y Z X N l b n R l Z C k g W 0 Z Q U 1 0 m c X V v d D t d I i A v P j x F b n R y e S B U e X B l P S J G a W x s Q 2 9 s d W 1 u V H l w Z X M i I F Z h b H V l P S J z Q m d Z R k J R V U Z C U T 0 9 I i A v P j x F b n R y e S B U e X B l P S J G a W x s T G F z d F V w Z G F 0 Z W Q i I F Z h b H V l P S J k M j A y N S 0 w N C 0 x N l Q y M T o 1 O T o 1 M y 4 1 M j U x M j g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Q x I i A v P j x F b n R y e S B U e X B l P S J G a W x s V G F y Z 2 V 0 T m F t Z U N 1 c 3 R v b W l 6 Z W Q i I F Z h b H V l P S J s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0 I E R P V F M g R 0 k g M j A w M D A v Q X V 0 b 1 J l b W 9 2 Z W R D b 2 x 1 b W 5 z M S 5 7 R G F 0 Z S w w f S Z x d W 9 0 O y w m c X V v d D t T Z W N 0 a W 9 u M S 8 0 I E R P V F M g R 0 k g M j A w M D A v Q X V 0 b 1 J l b W 9 2 Z W R D b 2 x 1 b W 5 z M S 5 7 V G l t Z S w x f S Z x d W 9 0 O y w m c X V v d D t T Z W N 0 a W 9 u M S 8 0 I E R P V F M g R 0 k g M j A w M D A v Q X V 0 b 1 J l b W 9 2 Z W R D b 2 x 1 b W 5 z M S 5 7 Q 2 V s a 2 9 2 w 6 k g d n l 1 x b 5 p d M O t I E N Q V S B b J V 0 s M n 0 m c X V v d D s s J n F 1 b 3 Q 7 U 2 V j d G l v b j E v N C B E T 1 R T I E d J I D I w M D A w L 0 F 1 d G 9 S Z W 1 v d m V k Q 2 9 s d W 1 u c z E u e 0 N Q V S B T c G 9 0 x Z l l Y m E g Z W 5 l c m d p Z S B q w 6 F k c m E g K F N W S T M g V E Z O K S B b V 1 0 s M 3 0 m c X V v d D s s J n F 1 b 3 Q 7 U 2 V j d G l v b j E v N C B E T 1 R T I E d J I D I w M D A w L 0 F 1 d G 9 S Z W 1 v d m V k Q 2 9 s d W 1 u c z E u e 1 R v d G F s I E J v Y X J k I F B v d 2 V y I C h U Q l A p I F t X X S w 0 f S Z x d W 9 0 O y w m c X V v d D t T Z W N 0 a W 9 u M S 8 0 I E R P V F M g R 0 k g M j A w M D A v Q X V 0 b 1 J l b W 9 2 Z W R D b 2 x 1 b W 5 z M S 5 7 V n l 1 x b 5 p d M O t I E d Q V S B b J V 0 s N X 0 m c X V v d D s s J n F 1 b 3 Q 7 U 2 V j d G l v b j E v N C B E T 1 R T I E d J I D I w M D A w L 0 F 1 d G 9 S Z W 1 v d m V k Q 2 9 s d W 1 u c z E u e 1 N u w 6 1 t a 2 9 2 w 6 E g Z n J l a 3 Z l b m N l I C h Q c m V z Z W 5 0 Z W Q p I F t G U F N d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Q g R E 9 U U y B H S S A y M D A w M C 9 B d X R v U m V t b 3 Z l Z E N v b H V t b n M x L n t E Y X R l L D B 9 J n F 1 b 3 Q 7 L C Z x d W 9 0 O 1 N l Y 3 R p b 2 4 x L z Q g R E 9 U U y B H S S A y M D A w M C 9 B d X R v U m V t b 3 Z l Z E N v b H V t b n M x L n t U a W 1 l L D F 9 J n F 1 b 3 Q 7 L C Z x d W 9 0 O 1 N l Y 3 R p b 2 4 x L z Q g R E 9 U U y B H S S A y M D A w M C 9 B d X R v U m V t b 3 Z l Z E N v b H V t b n M x L n t D Z W x r b 3 b D q S B 2 e X X F v m l 0 w 6 0 g Q 1 B V I F s l X S w y f S Z x d W 9 0 O y w m c X V v d D t T Z W N 0 a W 9 u M S 8 0 I E R P V F M g R 0 k g M j A w M D A v Q X V 0 b 1 J l b W 9 2 Z W R D b 2 x 1 b W 5 z M S 5 7 Q 1 B V I F N w b 3 T F m W V i Y S B l b m V y Z 2 l l I G r D o W R y Y S A o U 1 Z J M y B U R k 4 p I F t X X S w z f S Z x d W 9 0 O y w m c X V v d D t T Z W N 0 a W 9 u M S 8 0 I E R P V F M g R 0 k g M j A w M D A v Q X V 0 b 1 J l b W 9 2 Z W R D b 2 x 1 b W 5 z M S 5 7 V G 9 0 Y W w g Q m 9 h c m Q g U G 9 3 Z X I g K F R C U C k g W 1 d d L D R 9 J n F 1 b 3 Q 7 L C Z x d W 9 0 O 1 N l Y 3 R p b 2 4 x L z Q g R E 9 U U y B H S S A y M D A w M C 9 B d X R v U m V t b 3 Z l Z E N v b H V t b n M x L n t W e X X F v m l 0 w 6 0 g R 1 B V I F s l X S w 1 f S Z x d W 9 0 O y w m c X V v d D t T Z W N 0 a W 9 u M S 8 0 I E R P V F M g R 0 k g M j A w M D A v Q X V 0 b 1 J l b W 9 2 Z W R D b 2 x 1 b W 5 z M S 5 7 U 2 7 D r W 1 r b 3 b D o S B m c m V r d m V u Y 2 U g K F B y Z X N l b n R l Z C k g W 0 Z Q U 1 0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l M j B E T 1 R T J T I w R 0 k l M j A y M D A w M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E T 1 R T J T I w R 0 k l M j A y M D A w M C 9 a J U M z J U E x a G x h d i V D M y V B R C U y M H N l J T I w e n Y l Q z M l Q k Q l Q z U l Q T F l b m 9 1 J T I w J U M z J U J B c m 9 2 b i V D M y V B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E T 1 R T J T I w R 0 k l M j A y M D A w M C 9 P Z G V i c m F u J U M z J U E 5 J T I w c 2 x v d X B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E T 1 R T J T I w R 0 k l M j A y M D A w M C 9 P Z G V i c m F u J U M z J U E 5 J T N B J T I w R G 9 s b i V D M y V B R C U y M C V D N S U 5 O S V D M y V B M W R r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Q l M j B E T 1 R T J T I w R 0 k l M j A y M D A w M C 9 a b S V D N C U 5 Q m 4 l Q z Q l O U J u J U M z J U J E J T I w d H l w J T I w c y U y M G 4 l Q z M l Q T F y b 2 R u J U M z J U F E b S U y M H B y b 3 N 0 J U M 1 J T k 5 Z W Q l Q z M l Q U R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R P V F M l M j B H S S U y M D M w M D A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E x N T d h Z m E t M G J k M S 0 0 Y z l k L T l i Y m U t M m R h N W Q z N m Y 5 M W N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V G J s X z R f R E 9 U U 1 9 H S V 8 z M D A w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R h d G U m c X V v d D s s J n F 1 b 3 Q 7 V G l t Z S Z x d W 9 0 O y w m c X V v d D t D Z W x r b 3 b D q S B 2 e X X F v m l 0 w 6 0 g Q 1 B V I F s l X S Z x d W 9 0 O y w m c X V v d D t D U F U g U 3 B v d M W Z Z W J h I G V u Z X J n a W U g a s O h Z H J h I C h T V k k z I F R G T i k g W 1 d d J n F 1 b 3 Q 7 L C Z x d W 9 0 O 1 R v d G F s I E J v Y X J k I F B v d 2 V y I C h U Q l A p I F t X X S Z x d W 9 0 O y w m c X V v d D t W e X X F v m l 0 w 6 0 g R 1 B V I F s l X S Z x d W 9 0 O y w m c X V v d D t T b s O t b W t v d s O h I G Z y Z W t 2 Z W 5 j Z S A o U H J l c 2 V u d G V k K S B b R l B T X S Z x d W 9 0 O 1 0 i I C 8 + P E V u d H J 5 I F R 5 c G U 9 I k Z p b G x D b 2 x 1 b W 5 U e X B l c y I g V m F s d W U 9 I n N C Z 1 l G Q l F V R k J R P T 0 i I C 8 + P E V u d H J 5 I F R 5 c G U 9 I k Z p b G x M Y X N 0 V X B k Y X R l Z C I g V m F s d W U 9 I m Q y M D I 1 L T A 0 L T E 2 V D I x O j U 5 O j U z L j U 0 N j Y 0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D A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Q g R E 9 U U y B H S S A z M D A w M C 9 B d X R v U m V t b 3 Z l Z E N v b H V t b n M x L n t E Y X R l L D B 9 J n F 1 b 3 Q 7 L C Z x d W 9 0 O 1 N l Y 3 R p b 2 4 x L z Q g R E 9 U U y B H S S A z M D A w M C 9 B d X R v U m V t b 3 Z l Z E N v b H V t b n M x L n t U a W 1 l L D F 9 J n F 1 b 3 Q 7 L C Z x d W 9 0 O 1 N l Y 3 R p b 2 4 x L z Q g R E 9 U U y B H S S A z M D A w M C 9 B d X R v U m V t b 3 Z l Z E N v b H V t b n M x L n t D Z W x r b 3 b D q S B 2 e X X F v m l 0 w 6 0 g Q 1 B V I F s l X S w y f S Z x d W 9 0 O y w m c X V v d D t T Z W N 0 a W 9 u M S 8 0 I E R P V F M g R 0 k g M z A w M D A v Q X V 0 b 1 J l b W 9 2 Z W R D b 2 x 1 b W 5 z M S 5 7 Q 1 B V I F N w b 3 T F m W V i Y S B l b m V y Z 2 l l I G r D o W R y Y S A o U 1 Z J M y B U R k 4 p I F t X X S w z f S Z x d W 9 0 O y w m c X V v d D t T Z W N 0 a W 9 u M S 8 0 I E R P V F M g R 0 k g M z A w M D A v Q X V 0 b 1 J l b W 9 2 Z W R D b 2 x 1 b W 5 z M S 5 7 V G 9 0 Y W w g Q m 9 h c m Q g U G 9 3 Z X I g K F R C U C k g W 1 d d L D R 9 J n F 1 b 3 Q 7 L C Z x d W 9 0 O 1 N l Y 3 R p b 2 4 x L z Q g R E 9 U U y B H S S A z M D A w M C 9 B d X R v U m V t b 3 Z l Z E N v b H V t b n M x L n t W e X X F v m l 0 w 6 0 g R 1 B V I F s l X S w 1 f S Z x d W 9 0 O y w m c X V v d D t T Z W N 0 a W 9 u M S 8 0 I E R P V F M g R 0 k g M z A w M D A v Q X V 0 b 1 J l b W 9 2 Z W R D b 2 x 1 b W 5 z M S 5 7 U 2 7 D r W 1 r b 3 b D o S B m c m V r d m V u Y 2 U g K F B y Z X N l b n R l Z C k g W 0 Z Q U 1 0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N C B E T 1 R T I E d J I D M w M D A w L 0 F 1 d G 9 S Z W 1 v d m V k Q 2 9 s d W 1 u c z E u e 0 R h d G U s M H 0 m c X V v d D s s J n F 1 b 3 Q 7 U 2 V j d G l v b j E v N C B E T 1 R T I E d J I D M w M D A w L 0 F 1 d G 9 S Z W 1 v d m V k Q 2 9 s d W 1 u c z E u e 1 R p b W U s M X 0 m c X V v d D s s J n F 1 b 3 Q 7 U 2 V j d G l v b j E v N C B E T 1 R T I E d J I D M w M D A w L 0 F 1 d G 9 S Z W 1 v d m V k Q 2 9 s d W 1 u c z E u e 0 N l b G t v d s O p I H Z 5 d c W + a X T D r S B D U F U g W y V d L D J 9 J n F 1 b 3 Q 7 L C Z x d W 9 0 O 1 N l Y 3 R p b 2 4 x L z Q g R E 9 U U y B H S S A z M D A w M C 9 B d X R v U m V t b 3 Z l Z E N v b H V t b n M x L n t D U F U g U 3 B v d M W Z Z W J h I G V u Z X J n a W U g a s O h Z H J h I C h T V k k z I F R G T i k g W 1 d d L D N 9 J n F 1 b 3 Q 7 L C Z x d W 9 0 O 1 N l Y 3 R p b 2 4 x L z Q g R E 9 U U y B H S S A z M D A w M C 9 B d X R v U m V t b 3 Z l Z E N v b H V t b n M x L n t U b 3 R h b C B C b 2 F y Z C B Q b 3 d l c i A o V E J Q K S B b V 1 0 s N H 0 m c X V v d D s s J n F 1 b 3 Q 7 U 2 V j d G l v b j E v N C B E T 1 R T I E d J I D M w M D A w L 0 F 1 d G 9 S Z W 1 v d m V k Q 2 9 s d W 1 u c z E u e 1 Z 5 d c W + a X T D r S B H U F U g W y V d L D V 9 J n F 1 b 3 Q 7 L C Z x d W 9 0 O 1 N l Y 3 R p b 2 4 x L z Q g R E 9 U U y B H S S A z M D A w M C 9 B d X R v U m V t b 3 Z l Z E N v b H V t b n M x L n t T b s O t b W t v d s O h I G Z y Z W t 2 Z W 5 j Z S A o U H J l c 2 V u d G V k K S B b R l B T X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C U y M E R P V F M l M j B H S S U y M D M w M D A w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R P V F M l M j B H S S U y M D M w M D A w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R P V F M l M j B H S S U y M D M w M D A w L 0 9 k Z W J y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R P V F M l M j B H S S U y M D M w M D A w L 0 9 k Z W J y Y W 4 l Q z M l Q T k l M 0 E l M j B E b 2 x u J U M z J U F E J T I w J U M 1 J T k 5 J U M z J U E x Z G t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U y M E R P V F M l M j B H S S U y M D M w M D A w L 1 p t J U M 0 J T l C b i V D N C U 5 Q m 4 l Q z M l Q k Q l M j B 0 e X A l M j B z J T I w b i V D M y V B M X J v Z G 4 l Q z M l Q U R t J T I w c H J v c 3 Q l Q z U l O T l l Z C V D M y V B R G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N D A w M D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O G U z O G V j N i 0 0 Y z R m L T R m Y 2 M t Y j I w Z S 0 0 M j B h M D d k O D M 0 N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U Y m x f N F 9 E T 1 R T X 0 d J X z Q w M D A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R G F 0 Z S Z x d W 9 0 O y w m c X V v d D t U a W 1 l J n F 1 b 3 Q 7 L C Z x d W 9 0 O 0 N l b G t v d s O p I H Z 5 d c W + a X T D r S B D U F U g W y V d J n F 1 b 3 Q 7 L C Z x d W 9 0 O 0 N Q V S B T c G 9 0 x Z l l Y m E g Z W 5 l c m d p Z S B q w 6 F k c m E g K F N W S T M g V E Z O K S B b V 1 0 m c X V v d D s s J n F 1 b 3 Q 7 V G 9 0 Y W w g Q m 9 h c m Q g U G 9 3 Z X I g K F R C U C k g W 1 d d J n F 1 b 3 Q 7 L C Z x d W 9 0 O 1 Z 5 d c W + a X T D r S B H U F U g W y V d J n F 1 b 3 Q 7 L C Z x d W 9 0 O 1 N u w 6 1 t a 2 9 2 w 6 E g Z n J l a 3 Z l b m N l I C h Q c m V z Z W 5 0 Z W Q p I F t G U F N d J n F 1 b 3 Q 7 X S I g L z 4 8 R W 5 0 c n k g V H l w Z T 0 i R m l s b E N v b H V t b l R 5 c G V z I i B W Y W x 1 Z T 0 i c 0 J n W U Z C U V V G Q l E 9 P S I g L z 4 8 R W 5 0 c n k g V H l w Z T 0 i R m l s b E x h c 3 R V c G R h d G V k I i B W Y W x 1 Z T 0 i Z D I w M j U t M D Q t M T Z U M j E 6 N T k 6 N T I u M z c 2 N j g x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M S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B E T 1 R T I E d J I D Q w M D A w L 0 F 1 d G 9 S Z W 1 v d m V k Q 2 9 s d W 1 u c z E u e 0 R h d G U s M H 0 m c X V v d D s s J n F 1 b 3 Q 7 U 2 V j d G l v b j E v N C B E T 1 R T I E d J I D Q w M D A w L 0 F 1 d G 9 S Z W 1 v d m V k Q 2 9 s d W 1 u c z E u e 1 R p b W U s M X 0 m c X V v d D s s J n F 1 b 3 Q 7 U 2 V j d G l v b j E v N C B E T 1 R T I E d J I D Q w M D A w L 0 F 1 d G 9 S Z W 1 v d m V k Q 2 9 s d W 1 u c z E u e 0 N l b G t v d s O p I H Z 5 d c W + a X T D r S B D U F U g W y V d L D J 9 J n F 1 b 3 Q 7 L C Z x d W 9 0 O 1 N l Y 3 R p b 2 4 x L z Q g R E 9 U U y B H S S A 0 M D A w M C 9 B d X R v U m V t b 3 Z l Z E N v b H V t b n M x L n t D U F U g U 3 B v d M W Z Z W J h I G V u Z X J n a W U g a s O h Z H J h I C h T V k k z I F R G T i k g W 1 d d L D N 9 J n F 1 b 3 Q 7 L C Z x d W 9 0 O 1 N l Y 3 R p b 2 4 x L z Q g R E 9 U U y B H S S A 0 M D A w M C 9 B d X R v U m V t b 3 Z l Z E N v b H V t b n M x L n t U b 3 R h b C B C b 2 F y Z C B Q b 3 d l c i A o V E J Q K S B b V 1 0 s N H 0 m c X V v d D s s J n F 1 b 3 Q 7 U 2 V j d G l v b j E v N C B E T 1 R T I E d J I D Q w M D A w L 0 F 1 d G 9 S Z W 1 v d m V k Q 2 9 s d W 1 u c z E u e 1 Z 5 d c W + a X T D r S B H U F U g W y V d L D V 9 J n F 1 b 3 Q 7 L C Z x d W 9 0 O 1 N l Y 3 R p b 2 4 x L z Q g R E 9 U U y B H S S A 0 M D A w M C 9 B d X R v U m V t b 3 Z l Z E N v b H V t b n M x L n t T b s O t b W t v d s O h I G Z y Z W t 2 Z W 5 j Z S A o U H J l c 2 V u d G V k K S B b R l B T X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0 I E R P V F M g R 0 k g N D A w M D A v Q X V 0 b 1 J l b W 9 2 Z W R D b 2 x 1 b W 5 z M S 5 7 R G F 0 Z S w w f S Z x d W 9 0 O y w m c X V v d D t T Z W N 0 a W 9 u M S 8 0 I E R P V F M g R 0 k g N D A w M D A v Q X V 0 b 1 J l b W 9 2 Z W R D b 2 x 1 b W 5 z M S 5 7 V G l t Z S w x f S Z x d W 9 0 O y w m c X V v d D t T Z W N 0 a W 9 u M S 8 0 I E R P V F M g R 0 k g N D A w M D A v Q X V 0 b 1 J l b W 9 2 Z W R D b 2 x 1 b W 5 z M S 5 7 Q 2 V s a 2 9 2 w 6 k g d n l 1 x b 5 p d M O t I E N Q V S B b J V 0 s M n 0 m c X V v d D s s J n F 1 b 3 Q 7 U 2 V j d G l v b j E v N C B E T 1 R T I E d J I D Q w M D A w L 0 F 1 d G 9 S Z W 1 v d m V k Q 2 9 s d W 1 u c z E u e 0 N Q V S B T c G 9 0 x Z l l Y m E g Z W 5 l c m d p Z S B q w 6 F k c m E g K F N W S T M g V E Z O K S B b V 1 0 s M 3 0 m c X V v d D s s J n F 1 b 3 Q 7 U 2 V j d G l v b j E v N C B E T 1 R T I E d J I D Q w M D A w L 0 F 1 d G 9 S Z W 1 v d m V k Q 2 9 s d W 1 u c z E u e 1 R v d G F s I E J v Y X J k I F B v d 2 V y I C h U Q l A p I F t X X S w 0 f S Z x d W 9 0 O y w m c X V v d D t T Z W N 0 a W 9 u M S 8 0 I E R P V F M g R 0 k g N D A w M D A v Q X V 0 b 1 J l b W 9 2 Z W R D b 2 x 1 b W 5 z M S 5 7 V n l 1 x b 5 p d M O t I E d Q V S B b J V 0 s N X 0 m c X V v d D s s J n F 1 b 3 Q 7 U 2 V j d G l v b j E v N C B E T 1 R T I E d J I D Q w M D A w L 0 F 1 d G 9 S Z W 1 v d m V k Q 2 9 s d W 1 u c z E u e 1 N u w 6 1 t a 2 9 2 w 6 E g Z n J l a 3 Z l b m N l I C h Q c m V z Z W 5 0 Z W Q p I F t G U F N d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0 J T I w R E 9 U U y U y M E d J J T I w N D A w M D A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N D A w M D A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N D A w M D A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N D A w M D A v T 2 R l Y n J h b i V D M y V B O S U z Q S U y M E R v b G 4 l Q z M l Q U Q l M j A l Q z U l O T k l Q z M l Q T F k a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J T I w R E 9 U U y U y M E d J J T I w N D A w M D A v W m 0 l Q z Q l O U J u J U M 0 J T l C b i V D M y V C R C U y M H R 5 c C U y M H M l M j B u J U M z J U E x c m 9 k b i V D M y V B R G 0 l M j B w c m 9 z d C V D N S U 5 O W V k J U M z J U F E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M x Y F 5 6 W Q R J y r l o A 4 / c n Z A A A A A A I A A A A A A B B m A A A A A Q A A I A A A A G s 4 j r 5 M v 4 h H W f x 3 S T e d 7 b t x a w Y R z 9 m S 9 + W q k S L Y z V j 3 A A A A A A 6 A A A A A A g A A I A A A A F p P c J i + S u 7 E o P y h x U 6 u m O Z a o D w G r F P n 2 i 8 e i f v 5 t P F Z U A A A A J Q n L j 7 3 J t 3 e y 2 j u 8 M i v y + + l d z Q t g m N M 3 0 l C n t l Y 7 H s 6 D a F R 1 Z L J v 1 z M O q / x I I o D z z F O Q J s D U 8 U U T a C + 0 1 a P Q f 3 u B R o K T a l j z P X p 7 2 Z i 4 t k E Q A A A A B 3 I O B b b r V A h V j b h + H r 1 Y t K K D 1 h R X 1 C L j L V X f 6 Q m + Y D H w / g O s t l C H E E r H k Q n L 1 w i z P y z m i v F P q 0 Z V Q N v V x Q d 7 c M = < / D a t a M a s h u p > 
</file>

<file path=customXml/itemProps1.xml><?xml version="1.0" encoding="utf-8"?>
<ds:datastoreItem xmlns:ds="http://schemas.openxmlformats.org/officeDocument/2006/customXml" ds:itemID="{BAC9AC8C-DBD1-45C0-9868-F2CB0B47D2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41</vt:i4>
      </vt:variant>
    </vt:vector>
  </HeadingPairs>
  <TitlesOfParts>
    <vt:vector size="41" baseType="lpstr">
      <vt:lpstr>4 DOTS GI 40000</vt:lpstr>
      <vt:lpstr>4 DOTS GI 30000</vt:lpstr>
      <vt:lpstr>4 DOTS GI 20000</vt:lpstr>
      <vt:lpstr>4 DOTS GI 10000</vt:lpstr>
      <vt:lpstr>4 DOTS GI 1000</vt:lpstr>
      <vt:lpstr>3 GPU Instancing 40000</vt:lpstr>
      <vt:lpstr>3 GPU Instancing 30000</vt:lpstr>
      <vt:lpstr>3 GPU Instancing 20000</vt:lpstr>
      <vt:lpstr>3 GPU Instancing 10000</vt:lpstr>
      <vt:lpstr>3 GPU Instancing 1000</vt:lpstr>
      <vt:lpstr>2 GameObjects Array 40000</vt:lpstr>
      <vt:lpstr>2 GameObjects Array 30000</vt:lpstr>
      <vt:lpstr>2 GameObjects Array 20000</vt:lpstr>
      <vt:lpstr>2 GameObjects Array 10000</vt:lpstr>
      <vt:lpstr>2 GameObjects Array 1000</vt:lpstr>
      <vt:lpstr>1 GameObjects 40000</vt:lpstr>
      <vt:lpstr>1 GameObjects 30000</vt:lpstr>
      <vt:lpstr>1 GameObjects 20000</vt:lpstr>
      <vt:lpstr>1 GameObjects 10000</vt:lpstr>
      <vt:lpstr>1 GameObjects 1000</vt:lpstr>
      <vt:lpstr>Klidový stav</vt:lpstr>
      <vt:lpstr>Průběh měření</vt:lpstr>
      <vt:lpstr>srovnání metod FPS CPU%</vt:lpstr>
      <vt:lpstr>List4 (3)</vt:lpstr>
      <vt:lpstr>výsledky měření</vt:lpstr>
      <vt:lpstr>Výsledek měření poměr OPS</vt:lpstr>
      <vt:lpstr>Výsl efek 1 GameObjects</vt:lpstr>
      <vt:lpstr>Výsl efek 2 GameObjects Array</vt:lpstr>
      <vt:lpstr>Výsl efek 3 GPU Instancing</vt:lpstr>
      <vt:lpstr>Výsl efek 4 DOTS</vt:lpstr>
      <vt:lpstr>Výsl efek 1000</vt:lpstr>
      <vt:lpstr>Výsl efek 10000</vt:lpstr>
      <vt:lpstr>Výsl efek 20000</vt:lpstr>
      <vt:lpstr>Výsl efek 30000</vt:lpstr>
      <vt:lpstr>Výsl efek 40000</vt:lpstr>
      <vt:lpstr>All methods with render view</vt:lpstr>
      <vt:lpstr>All methods with render</vt:lpstr>
      <vt:lpstr>4 DOTS with GPU Inst. grafy</vt:lpstr>
      <vt:lpstr>3 GPU Instancing grafy</vt:lpstr>
      <vt:lpstr>2 GameObjects Array grafy</vt:lpstr>
      <vt:lpstr>1 GameObjects grafy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Adamik</dc:creator>
  <cp:lastModifiedBy>Martin Adamik</cp:lastModifiedBy>
  <dcterms:created xsi:type="dcterms:W3CDTF">2015-06-05T18:19:34Z</dcterms:created>
  <dcterms:modified xsi:type="dcterms:W3CDTF">2025-04-17T05:22:12Z</dcterms:modified>
</cp:coreProperties>
</file>