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ria\mock_data\"/>
    </mc:Choice>
  </mc:AlternateContent>
  <xr:revisionPtr revIDLastSave="0" documentId="13_ncr:1_{75BD2508-62D0-4873-9872-0078E6F7E374}" xr6:coauthVersionLast="43" xr6:coauthVersionMax="43" xr10:uidLastSave="{00000000-0000-0000-0000-000000000000}"/>
  <bookViews>
    <workbookView xWindow="-120" yWindow="-120" windowWidth="29040" windowHeight="15840" tabRatio="554" xr2:uid="{AC6126E9-B026-468E-A5ED-F833BADB1704}"/>
  </bookViews>
  <sheets>
    <sheet name="transakce" sheetId="1" r:id="rId1"/>
    <sheet name="data_pro_js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" i="3"/>
  <c r="L60" i="3" l="1"/>
  <c r="L2" i="3"/>
  <c r="L39" i="3" s="1"/>
  <c r="L3" i="3"/>
  <c r="L40" i="3" s="1"/>
  <c r="L4" i="3"/>
  <c r="L41" i="3" s="1"/>
  <c r="L5" i="3"/>
  <c r="L42" i="3" s="1"/>
  <c r="L6" i="3"/>
  <c r="L43" i="3" s="1"/>
  <c r="L7" i="3"/>
  <c r="L44" i="3" s="1"/>
  <c r="L8" i="3"/>
  <c r="L45" i="3" s="1"/>
  <c r="L9" i="3"/>
  <c r="L46" i="3" s="1"/>
  <c r="L10" i="3"/>
  <c r="L47" i="3" s="1"/>
  <c r="L11" i="3"/>
  <c r="L48" i="3" s="1"/>
  <c r="L12" i="3"/>
  <c r="L49" i="3" s="1"/>
  <c r="L13" i="3"/>
  <c r="L50" i="3" s="1"/>
  <c r="L14" i="3"/>
  <c r="L51" i="3" s="1"/>
  <c r="L15" i="3"/>
  <c r="L52" i="3" s="1"/>
  <c r="L16" i="3"/>
  <c r="L53" i="3" s="1"/>
  <c r="L17" i="3"/>
  <c r="L54" i="3" s="1"/>
  <c r="L18" i="3"/>
  <c r="L55" i="3" s="1"/>
  <c r="L19" i="3"/>
  <c r="L56" i="3" s="1"/>
  <c r="L20" i="3"/>
  <c r="L57" i="3" s="1"/>
  <c r="L21" i="3"/>
  <c r="L58" i="3" s="1"/>
  <c r="L22" i="3"/>
  <c r="L59" i="3" s="1"/>
  <c r="K60" i="3" l="1"/>
  <c r="V60" i="3"/>
  <c r="J61" i="3"/>
  <c r="C62" i="3"/>
  <c r="V62" i="3"/>
  <c r="B63" i="3"/>
  <c r="N63" i="3"/>
  <c r="T63" i="3"/>
  <c r="O64" i="3"/>
  <c r="B65" i="3"/>
  <c r="J65" i="3"/>
  <c r="N65" i="3"/>
  <c r="C66" i="3"/>
  <c r="V66" i="3"/>
  <c r="F67" i="3"/>
  <c r="O67" i="3"/>
  <c r="G68" i="3"/>
  <c r="R68" i="3"/>
  <c r="V68" i="3"/>
  <c r="W68" i="3"/>
  <c r="W43" i="3"/>
  <c r="W47" i="3"/>
  <c r="W51" i="3"/>
  <c r="W55" i="3"/>
  <c r="W59" i="3"/>
  <c r="Y42" i="3"/>
  <c r="Y46" i="3"/>
  <c r="Y50" i="3"/>
  <c r="Y54" i="3"/>
  <c r="Y58" i="3"/>
  <c r="V42" i="3"/>
  <c r="V43" i="3"/>
  <c r="V46" i="3"/>
  <c r="V47" i="3"/>
  <c r="V50" i="3"/>
  <c r="V51" i="3"/>
  <c r="V55" i="3"/>
  <c r="V59" i="3"/>
  <c r="U46" i="3"/>
  <c r="R41" i="3"/>
  <c r="R45" i="3"/>
  <c r="R48" i="3"/>
  <c r="R49" i="3"/>
  <c r="R53" i="3"/>
  <c r="R56" i="3"/>
  <c r="R57" i="3"/>
  <c r="R39" i="3"/>
  <c r="O43" i="3"/>
  <c r="O47" i="3"/>
  <c r="O51" i="3"/>
  <c r="O55" i="3"/>
  <c r="O59" i="3"/>
  <c r="N42" i="3"/>
  <c r="N46" i="3"/>
  <c r="N50" i="3"/>
  <c r="N53" i="3"/>
  <c r="N54" i="3"/>
  <c r="N57" i="3"/>
  <c r="N58" i="3"/>
  <c r="M3" i="3"/>
  <c r="M4" i="3"/>
  <c r="M5" i="3"/>
  <c r="M6" i="3"/>
  <c r="M7" i="3"/>
  <c r="M8" i="3"/>
  <c r="M9" i="3"/>
  <c r="M10" i="3"/>
  <c r="M11" i="3"/>
  <c r="M12" i="3"/>
  <c r="M13" i="3"/>
  <c r="M50" i="3" s="1"/>
  <c r="M14" i="3"/>
  <c r="M15" i="3"/>
  <c r="M16" i="3"/>
  <c r="M17" i="3"/>
  <c r="M18" i="3"/>
  <c r="M19" i="3"/>
  <c r="M20" i="3"/>
  <c r="M21" i="3"/>
  <c r="M22" i="3"/>
  <c r="M2" i="3"/>
  <c r="K3" i="3"/>
  <c r="K4" i="3"/>
  <c r="K5" i="3"/>
  <c r="K6" i="3"/>
  <c r="K43" i="3" s="1"/>
  <c r="K7" i="3"/>
  <c r="K8" i="3"/>
  <c r="K9" i="3"/>
  <c r="K10" i="3"/>
  <c r="K11" i="3"/>
  <c r="K12" i="3"/>
  <c r="K13" i="3"/>
  <c r="K14" i="3"/>
  <c r="K51" i="3" s="1"/>
  <c r="K15" i="3"/>
  <c r="K16" i="3"/>
  <c r="K17" i="3"/>
  <c r="K18" i="3"/>
  <c r="K55" i="3" s="1"/>
  <c r="K19" i="3"/>
  <c r="K20" i="3"/>
  <c r="K21" i="3"/>
  <c r="K22" i="3"/>
  <c r="K59" i="3" s="1"/>
  <c r="K2" i="3"/>
  <c r="J3" i="3"/>
  <c r="J4" i="3"/>
  <c r="J41" i="3" s="1"/>
  <c r="J5" i="3"/>
  <c r="J42" i="3" s="1"/>
  <c r="J6" i="3"/>
  <c r="J7" i="3"/>
  <c r="J8" i="3"/>
  <c r="J45" i="3" s="1"/>
  <c r="J9" i="3"/>
  <c r="J46" i="3" s="1"/>
  <c r="J10" i="3"/>
  <c r="J11" i="3"/>
  <c r="J12" i="3"/>
  <c r="J49" i="3" s="1"/>
  <c r="J13" i="3"/>
  <c r="J50" i="3" s="1"/>
  <c r="J14" i="3"/>
  <c r="J15" i="3"/>
  <c r="J16" i="3"/>
  <c r="J17" i="3"/>
  <c r="J54" i="3" s="1"/>
  <c r="J18" i="3"/>
  <c r="J19" i="3"/>
  <c r="J20" i="3"/>
  <c r="J21" i="3"/>
  <c r="J58" i="3" s="1"/>
  <c r="J22" i="3"/>
  <c r="J2" i="3"/>
  <c r="G43" i="3"/>
  <c r="G47" i="3"/>
  <c r="G51" i="3"/>
  <c r="G55" i="3"/>
  <c r="G59" i="3"/>
  <c r="F41" i="3"/>
  <c r="F45" i="3"/>
  <c r="F46" i="3"/>
  <c r="F50" i="3"/>
  <c r="F53" i="3"/>
  <c r="F54" i="3"/>
  <c r="F57" i="3"/>
  <c r="F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0" i="3"/>
  <c r="D21" i="3"/>
  <c r="D22" i="3"/>
  <c r="D2" i="3"/>
  <c r="C3" i="3"/>
  <c r="C40" i="3" s="1"/>
  <c r="C4" i="3"/>
  <c r="C5" i="3"/>
  <c r="C6" i="3"/>
  <c r="C7" i="3"/>
  <c r="C44" i="3" s="1"/>
  <c r="C8" i="3"/>
  <c r="C9" i="3"/>
  <c r="C10" i="3"/>
  <c r="C11" i="3"/>
  <c r="C48" i="3" s="1"/>
  <c r="C12" i="3"/>
  <c r="C13" i="3"/>
  <c r="C14" i="3"/>
  <c r="C15" i="3"/>
  <c r="C52" i="3" s="1"/>
  <c r="C16" i="3"/>
  <c r="C17" i="3"/>
  <c r="C54" i="3" s="1"/>
  <c r="C18" i="3"/>
  <c r="C55" i="3" s="1"/>
  <c r="C19" i="3"/>
  <c r="C56" i="3" s="1"/>
  <c r="C20" i="3"/>
  <c r="C21" i="3"/>
  <c r="C22" i="3"/>
  <c r="C2" i="3"/>
  <c r="B3" i="3"/>
  <c r="B4" i="3"/>
  <c r="B5" i="3"/>
  <c r="B42" i="3" s="1"/>
  <c r="B6" i="3"/>
  <c r="B43" i="3" s="1"/>
  <c r="B7" i="3"/>
  <c r="B8" i="3"/>
  <c r="B9" i="3"/>
  <c r="B46" i="3" s="1"/>
  <c r="B10" i="3"/>
  <c r="B47" i="3" s="1"/>
  <c r="B11" i="3"/>
  <c r="B12" i="3"/>
  <c r="B13" i="3"/>
  <c r="B50" i="3" s="1"/>
  <c r="B14" i="3"/>
  <c r="B51" i="3" s="1"/>
  <c r="B15" i="3"/>
  <c r="B16" i="3"/>
  <c r="B17" i="3"/>
  <c r="B18" i="3"/>
  <c r="B55" i="3" s="1"/>
  <c r="B19" i="3"/>
  <c r="B20" i="3"/>
  <c r="B21" i="3"/>
  <c r="B58" i="3" s="1"/>
  <c r="B22" i="3"/>
  <c r="B59" i="3" s="1"/>
  <c r="B2" i="3"/>
  <c r="B38" i="3"/>
  <c r="C38" i="3"/>
  <c r="C46" i="3" s="1"/>
  <c r="D38" i="3"/>
  <c r="E38" i="3"/>
  <c r="F38" i="3"/>
  <c r="G38" i="3"/>
  <c r="G41" i="3" s="1"/>
  <c r="H38" i="3"/>
  <c r="I38" i="3"/>
  <c r="J38" i="3"/>
  <c r="K38" i="3"/>
  <c r="K40" i="3" s="1"/>
  <c r="L38" i="3"/>
  <c r="M38" i="3"/>
  <c r="N38" i="3"/>
  <c r="O38" i="3"/>
  <c r="O39" i="3" s="1"/>
  <c r="P38" i="3"/>
  <c r="P56" i="3" s="1"/>
  <c r="Q38" i="3"/>
  <c r="R38" i="3"/>
  <c r="S38" i="3"/>
  <c r="S46" i="3" s="1"/>
  <c r="T38" i="3"/>
  <c r="T40" i="3" s="1"/>
  <c r="U38" i="3"/>
  <c r="V38" i="3"/>
  <c r="W38" i="3"/>
  <c r="W41" i="3" s="1"/>
  <c r="X38" i="3"/>
  <c r="X57" i="3" s="1"/>
  <c r="Y38" i="3"/>
  <c r="A39" i="3"/>
  <c r="B39" i="3"/>
  <c r="C39" i="3"/>
  <c r="F39" i="3"/>
  <c r="J39" i="3"/>
  <c r="N39" i="3"/>
  <c r="V39" i="3"/>
  <c r="W39" i="3"/>
  <c r="A40" i="3"/>
  <c r="B40" i="3"/>
  <c r="F40" i="3"/>
  <c r="J40" i="3"/>
  <c r="N40" i="3"/>
  <c r="R40" i="3"/>
  <c r="S40" i="3"/>
  <c r="V40" i="3"/>
  <c r="A41" i="3"/>
  <c r="B41" i="3"/>
  <c r="K41" i="3"/>
  <c r="N41" i="3"/>
  <c r="V41" i="3"/>
  <c r="A42" i="3"/>
  <c r="F42" i="3"/>
  <c r="M42" i="3"/>
  <c r="Q42" i="3"/>
  <c r="S42" i="3"/>
  <c r="T42" i="3"/>
  <c r="A43" i="3"/>
  <c r="R43" i="3"/>
  <c r="S43" i="3"/>
  <c r="A44" i="3"/>
  <c r="B44" i="3"/>
  <c r="F44" i="3"/>
  <c r="J44" i="3"/>
  <c r="N44" i="3"/>
  <c r="O44" i="3"/>
  <c r="R44" i="3"/>
  <c r="V44" i="3"/>
  <c r="A45" i="3"/>
  <c r="B45" i="3"/>
  <c r="K45" i="3"/>
  <c r="N45" i="3"/>
  <c r="V45" i="3"/>
  <c r="A46" i="3"/>
  <c r="M46" i="3"/>
  <c r="Q46" i="3"/>
  <c r="A47" i="3"/>
  <c r="R47" i="3"/>
  <c r="A48" i="3"/>
  <c r="B48" i="3"/>
  <c r="F48" i="3"/>
  <c r="J48" i="3"/>
  <c r="K48" i="3"/>
  <c r="N48" i="3"/>
  <c r="V48" i="3"/>
  <c r="W48" i="3"/>
  <c r="A49" i="3"/>
  <c r="B49" i="3"/>
  <c r="F49" i="3"/>
  <c r="G49" i="3"/>
  <c r="N49" i="3"/>
  <c r="S49" i="3"/>
  <c r="V49" i="3"/>
  <c r="A50" i="3"/>
  <c r="C50" i="3"/>
  <c r="G50" i="3"/>
  <c r="I50" i="3"/>
  <c r="Q50" i="3"/>
  <c r="U50" i="3"/>
  <c r="A51" i="3"/>
  <c r="A52" i="3"/>
  <c r="B52" i="3"/>
  <c r="F52" i="3"/>
  <c r="J52" i="3"/>
  <c r="K52" i="3"/>
  <c r="N52" i="3"/>
  <c r="R52" i="3"/>
  <c r="S52" i="3"/>
  <c r="V52" i="3"/>
  <c r="A53" i="3"/>
  <c r="B53" i="3"/>
  <c r="G53" i="3"/>
  <c r="J53" i="3"/>
  <c r="O53" i="3"/>
  <c r="V53" i="3"/>
  <c r="A54" i="3"/>
  <c r="B54" i="3"/>
  <c r="E54" i="3"/>
  <c r="M54" i="3"/>
  <c r="O54" i="3"/>
  <c r="Q54" i="3"/>
  <c r="U54" i="3"/>
  <c r="V54" i="3"/>
  <c r="A55" i="3"/>
  <c r="S55" i="3"/>
  <c r="A56" i="3"/>
  <c r="B56" i="3"/>
  <c r="F56" i="3"/>
  <c r="G56" i="3"/>
  <c r="J56" i="3"/>
  <c r="N56" i="3"/>
  <c r="O56" i="3"/>
  <c r="S56" i="3"/>
  <c r="V56" i="3"/>
  <c r="A57" i="3"/>
  <c r="B57" i="3"/>
  <c r="C57" i="3"/>
  <c r="J57" i="3"/>
  <c r="K57" i="3"/>
  <c r="S57" i="3"/>
  <c r="V57" i="3"/>
  <c r="A58" i="3"/>
  <c r="E58" i="3"/>
  <c r="I58" i="3"/>
  <c r="O58" i="3"/>
  <c r="Q58" i="3"/>
  <c r="V58" i="3"/>
  <c r="X58" i="3"/>
  <c r="A59" i="3"/>
  <c r="F59" i="3"/>
  <c r="S59" i="3"/>
  <c r="A60" i="3"/>
  <c r="B60" i="3"/>
  <c r="C60" i="3"/>
  <c r="F60" i="3"/>
  <c r="J60" i="3"/>
  <c r="N60" i="3"/>
  <c r="R60" i="3"/>
  <c r="S60" i="3"/>
  <c r="A61" i="3"/>
  <c r="B61" i="3"/>
  <c r="F61" i="3"/>
  <c r="K61" i="3"/>
  <c r="N61" i="3"/>
  <c r="R61" i="3"/>
  <c r="S61" i="3"/>
  <c r="V61" i="3"/>
  <c r="A62" i="3"/>
  <c r="B62" i="3"/>
  <c r="E62" i="3"/>
  <c r="F62" i="3"/>
  <c r="G62" i="3"/>
  <c r="I62" i="3"/>
  <c r="J62" i="3"/>
  <c r="M62" i="3"/>
  <c r="N62" i="3"/>
  <c r="Q62" i="3"/>
  <c r="R62" i="3"/>
  <c r="S62" i="3"/>
  <c r="U62" i="3"/>
  <c r="W62" i="3"/>
  <c r="Y62" i="3"/>
  <c r="A63" i="3"/>
  <c r="C63" i="3"/>
  <c r="F63" i="3"/>
  <c r="J63" i="3"/>
  <c r="K63" i="3"/>
  <c r="R63" i="3"/>
  <c r="S63" i="3"/>
  <c r="V63" i="3"/>
  <c r="A64" i="3"/>
  <c r="B64" i="3"/>
  <c r="F64" i="3"/>
  <c r="G64" i="3"/>
  <c r="J64" i="3"/>
  <c r="N64" i="3"/>
  <c r="R64" i="3"/>
  <c r="V64" i="3"/>
  <c r="W64" i="3"/>
  <c r="A65" i="3"/>
  <c r="F65" i="3"/>
  <c r="G65" i="3"/>
  <c r="O65" i="3"/>
  <c r="R65" i="3"/>
  <c r="V65" i="3"/>
  <c r="W65" i="3"/>
  <c r="A66" i="3"/>
  <c r="B66" i="3"/>
  <c r="E66" i="3"/>
  <c r="F66" i="3"/>
  <c r="I66" i="3"/>
  <c r="J66" i="3"/>
  <c r="M66" i="3"/>
  <c r="N66" i="3"/>
  <c r="O66" i="3"/>
  <c r="Q66" i="3"/>
  <c r="R66" i="3"/>
  <c r="S66" i="3"/>
  <c r="U66" i="3"/>
  <c r="Y66" i="3"/>
  <c r="A67" i="3"/>
  <c r="B67" i="3"/>
  <c r="G67" i="3"/>
  <c r="J67" i="3"/>
  <c r="N67" i="3"/>
  <c r="R67" i="3"/>
  <c r="S67" i="3"/>
  <c r="V67" i="3"/>
  <c r="A68" i="3"/>
  <c r="B68" i="3"/>
  <c r="C68" i="3"/>
  <c r="F68" i="3"/>
  <c r="J68" i="3"/>
  <c r="N68" i="3"/>
  <c r="O68" i="3"/>
  <c r="D68" i="3" l="1"/>
  <c r="X60" i="3"/>
  <c r="T68" i="3"/>
  <c r="K67" i="3"/>
  <c r="C67" i="3"/>
  <c r="W66" i="3"/>
  <c r="G66" i="3"/>
  <c r="S65" i="3"/>
  <c r="K65" i="3"/>
  <c r="C65" i="3"/>
  <c r="W63" i="3"/>
  <c r="K62" i="3"/>
  <c r="C61" i="3"/>
  <c r="W60" i="3"/>
  <c r="O60" i="3"/>
  <c r="G60" i="3"/>
  <c r="C59" i="3"/>
  <c r="S58" i="3"/>
  <c r="W57" i="3"/>
  <c r="O57" i="3"/>
  <c r="G57" i="3"/>
  <c r="K56" i="3"/>
  <c r="S54" i="3"/>
  <c r="G54" i="3"/>
  <c r="O52" i="3"/>
  <c r="G52" i="3"/>
  <c r="C49" i="3"/>
  <c r="K46" i="3"/>
  <c r="P45" i="3"/>
  <c r="O40" i="3"/>
  <c r="S39" i="3"/>
  <c r="G39" i="3"/>
  <c r="D61" i="3"/>
  <c r="P57" i="3"/>
  <c r="D44" i="3"/>
  <c r="S68" i="3"/>
  <c r="K68" i="3"/>
  <c r="W67" i="3"/>
  <c r="P67" i="3"/>
  <c r="K66" i="3"/>
  <c r="S64" i="3"/>
  <c r="K64" i="3"/>
  <c r="C64" i="3"/>
  <c r="O63" i="3"/>
  <c r="G63" i="3"/>
  <c r="O62" i="3"/>
  <c r="W61" i="3"/>
  <c r="O61" i="3"/>
  <c r="G61" i="3"/>
  <c r="C58" i="3"/>
  <c r="W56" i="3"/>
  <c r="W54" i="3"/>
  <c r="W53" i="3"/>
  <c r="K53" i="3"/>
  <c r="C53" i="3"/>
  <c r="T52" i="3"/>
  <c r="G48" i="3"/>
  <c r="S47" i="3"/>
  <c r="O45" i="3"/>
  <c r="S44" i="3"/>
  <c r="O41" i="3"/>
  <c r="H52" i="3"/>
  <c r="T54" i="3"/>
  <c r="X48" i="3"/>
  <c r="X65" i="3"/>
  <c r="X66" i="3"/>
  <c r="X67" i="3"/>
  <c r="X41" i="3"/>
  <c r="X45" i="3"/>
  <c r="X46" i="3"/>
  <c r="X50" i="3"/>
  <c r="X53" i="3"/>
  <c r="X56" i="3"/>
  <c r="X64" i="3"/>
  <c r="X40" i="3"/>
  <c r="X42" i="3"/>
  <c r="X44" i="3"/>
  <c r="T39" i="3"/>
  <c r="T57" i="3"/>
  <c r="T58" i="3"/>
  <c r="T60" i="3"/>
  <c r="T66" i="3"/>
  <c r="T46" i="3"/>
  <c r="T48" i="3"/>
  <c r="T65" i="3"/>
  <c r="T67" i="3"/>
  <c r="T41" i="3"/>
  <c r="T45" i="3"/>
  <c r="P40" i="3"/>
  <c r="P42" i="3"/>
  <c r="P44" i="3"/>
  <c r="P52" i="3"/>
  <c r="P54" i="3"/>
  <c r="P61" i="3"/>
  <c r="P63" i="3"/>
  <c r="P66" i="3"/>
  <c r="P39" i="3"/>
  <c r="P49" i="3"/>
  <c r="P58" i="3"/>
  <c r="P60" i="3"/>
  <c r="P46" i="3"/>
  <c r="L64" i="3"/>
  <c r="L66" i="3"/>
  <c r="L61" i="3"/>
  <c r="L63" i="3"/>
  <c r="H42" i="3"/>
  <c r="H48" i="3"/>
  <c r="H57" i="3"/>
  <c r="H58" i="3"/>
  <c r="H65" i="3"/>
  <c r="H66" i="3"/>
  <c r="AA29" i="3" s="1"/>
  <c r="H67" i="3"/>
  <c r="H41" i="3"/>
  <c r="H45" i="3"/>
  <c r="H46" i="3"/>
  <c r="H53" i="3"/>
  <c r="H56" i="3"/>
  <c r="H64" i="3"/>
  <c r="H40" i="3"/>
  <c r="H44" i="3"/>
  <c r="D39" i="3"/>
  <c r="D49" i="3"/>
  <c r="D52" i="3"/>
  <c r="D60" i="3"/>
  <c r="D66" i="3"/>
  <c r="D48" i="3"/>
  <c r="D50" i="3"/>
  <c r="D54" i="3"/>
  <c r="D57" i="3"/>
  <c r="D65" i="3"/>
  <c r="D67" i="3"/>
  <c r="D41" i="3"/>
  <c r="D45" i="3"/>
  <c r="X68" i="3"/>
  <c r="H68" i="3"/>
  <c r="L65" i="3"/>
  <c r="D64" i="3"/>
  <c r="X63" i="3"/>
  <c r="H61" i="3"/>
  <c r="T59" i="3"/>
  <c r="D58" i="3"/>
  <c r="T56" i="3"/>
  <c r="P50" i="3"/>
  <c r="T49" i="3"/>
  <c r="T44" i="3"/>
  <c r="H39" i="3"/>
  <c r="L68" i="3"/>
  <c r="P65" i="3"/>
  <c r="P64" i="3"/>
  <c r="D63" i="3"/>
  <c r="T61" i="3"/>
  <c r="H60" i="3"/>
  <c r="X54" i="3"/>
  <c r="T53" i="3"/>
  <c r="D53" i="3"/>
  <c r="X52" i="3"/>
  <c r="H49" i="3"/>
  <c r="X39" i="3"/>
  <c r="P68" i="3"/>
  <c r="L67" i="3"/>
  <c r="T64" i="3"/>
  <c r="H63" i="3"/>
  <c r="X62" i="3"/>
  <c r="T62" i="3"/>
  <c r="P62" i="3"/>
  <c r="L62" i="3"/>
  <c r="H62" i="3"/>
  <c r="D62" i="3"/>
  <c r="X61" i="3"/>
  <c r="D56" i="3"/>
  <c r="P53" i="3"/>
  <c r="H51" i="3"/>
  <c r="T50" i="3"/>
  <c r="X49" i="3"/>
  <c r="P48" i="3"/>
  <c r="AA9" i="3"/>
  <c r="P41" i="3"/>
  <c r="D40" i="3"/>
  <c r="C51" i="3"/>
  <c r="C47" i="3"/>
  <c r="C43" i="3"/>
  <c r="D55" i="3"/>
  <c r="D51" i="3"/>
  <c r="D47" i="3"/>
  <c r="D43" i="3"/>
  <c r="G58" i="3"/>
  <c r="G46" i="3"/>
  <c r="G42" i="3"/>
  <c r="H59" i="3"/>
  <c r="H55" i="3"/>
  <c r="H47" i="3"/>
  <c r="H43" i="3"/>
  <c r="K58" i="3"/>
  <c r="K54" i="3"/>
  <c r="K50" i="3"/>
  <c r="O50" i="3"/>
  <c r="O42" i="3"/>
  <c r="P59" i="3"/>
  <c r="P55" i="3"/>
  <c r="P51" i="3"/>
  <c r="P47" i="3"/>
  <c r="P43" i="3"/>
  <c r="U58" i="3"/>
  <c r="U42" i="3"/>
  <c r="X59" i="3"/>
  <c r="X55" i="3"/>
  <c r="X51" i="3"/>
  <c r="X47" i="3"/>
  <c r="X43" i="3"/>
  <c r="W58" i="3"/>
  <c r="W50" i="3"/>
  <c r="S53" i="3"/>
  <c r="W52" i="3"/>
  <c r="S50" i="3"/>
  <c r="W49" i="3"/>
  <c r="K49" i="3"/>
  <c r="O48" i="3"/>
  <c r="O46" i="3"/>
  <c r="S45" i="3"/>
  <c r="C45" i="3"/>
  <c r="W44" i="3"/>
  <c r="G44" i="3"/>
  <c r="W42" i="3"/>
  <c r="K42" i="3"/>
  <c r="S41" i="3"/>
  <c r="C41" i="3"/>
  <c r="W40" i="3"/>
  <c r="G40" i="3"/>
  <c r="K39" i="3"/>
  <c r="C42" i="3"/>
  <c r="D59" i="3"/>
  <c r="D46" i="3"/>
  <c r="D42" i="3"/>
  <c r="H54" i="3"/>
  <c r="H50" i="3"/>
  <c r="R59" i="3"/>
  <c r="R55" i="3"/>
  <c r="R51" i="3"/>
  <c r="S51" i="3"/>
  <c r="O49" i="3"/>
  <c r="S48" i="3"/>
  <c r="K47" i="3"/>
  <c r="W46" i="3"/>
  <c r="W45" i="3"/>
  <c r="G45" i="3"/>
  <c r="K44" i="3"/>
  <c r="E50" i="3"/>
  <c r="E46" i="3"/>
  <c r="E42" i="3"/>
  <c r="F55" i="3"/>
  <c r="F51" i="3"/>
  <c r="F47" i="3"/>
  <c r="F43" i="3"/>
  <c r="I54" i="3"/>
  <c r="I46" i="3"/>
  <c r="I42" i="3"/>
  <c r="J59" i="3"/>
  <c r="J55" i="3"/>
  <c r="J51" i="3"/>
  <c r="J47" i="3"/>
  <c r="J43" i="3"/>
  <c r="M58" i="3"/>
  <c r="N59" i="3"/>
  <c r="N55" i="3"/>
  <c r="N51" i="3"/>
  <c r="N47" i="3"/>
  <c r="N43" i="3"/>
  <c r="R58" i="3"/>
  <c r="R54" i="3"/>
  <c r="R50" i="3"/>
  <c r="R46" i="3"/>
  <c r="R42" i="3"/>
  <c r="T55" i="3"/>
  <c r="T51" i="3"/>
  <c r="T47" i="3"/>
  <c r="T43" i="3"/>
  <c r="Y39" i="3"/>
  <c r="Y43" i="3"/>
  <c r="Y47" i="3"/>
  <c r="Y51" i="3"/>
  <c r="Y55" i="3"/>
  <c r="Y59" i="3"/>
  <c r="Y63" i="3"/>
  <c r="Y67" i="3"/>
  <c r="Y40" i="3"/>
  <c r="Y44" i="3"/>
  <c r="Y48" i="3"/>
  <c r="Y52" i="3"/>
  <c r="Y56" i="3"/>
  <c r="Y60" i="3"/>
  <c r="Y64" i="3"/>
  <c r="Y68" i="3"/>
  <c r="Y41" i="3"/>
  <c r="Y45" i="3"/>
  <c r="Y49" i="3"/>
  <c r="Y53" i="3"/>
  <c r="Y57" i="3"/>
  <c r="Y61" i="3"/>
  <c r="Y65" i="3"/>
  <c r="U39" i="3"/>
  <c r="U43" i="3"/>
  <c r="U47" i="3"/>
  <c r="U51" i="3"/>
  <c r="U55" i="3"/>
  <c r="U59" i="3"/>
  <c r="U63" i="3"/>
  <c r="U67" i="3"/>
  <c r="U40" i="3"/>
  <c r="U44" i="3"/>
  <c r="U48" i="3"/>
  <c r="U52" i="3"/>
  <c r="U56" i="3"/>
  <c r="U60" i="3"/>
  <c r="U64" i="3"/>
  <c r="U68" i="3"/>
  <c r="U41" i="3"/>
  <c r="U45" i="3"/>
  <c r="U49" i="3"/>
  <c r="U53" i="3"/>
  <c r="U57" i="3"/>
  <c r="U61" i="3"/>
  <c r="U65" i="3"/>
  <c r="Q39" i="3"/>
  <c r="Q43" i="3"/>
  <c r="Q47" i="3"/>
  <c r="Q51" i="3"/>
  <c r="Q55" i="3"/>
  <c r="Q59" i="3"/>
  <c r="Q63" i="3"/>
  <c r="Q67" i="3"/>
  <c r="Q40" i="3"/>
  <c r="Q44" i="3"/>
  <c r="Q48" i="3"/>
  <c r="Q52" i="3"/>
  <c r="Q56" i="3"/>
  <c r="Q60" i="3"/>
  <c r="Q64" i="3"/>
  <c r="Q68" i="3"/>
  <c r="Q41" i="3"/>
  <c r="Q45" i="3"/>
  <c r="Q49" i="3"/>
  <c r="Q53" i="3"/>
  <c r="Q57" i="3"/>
  <c r="Q61" i="3"/>
  <c r="Q65" i="3"/>
  <c r="M39" i="3"/>
  <c r="M43" i="3"/>
  <c r="M47" i="3"/>
  <c r="M51" i="3"/>
  <c r="M55" i="3"/>
  <c r="M59" i="3"/>
  <c r="M63" i="3"/>
  <c r="M67" i="3"/>
  <c r="M40" i="3"/>
  <c r="M44" i="3"/>
  <c r="M48" i="3"/>
  <c r="M52" i="3"/>
  <c r="M56" i="3"/>
  <c r="M60" i="3"/>
  <c r="M64" i="3"/>
  <c r="M68" i="3"/>
  <c r="M41" i="3"/>
  <c r="M45" i="3"/>
  <c r="M49" i="3"/>
  <c r="M53" i="3"/>
  <c r="M57" i="3"/>
  <c r="M61" i="3"/>
  <c r="M65" i="3"/>
  <c r="I39" i="3"/>
  <c r="I43" i="3"/>
  <c r="I47" i="3"/>
  <c r="I51" i="3"/>
  <c r="I55" i="3"/>
  <c r="I59" i="3"/>
  <c r="I63" i="3"/>
  <c r="I67" i="3"/>
  <c r="I40" i="3"/>
  <c r="I44" i="3"/>
  <c r="I48" i="3"/>
  <c r="I52" i="3"/>
  <c r="I56" i="3"/>
  <c r="I60" i="3"/>
  <c r="I64" i="3"/>
  <c r="I68" i="3"/>
  <c r="I41" i="3"/>
  <c r="I45" i="3"/>
  <c r="I49" i="3"/>
  <c r="I53" i="3"/>
  <c r="I57" i="3"/>
  <c r="I61" i="3"/>
  <c r="I65" i="3"/>
  <c r="E39" i="3"/>
  <c r="E43" i="3"/>
  <c r="E47" i="3"/>
  <c r="E51" i="3"/>
  <c r="E55" i="3"/>
  <c r="E59" i="3"/>
  <c r="E63" i="3"/>
  <c r="E67" i="3"/>
  <c r="E40" i="3"/>
  <c r="E44" i="3"/>
  <c r="E48" i="3"/>
  <c r="E52" i="3"/>
  <c r="E56" i="3"/>
  <c r="E60" i="3"/>
  <c r="E64" i="3"/>
  <c r="E68" i="3"/>
  <c r="E41" i="3"/>
  <c r="E45" i="3"/>
  <c r="E49" i="3"/>
  <c r="E53" i="3"/>
  <c r="E57" i="3"/>
  <c r="E61" i="3"/>
  <c r="E65" i="3"/>
  <c r="AA3" i="1"/>
  <c r="AA4" i="1" s="1"/>
  <c r="AA21" i="3" l="1"/>
  <c r="AA17" i="3"/>
  <c r="AA13" i="3"/>
  <c r="AA5" i="3"/>
  <c r="AA25" i="3"/>
  <c r="AA31" i="3"/>
  <c r="AA26" i="3"/>
  <c r="AA24" i="3"/>
  <c r="AA30" i="3"/>
  <c r="AA28" i="3"/>
  <c r="AA12" i="3"/>
  <c r="AA27" i="3"/>
  <c r="AA10" i="3"/>
  <c r="AA8" i="3"/>
  <c r="AA7" i="3"/>
  <c r="AA22" i="3"/>
  <c r="AA6" i="3"/>
  <c r="AA11" i="3"/>
  <c r="AA20" i="3"/>
  <c r="AA4" i="3"/>
  <c r="AA19" i="3"/>
  <c r="AA3" i="3"/>
  <c r="AA18" i="3"/>
  <c r="AA23" i="3"/>
  <c r="AA16" i="3"/>
  <c r="AA15" i="3"/>
  <c r="AA14" i="3"/>
  <c r="AA2" i="3"/>
  <c r="A29" i="1"/>
  <c r="A30" i="1"/>
  <c r="A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tc={2A67EF5A-897B-4DE0-A437-A1C582C3AFBE}</author>
    <author>tc={C1AD436B-07C0-4AF0-BB07-1C93AB6FE8DF}</author>
  </authors>
  <commentList>
    <comment ref="I13" authorId="0" shapeId="0" xr:uid="{2A67EF5A-897B-4DE0-A437-A1C582C3AFBE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SQL vyžaduje zadávat apostrof 2x,
JSON vyžaduje zadávat uvozovku 1x</t>
      </text>
    </comment>
    <comment ref="D19" authorId="1" shapeId="0" xr:uid="{C1AD436B-07C0-4AF0-BB07-1C93AB6FE8DF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Tuto hodnotu je potřeba doplnit ručně</t>
      </text>
    </comment>
  </commentList>
</comments>
</file>

<file path=xl/sharedStrings.xml><?xml version="1.0" encoding="utf-8"?>
<sst xmlns="http://schemas.openxmlformats.org/spreadsheetml/2006/main" count="465" uniqueCount="207">
  <si>
    <t>id</t>
  </si>
  <si>
    <t>accountId</t>
  </si>
  <si>
    <t>card_number</t>
  </si>
  <si>
    <t>mcc</t>
  </si>
  <si>
    <t>merchant_name</t>
  </si>
  <si>
    <t>constant_symbol</t>
  </si>
  <si>
    <t>specific_symbol</t>
  </si>
  <si>
    <t>variable_symbol</t>
  </si>
  <si>
    <t>booking_date</t>
  </si>
  <si>
    <t>direction</t>
  </si>
  <si>
    <t>party_prefix</t>
  </si>
  <si>
    <t>party_acount_number</t>
  </si>
  <si>
    <t>party_bank_code</t>
  </si>
  <si>
    <t>party_description</t>
  </si>
  <si>
    <t>payee_message</t>
  </si>
  <si>
    <t>payer_message</t>
  </si>
  <si>
    <t>transaction_type</t>
  </si>
  <si>
    <t>value_date</t>
  </si>
  <si>
    <t>user_description</t>
  </si>
  <si>
    <t>amount</t>
  </si>
  <si>
    <t>currency</t>
  </si>
  <si>
    <t>3542658921352648</t>
  </si>
  <si>
    <t/>
  </si>
  <si>
    <t>2018-03-11 22:08:21</t>
  </si>
  <si>
    <t>OUTGOING</t>
  </si>
  <si>
    <t>CARD</t>
  </si>
  <si>
    <t>CZK</t>
  </si>
  <si>
    <t>0600</t>
  </si>
  <si>
    <t>2018-12-31 00:26:57</t>
  </si>
  <si>
    <t>00000000</t>
  </si>
  <si>
    <t>770418267290</t>
  </si>
  <si>
    <t>3030</t>
  </si>
  <si>
    <t>2018-03-07 16:51:48</t>
  </si>
  <si>
    <t>162978789688</t>
  </si>
  <si>
    <t>2700</t>
  </si>
  <si>
    <t>4562356984521568</t>
  </si>
  <si>
    <t>2018-04-02 11:06:54</t>
  </si>
  <si>
    <t>2018-05-22 06:25:02</t>
  </si>
  <si>
    <t>00000014</t>
  </si>
  <si>
    <t>945171781792</t>
  </si>
  <si>
    <t>0200</t>
  </si>
  <si>
    <t>2019-02-07 09:58:12</t>
  </si>
  <si>
    <t>00236541</t>
  </si>
  <si>
    <t>597175768639</t>
  </si>
  <si>
    <t>2018-03-16 15:58:26</t>
  </si>
  <si>
    <t>2019-02-15 21:43:19</t>
  </si>
  <si>
    <t>2018-05-24 01:31:58</t>
  </si>
  <si>
    <t>0800</t>
  </si>
  <si>
    <t>2018-11-28 13:26:16</t>
  </si>
  <si>
    <t>2018-09-26 07:26:21</t>
  </si>
  <si>
    <t>12549856</t>
  </si>
  <si>
    <t>528827605187</t>
  </si>
  <si>
    <t>2018-07-23 16:01:17</t>
  </si>
  <si>
    <t>2018-08-20 18:38:38</t>
  </si>
  <si>
    <t>2018-04-07 08:02:19</t>
  </si>
  <si>
    <t>2018-06-03 08:28:58</t>
  </si>
  <si>
    <t>Billa</t>
  </si>
  <si>
    <t>splatka dluhu</t>
  </si>
  <si>
    <t>pivo patek</t>
  </si>
  <si>
    <t>najem</t>
  </si>
  <si>
    <t>Burgrarna</t>
  </si>
  <si>
    <t>Regiojet</t>
  </si>
  <si>
    <t>Netflix</t>
  </si>
  <si>
    <t>Spotify</t>
  </si>
  <si>
    <t>Kafekara</t>
  </si>
  <si>
    <t>Sportisimo</t>
  </si>
  <si>
    <t>4955</t>
  </si>
  <si>
    <t>jen tak posilam prachy random osobe</t>
  </si>
  <si>
    <t>exchange_rate</t>
  </si>
  <si>
    <t>foreign_amount</t>
  </si>
  <si>
    <t>foreign_currency</t>
  </si>
  <si>
    <t>category_id</t>
  </si>
  <si>
    <t>transaction_fee</t>
  </si>
  <si>
    <t>transaction_fee_canceled</t>
  </si>
  <si>
    <t>Bio Central</t>
  </si>
  <si>
    <t>Muj zamestanavatel</t>
  </si>
  <si>
    <t>Muj operator</t>
  </si>
  <si>
    <t>Vodafone</t>
  </si>
  <si>
    <t>2358</t>
  </si>
  <si>
    <t>Regiojet CZ</t>
  </si>
  <si>
    <t>Muj landlord</t>
  </si>
  <si>
    <t>random osoba</t>
  </si>
  <si>
    <t>za listek do kina</t>
  </si>
  <si>
    <t>kamoska</t>
  </si>
  <si>
    <t>amigo</t>
  </si>
  <si>
    <t>PAYMENT_HOME</t>
  </si>
  <si>
    <t>CASH</t>
  </si>
  <si>
    <t>vyber z bankomatu</t>
  </si>
  <si>
    <t>CSOB</t>
  </si>
  <si>
    <t>INCOMING</t>
  </si>
  <si>
    <t>1234</t>
  </si>
  <si>
    <t>MORTGAGE</t>
  </si>
  <si>
    <t>00000001</t>
  </si>
  <si>
    <t>Hypotecni banka</t>
  </si>
  <si>
    <t>cílová kategorie</t>
  </si>
  <si>
    <t>už zařazeno</t>
  </si>
  <si>
    <t>zařadí algoritmus</t>
  </si>
  <si>
    <t>příjmy</t>
  </si>
  <si>
    <t>výdaje</t>
  </si>
  <si>
    <t>ForeignOriginalValue</t>
  </si>
  <si>
    <t>AdditionalInfoDomestic</t>
  </si>
  <si>
    <t>AdditionalInfoCard</t>
  </si>
  <si>
    <t>PartyAccount</t>
  </si>
  <si>
    <t>Value</t>
  </si>
  <si>
    <t>jakoby party name</t>
  </si>
  <si>
    <t>AdditionalInfoForeign</t>
  </si>
  <si>
    <t>Mesicni splatka hypoteky</t>
  </si>
  <si>
    <t>Platba za vas predrazeny tarif</t>
  </si>
  <si>
    <t>splatka hypoteky</t>
  </si>
  <si>
    <t>vyplata za 09/2018</t>
  </si>
  <si>
    <t>67010000</t>
  </si>
  <si>
    <t>ab01</t>
  </si>
  <si>
    <t>ab02</t>
  </si>
  <si>
    <t>ab03</t>
  </si>
  <si>
    <t>ab04</t>
  </si>
  <si>
    <t>ab05</t>
  </si>
  <si>
    <t>ab06</t>
  </si>
  <si>
    <t>ab07</t>
  </si>
  <si>
    <t>ab08</t>
  </si>
  <si>
    <t>ab09</t>
  </si>
  <si>
    <t>ab10</t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</si>
  <si>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</si>
  <si>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</si>
  <si>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</si>
  <si>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</si>
  <si>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</si>
  <si>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</si>
  <si>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</si>
  <si>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</si>
  <si>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</si>
  <si>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ab20</t>
  </si>
  <si>
    <t>STEAM STORE</t>
  </si>
  <si>
    <t>Vždy jde o účet protistrany (odkud to přišlo X kam to posílám)</t>
  </si>
  <si>
    <t>Zpráva pro příjemce INCOMING platby</t>
  </si>
  <si>
    <t>Zpráva od odesílatele OUTGOING platby</t>
  </si>
  <si>
    <t>Název protistrany, když nejde o kartu</t>
  </si>
  <si>
    <t>Název protistrany při platbě kartou</t>
  </si>
  <si>
    <t>original_value</t>
  </si>
  <si>
    <t>is_category_manually_assigned</t>
  </si>
  <si>
    <t>true</t>
  </si>
  <si>
    <t>parent_id</t>
  </si>
  <si>
    <t>Typ (pro jednoduchost jsou tu jen 4)</t>
  </si>
  <si>
    <t>McDonald''s</t>
  </si>
  <si>
    <t>Tesco</t>
  </si>
  <si>
    <t>ab21</t>
  </si>
  <si>
    <t>zz01</t>
  </si>
  <si>
    <t>zz02</t>
  </si>
  <si>
    <t>zz03</t>
  </si>
  <si>
    <t>zz04</t>
  </si>
  <si>
    <t>3181</t>
  </si>
  <si>
    <t>^^^ NEMENIT - VZORCE ^^^</t>
  </si>
  <si>
    <t>}</t>
  </si>
  <si>
    <t>{</t>
  </si>
  <si>
    <t>vv NEMENIT - VZORCE vv</t>
  </si>
  <si>
    <t>cardNumber</t>
  </si>
  <si>
    <t>merchantName</t>
  </si>
  <si>
    <t>specificSymbol</t>
  </si>
  <si>
    <t>variableSymbol</t>
  </si>
  <si>
    <t>constantSymbol</t>
  </si>
  <si>
    <t>transactionFeeCanceled</t>
  </si>
  <si>
    <t>transactionFee</t>
  </si>
  <si>
    <t>categoryId</t>
  </si>
  <si>
    <t>payeeMessage</t>
  </si>
  <si>
    <t>payerMessage</t>
  </si>
  <si>
    <t>userDescription</t>
  </si>
  <si>
    <t>bookingDate</t>
  </si>
  <si>
    <t>valueDate</t>
  </si>
  <si>
    <t>transactionType</t>
  </si>
  <si>
    <t>partyDescription</t>
  </si>
  <si>
    <t>bankCode</t>
  </si>
  <si>
    <t>accountNumber</t>
  </si>
  <si>
    <t>prefix</t>
  </si>
  <si>
    <t>Doplňuje se až v aplikaci = není součástí API</t>
  </si>
  <si>
    <t>String</t>
  </si>
  <si>
    <t>int</t>
  </si>
  <si>
    <t>2019-01-06 18:54:42</t>
  </si>
  <si>
    <t>785845484688</t>
  </si>
  <si>
    <t>191816107239</t>
  </si>
  <si>
    <t>45135662294</t>
  </si>
  <si>
    <t>5631075535</t>
  </si>
  <si>
    <t>1500</t>
  </si>
  <si>
    <t>2019-01-01 03:42:10</t>
  </si>
  <si>
    <t>2018-03-09 09:39:48</t>
  </si>
  <si>
    <t>2018-03-12 07:29:57</t>
  </si>
  <si>
    <t>2018-03-17 16:56:02</t>
  </si>
  <si>
    <t>2018-04-04 07:59:42</t>
  </si>
  <si>
    <t>2018-04-08 00:50:19</t>
  </si>
  <si>
    <t>2018-05-25 01:08:14</t>
  </si>
  <si>
    <t>2018-05-25 11:36:46</t>
  </si>
  <si>
    <t>2018-06-04 08:00:10</t>
  </si>
  <si>
    <t>2018-07-26 10:15:41</t>
  </si>
  <si>
    <t>2018-08-21 01:21:50</t>
  </si>
  <si>
    <t>2018-09-28 03:07:09</t>
  </si>
  <si>
    <t>2018-10-25 10:32:37</t>
  </si>
  <si>
    <t>2018-10-26 04:22:06</t>
  </si>
  <si>
    <t>2018-11-07 17:45:44</t>
  </si>
  <si>
    <t>2018-11-30 11:59:52</t>
  </si>
  <si>
    <t>2018-12-31 12:26:57</t>
  </si>
  <si>
    <t>2019-01-06 14:54:42</t>
  </si>
  <si>
    <t>2019-01-07 11:15:25</t>
  </si>
  <si>
    <t>2019-02-08 20:03:00</t>
  </si>
  <si>
    <t>2019-02-18 17:24:07</t>
  </si>
  <si>
    <t>2019-02-19 17:24:07</t>
  </si>
  <si>
    <t>boolean</t>
  </si>
  <si>
    <t>2018-10-23 10:32:37</t>
  </si>
  <si>
    <t>2019-10-24 3:22:06</t>
  </si>
  <si>
    <t>2018-11-06 15:45:44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</si>
</sst>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\ hh:mm:ss"/>
  </numFmts>
  <fonts count="11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Arial"/>
      <family val="1"/>
    </font>
    <font>
      <sz val="1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0" borderId="0"/>
    <xf numFmtId="0" fontId="8" fillId="10" borderId="0" applyNumberFormat="0" applyBorder="0" applyAlignment="0" applyProtection="0"/>
    <xf numFmtId="0" fontId="9" fillId="0" borderId="0" applyNumberFormat="0" applyFill="0" applyBorder="0" applyAlignment="0" applyProtection="0"/>
  </cellStyleXfs>
  <cellXfs count="85">
    <xf numFmtId="0" fontId="0" fillId="0" borderId="0" xfId="0"/>
    <xf numFmtId="0" fontId="3" fillId="5" borderId="1" xfId="4" applyBorder="1"/>
    <xf numFmtId="0" fontId="3" fillId="7" borderId="0" xfId="6" applyAlignment="1">
      <alignment horizontal="center"/>
    </xf>
    <xf numFmtId="0" fontId="0" fillId="0" borderId="7" xfId="0" applyBorder="1"/>
    <xf numFmtId="49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1" fillId="2" borderId="0" xfId="1"/>
    <xf numFmtId="0" fontId="0" fillId="0" borderId="5" xfId="0" applyBorder="1"/>
    <xf numFmtId="0" fontId="0" fillId="0" borderId="11" xfId="0" applyBorder="1"/>
    <xf numFmtId="0" fontId="0" fillId="0" borderId="2" xfId="0" applyBorder="1"/>
    <xf numFmtId="0" fontId="0" fillId="0" borderId="9" xfId="0" applyBorder="1"/>
    <xf numFmtId="0" fontId="0" fillId="0" borderId="6" xfId="0" applyBorder="1"/>
    <xf numFmtId="1" fontId="0" fillId="0" borderId="7" xfId="0" applyNumberFormat="1" applyBorder="1"/>
    <xf numFmtId="0" fontId="0" fillId="0" borderId="12" xfId="0" applyBorder="1"/>
    <xf numFmtId="0" fontId="3" fillId="5" borderId="11" xfId="4" applyBorder="1"/>
    <xf numFmtId="0" fontId="3" fillId="5" borderId="0" xfId="4"/>
    <xf numFmtId="0" fontId="3" fillId="4" borderId="0" xfId="3"/>
    <xf numFmtId="0" fontId="2" fillId="3" borderId="0" xfId="2"/>
    <xf numFmtId="0" fontId="3" fillId="5" borderId="0" xfId="4" applyBorder="1"/>
    <xf numFmtId="0" fontId="0" fillId="0" borderId="0" xfId="0" applyBorder="1"/>
    <xf numFmtId="49" fontId="0" fillId="0" borderId="0" xfId="0" applyNumberFormat="1" applyBorder="1"/>
    <xf numFmtId="0" fontId="0" fillId="0" borderId="0" xfId="0" applyBorder="1" applyAlignment="1">
      <alignment horizontal="left"/>
    </xf>
    <xf numFmtId="1" fontId="0" fillId="0" borderId="0" xfId="0" applyNumberFormat="1" applyBorder="1"/>
    <xf numFmtId="0" fontId="3" fillId="5" borderId="8" xfId="4" applyBorder="1"/>
    <xf numFmtId="0" fontId="3" fillId="4" borderId="8" xfId="3" applyBorder="1"/>
    <xf numFmtId="49" fontId="1" fillId="2" borderId="0" xfId="1" applyNumberFormat="1" applyBorder="1"/>
    <xf numFmtId="0" fontId="1" fillId="2" borderId="0" xfId="1" applyBorder="1"/>
    <xf numFmtId="1" fontId="1" fillId="2" borderId="0" xfId="1" applyNumberFormat="1" applyBorder="1"/>
    <xf numFmtId="0" fontId="0" fillId="0" borderId="0" xfId="0" applyFill="1" applyBorder="1"/>
    <xf numFmtId="49" fontId="0" fillId="0" borderId="3" xfId="0" applyNumberFormat="1" applyBorder="1"/>
    <xf numFmtId="49" fontId="0" fillId="0" borderId="8" xfId="0" applyNumberFormat="1" applyBorder="1"/>
    <xf numFmtId="49" fontId="0" fillId="0" borderId="5" xfId="0" applyNumberFormat="1" applyBorder="1"/>
    <xf numFmtId="0" fontId="5" fillId="0" borderId="0" xfId="8"/>
    <xf numFmtId="49" fontId="5" fillId="0" borderId="0" xfId="8" applyNumberFormat="1"/>
    <xf numFmtId="164" fontId="5" fillId="0" borderId="0" xfId="8" applyNumberFormat="1"/>
    <xf numFmtId="165" fontId="5" fillId="0" borderId="0" xfId="8" applyNumberFormat="1"/>
    <xf numFmtId="0" fontId="6" fillId="0" borderId="0" xfId="8" applyFont="1"/>
    <xf numFmtId="164" fontId="6" fillId="0" borderId="0" xfId="8" applyNumberFormat="1" applyFont="1"/>
    <xf numFmtId="49" fontId="6" fillId="0" borderId="0" xfId="8" applyNumberFormat="1" applyFont="1"/>
    <xf numFmtId="1" fontId="6" fillId="0" borderId="0" xfId="8" applyNumberFormat="1" applyFont="1" applyAlignment="1">
      <alignment horizontal="left"/>
    </xf>
    <xf numFmtId="165" fontId="6" fillId="0" borderId="0" xfId="8" applyNumberFormat="1" applyFont="1" applyAlignment="1">
      <alignment horizontal="left"/>
    </xf>
    <xf numFmtId="0" fontId="6" fillId="9" borderId="0" xfId="8" applyFont="1" applyFill="1"/>
    <xf numFmtId="165" fontId="6" fillId="0" borderId="0" xfId="8" applyNumberFormat="1" applyFont="1"/>
    <xf numFmtId="0" fontId="7" fillId="2" borderId="0" xfId="1" applyFont="1"/>
    <xf numFmtId="165" fontId="0" fillId="0" borderId="0" xfId="0" applyNumberFormat="1"/>
    <xf numFmtId="165" fontId="0" fillId="0" borderId="7" xfId="0" applyNumberFormat="1" applyBorder="1"/>
    <xf numFmtId="165" fontId="0" fillId="0" borderId="0" xfId="0" applyNumberFormat="1" applyBorder="1"/>
    <xf numFmtId="165" fontId="0" fillId="0" borderId="10" xfId="0" applyNumberFormat="1" applyBorder="1"/>
    <xf numFmtId="165" fontId="0" fillId="0" borderId="0" xfId="0" applyNumberFormat="1" applyAlignment="1">
      <alignment horizontal="left"/>
    </xf>
    <xf numFmtId="1" fontId="6" fillId="9" borderId="0" xfId="8" applyNumberFormat="1" applyFont="1" applyFill="1" applyAlignment="1">
      <alignment horizontal="left"/>
    </xf>
    <xf numFmtId="0" fontId="6" fillId="0" borderId="0" xfId="8" applyFont="1" applyAlignment="1">
      <alignment horizontal="left"/>
    </xf>
    <xf numFmtId="49" fontId="6" fillId="0" borderId="0" xfId="8" applyNumberFormat="1" applyFont="1" applyAlignment="1">
      <alignment horizontal="left"/>
    </xf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14" xfId="0" applyBorder="1"/>
    <xf numFmtId="49" fontId="0" fillId="0" borderId="14" xfId="0" applyNumberFormat="1" applyBorder="1"/>
    <xf numFmtId="165" fontId="0" fillId="0" borderId="14" xfId="0" applyNumberFormat="1" applyBorder="1"/>
    <xf numFmtId="165" fontId="0" fillId="0" borderId="15" xfId="0" applyNumberFormat="1" applyBorder="1" applyAlignment="1">
      <alignment horizontal="left"/>
    </xf>
    <xf numFmtId="0" fontId="0" fillId="0" borderId="15" xfId="0" applyBorder="1"/>
    <xf numFmtId="0" fontId="4" fillId="8" borderId="0" xfId="7" applyAlignment="1">
      <alignment horizontal="center" vertical="center"/>
    </xf>
    <xf numFmtId="0" fontId="0" fillId="0" borderId="0" xfId="0" applyAlignment="1">
      <alignment horizontal="center" wrapText="1"/>
    </xf>
    <xf numFmtId="0" fontId="3" fillId="6" borderId="0" xfId="5" applyAlignment="1">
      <alignment horizontal="center"/>
    </xf>
    <xf numFmtId="0" fontId="3" fillId="7" borderId="0" xfId="6" applyAlignment="1">
      <alignment horizontal="center"/>
    </xf>
    <xf numFmtId="165" fontId="0" fillId="0" borderId="0" xfId="0" quotePrefix="1" applyNumberFormat="1" applyBorder="1"/>
    <xf numFmtId="165" fontId="1" fillId="2" borderId="0" xfId="1" quotePrefix="1" applyNumberFormat="1" applyBorder="1"/>
    <xf numFmtId="165" fontId="1" fillId="2" borderId="0" xfId="1" quotePrefix="1" applyNumberFormat="1" applyBorder="1" applyAlignment="1">
      <alignment horizontal="left"/>
    </xf>
    <xf numFmtId="165" fontId="0" fillId="0" borderId="0" xfId="0" quotePrefix="1" applyNumberFormat="1" applyBorder="1" applyAlignment="1">
      <alignment horizontal="left"/>
    </xf>
    <xf numFmtId="1" fontId="0" fillId="0" borderId="0" xfId="0" quotePrefix="1" applyNumberFormat="1" applyBorder="1" applyAlignment="1">
      <alignment horizontal="left"/>
    </xf>
    <xf numFmtId="1" fontId="1" fillId="2" borderId="0" xfId="1" quotePrefix="1" applyNumberFormat="1" applyBorder="1" applyAlignment="1">
      <alignment horizontal="left"/>
    </xf>
    <xf numFmtId="1" fontId="1" fillId="2" borderId="0" xfId="1" quotePrefix="1" applyNumberFormat="1" applyBorder="1"/>
    <xf numFmtId="0" fontId="1" fillId="2" borderId="0" xfId="1" quotePrefix="1" applyBorder="1" applyAlignment="1">
      <alignment horizontal="left"/>
    </xf>
    <xf numFmtId="49" fontId="0" fillId="0" borderId="0" xfId="0" quotePrefix="1" applyNumberFormat="1" applyBorder="1" applyAlignment="1">
      <alignment horizontal="left"/>
    </xf>
    <xf numFmtId="165" fontId="0" fillId="0" borderId="9" xfId="0" quotePrefix="1" applyNumberFormat="1" applyBorder="1" applyAlignment="1">
      <alignment horizontal="left"/>
    </xf>
    <xf numFmtId="165" fontId="1" fillId="2" borderId="9" xfId="1" quotePrefix="1" applyNumberFormat="1" applyBorder="1" applyAlignment="1">
      <alignment horizontal="left"/>
    </xf>
    <xf numFmtId="165" fontId="0" fillId="0" borderId="4" xfId="0" quotePrefix="1" applyNumberFormat="1" applyBorder="1" applyAlignment="1">
      <alignment horizontal="left"/>
    </xf>
    <xf numFmtId="165" fontId="0" fillId="0" borderId="6" xfId="0" quotePrefix="1" applyNumberFormat="1" applyBorder="1" applyAlignment="1">
      <alignment horizontal="left"/>
    </xf>
    <xf numFmtId="0" fontId="6" fillId="0" borderId="0" xfId="8" applyFont="1" applyFill="1"/>
    <xf numFmtId="0" fontId="9" fillId="0" borderId="0" xfId="10"/>
    <xf numFmtId="165" fontId="9" fillId="0" borderId="0" xfId="10" applyNumberFormat="1"/>
    <xf numFmtId="165" fontId="9" fillId="0" borderId="0" xfId="10" applyNumberFormat="1" applyAlignment="1">
      <alignment horizontal="left"/>
    </xf>
    <xf numFmtId="0" fontId="8" fillId="10" borderId="0" xfId="9" applyBorder="1"/>
    <xf numFmtId="49" fontId="0" fillId="0" borderId="0" xfId="0" quotePrefix="1" applyNumberFormat="1" applyBorder="1"/>
    <xf numFmtId="49" fontId="0" fillId="0" borderId="7" xfId="0" quotePrefix="1" applyNumberFormat="1" applyBorder="1"/>
    <xf numFmtId="49" fontId="0" fillId="0" borderId="10" xfId="0" quotePrefix="1" applyNumberFormat="1" applyBorder="1"/>
  </cellXfs>
  <cellStyles count="11">
    <cellStyle name="60 % – Zvýraznění 3" xfId="7" builtinId="40"/>
    <cellStyle name="Neutrální" xfId="9" builtinId="28"/>
    <cellStyle name="Normální" xfId="0" builtinId="0"/>
    <cellStyle name="Normální 2" xfId="8" xr:uid="{A4F6A78E-340D-4374-8A2B-BB174FFD9D34}"/>
    <cellStyle name="Správně" xfId="1" builtinId="26"/>
    <cellStyle name="Špatně" xfId="2" builtinId="27"/>
    <cellStyle name="Vysvětlující text" xfId="10" builtinId="53"/>
    <cellStyle name="Zvýraznění 1" xfId="3" builtinId="29"/>
    <cellStyle name="Zvýraznění 2" xfId="5" builtinId="33"/>
    <cellStyle name="Zvýraznění 3" xfId="6" builtinId="37"/>
    <cellStyle name="Zvýraznění 6" xfId="4" builtinId="49"/>
  </cellStyles>
  <dxfs count="19">
    <dxf>
      <font>
        <color theme="5"/>
      </font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" id="{05C40C7B-0CE2-43A7-BFA1-6A9EE5CFCF6D}" userId="X" providerId="None"/>
</personList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3" dT="2019-04-16T09:22:01.93" personId="{05C40C7B-0CE2-43A7-BFA1-6A9EE5CFCF6D}" id="{2A67EF5A-897B-4DE0-A437-A1C582C3AFBE}">
    <text>SQL vyžaduje zadávat apostrof 2x,
JSON vyžaduje zadávat uvozovku 1x</text>
  </threadedComment>
  <threadedComment ref="D19" dT="2019-04-16T09:22:27.37" personId="{05C40C7B-0CE2-43A7-BFA1-6A9EE5CFCF6D}" id="{C1AD436B-07C0-4AF0-BB07-1C93AB6FE8DF}">
    <text>Tuto hodnotu je potřeba doplnit ručně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A8FA-B653-44BA-B2F7-6BE6088458A7}">
  <dimension ref="A1:AE31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D32" sqref="D32"/>
    </sheetView>
  </sheetViews>
  <sheetFormatPr defaultRowHeight="15" x14ac:dyDescent="0.25"/>
  <cols>
    <col min="1" max="1" width="16.85546875" customWidth="1"/>
    <col min="2" max="2" width="7" customWidth="1"/>
    <col min="3" max="3" width="8.85546875" customWidth="1"/>
    <col min="4" max="4" width="18.42578125" customWidth="1"/>
    <col min="5" max="5" width="6.5703125" customWidth="1"/>
    <col min="6" max="6" width="16" customWidth="1"/>
    <col min="7" max="7" width="12.42578125" customWidth="1"/>
    <col min="8" max="8" width="14.5703125" customWidth="1"/>
    <col min="9" max="9" width="14.28515625" customWidth="1"/>
    <col min="10" max="10" width="13" customWidth="1"/>
    <col min="11" max="11" width="9.7109375" customWidth="1"/>
    <col min="12" max="12" width="10.140625" customWidth="1"/>
    <col min="13" max="13" width="20" style="45" customWidth="1"/>
    <col min="14" max="14" width="11.140625" customWidth="1"/>
    <col min="15" max="15" width="11" customWidth="1"/>
    <col min="16" max="16" width="23.5703125" customWidth="1"/>
    <col min="17" max="17" width="14" customWidth="1"/>
    <col min="18" max="18" width="15.42578125" customWidth="1"/>
    <col min="19" max="19" width="18.85546875" customWidth="1"/>
    <col min="20" max="20" width="22.140625" customWidth="1"/>
    <col min="21" max="21" width="24.42578125" customWidth="1"/>
    <col min="22" max="22" width="22.140625" customWidth="1"/>
    <col min="23" max="23" width="24.42578125" customWidth="1"/>
    <col min="24" max="24" width="20.5703125" customWidth="1"/>
    <col min="25" max="25" width="23.5703125" customWidth="1"/>
    <col min="26" max="26" width="10.85546875" customWidth="1"/>
    <col min="27" max="27" width="9.85546875" customWidth="1"/>
    <col min="28" max="28" width="21.140625" style="49" customWidth="1"/>
    <col min="29" max="29" width="27.140625" customWidth="1"/>
    <col min="30" max="30" width="12.5703125" customWidth="1"/>
  </cols>
  <sheetData>
    <row r="1" spans="1:31" x14ac:dyDescent="0.25">
      <c r="A1" s="14"/>
      <c r="D1" s="62" t="s">
        <v>101</v>
      </c>
      <c r="E1" s="62"/>
      <c r="F1" s="62"/>
      <c r="G1" s="63" t="s">
        <v>100</v>
      </c>
      <c r="H1" s="63"/>
      <c r="I1" s="63"/>
      <c r="K1" s="63" t="s">
        <v>99</v>
      </c>
      <c r="L1" s="63"/>
      <c r="P1" s="62" t="s">
        <v>102</v>
      </c>
      <c r="Q1" s="62"/>
      <c r="R1" s="62"/>
      <c r="S1" s="2" t="s">
        <v>104</v>
      </c>
      <c r="Z1" s="62" t="s">
        <v>103</v>
      </c>
      <c r="AA1" s="62"/>
      <c r="AC1" s="60" t="s">
        <v>172</v>
      </c>
      <c r="AD1" s="60"/>
      <c r="AE1" s="60"/>
    </row>
    <row r="2" spans="1:31" x14ac:dyDescent="0.25">
      <c r="A2" s="14"/>
      <c r="J2" s="62" t="s">
        <v>105</v>
      </c>
      <c r="K2" s="62"/>
      <c r="L2" s="62"/>
      <c r="AC2" s="60"/>
      <c r="AD2" s="60"/>
      <c r="AE2" s="60"/>
    </row>
    <row r="3" spans="1:31" ht="15" customHeight="1" x14ac:dyDescent="0.25">
      <c r="A3" s="16" t="s">
        <v>95</v>
      </c>
      <c r="F3" s="61" t="s">
        <v>136</v>
      </c>
      <c r="P3" s="61" t="s">
        <v>132</v>
      </c>
      <c r="Q3" s="61"/>
      <c r="R3" s="61"/>
      <c r="S3" s="61" t="s">
        <v>135</v>
      </c>
      <c r="T3" s="61" t="s">
        <v>133</v>
      </c>
      <c r="U3" s="61" t="s">
        <v>134</v>
      </c>
      <c r="X3" s="61" t="s">
        <v>141</v>
      </c>
      <c r="Z3" s="7" t="s">
        <v>97</v>
      </c>
      <c r="AA3" s="7">
        <f>SUM(Z16+Z13+Z17+Z18+Z20)</f>
        <v>24000</v>
      </c>
      <c r="AC3" s="60"/>
      <c r="AD3" s="60"/>
      <c r="AE3" s="60"/>
    </row>
    <row r="4" spans="1:31" x14ac:dyDescent="0.25">
      <c r="A4" s="17" t="s">
        <v>96</v>
      </c>
      <c r="F4" s="61"/>
      <c r="P4" s="61"/>
      <c r="Q4" s="61"/>
      <c r="R4" s="61"/>
      <c r="S4" s="61"/>
      <c r="T4" s="61"/>
      <c r="U4" s="61"/>
      <c r="X4" s="61"/>
      <c r="Z4" s="18" t="s">
        <v>98</v>
      </c>
      <c r="AA4" s="18">
        <f>SUM(Z7:Z31)-AA3</f>
        <v>23000</v>
      </c>
      <c r="AC4" s="60"/>
      <c r="AD4" s="60"/>
      <c r="AE4" s="60"/>
    </row>
    <row r="5" spans="1:31" ht="15.75" thickBot="1" x14ac:dyDescent="0.3">
      <c r="B5" s="78" t="s">
        <v>173</v>
      </c>
      <c r="C5" s="78" t="s">
        <v>174</v>
      </c>
      <c r="D5" s="78" t="s">
        <v>173</v>
      </c>
      <c r="E5" s="78" t="s">
        <v>173</v>
      </c>
      <c r="F5" s="78" t="s">
        <v>173</v>
      </c>
      <c r="G5" s="78" t="s">
        <v>173</v>
      </c>
      <c r="H5" s="78" t="s">
        <v>173</v>
      </c>
      <c r="I5" s="78" t="s">
        <v>173</v>
      </c>
      <c r="J5" s="78"/>
      <c r="K5" s="78"/>
      <c r="L5" s="78" t="s">
        <v>173</v>
      </c>
      <c r="M5" s="79"/>
      <c r="N5" s="78"/>
      <c r="O5" s="78" t="s">
        <v>173</v>
      </c>
      <c r="P5" s="78" t="s">
        <v>173</v>
      </c>
      <c r="Q5" s="78" t="s">
        <v>173</v>
      </c>
      <c r="R5" s="78" t="s">
        <v>173</v>
      </c>
      <c r="S5" s="78" t="s">
        <v>173</v>
      </c>
      <c r="T5" s="78" t="s">
        <v>173</v>
      </c>
      <c r="U5" s="78" t="s">
        <v>173</v>
      </c>
      <c r="V5" s="78"/>
      <c r="W5" s="78" t="s">
        <v>203</v>
      </c>
      <c r="X5" s="78" t="s">
        <v>173</v>
      </c>
      <c r="Y5" s="78" t="s">
        <v>173</v>
      </c>
      <c r="Z5" s="78"/>
      <c r="AA5" s="78" t="s">
        <v>173</v>
      </c>
      <c r="AB5" s="80"/>
      <c r="AC5" s="78" t="s">
        <v>203</v>
      </c>
      <c r="AE5" s="78" t="s">
        <v>173</v>
      </c>
    </row>
    <row r="6" spans="1:31" ht="15.75" thickBot="1" x14ac:dyDescent="0.3">
      <c r="A6" s="53" t="s">
        <v>94</v>
      </c>
      <c r="B6" s="54" t="s">
        <v>0</v>
      </c>
      <c r="C6" s="55" t="s">
        <v>1</v>
      </c>
      <c r="D6" s="56" t="s">
        <v>2</v>
      </c>
      <c r="E6" s="56" t="s">
        <v>3</v>
      </c>
      <c r="F6" s="55" t="s">
        <v>4</v>
      </c>
      <c r="G6" s="55" t="s">
        <v>5</v>
      </c>
      <c r="H6" s="55" t="s">
        <v>6</v>
      </c>
      <c r="I6" s="55" t="s">
        <v>7</v>
      </c>
      <c r="J6" s="55" t="s">
        <v>68</v>
      </c>
      <c r="K6" s="55" t="s">
        <v>69</v>
      </c>
      <c r="L6" s="55" t="s">
        <v>70</v>
      </c>
      <c r="M6" s="57" t="s">
        <v>8</v>
      </c>
      <c r="N6" s="55" t="s">
        <v>71</v>
      </c>
      <c r="O6" s="55" t="s">
        <v>9</v>
      </c>
      <c r="P6" s="55" t="s">
        <v>11</v>
      </c>
      <c r="Q6" s="55" t="s">
        <v>12</v>
      </c>
      <c r="R6" s="55" t="s">
        <v>10</v>
      </c>
      <c r="S6" s="55" t="s">
        <v>13</v>
      </c>
      <c r="T6" s="55" t="s">
        <v>14</v>
      </c>
      <c r="U6" s="55" t="s">
        <v>15</v>
      </c>
      <c r="V6" s="55" t="s">
        <v>72</v>
      </c>
      <c r="W6" s="55" t="s">
        <v>73</v>
      </c>
      <c r="X6" s="55" t="s">
        <v>16</v>
      </c>
      <c r="Y6" s="55" t="s">
        <v>18</v>
      </c>
      <c r="Z6" s="55" t="s">
        <v>19</v>
      </c>
      <c r="AA6" s="55" t="s">
        <v>20</v>
      </c>
      <c r="AB6" s="58" t="s">
        <v>17</v>
      </c>
      <c r="AC6" s="55" t="s">
        <v>138</v>
      </c>
      <c r="AD6" s="54" t="s">
        <v>137</v>
      </c>
      <c r="AE6" s="59" t="s">
        <v>140</v>
      </c>
    </row>
    <row r="7" spans="1:31" x14ac:dyDescent="0.25">
      <c r="A7" s="5">
        <v>0</v>
      </c>
      <c r="B7" s="5" t="s">
        <v>111</v>
      </c>
      <c r="C7" s="20">
        <v>6666</v>
      </c>
      <c r="D7" s="82" t="s">
        <v>21</v>
      </c>
      <c r="E7" s="21" t="s">
        <v>149</v>
      </c>
      <c r="F7" s="20" t="s">
        <v>65</v>
      </c>
      <c r="G7" s="20" t="s">
        <v>22</v>
      </c>
      <c r="H7" s="20" t="s">
        <v>22</v>
      </c>
      <c r="I7" s="20" t="s">
        <v>22</v>
      </c>
      <c r="J7" s="20"/>
      <c r="K7" s="20"/>
      <c r="L7" s="20"/>
      <c r="M7" s="64" t="s">
        <v>32</v>
      </c>
      <c r="N7" s="20">
        <v>0</v>
      </c>
      <c r="O7" s="20" t="s">
        <v>24</v>
      </c>
      <c r="P7" s="23" t="s">
        <v>22</v>
      </c>
      <c r="Q7" s="21" t="s">
        <v>22</v>
      </c>
      <c r="R7" s="21" t="s">
        <v>22</v>
      </c>
      <c r="S7" s="20" t="s">
        <v>22</v>
      </c>
      <c r="T7" s="20" t="s">
        <v>22</v>
      </c>
      <c r="U7" s="20"/>
      <c r="V7" s="20"/>
      <c r="W7" s="20"/>
      <c r="X7" s="20" t="s">
        <v>25</v>
      </c>
      <c r="Y7" s="20"/>
      <c r="Z7" s="20">
        <v>1899</v>
      </c>
      <c r="AA7" s="20" t="s">
        <v>26</v>
      </c>
      <c r="AB7" s="73" t="s">
        <v>182</v>
      </c>
      <c r="AC7" s="9"/>
      <c r="AD7" s="5"/>
      <c r="AE7" s="11"/>
    </row>
    <row r="8" spans="1:31" x14ac:dyDescent="0.25">
      <c r="A8" s="17">
        <v>111</v>
      </c>
      <c r="B8" s="5" t="s">
        <v>112</v>
      </c>
      <c r="C8" s="20">
        <v>6666</v>
      </c>
      <c r="D8" s="82" t="s">
        <v>21</v>
      </c>
      <c r="E8" s="21">
        <v>3560</v>
      </c>
      <c r="F8" s="20" t="s">
        <v>56</v>
      </c>
      <c r="G8" s="20" t="s">
        <v>22</v>
      </c>
      <c r="H8" s="20" t="s">
        <v>22</v>
      </c>
      <c r="I8" s="20" t="s">
        <v>22</v>
      </c>
      <c r="J8" s="20"/>
      <c r="K8" s="20"/>
      <c r="L8" s="20"/>
      <c r="M8" s="64" t="s">
        <v>23</v>
      </c>
      <c r="N8" s="20">
        <v>0</v>
      </c>
      <c r="O8" s="20" t="s">
        <v>24</v>
      </c>
      <c r="P8" s="23" t="s">
        <v>22</v>
      </c>
      <c r="Q8" s="21" t="s">
        <v>22</v>
      </c>
      <c r="R8" s="21" t="s">
        <v>22</v>
      </c>
      <c r="S8" s="20" t="s">
        <v>22</v>
      </c>
      <c r="T8" s="20" t="s">
        <v>22</v>
      </c>
      <c r="U8" s="20" t="s">
        <v>22</v>
      </c>
      <c r="V8" s="20"/>
      <c r="W8" s="20"/>
      <c r="X8" s="20" t="s">
        <v>25</v>
      </c>
      <c r="Y8" s="20"/>
      <c r="Z8" s="20">
        <v>1521</v>
      </c>
      <c r="AA8" s="20" t="s">
        <v>26</v>
      </c>
      <c r="AB8" s="73" t="s">
        <v>183</v>
      </c>
      <c r="AC8" s="9"/>
      <c r="AD8" s="5"/>
      <c r="AE8" s="11"/>
    </row>
    <row r="9" spans="1:31" x14ac:dyDescent="0.25">
      <c r="A9" s="24">
        <v>118</v>
      </c>
      <c r="B9" s="5" t="s">
        <v>113</v>
      </c>
      <c r="C9" s="20">
        <v>6667</v>
      </c>
      <c r="D9" s="82" t="s">
        <v>35</v>
      </c>
      <c r="E9" s="22">
        <v>5968</v>
      </c>
      <c r="F9" s="20" t="s">
        <v>62</v>
      </c>
      <c r="G9" s="23"/>
      <c r="H9" s="23"/>
      <c r="I9" s="23"/>
      <c r="J9" s="20"/>
      <c r="K9" s="20"/>
      <c r="L9" s="20"/>
      <c r="M9" s="64" t="s">
        <v>44</v>
      </c>
      <c r="N9" s="20">
        <v>118</v>
      </c>
      <c r="O9" s="20" t="s">
        <v>24</v>
      </c>
      <c r="P9" s="23"/>
      <c r="Q9" s="21"/>
      <c r="R9" s="21"/>
      <c r="S9" s="20"/>
      <c r="T9" s="20"/>
      <c r="U9" s="20"/>
      <c r="V9" s="20"/>
      <c r="W9" s="20"/>
      <c r="X9" s="20" t="s">
        <v>25</v>
      </c>
      <c r="Y9" s="20"/>
      <c r="Z9" s="20">
        <v>230</v>
      </c>
      <c r="AA9" s="20" t="s">
        <v>26</v>
      </c>
      <c r="AB9" s="73" t="s">
        <v>184</v>
      </c>
      <c r="AC9" s="9" t="s">
        <v>139</v>
      </c>
      <c r="AD9" s="5"/>
      <c r="AE9" s="11"/>
    </row>
    <row r="10" spans="1:31" x14ac:dyDescent="0.25">
      <c r="A10" s="25">
        <v>128</v>
      </c>
      <c r="B10" s="5" t="s">
        <v>114</v>
      </c>
      <c r="C10" s="20">
        <v>6667</v>
      </c>
      <c r="D10" s="21"/>
      <c r="E10" s="21"/>
      <c r="F10" s="20"/>
      <c r="G10" s="23" t="s">
        <v>22</v>
      </c>
      <c r="H10" s="23"/>
      <c r="I10" s="23" t="s">
        <v>22</v>
      </c>
      <c r="J10" s="20"/>
      <c r="K10" s="20"/>
      <c r="L10" s="20"/>
      <c r="M10" s="64" t="s">
        <v>36</v>
      </c>
      <c r="N10" s="20">
        <v>0</v>
      </c>
      <c r="O10" s="20" t="s">
        <v>24</v>
      </c>
      <c r="P10" s="68" t="s">
        <v>176</v>
      </c>
      <c r="Q10" s="72" t="s">
        <v>180</v>
      </c>
      <c r="R10" s="21" t="s">
        <v>92</v>
      </c>
      <c r="S10" s="20" t="s">
        <v>93</v>
      </c>
      <c r="T10" s="20" t="s">
        <v>22</v>
      </c>
      <c r="U10" s="20" t="s">
        <v>108</v>
      </c>
      <c r="V10" s="20"/>
      <c r="W10" s="20"/>
      <c r="X10" s="20" t="s">
        <v>91</v>
      </c>
      <c r="Y10" s="20" t="s">
        <v>106</v>
      </c>
      <c r="Z10" s="20">
        <v>4099</v>
      </c>
      <c r="AA10" s="20" t="s">
        <v>26</v>
      </c>
      <c r="AB10" s="73" t="s">
        <v>185</v>
      </c>
      <c r="AC10" s="9"/>
      <c r="AD10" s="5"/>
      <c r="AE10" s="11"/>
    </row>
    <row r="11" spans="1:31" x14ac:dyDescent="0.25">
      <c r="A11" s="24">
        <v>124</v>
      </c>
      <c r="B11" s="5" t="s">
        <v>115</v>
      </c>
      <c r="C11" s="20">
        <v>6667</v>
      </c>
      <c r="D11" s="82" t="s">
        <v>35</v>
      </c>
      <c r="E11" s="21" t="s">
        <v>78</v>
      </c>
      <c r="F11" s="20" t="s">
        <v>74</v>
      </c>
      <c r="G11" s="23"/>
      <c r="H11" s="23"/>
      <c r="I11" s="23"/>
      <c r="J11" s="20"/>
      <c r="K11" s="20"/>
      <c r="L11" s="20"/>
      <c r="M11" s="64" t="s">
        <v>54</v>
      </c>
      <c r="N11" s="20">
        <v>124</v>
      </c>
      <c r="O11" s="20" t="s">
        <v>24</v>
      </c>
      <c r="P11" s="23"/>
      <c r="Q11" s="21"/>
      <c r="R11" s="21"/>
      <c r="S11" s="20"/>
      <c r="T11" s="20"/>
      <c r="U11" s="20"/>
      <c r="V11" s="20"/>
      <c r="W11" s="20"/>
      <c r="X11" s="20" t="s">
        <v>25</v>
      </c>
      <c r="Y11" s="20"/>
      <c r="Z11" s="20">
        <v>260</v>
      </c>
      <c r="AA11" s="20" t="s">
        <v>26</v>
      </c>
      <c r="AB11" s="73" t="s">
        <v>186</v>
      </c>
      <c r="AC11" s="9" t="s">
        <v>139</v>
      </c>
      <c r="AD11" s="5"/>
      <c r="AE11" s="11"/>
    </row>
    <row r="12" spans="1:31" x14ac:dyDescent="0.25">
      <c r="A12" s="5">
        <v>0</v>
      </c>
      <c r="B12" s="5" t="s">
        <v>116</v>
      </c>
      <c r="C12" s="20">
        <v>6667</v>
      </c>
      <c r="D12" s="21"/>
      <c r="E12" s="21" t="s">
        <v>22</v>
      </c>
      <c r="F12" s="20" t="s">
        <v>22</v>
      </c>
      <c r="G12" s="23">
        <v>4482</v>
      </c>
      <c r="H12" s="23">
        <v>0</v>
      </c>
      <c r="I12" s="23">
        <v>927335598</v>
      </c>
      <c r="J12" s="20"/>
      <c r="K12" s="20"/>
      <c r="L12" s="47"/>
      <c r="M12" s="64" t="s">
        <v>37</v>
      </c>
      <c r="N12" s="20">
        <v>0</v>
      </c>
      <c r="O12" s="20" t="s">
        <v>24</v>
      </c>
      <c r="P12" s="23" t="s">
        <v>39</v>
      </c>
      <c r="Q12" s="21" t="s">
        <v>40</v>
      </c>
      <c r="R12" s="21" t="s">
        <v>38</v>
      </c>
      <c r="S12" s="20"/>
      <c r="T12" s="20"/>
      <c r="U12" s="20" t="s">
        <v>59</v>
      </c>
      <c r="V12" s="20"/>
      <c r="W12" s="20"/>
      <c r="X12" s="20" t="s">
        <v>85</v>
      </c>
      <c r="Y12" s="20" t="s">
        <v>80</v>
      </c>
      <c r="Z12" s="20">
        <v>2500</v>
      </c>
      <c r="AA12" s="20" t="s">
        <v>26</v>
      </c>
      <c r="AB12" s="73" t="s">
        <v>187</v>
      </c>
      <c r="AC12" s="9"/>
      <c r="AD12" s="5"/>
      <c r="AE12" s="11"/>
    </row>
    <row r="13" spans="1:31" x14ac:dyDescent="0.25">
      <c r="A13" s="25">
        <v>17</v>
      </c>
      <c r="B13" s="5" t="s">
        <v>117</v>
      </c>
      <c r="C13" s="20">
        <v>6667</v>
      </c>
      <c r="D13" s="21"/>
      <c r="E13" s="26" t="s">
        <v>22</v>
      </c>
      <c r="F13" s="27" t="s">
        <v>22</v>
      </c>
      <c r="G13" s="28">
        <v>6771</v>
      </c>
      <c r="H13" s="28"/>
      <c r="I13" s="28">
        <v>4457394676</v>
      </c>
      <c r="J13" s="27"/>
      <c r="K13" s="27"/>
      <c r="L13" s="27"/>
      <c r="M13" s="65" t="s">
        <v>46</v>
      </c>
      <c r="N13" s="27">
        <v>0</v>
      </c>
      <c r="O13" s="27" t="s">
        <v>89</v>
      </c>
      <c r="P13" s="69" t="s">
        <v>177</v>
      </c>
      <c r="Q13" s="26" t="s">
        <v>47</v>
      </c>
      <c r="R13" s="26" t="s">
        <v>29</v>
      </c>
      <c r="S13" s="27"/>
      <c r="T13" s="27" t="s">
        <v>58</v>
      </c>
      <c r="U13" s="27"/>
      <c r="V13" s="27"/>
      <c r="W13" s="27"/>
      <c r="X13" s="27" t="s">
        <v>85</v>
      </c>
      <c r="Y13" s="27" t="s">
        <v>84</v>
      </c>
      <c r="Z13" s="27">
        <v>262</v>
      </c>
      <c r="AA13" s="27" t="s">
        <v>26</v>
      </c>
      <c r="AB13" s="74" t="s">
        <v>188</v>
      </c>
      <c r="AC13" s="9"/>
      <c r="AD13" s="5"/>
      <c r="AE13" s="11"/>
    </row>
    <row r="14" spans="1:31" x14ac:dyDescent="0.25">
      <c r="A14" s="24">
        <v>115</v>
      </c>
      <c r="B14" s="5" t="s">
        <v>118</v>
      </c>
      <c r="C14" s="20">
        <v>6667</v>
      </c>
      <c r="D14" s="82" t="s">
        <v>35</v>
      </c>
      <c r="E14" s="21">
        <v>4449</v>
      </c>
      <c r="F14" s="20" t="s">
        <v>64</v>
      </c>
      <c r="G14" s="23" t="s">
        <v>22</v>
      </c>
      <c r="H14" s="23" t="s">
        <v>22</v>
      </c>
      <c r="I14" s="23" t="s">
        <v>22</v>
      </c>
      <c r="J14" s="20"/>
      <c r="K14" s="20"/>
      <c r="L14" s="20"/>
      <c r="M14" s="64" t="s">
        <v>55</v>
      </c>
      <c r="N14" s="20">
        <v>115</v>
      </c>
      <c r="O14" s="20" t="s">
        <v>24</v>
      </c>
      <c r="P14" s="23"/>
      <c r="Q14" s="21"/>
      <c r="R14" s="21"/>
      <c r="S14" s="20" t="s">
        <v>22</v>
      </c>
      <c r="T14" s="20" t="s">
        <v>22</v>
      </c>
      <c r="U14" s="20" t="s">
        <v>22</v>
      </c>
      <c r="V14" s="20"/>
      <c r="W14" s="20"/>
      <c r="X14" s="20" t="s">
        <v>25</v>
      </c>
      <c r="Y14" s="20"/>
      <c r="Z14" s="20">
        <v>55</v>
      </c>
      <c r="AA14" s="20" t="s">
        <v>26</v>
      </c>
      <c r="AB14" s="73" t="s">
        <v>189</v>
      </c>
      <c r="AC14" s="9" t="s">
        <v>139</v>
      </c>
      <c r="AD14" s="5"/>
      <c r="AE14" s="11"/>
    </row>
    <row r="15" spans="1:31" x14ac:dyDescent="0.25">
      <c r="A15" s="24">
        <v>119</v>
      </c>
      <c r="B15" s="5" t="s">
        <v>119</v>
      </c>
      <c r="C15" s="20">
        <v>6667</v>
      </c>
      <c r="D15" s="82" t="s">
        <v>21</v>
      </c>
      <c r="E15" s="21">
        <v>3110</v>
      </c>
      <c r="F15" s="20" t="s">
        <v>61</v>
      </c>
      <c r="G15" s="23" t="s">
        <v>22</v>
      </c>
      <c r="H15" s="23" t="s">
        <v>22</v>
      </c>
      <c r="I15" s="23" t="s">
        <v>22</v>
      </c>
      <c r="J15" s="20"/>
      <c r="K15" s="20"/>
      <c r="L15" s="20"/>
      <c r="M15" s="64" t="s">
        <v>52</v>
      </c>
      <c r="N15" s="20">
        <v>119</v>
      </c>
      <c r="O15" s="20" t="s">
        <v>24</v>
      </c>
      <c r="P15" s="23" t="s">
        <v>22</v>
      </c>
      <c r="Q15" s="21" t="s">
        <v>22</v>
      </c>
      <c r="R15" s="21" t="s">
        <v>22</v>
      </c>
      <c r="S15" s="20" t="s">
        <v>79</v>
      </c>
      <c r="T15" s="20" t="s">
        <v>22</v>
      </c>
      <c r="U15" s="20" t="s">
        <v>22</v>
      </c>
      <c r="V15" s="20"/>
      <c r="W15" s="20"/>
      <c r="X15" s="20" t="s">
        <v>25</v>
      </c>
      <c r="Y15" s="20"/>
      <c r="Z15" s="20">
        <v>157</v>
      </c>
      <c r="AA15" s="20" t="s">
        <v>26</v>
      </c>
      <c r="AB15" s="73" t="s">
        <v>190</v>
      </c>
      <c r="AC15" s="9" t="s">
        <v>139</v>
      </c>
      <c r="AD15" s="5"/>
      <c r="AE15" s="11"/>
    </row>
    <row r="16" spans="1:31" x14ac:dyDescent="0.25">
      <c r="A16" s="5">
        <v>0</v>
      </c>
      <c r="B16" s="5" t="s">
        <v>120</v>
      </c>
      <c r="C16" s="20">
        <v>6667</v>
      </c>
      <c r="D16" s="21"/>
      <c r="E16" s="26" t="s">
        <v>22</v>
      </c>
      <c r="F16" s="27" t="s">
        <v>22</v>
      </c>
      <c r="G16" s="28">
        <v>3317</v>
      </c>
      <c r="H16" s="28">
        <v>0</v>
      </c>
      <c r="I16" s="28">
        <v>777</v>
      </c>
      <c r="J16" s="27"/>
      <c r="K16" s="27"/>
      <c r="L16" s="27"/>
      <c r="M16" s="65" t="s">
        <v>53</v>
      </c>
      <c r="N16" s="27">
        <v>0</v>
      </c>
      <c r="O16" s="27" t="s">
        <v>89</v>
      </c>
      <c r="P16" s="69" t="s">
        <v>178</v>
      </c>
      <c r="Q16" s="26" t="s">
        <v>47</v>
      </c>
      <c r="R16" s="26" t="s">
        <v>29</v>
      </c>
      <c r="S16" s="27"/>
      <c r="T16" s="27" t="s">
        <v>82</v>
      </c>
      <c r="U16" s="27"/>
      <c r="V16" s="27"/>
      <c r="W16" s="27"/>
      <c r="X16" s="27" t="s">
        <v>85</v>
      </c>
      <c r="Y16" s="27" t="s">
        <v>83</v>
      </c>
      <c r="Z16" s="27">
        <v>130</v>
      </c>
      <c r="AA16" s="27" t="s">
        <v>26</v>
      </c>
      <c r="AB16" s="74" t="s">
        <v>191</v>
      </c>
      <c r="AC16" s="9"/>
      <c r="AD16" s="5"/>
      <c r="AE16" s="11"/>
    </row>
    <row r="17" spans="1:31" x14ac:dyDescent="0.25">
      <c r="A17" s="5">
        <v>0</v>
      </c>
      <c r="B17" s="5" t="s">
        <v>121</v>
      </c>
      <c r="C17" s="20">
        <v>6667</v>
      </c>
      <c r="D17" s="21"/>
      <c r="E17" s="26" t="s">
        <v>22</v>
      </c>
      <c r="F17" s="27"/>
      <c r="G17" s="28">
        <v>0</v>
      </c>
      <c r="H17" s="28">
        <v>6484975897</v>
      </c>
      <c r="I17" s="28">
        <v>0</v>
      </c>
      <c r="J17" s="27"/>
      <c r="K17" s="27"/>
      <c r="L17" s="27"/>
      <c r="M17" s="65" t="s">
        <v>49</v>
      </c>
      <c r="N17" s="27">
        <v>0</v>
      </c>
      <c r="O17" s="27" t="s">
        <v>89</v>
      </c>
      <c r="P17" s="70" t="s">
        <v>51</v>
      </c>
      <c r="Q17" s="26" t="s">
        <v>47</v>
      </c>
      <c r="R17" s="26" t="s">
        <v>50</v>
      </c>
      <c r="S17" s="27"/>
      <c r="T17" s="27"/>
      <c r="U17" s="27"/>
      <c r="V17" s="27"/>
      <c r="W17" s="27"/>
      <c r="X17" s="27" t="s">
        <v>85</v>
      </c>
      <c r="Y17" s="27"/>
      <c r="Z17" s="27">
        <v>83</v>
      </c>
      <c r="AA17" s="27" t="s">
        <v>26</v>
      </c>
      <c r="AB17" s="74" t="s">
        <v>192</v>
      </c>
      <c r="AC17" s="9"/>
      <c r="AD17" s="5"/>
      <c r="AE17" s="11"/>
    </row>
    <row r="18" spans="1:31" x14ac:dyDescent="0.25">
      <c r="A18" s="25">
        <v>11</v>
      </c>
      <c r="B18" s="5" t="s">
        <v>122</v>
      </c>
      <c r="C18" s="20">
        <v>6667</v>
      </c>
      <c r="D18" s="21"/>
      <c r="E18" s="26"/>
      <c r="F18" s="27"/>
      <c r="G18" s="28">
        <v>7890</v>
      </c>
      <c r="H18" s="28"/>
      <c r="I18" s="28">
        <v>201809666</v>
      </c>
      <c r="J18" s="27"/>
      <c r="K18" s="27"/>
      <c r="L18" s="27"/>
      <c r="M18" s="66" t="s">
        <v>204</v>
      </c>
      <c r="N18" s="27">
        <v>0</v>
      </c>
      <c r="O18" s="27" t="s">
        <v>89</v>
      </c>
      <c r="P18" s="71" t="s">
        <v>179</v>
      </c>
      <c r="Q18" s="26" t="s">
        <v>27</v>
      </c>
      <c r="R18" s="26" t="s">
        <v>110</v>
      </c>
      <c r="S18" s="27" t="s">
        <v>142</v>
      </c>
      <c r="T18" s="27" t="s">
        <v>109</v>
      </c>
      <c r="U18" s="27"/>
      <c r="V18" s="27"/>
      <c r="W18" s="27"/>
      <c r="X18" s="27" t="s">
        <v>85</v>
      </c>
      <c r="Y18" s="27" t="s">
        <v>75</v>
      </c>
      <c r="Z18" s="27">
        <v>17325</v>
      </c>
      <c r="AA18" s="27" t="s">
        <v>26</v>
      </c>
      <c r="AB18" s="74" t="s">
        <v>193</v>
      </c>
      <c r="AC18" s="9"/>
      <c r="AD18" s="5"/>
      <c r="AE18" s="11"/>
    </row>
    <row r="19" spans="1:31" x14ac:dyDescent="0.25">
      <c r="A19" s="5">
        <v>0</v>
      </c>
      <c r="B19" s="5" t="s">
        <v>123</v>
      </c>
      <c r="C19" s="20">
        <v>6667</v>
      </c>
      <c r="D19" s="82" t="s">
        <v>35</v>
      </c>
      <c r="E19" s="21">
        <v>7277</v>
      </c>
      <c r="F19" s="20" t="s">
        <v>60</v>
      </c>
      <c r="G19" s="23" t="s">
        <v>22</v>
      </c>
      <c r="H19" s="23" t="s">
        <v>22</v>
      </c>
      <c r="I19" s="23" t="s">
        <v>22</v>
      </c>
      <c r="J19" s="20"/>
      <c r="K19" s="20"/>
      <c r="L19" s="20"/>
      <c r="M19" s="67" t="s">
        <v>205</v>
      </c>
      <c r="N19" s="20">
        <v>0</v>
      </c>
      <c r="O19" s="20" t="s">
        <v>24</v>
      </c>
      <c r="P19" s="23"/>
      <c r="Q19" s="21"/>
      <c r="R19" s="21"/>
      <c r="S19" s="20" t="s">
        <v>22</v>
      </c>
      <c r="T19" s="20" t="s">
        <v>22</v>
      </c>
      <c r="U19" s="20" t="s">
        <v>22</v>
      </c>
      <c r="V19" s="20"/>
      <c r="W19" s="20"/>
      <c r="X19" s="20" t="s">
        <v>25</v>
      </c>
      <c r="Y19" s="20"/>
      <c r="Z19" s="20">
        <v>249</v>
      </c>
      <c r="AA19" s="20" t="s">
        <v>26</v>
      </c>
      <c r="AB19" s="73" t="s">
        <v>194</v>
      </c>
      <c r="AC19" s="9"/>
      <c r="AD19" s="5"/>
      <c r="AE19" s="11"/>
    </row>
    <row r="20" spans="1:31" x14ac:dyDescent="0.25">
      <c r="A20" s="5">
        <v>0</v>
      </c>
      <c r="B20" s="5" t="s">
        <v>124</v>
      </c>
      <c r="C20" s="20">
        <v>6667</v>
      </c>
      <c r="D20" s="21"/>
      <c r="E20" s="26" t="s">
        <v>22</v>
      </c>
      <c r="F20" s="27"/>
      <c r="G20" s="28">
        <v>0</v>
      </c>
      <c r="H20" s="28">
        <v>5387662130</v>
      </c>
      <c r="I20" s="28">
        <v>201810</v>
      </c>
      <c r="J20" s="27"/>
      <c r="K20" s="27"/>
      <c r="L20" s="27"/>
      <c r="M20" s="66" t="s">
        <v>206</v>
      </c>
      <c r="N20" s="27">
        <v>0</v>
      </c>
      <c r="O20" s="27" t="s">
        <v>89</v>
      </c>
      <c r="P20" s="28" t="s">
        <v>33</v>
      </c>
      <c r="Q20" s="26" t="s">
        <v>34</v>
      </c>
      <c r="R20" s="26" t="s">
        <v>29</v>
      </c>
      <c r="S20" s="27"/>
      <c r="T20" s="27" t="s">
        <v>57</v>
      </c>
      <c r="U20" s="27"/>
      <c r="V20" s="27"/>
      <c r="W20" s="27"/>
      <c r="X20" s="27" t="s">
        <v>85</v>
      </c>
      <c r="Y20" s="27"/>
      <c r="Z20" s="27">
        <v>6200</v>
      </c>
      <c r="AA20" s="27" t="s">
        <v>26</v>
      </c>
      <c r="AB20" s="74" t="s">
        <v>195</v>
      </c>
      <c r="AC20" s="9"/>
      <c r="AD20" s="5"/>
      <c r="AE20" s="11"/>
    </row>
    <row r="21" spans="1:31" x14ac:dyDescent="0.25">
      <c r="A21" s="17">
        <v>111</v>
      </c>
      <c r="B21" s="5" t="s">
        <v>125</v>
      </c>
      <c r="C21" s="20">
        <v>6667</v>
      </c>
      <c r="D21" s="82" t="s">
        <v>35</v>
      </c>
      <c r="E21" s="21">
        <v>3560</v>
      </c>
      <c r="F21" s="20" t="s">
        <v>56</v>
      </c>
      <c r="G21" s="23" t="s">
        <v>22</v>
      </c>
      <c r="H21" s="23" t="s">
        <v>22</v>
      </c>
      <c r="I21" s="23" t="s">
        <v>22</v>
      </c>
      <c r="J21" s="20"/>
      <c r="K21" s="20"/>
      <c r="L21" s="20"/>
      <c r="M21" s="64" t="s">
        <v>48</v>
      </c>
      <c r="N21" s="20">
        <v>0</v>
      </c>
      <c r="O21" s="20" t="s">
        <v>24</v>
      </c>
      <c r="P21" s="23" t="s">
        <v>22</v>
      </c>
      <c r="Q21" s="21" t="s">
        <v>22</v>
      </c>
      <c r="R21" s="21" t="s">
        <v>22</v>
      </c>
      <c r="S21" s="20" t="s">
        <v>22</v>
      </c>
      <c r="T21" s="20" t="s">
        <v>22</v>
      </c>
      <c r="U21" s="20" t="s">
        <v>22</v>
      </c>
      <c r="V21" s="20"/>
      <c r="W21" s="20"/>
      <c r="X21" s="20" t="s">
        <v>25</v>
      </c>
      <c r="Y21" s="20"/>
      <c r="Z21" s="20">
        <v>1392</v>
      </c>
      <c r="AA21" s="20" t="s">
        <v>26</v>
      </c>
      <c r="AB21" s="73" t="s">
        <v>196</v>
      </c>
      <c r="AC21" s="9"/>
      <c r="AD21" s="5"/>
      <c r="AE21" s="11"/>
    </row>
    <row r="22" spans="1:31" x14ac:dyDescent="0.25">
      <c r="A22" s="5">
        <v>0</v>
      </c>
      <c r="B22" s="5" t="s">
        <v>126</v>
      </c>
      <c r="C22" s="20">
        <v>6667</v>
      </c>
      <c r="D22" s="21"/>
      <c r="E22" s="21" t="s">
        <v>22</v>
      </c>
      <c r="F22" s="20" t="s">
        <v>22</v>
      </c>
      <c r="G22" s="23">
        <v>0</v>
      </c>
      <c r="H22" s="23"/>
      <c r="I22" s="23">
        <v>20190125</v>
      </c>
      <c r="J22" s="20"/>
      <c r="K22" s="20"/>
      <c r="L22" s="20"/>
      <c r="M22" s="64" t="s">
        <v>28</v>
      </c>
      <c r="N22" s="20">
        <v>0</v>
      </c>
      <c r="O22" s="20" t="s">
        <v>24</v>
      </c>
      <c r="P22" s="23" t="s">
        <v>30</v>
      </c>
      <c r="Q22" s="21" t="s">
        <v>31</v>
      </c>
      <c r="R22" s="21" t="s">
        <v>29</v>
      </c>
      <c r="S22" s="20" t="s">
        <v>77</v>
      </c>
      <c r="T22" s="20"/>
      <c r="U22" s="20" t="s">
        <v>107</v>
      </c>
      <c r="V22" s="20"/>
      <c r="W22" s="20"/>
      <c r="X22" s="20" t="s">
        <v>85</v>
      </c>
      <c r="Y22" s="20" t="s">
        <v>76</v>
      </c>
      <c r="Z22" s="20">
        <v>500</v>
      </c>
      <c r="AA22" s="20" t="s">
        <v>26</v>
      </c>
      <c r="AB22" s="73" t="s">
        <v>197</v>
      </c>
      <c r="AC22" s="9"/>
      <c r="AD22" s="5"/>
      <c r="AE22" s="11"/>
    </row>
    <row r="23" spans="1:31" x14ac:dyDescent="0.25">
      <c r="A23" s="25">
        <v>124</v>
      </c>
      <c r="B23" s="5" t="s">
        <v>127</v>
      </c>
      <c r="C23" s="20">
        <v>6667</v>
      </c>
      <c r="D23" s="82" t="s">
        <v>21</v>
      </c>
      <c r="E23" s="21" t="s">
        <v>66</v>
      </c>
      <c r="F23" s="20" t="s">
        <v>131</v>
      </c>
      <c r="G23" s="23"/>
      <c r="H23" s="23"/>
      <c r="I23" s="23"/>
      <c r="J23" s="20"/>
      <c r="K23" s="20"/>
      <c r="L23" s="20"/>
      <c r="M23" s="67" t="s">
        <v>175</v>
      </c>
      <c r="N23" s="20">
        <v>0</v>
      </c>
      <c r="O23" s="20" t="s">
        <v>24</v>
      </c>
      <c r="P23" s="23"/>
      <c r="Q23" s="21"/>
      <c r="R23" s="21"/>
      <c r="S23" s="20"/>
      <c r="T23" s="20"/>
      <c r="U23" s="20"/>
      <c r="V23" s="20"/>
      <c r="W23" s="20"/>
      <c r="X23" s="20" t="s">
        <v>25</v>
      </c>
      <c r="Y23" s="20"/>
      <c r="Z23" s="20">
        <v>1898</v>
      </c>
      <c r="AA23" s="20" t="s">
        <v>26</v>
      </c>
      <c r="AB23" s="73" t="s">
        <v>198</v>
      </c>
      <c r="AC23" s="9"/>
      <c r="AD23" s="5"/>
      <c r="AE23" s="11"/>
    </row>
    <row r="24" spans="1:31" x14ac:dyDescent="0.25">
      <c r="A24">
        <v>0</v>
      </c>
      <c r="B24" s="5" t="s">
        <v>128</v>
      </c>
      <c r="C24" s="20">
        <v>6667</v>
      </c>
      <c r="D24" s="82" t="s">
        <v>21</v>
      </c>
      <c r="E24" s="21" t="s">
        <v>90</v>
      </c>
      <c r="F24" s="20" t="s">
        <v>143</v>
      </c>
      <c r="G24" s="23"/>
      <c r="H24" s="23"/>
      <c r="I24" s="23"/>
      <c r="J24" s="20"/>
      <c r="K24" s="20"/>
      <c r="L24" s="20"/>
      <c r="M24" s="64" t="s">
        <v>181</v>
      </c>
      <c r="N24" s="20">
        <v>0</v>
      </c>
      <c r="O24" s="20" t="s">
        <v>24</v>
      </c>
      <c r="P24" s="23"/>
      <c r="Q24" s="21"/>
      <c r="R24" s="21"/>
      <c r="S24" s="20"/>
      <c r="T24" s="20"/>
      <c r="U24" s="20"/>
      <c r="V24" s="20"/>
      <c r="W24" s="20"/>
      <c r="X24" s="20" t="s">
        <v>25</v>
      </c>
      <c r="Y24" s="20"/>
      <c r="Z24" s="20"/>
      <c r="AA24" s="20" t="s">
        <v>26</v>
      </c>
      <c r="AB24" s="73" t="s">
        <v>199</v>
      </c>
      <c r="AC24" s="9" t="s">
        <v>139</v>
      </c>
      <c r="AD24" s="5">
        <v>3000</v>
      </c>
      <c r="AE24" s="11"/>
    </row>
    <row r="25" spans="1:31" x14ac:dyDescent="0.25">
      <c r="A25" s="5">
        <v>0</v>
      </c>
      <c r="B25" s="5" t="s">
        <v>129</v>
      </c>
      <c r="C25" s="20">
        <v>6667</v>
      </c>
      <c r="D25" s="21"/>
      <c r="E25" s="21" t="s">
        <v>22</v>
      </c>
      <c r="F25" s="20" t="s">
        <v>22</v>
      </c>
      <c r="G25" s="23">
        <v>3347</v>
      </c>
      <c r="H25" s="23">
        <v>0</v>
      </c>
      <c r="I25" s="23">
        <v>4848218390</v>
      </c>
      <c r="J25" s="20"/>
      <c r="K25" s="20"/>
      <c r="L25" s="20"/>
      <c r="M25" s="64" t="s">
        <v>41</v>
      </c>
      <c r="N25" s="20">
        <v>0</v>
      </c>
      <c r="O25" s="20" t="s">
        <v>24</v>
      </c>
      <c r="P25" s="23" t="s">
        <v>43</v>
      </c>
      <c r="Q25" s="21" t="s">
        <v>34</v>
      </c>
      <c r="R25" s="21" t="s">
        <v>42</v>
      </c>
      <c r="S25" s="20"/>
      <c r="T25" s="20"/>
      <c r="U25" s="20" t="s">
        <v>67</v>
      </c>
      <c r="V25" s="20"/>
      <c r="W25" s="20"/>
      <c r="X25" s="20" t="s">
        <v>85</v>
      </c>
      <c r="Y25" s="20" t="s">
        <v>81</v>
      </c>
      <c r="Z25" s="20">
        <v>90</v>
      </c>
      <c r="AA25" s="20" t="s">
        <v>26</v>
      </c>
      <c r="AB25" s="73" t="s">
        <v>200</v>
      </c>
      <c r="AC25" s="9"/>
      <c r="AD25" s="5"/>
      <c r="AE25" s="11"/>
    </row>
    <row r="26" spans="1:31" x14ac:dyDescent="0.25">
      <c r="A26" s="81">
        <v>118</v>
      </c>
      <c r="B26" s="5" t="s">
        <v>130</v>
      </c>
      <c r="C26" s="20">
        <v>6667</v>
      </c>
      <c r="D26" s="82" t="s">
        <v>21</v>
      </c>
      <c r="E26" s="22">
        <v>2525</v>
      </c>
      <c r="F26" s="29" t="s">
        <v>88</v>
      </c>
      <c r="G26" s="23"/>
      <c r="H26" s="23"/>
      <c r="I26" s="23"/>
      <c r="J26" s="20"/>
      <c r="K26" s="20"/>
      <c r="L26" s="20"/>
      <c r="M26" s="64" t="s">
        <v>45</v>
      </c>
      <c r="N26" s="29">
        <v>0</v>
      </c>
      <c r="O26" s="20" t="s">
        <v>24</v>
      </c>
      <c r="P26" s="23"/>
      <c r="Q26" s="21"/>
      <c r="R26" s="21"/>
      <c r="S26" s="20"/>
      <c r="T26" s="20"/>
      <c r="U26" s="20"/>
      <c r="V26" s="20"/>
      <c r="W26" s="20"/>
      <c r="X26" s="29" t="s">
        <v>86</v>
      </c>
      <c r="Y26" s="20" t="s">
        <v>87</v>
      </c>
      <c r="Z26" s="29">
        <v>5000</v>
      </c>
      <c r="AA26" s="29" t="s">
        <v>26</v>
      </c>
      <c r="AB26" s="73" t="s">
        <v>201</v>
      </c>
      <c r="AC26" s="9"/>
      <c r="AD26" s="5"/>
      <c r="AE26" s="11"/>
    </row>
    <row r="27" spans="1:31" ht="15.75" thickBot="1" x14ac:dyDescent="0.3">
      <c r="A27" s="19"/>
      <c r="B27" s="5" t="s">
        <v>144</v>
      </c>
      <c r="C27" s="20">
        <v>6667</v>
      </c>
      <c r="D27" s="82" t="s">
        <v>35</v>
      </c>
      <c r="E27" s="22">
        <v>4899</v>
      </c>
      <c r="F27" s="20" t="s">
        <v>63</v>
      </c>
      <c r="G27" s="23">
        <v>0</v>
      </c>
      <c r="H27" s="23">
        <v>0</v>
      </c>
      <c r="I27" s="23">
        <v>0</v>
      </c>
      <c r="J27" s="20"/>
      <c r="K27" s="20"/>
      <c r="M27" s="67" t="s">
        <v>201</v>
      </c>
      <c r="N27" s="20">
        <v>118</v>
      </c>
      <c r="O27" s="20" t="s">
        <v>24</v>
      </c>
      <c r="P27" s="23"/>
      <c r="Q27" s="21"/>
      <c r="R27" s="21"/>
      <c r="S27" s="20"/>
      <c r="T27" s="20"/>
      <c r="U27" s="20"/>
      <c r="V27" s="20"/>
      <c r="W27" s="20"/>
      <c r="X27" s="20" t="s">
        <v>25</v>
      </c>
      <c r="Y27" s="20"/>
      <c r="Z27" s="20">
        <v>150</v>
      </c>
      <c r="AA27" s="20" t="s">
        <v>26</v>
      </c>
      <c r="AB27" s="73" t="s">
        <v>202</v>
      </c>
      <c r="AC27" s="10" t="s">
        <v>139</v>
      </c>
      <c r="AD27" s="8"/>
      <c r="AE27" s="12"/>
    </row>
    <row r="28" spans="1:31" x14ac:dyDescent="0.25">
      <c r="A28" s="1">
        <f>N28</f>
        <v>111</v>
      </c>
      <c r="B28" s="30" t="s">
        <v>145</v>
      </c>
      <c r="C28" s="3">
        <v>6667</v>
      </c>
      <c r="D28" s="83" t="s">
        <v>21</v>
      </c>
      <c r="E28" s="4"/>
      <c r="F28" s="3"/>
      <c r="G28" s="3"/>
      <c r="H28" s="3"/>
      <c r="I28" s="3"/>
      <c r="J28" s="3"/>
      <c r="K28" s="3"/>
      <c r="L28" s="3"/>
      <c r="M28" s="46"/>
      <c r="N28" s="3">
        <v>111</v>
      </c>
      <c r="O28" s="3" t="s">
        <v>24</v>
      </c>
      <c r="P28" s="13"/>
      <c r="Q28" s="4"/>
      <c r="R28" s="4"/>
      <c r="S28" s="3"/>
      <c r="T28" s="3"/>
      <c r="U28" s="3"/>
      <c r="V28" s="3"/>
      <c r="W28" s="3"/>
      <c r="X28" s="3" t="s">
        <v>86</v>
      </c>
      <c r="Y28" s="3"/>
      <c r="Z28" s="3">
        <v>1500</v>
      </c>
      <c r="AA28" s="3" t="s">
        <v>26</v>
      </c>
      <c r="AB28" s="75" t="s">
        <v>199</v>
      </c>
      <c r="AC28" s="5" t="s">
        <v>139</v>
      </c>
      <c r="AD28" s="5"/>
      <c r="AE28" s="11" t="s">
        <v>128</v>
      </c>
    </row>
    <row r="29" spans="1:31" x14ac:dyDescent="0.25">
      <c r="A29" s="15">
        <f t="shared" ref="A29:A30" si="0">N29</f>
        <v>112</v>
      </c>
      <c r="B29" s="5" t="s">
        <v>146</v>
      </c>
      <c r="C29" s="20">
        <v>6667</v>
      </c>
      <c r="D29" s="82" t="s">
        <v>21</v>
      </c>
      <c r="E29" s="21"/>
      <c r="F29" s="20"/>
      <c r="G29" s="20"/>
      <c r="H29" s="20"/>
      <c r="I29" s="20"/>
      <c r="J29" s="20"/>
      <c r="K29" s="20"/>
      <c r="L29" s="20"/>
      <c r="M29" s="47"/>
      <c r="N29" s="20">
        <v>112</v>
      </c>
      <c r="O29" s="20" t="s">
        <v>24</v>
      </c>
      <c r="P29" s="23"/>
      <c r="Q29" s="21"/>
      <c r="R29" s="21"/>
      <c r="S29" s="20"/>
      <c r="T29" s="20"/>
      <c r="U29" s="20"/>
      <c r="V29" s="20"/>
      <c r="W29" s="20"/>
      <c r="X29" s="20" t="s">
        <v>86</v>
      </c>
      <c r="Y29" s="20"/>
      <c r="Z29" s="20">
        <v>500</v>
      </c>
      <c r="AA29" s="20" t="s">
        <v>26</v>
      </c>
      <c r="AB29" s="73" t="s">
        <v>199</v>
      </c>
      <c r="AC29" s="5" t="s">
        <v>139</v>
      </c>
      <c r="AD29" s="5"/>
      <c r="AE29" s="11" t="s">
        <v>128</v>
      </c>
    </row>
    <row r="30" spans="1:31" x14ac:dyDescent="0.25">
      <c r="A30" s="15">
        <f t="shared" si="0"/>
        <v>114</v>
      </c>
      <c r="B30" s="31" t="s">
        <v>147</v>
      </c>
      <c r="C30" s="20">
        <v>6667</v>
      </c>
      <c r="D30" s="82" t="s">
        <v>21</v>
      </c>
      <c r="E30" s="21"/>
      <c r="F30" s="20"/>
      <c r="G30" s="20"/>
      <c r="H30" s="20"/>
      <c r="I30" s="20"/>
      <c r="J30" s="20"/>
      <c r="K30" s="20"/>
      <c r="L30" s="20"/>
      <c r="M30" s="47"/>
      <c r="N30" s="20">
        <v>114</v>
      </c>
      <c r="O30" s="20" t="s">
        <v>24</v>
      </c>
      <c r="P30" s="23"/>
      <c r="Q30" s="21"/>
      <c r="R30" s="21"/>
      <c r="S30" s="20"/>
      <c r="T30" s="20"/>
      <c r="U30" s="20"/>
      <c r="V30" s="20"/>
      <c r="W30" s="20"/>
      <c r="X30" s="20" t="s">
        <v>86</v>
      </c>
      <c r="Y30" s="20"/>
      <c r="Z30" s="20">
        <v>1000</v>
      </c>
      <c r="AA30" s="20" t="s">
        <v>26</v>
      </c>
      <c r="AB30" s="73" t="s">
        <v>199</v>
      </c>
      <c r="AC30" s="5" t="s">
        <v>139</v>
      </c>
      <c r="AD30" s="5"/>
      <c r="AE30" s="11" t="s">
        <v>128</v>
      </c>
    </row>
    <row r="31" spans="1:31" ht="15.75" thickBot="1" x14ac:dyDescent="0.3">
      <c r="A31" s="10"/>
      <c r="B31" s="32" t="s">
        <v>148</v>
      </c>
      <c r="C31" s="6">
        <v>6667</v>
      </c>
      <c r="D31" s="84" t="s">
        <v>21</v>
      </c>
      <c r="E31" s="6"/>
      <c r="F31" s="6"/>
      <c r="G31" s="6"/>
      <c r="H31" s="6"/>
      <c r="I31" s="6"/>
      <c r="J31" s="6"/>
      <c r="K31" s="6"/>
      <c r="L31" s="6"/>
      <c r="M31" s="48"/>
      <c r="N31" s="6">
        <v>0</v>
      </c>
      <c r="O31" s="6" t="s">
        <v>24</v>
      </c>
      <c r="P31" s="6"/>
      <c r="Q31" s="6"/>
      <c r="R31" s="6"/>
      <c r="S31" s="6"/>
      <c r="T31" s="6"/>
      <c r="U31" s="6"/>
      <c r="V31" s="6"/>
      <c r="W31" s="6"/>
      <c r="X31" s="6" t="s">
        <v>86</v>
      </c>
      <c r="Y31" s="6"/>
      <c r="Z31" s="6">
        <v>0</v>
      </c>
      <c r="AA31" s="6" t="s">
        <v>26</v>
      </c>
      <c r="AB31" s="76" t="s">
        <v>199</v>
      </c>
      <c r="AC31" s="8" t="s">
        <v>139</v>
      </c>
      <c r="AD31" s="8"/>
      <c r="AE31" s="12" t="s">
        <v>128</v>
      </c>
    </row>
  </sheetData>
  <sortState xmlns:xlrd2="http://schemas.microsoft.com/office/spreadsheetml/2017/richdata2" ref="A7:AB35">
    <sortCondition ref="AB6"/>
  </sortState>
  <mergeCells count="13">
    <mergeCell ref="F3:F4"/>
    <mergeCell ref="Z1:AA1"/>
    <mergeCell ref="D1:F1"/>
    <mergeCell ref="G1:I1"/>
    <mergeCell ref="P1:R1"/>
    <mergeCell ref="J2:L2"/>
    <mergeCell ref="K1:L1"/>
    <mergeCell ref="P3:R4"/>
    <mergeCell ref="X3:X4"/>
    <mergeCell ref="T3:T4"/>
    <mergeCell ref="U3:U4"/>
    <mergeCell ref="S3:S4"/>
    <mergeCell ref="AC1:AE4"/>
  </mergeCells>
  <conditionalFormatting sqref="O36:O1048576 O1:O4 O28:O30 O6:O26">
    <cfRule type="containsText" dxfId="18" priority="23" operator="containsText" text="outgoing">
      <formula>NOT(ISERROR(SEARCH("outgoing",O1)))</formula>
    </cfRule>
    <cfRule type="containsText" dxfId="17" priority="24" operator="containsText" text="INGOING">
      <formula>NOT(ISERROR(SEARCH("INGOING",O1)))</formula>
    </cfRule>
  </conditionalFormatting>
  <conditionalFormatting sqref="D36:D1048576 D1:D4 D30:D31 D28 D6:D26">
    <cfRule type="containsText" dxfId="16" priority="21" operator="containsText" text="4562356984521568">
      <formula>NOT(ISERROR(SEARCH("4562356984521568",D1)))</formula>
    </cfRule>
    <cfRule type="containsText" dxfId="15" priority="22" operator="containsText" text="354265892135264">
      <formula>NOT(ISERROR(SEARCH("354265892135264",D1)))</formula>
    </cfRule>
  </conditionalFormatting>
  <conditionalFormatting sqref="O31">
    <cfRule type="containsText" dxfId="14" priority="19" operator="containsText" text="outgoing">
      <formula>NOT(ISERROR(SEARCH("outgoing",O31)))</formula>
    </cfRule>
    <cfRule type="containsText" dxfId="13" priority="20" operator="containsText" text="INGOING">
      <formula>NOT(ISERROR(SEARCH("INGOING",O31)))</formula>
    </cfRule>
  </conditionalFormatting>
  <conditionalFormatting sqref="D29">
    <cfRule type="containsText" dxfId="12" priority="5" operator="containsText" text="4562356984521568">
      <formula>NOT(ISERROR(SEARCH("4562356984521568",D29)))</formula>
    </cfRule>
    <cfRule type="containsText" dxfId="11" priority="6" operator="containsText" text="354265892135264">
      <formula>NOT(ISERROR(SEARCH("354265892135264",D29)))</formula>
    </cfRule>
  </conditionalFormatting>
  <conditionalFormatting sqref="B28">
    <cfRule type="containsText" dxfId="10" priority="11" operator="containsText" text="4562356984521568">
      <formula>NOT(ISERROR(SEARCH("4562356984521568",B28)))</formula>
    </cfRule>
    <cfRule type="containsText" dxfId="9" priority="12" operator="containsText" text="354265892135264">
      <formula>NOT(ISERROR(SEARCH("354265892135264",B28)))</formula>
    </cfRule>
  </conditionalFormatting>
  <conditionalFormatting sqref="B30">
    <cfRule type="containsText" dxfId="8" priority="9" operator="containsText" text="4562356984521568">
      <formula>NOT(ISERROR(SEARCH("4562356984521568",B30)))</formula>
    </cfRule>
    <cfRule type="containsText" dxfId="7" priority="10" operator="containsText" text="354265892135264">
      <formula>NOT(ISERROR(SEARCH("354265892135264",B30)))</formula>
    </cfRule>
  </conditionalFormatting>
  <conditionalFormatting sqref="B31">
    <cfRule type="containsText" dxfId="6" priority="7" operator="containsText" text="4562356984521568">
      <formula>NOT(ISERROR(SEARCH("4562356984521568",B31)))</formula>
    </cfRule>
    <cfRule type="containsText" dxfId="5" priority="8" operator="containsText" text="354265892135264">
      <formula>NOT(ISERROR(SEARCH("354265892135264",B31)))</formula>
    </cfRule>
  </conditionalFormatting>
  <conditionalFormatting sqref="O27">
    <cfRule type="containsText" dxfId="4" priority="3" operator="containsText" text="outgoing">
      <formula>NOT(ISERROR(SEARCH("outgoing",O27)))</formula>
    </cfRule>
    <cfRule type="containsText" dxfId="3" priority="4" operator="containsText" text="INGOING">
      <formula>NOT(ISERROR(SEARCH("INGOING",O27)))</formula>
    </cfRule>
  </conditionalFormatting>
  <conditionalFormatting sqref="D27">
    <cfRule type="containsText" dxfId="2" priority="1" operator="containsText" text="4562356984521568">
      <formula>NOT(ISERROR(SEARCH("4562356984521568",D27)))</formula>
    </cfRule>
    <cfRule type="containsText" dxfId="1" priority="2" operator="containsText" text="354265892135264">
      <formula>NOT(ISERROR(SEARCH("354265892135264",D27)))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515B-C2A7-47FA-BE9B-5C7FBDAC358E}">
  <dimension ref="A1:AA72"/>
  <sheetViews>
    <sheetView showZeros="0" showOutlineSymbols="0" showWhiteSpace="0" zoomScale="60" zoomScaleNormal="60" workbookViewId="0">
      <selection activeCell="I24" sqref="I24"/>
    </sheetView>
  </sheetViews>
  <sheetFormatPr defaultColWidth="8.85546875" defaultRowHeight="14.25" x14ac:dyDescent="0.2"/>
  <cols>
    <col min="1" max="1" width="8.85546875" style="33"/>
    <col min="2" max="2" width="8.5703125" style="33" bestFit="1" customWidth="1"/>
    <col min="3" max="3" width="19.140625" style="33" bestFit="1" customWidth="1"/>
    <col min="4" max="5" width="8.85546875" style="33"/>
    <col min="6" max="6" width="12.28515625" style="33" bestFit="1" customWidth="1"/>
    <col min="7" max="7" width="22.28515625" style="33" bestFit="1" customWidth="1"/>
    <col min="8" max="8" width="17.28515625" style="33" bestFit="1" customWidth="1"/>
    <col min="9" max="9" width="21.85546875" style="33" bestFit="1" customWidth="1"/>
    <col min="10" max="10" width="17.7109375" style="33" customWidth="1"/>
    <col min="11" max="11" width="24.140625" style="33" bestFit="1" customWidth="1"/>
    <col min="12" max="12" width="25" style="35" bestFit="1" customWidth="1"/>
    <col min="13" max="13" width="27.28515625" style="33" customWidth="1"/>
    <col min="14" max="14" width="37.7109375" style="33" bestFit="1" customWidth="1"/>
    <col min="15" max="15" width="49.7109375" style="33" bestFit="1" customWidth="1"/>
    <col min="16" max="16" width="51.28515625" style="33" bestFit="1" customWidth="1"/>
    <col min="17" max="17" width="11.140625" style="33" bestFit="1" customWidth="1"/>
    <col min="18" max="18" width="15" style="33" bestFit="1" customWidth="1"/>
    <col min="19" max="19" width="24.28515625" style="33" bestFit="1" customWidth="1"/>
    <col min="20" max="20" width="16.5703125" style="33" bestFit="1" customWidth="1"/>
    <col min="21" max="22" width="15.7109375" style="33" bestFit="1" customWidth="1"/>
    <col min="23" max="23" width="18.28515625" style="34" customWidth="1"/>
    <col min="24" max="24" width="16" style="33" bestFit="1" customWidth="1"/>
    <col min="25" max="25" width="26.7109375" style="34" bestFit="1" customWidth="1"/>
    <col min="26" max="26" width="8.85546875" style="33"/>
    <col min="27" max="27" width="191.42578125" style="33" customWidth="1"/>
    <col min="28" max="28" width="11.7109375" style="33" bestFit="1" customWidth="1"/>
    <col min="29" max="16384" width="8.85546875" style="33"/>
  </cols>
  <sheetData>
    <row r="1" spans="2:27" ht="15" x14ac:dyDescent="0.25">
      <c r="B1" s="37" t="s">
        <v>0</v>
      </c>
      <c r="C1" s="37" t="s">
        <v>1</v>
      </c>
      <c r="D1" s="37" t="s">
        <v>19</v>
      </c>
      <c r="E1" s="37" t="s">
        <v>20</v>
      </c>
      <c r="F1" s="37" t="s">
        <v>171</v>
      </c>
      <c r="G1" s="37" t="s">
        <v>170</v>
      </c>
      <c r="H1" s="37" t="s">
        <v>169</v>
      </c>
      <c r="I1" s="37" t="s">
        <v>168</v>
      </c>
      <c r="J1" s="37" t="s">
        <v>9</v>
      </c>
      <c r="K1" s="37" t="s">
        <v>167</v>
      </c>
      <c r="L1" s="38" t="s">
        <v>166</v>
      </c>
      <c r="M1" s="37" t="s">
        <v>165</v>
      </c>
      <c r="N1" s="37" t="s">
        <v>164</v>
      </c>
      <c r="O1" s="37" t="s">
        <v>163</v>
      </c>
      <c r="P1" s="37" t="s">
        <v>162</v>
      </c>
      <c r="Q1" s="37" t="s">
        <v>161</v>
      </c>
      <c r="R1" s="37" t="s">
        <v>160</v>
      </c>
      <c r="S1" s="37" t="s">
        <v>159</v>
      </c>
      <c r="T1" s="37" t="s">
        <v>158</v>
      </c>
      <c r="U1" s="37" t="s">
        <v>157</v>
      </c>
      <c r="V1" s="37" t="s">
        <v>156</v>
      </c>
      <c r="W1" s="39" t="s">
        <v>3</v>
      </c>
      <c r="X1" s="37" t="s">
        <v>155</v>
      </c>
      <c r="Y1" s="39" t="s">
        <v>154</v>
      </c>
    </row>
    <row r="2" spans="2:27" ht="15" x14ac:dyDescent="0.25">
      <c r="B2" s="37" t="str">
        <f>transakce!B7</f>
        <v>ab01</v>
      </c>
      <c r="C2" s="37">
        <f>transakce!C7</f>
        <v>6666</v>
      </c>
      <c r="D2" s="37">
        <f>transakce!Z7</f>
        <v>1899</v>
      </c>
      <c r="E2" s="37" t="str">
        <f>transakce!AA7</f>
        <v>CZK</v>
      </c>
      <c r="F2" s="39" t="str">
        <f>transakce!R7</f>
        <v/>
      </c>
      <c r="G2" s="40" t="str">
        <f>transakce!P7</f>
        <v/>
      </c>
      <c r="H2" s="40" t="str">
        <f>transakce!Q7</f>
        <v/>
      </c>
      <c r="I2" s="40" t="str">
        <f>transakce!S7</f>
        <v/>
      </c>
      <c r="J2" s="37" t="str">
        <f>transakce!O7</f>
        <v>OUTGOING</v>
      </c>
      <c r="K2" s="37" t="str">
        <f>transakce!X7</f>
        <v>CARD</v>
      </c>
      <c r="L2" s="41" t="str">
        <f>transakce!AB7</f>
        <v>2018-03-09 09:39:48</v>
      </c>
      <c r="M2" s="41" t="str">
        <f>transakce!M7</f>
        <v>2018-03-07 16:51:48</v>
      </c>
      <c r="N2" s="37">
        <f>transakce!Y7</f>
        <v>0</v>
      </c>
      <c r="O2" s="37">
        <f>transakce!U7</f>
        <v>0</v>
      </c>
      <c r="P2" s="37" t="str">
        <f>transakce!T7</f>
        <v/>
      </c>
      <c r="Q2" s="37"/>
      <c r="R2" s="37">
        <f>transakce!V7</f>
        <v>0</v>
      </c>
      <c r="S2" s="37" t="s">
        <v>139</v>
      </c>
      <c r="T2" s="51" t="str">
        <f>transakce!G7</f>
        <v/>
      </c>
      <c r="U2" s="51" t="str">
        <f>transakce!I7</f>
        <v/>
      </c>
      <c r="V2" s="51" t="str">
        <f>transakce!H7</f>
        <v/>
      </c>
      <c r="W2" s="52" t="str">
        <f>transakce!E7</f>
        <v>3181</v>
      </c>
      <c r="X2" s="37" t="str">
        <f>transakce!F7</f>
        <v>Sportisimo</v>
      </c>
      <c r="Y2" s="39" t="str">
        <f>transakce!D7</f>
        <v>3542658921352648</v>
      </c>
      <c r="AA2" s="44" t="str">
        <f t="shared" ref="AA2:AA31" si="0">_xlfn.CONCAT(A39,B39,C39,"""value"": ", A39,D39,E39,Z39,", ", """partyAccount"": ", A39, F39,G39,H39,Z39, ", ", I39, J39, K39, L39, M39, N39, O39, P39, Q39, R39, S39, """additionalInfoDomestic"": ", A39, T39, U39, V39, Z39, ", ", """additionalInfoCard"":", A39, W39, X39, Y39, Z39, Z39)</f>
        <v>{"id": "ab01", "accountId": 6666, "value": {"amount": 1899, "currency": "CZK"}, "partyAccount": {"prefix": "", "accountNumber": "", "bankCode": ""}, "partyDescription": "", "direction": "OUTGOING", "transactionType": "CARD", "valueDate": "2018-03-09 09:39:48", "bookingDate": "2018-03-07 16:51:48", "userDescription": "0", "payerMessage": "0", "payeeMessage": "", "categoryId": , "transactionFee": 0, "transactionFeeCanceled": "true", "additionalInfoDomestic": {"constantSymbol": "", "variableSymbol": "", "specificSymbol": ""}, "additionalInfoCard":{"mcc": "3181", "merchantName": "Sportisimo", "cardNumber": "3542658921352648"}}</v>
      </c>
    </row>
    <row r="3" spans="2:27" ht="15" x14ac:dyDescent="0.25">
      <c r="B3" s="37" t="str">
        <f>transakce!B8</f>
        <v>ab02</v>
      </c>
      <c r="C3" s="37">
        <f>transakce!C8</f>
        <v>6666</v>
      </c>
      <c r="D3" s="37">
        <f>transakce!Z8</f>
        <v>1521</v>
      </c>
      <c r="E3" s="37" t="str">
        <f>transakce!AA8</f>
        <v>CZK</v>
      </c>
      <c r="F3" s="39" t="str">
        <f>transakce!R8</f>
        <v/>
      </c>
      <c r="G3" s="40" t="str">
        <f>transakce!P8</f>
        <v/>
      </c>
      <c r="H3" s="40" t="str">
        <f>transakce!Q8</f>
        <v/>
      </c>
      <c r="I3" s="40" t="str">
        <f>transakce!S8</f>
        <v/>
      </c>
      <c r="J3" s="37" t="str">
        <f>transakce!O8</f>
        <v>OUTGOING</v>
      </c>
      <c r="K3" s="37" t="str">
        <f>transakce!X8</f>
        <v>CARD</v>
      </c>
      <c r="L3" s="41" t="str">
        <f>transakce!AB8</f>
        <v>2018-03-12 07:29:57</v>
      </c>
      <c r="M3" s="41" t="str">
        <f>transakce!M8</f>
        <v>2018-03-11 22:08:21</v>
      </c>
      <c r="N3" s="37">
        <f>transakce!Y8</f>
        <v>0</v>
      </c>
      <c r="O3" s="37" t="str">
        <f>transakce!U8</f>
        <v/>
      </c>
      <c r="P3" s="37" t="str">
        <f>transakce!T8</f>
        <v/>
      </c>
      <c r="Q3" s="37"/>
      <c r="R3" s="37">
        <f>transakce!V8</f>
        <v>0</v>
      </c>
      <c r="S3" s="37" t="s">
        <v>139</v>
      </c>
      <c r="T3" s="51" t="str">
        <f>transakce!G8</f>
        <v/>
      </c>
      <c r="U3" s="51" t="str">
        <f>transakce!I8</f>
        <v/>
      </c>
      <c r="V3" s="51" t="str">
        <f>transakce!H8</f>
        <v/>
      </c>
      <c r="W3" s="52">
        <f>transakce!E8</f>
        <v>3560</v>
      </c>
      <c r="X3" s="37" t="str">
        <f>transakce!F8</f>
        <v>Billa</v>
      </c>
      <c r="Y3" s="39" t="str">
        <f>transakce!D8</f>
        <v>3542658921352648</v>
      </c>
      <c r="AA3" s="44" t="str">
        <f t="shared" si="0"/>
        <v>{"id": "ab02", "accountId": 6666, "value": {"amount": 1521, "currency": "CZK"}, "partyAccount": {"prefix": "", "accountNumber": "", "bankCode": ""}, "partyDescription": "", "direction": "OUTGOING", "transactionType": "CARD", "valueDate": "2018-03-12 07:29:57", "bookingDate": "2018-03-11 22:08:21", "userDescription": "0", "payerMessage": "", "payeeMessage": "", "categoryId": , "transactionFee": 0, "transactionFeeCanceled": "true", "additionalInfoDomestic": {"constantSymbol": "", "variableSymbol": "", "specificSymbol": ""}, "additionalInfoCard":{"mcc": "3560", "merchantName": "Billa", "cardNumber": "3542658921352648"}}</v>
      </c>
    </row>
    <row r="4" spans="2:27" ht="15" x14ac:dyDescent="0.25">
      <c r="B4" s="37" t="str">
        <f>transakce!B9</f>
        <v>ab03</v>
      </c>
      <c r="C4" s="37">
        <f>transakce!C9</f>
        <v>6667</v>
      </c>
      <c r="D4" s="37">
        <f>transakce!Z9</f>
        <v>230</v>
      </c>
      <c r="E4" s="37" t="str">
        <f>transakce!AA9</f>
        <v>CZK</v>
      </c>
      <c r="F4" s="39">
        <f>transakce!R9</f>
        <v>0</v>
      </c>
      <c r="G4" s="40">
        <f>transakce!P9</f>
        <v>0</v>
      </c>
      <c r="H4" s="40">
        <f>transakce!Q9</f>
        <v>0</v>
      </c>
      <c r="I4" s="40">
        <f>transakce!S9</f>
        <v>0</v>
      </c>
      <c r="J4" s="37" t="str">
        <f>transakce!O9</f>
        <v>OUTGOING</v>
      </c>
      <c r="K4" s="37" t="str">
        <f>transakce!X9</f>
        <v>CARD</v>
      </c>
      <c r="L4" s="41" t="str">
        <f>transakce!AB9</f>
        <v>2018-03-17 16:56:02</v>
      </c>
      <c r="M4" s="41" t="str">
        <f>transakce!M9</f>
        <v>2018-03-16 15:58:26</v>
      </c>
      <c r="N4" s="37">
        <f>transakce!Y9</f>
        <v>0</v>
      </c>
      <c r="O4" s="37">
        <f>transakce!U9</f>
        <v>0</v>
      </c>
      <c r="P4" s="37">
        <f>transakce!T9</f>
        <v>0</v>
      </c>
      <c r="Q4" s="37"/>
      <c r="R4" s="37">
        <f>transakce!V9</f>
        <v>0</v>
      </c>
      <c r="S4" s="37" t="s">
        <v>139</v>
      </c>
      <c r="T4" s="51">
        <f>transakce!G9</f>
        <v>0</v>
      </c>
      <c r="U4" s="51">
        <f>transakce!I9</f>
        <v>0</v>
      </c>
      <c r="V4" s="51">
        <f>transakce!H9</f>
        <v>0</v>
      </c>
      <c r="W4" s="52">
        <f>transakce!E9</f>
        <v>5968</v>
      </c>
      <c r="X4" s="37" t="str">
        <f>transakce!F9</f>
        <v>Netflix</v>
      </c>
      <c r="Y4" s="39" t="str">
        <f>transakce!D9</f>
        <v>4562356984521568</v>
      </c>
      <c r="AA4" s="44" t="str">
        <f t="shared" si="0"/>
        <v>{"id": "ab03", "accountId": 6667, "value": {"amount": 230, "currency": "CZK"}, "partyAccount": {"prefix": "0", "accountNumber": "0", "bankCode": "0"}, "partyDescription": "0", "direction": "OUTGOING", "transactionType": "CARD", "valueDate": "2018-03-17 16:56:02", "bookingDate": "2018-03-16 15:58:26", "userDescription": "0", "payerMessage": "0", "payeeMessage": "0", "categoryId": , "transactionFee": 0, "transactionFeeCanceled": "true", "additionalInfoDomestic": {"constantSymbol": "0", "variableSymbol": "0", "specificSymbol": "0"}, "additionalInfoCard":{"mcc": "5968", "merchantName": "Netflix", "cardNumber": "4562356984521568"}}</v>
      </c>
    </row>
    <row r="5" spans="2:27" ht="15" x14ac:dyDescent="0.25">
      <c r="B5" s="37" t="str">
        <f>transakce!B10</f>
        <v>ab04</v>
      </c>
      <c r="C5" s="37">
        <f>transakce!C10</f>
        <v>6667</v>
      </c>
      <c r="D5" s="37">
        <f>transakce!Z10</f>
        <v>4099</v>
      </c>
      <c r="E5" s="37" t="str">
        <f>transakce!AA10</f>
        <v>CZK</v>
      </c>
      <c r="F5" s="39" t="str">
        <f>transakce!R10</f>
        <v>00000001</v>
      </c>
      <c r="G5" s="40" t="str">
        <f>transakce!P10</f>
        <v>785845484688</v>
      </c>
      <c r="H5" s="40" t="str">
        <f>transakce!Q10</f>
        <v>1500</v>
      </c>
      <c r="I5" s="40" t="str">
        <f>transakce!S10</f>
        <v>Hypotecni banka</v>
      </c>
      <c r="J5" s="37" t="str">
        <f>transakce!O10</f>
        <v>OUTGOING</v>
      </c>
      <c r="K5" s="37" t="str">
        <f>transakce!X10</f>
        <v>MORTGAGE</v>
      </c>
      <c r="L5" s="41" t="str">
        <f>transakce!AB10</f>
        <v>2018-04-04 07:59:42</v>
      </c>
      <c r="M5" s="41" t="str">
        <f>transakce!M10</f>
        <v>2018-04-02 11:06:54</v>
      </c>
      <c r="N5" s="37" t="str">
        <f>transakce!Y10</f>
        <v>Mesicni splatka hypoteky</v>
      </c>
      <c r="O5" s="37" t="str">
        <f>transakce!U10</f>
        <v>splatka hypoteky</v>
      </c>
      <c r="P5" s="37" t="str">
        <f>transakce!T10</f>
        <v/>
      </c>
      <c r="Q5" s="37"/>
      <c r="R5" s="37">
        <f>transakce!V10</f>
        <v>0</v>
      </c>
      <c r="S5" s="37" t="s">
        <v>139</v>
      </c>
      <c r="T5" s="51" t="str">
        <f>transakce!G10</f>
        <v/>
      </c>
      <c r="U5" s="51" t="str">
        <f>transakce!I10</f>
        <v/>
      </c>
      <c r="V5" s="51">
        <f>transakce!H10</f>
        <v>0</v>
      </c>
      <c r="W5" s="52">
        <f>transakce!E10</f>
        <v>0</v>
      </c>
      <c r="X5" s="37">
        <f>transakce!F10</f>
        <v>0</v>
      </c>
      <c r="Y5" s="39">
        <f>transakce!D10</f>
        <v>0</v>
      </c>
      <c r="AA5" s="44" t="str">
        <f t="shared" si="0"/>
        <v>{"id": "ab04", "accountId": 6667, "value": {"amount": 4099, "currency": "CZK"}, "partyAccount": {"prefix": "00000001", "accountNumber": "785845484688", "bankCode": "1500"}, "partyDescription": "Hypotecni banka", "direction": "OUTGOING", "transactionType": "MORTGAGE", "valueDate": "2018-04-04 07:59:42", "bookingDate": "2018-04-02 11:06:54", "userDescription": "Mesicni splatka hypoteky", "payerMessage": "splatka hypoteky", "payeeMessage": "", "categoryId": , "transactionFee": 0, "transactionFeeCanceled": "true", "additionalInfoDomestic": {"constantSymbol": "", "variableSymbol": "", "specificSymbol": "0"}, "additionalInfoCard":{"mcc": "0", "merchantName": "0", "cardNumber": "0"}}</v>
      </c>
    </row>
    <row r="6" spans="2:27" ht="15" x14ac:dyDescent="0.25">
      <c r="B6" s="37" t="str">
        <f>transakce!B11</f>
        <v>ab05</v>
      </c>
      <c r="C6" s="37">
        <f>transakce!C11</f>
        <v>6667</v>
      </c>
      <c r="D6" s="37">
        <f>transakce!Z11</f>
        <v>260</v>
      </c>
      <c r="E6" s="37" t="str">
        <f>transakce!AA11</f>
        <v>CZK</v>
      </c>
      <c r="F6" s="39">
        <f>transakce!R11</f>
        <v>0</v>
      </c>
      <c r="G6" s="40">
        <f>transakce!P11</f>
        <v>0</v>
      </c>
      <c r="H6" s="40">
        <f>transakce!Q11</f>
        <v>0</v>
      </c>
      <c r="I6" s="40">
        <f>transakce!S11</f>
        <v>0</v>
      </c>
      <c r="J6" s="37" t="str">
        <f>transakce!O11</f>
        <v>OUTGOING</v>
      </c>
      <c r="K6" s="37" t="str">
        <f>transakce!X11</f>
        <v>CARD</v>
      </c>
      <c r="L6" s="41" t="str">
        <f>transakce!AB11</f>
        <v>2018-04-08 00:50:19</v>
      </c>
      <c r="M6" s="41" t="str">
        <f>transakce!M11</f>
        <v>2018-04-07 08:02:19</v>
      </c>
      <c r="N6" s="37">
        <f>transakce!Y11</f>
        <v>0</v>
      </c>
      <c r="O6" s="37">
        <f>transakce!U11</f>
        <v>0</v>
      </c>
      <c r="P6" s="37">
        <f>transakce!T11</f>
        <v>0</v>
      </c>
      <c r="Q6" s="37"/>
      <c r="R6" s="37">
        <f>transakce!V11</f>
        <v>0</v>
      </c>
      <c r="S6" s="37" t="s">
        <v>139</v>
      </c>
      <c r="T6" s="51">
        <f>transakce!G11</f>
        <v>0</v>
      </c>
      <c r="U6" s="51">
        <f>transakce!I11</f>
        <v>0</v>
      </c>
      <c r="V6" s="51">
        <f>transakce!H11</f>
        <v>0</v>
      </c>
      <c r="W6" s="52" t="str">
        <f>transakce!E11</f>
        <v>2358</v>
      </c>
      <c r="X6" s="37" t="str">
        <f>transakce!F11</f>
        <v>Bio Central</v>
      </c>
      <c r="Y6" s="39" t="str">
        <f>transakce!D11</f>
        <v>4562356984521568</v>
      </c>
      <c r="AA6" s="44" t="str">
        <f t="shared" si="0"/>
        <v>{"id": "ab05", "accountId": 6667, "value": {"amount": 260, "currency": "CZK"}, "partyAccount": {"prefix": "0", "accountNumber": "0", "bankCode": "0"}, "partyDescription": "0", "direction": "OUTGOING", "transactionType": "CARD", "valueDate": "2018-04-08 00:50:19", "bookingDate": "2018-04-07 08:02:19", "userDescription": "0", "payerMessage": "0", "payeeMessage": "0", "categoryId": , "transactionFee": 0, "transactionFeeCanceled": "true", "additionalInfoDomestic": {"constantSymbol": "0", "variableSymbol": "0", "specificSymbol": "0"}, "additionalInfoCard":{"mcc": "2358", "merchantName": "Bio Central", "cardNumber": "4562356984521568"}}</v>
      </c>
    </row>
    <row r="7" spans="2:27" ht="15" x14ac:dyDescent="0.25">
      <c r="B7" s="37" t="str">
        <f>transakce!B12</f>
        <v>ab06</v>
      </c>
      <c r="C7" s="37">
        <f>transakce!C12</f>
        <v>6667</v>
      </c>
      <c r="D7" s="37">
        <f>transakce!Z12</f>
        <v>2500</v>
      </c>
      <c r="E7" s="37" t="str">
        <f>transakce!AA12</f>
        <v>CZK</v>
      </c>
      <c r="F7" s="39" t="str">
        <f>transakce!R12</f>
        <v>00000014</v>
      </c>
      <c r="G7" s="40" t="str">
        <f>transakce!P12</f>
        <v>945171781792</v>
      </c>
      <c r="H7" s="40" t="str">
        <f>transakce!Q12</f>
        <v>0200</v>
      </c>
      <c r="I7" s="40">
        <f>transakce!S12</f>
        <v>0</v>
      </c>
      <c r="J7" s="37" t="str">
        <f>transakce!O12</f>
        <v>OUTGOING</v>
      </c>
      <c r="K7" s="37" t="str">
        <f>transakce!X12</f>
        <v>PAYMENT_HOME</v>
      </c>
      <c r="L7" s="41" t="str">
        <f>transakce!AB12</f>
        <v>2018-05-25 01:08:14</v>
      </c>
      <c r="M7" s="41" t="str">
        <f>transakce!M12</f>
        <v>2018-05-22 06:25:02</v>
      </c>
      <c r="N7" s="37" t="str">
        <f>transakce!Y12</f>
        <v>Muj landlord</v>
      </c>
      <c r="O7" s="37" t="str">
        <f>transakce!U12</f>
        <v>najem</v>
      </c>
      <c r="P7" s="37">
        <f>transakce!T12</f>
        <v>0</v>
      </c>
      <c r="Q7" s="37"/>
      <c r="R7" s="37">
        <f>transakce!V12</f>
        <v>0</v>
      </c>
      <c r="S7" s="37" t="s">
        <v>139</v>
      </c>
      <c r="T7" s="51">
        <f>transakce!G12</f>
        <v>4482</v>
      </c>
      <c r="U7" s="51">
        <f>transakce!I12</f>
        <v>927335598</v>
      </c>
      <c r="V7" s="51">
        <f>transakce!H12</f>
        <v>0</v>
      </c>
      <c r="W7" s="52" t="str">
        <f>transakce!E12</f>
        <v/>
      </c>
      <c r="X7" s="37" t="str">
        <f>transakce!F12</f>
        <v/>
      </c>
      <c r="Y7" s="39">
        <f>transakce!D12</f>
        <v>0</v>
      </c>
      <c r="AA7" s="44" t="str">
        <f t="shared" si="0"/>
        <v>{"id": "ab06", "accountId": 6667, "value": {"amount": 2500, "currency": "CZK"}, "partyAccount": {"prefix": "00000014", "accountNumber": "945171781792", "bankCode": "0200"}, "partyDescription": "0", "direction": "OUTGOING", "transactionType": "PAYMENT_HOME", "valueDate": "2018-05-25 01:08:14", "bookingDate": "2018-05-22 06:25:02", "userDescription": "Muj landlord", "payerMessage": "najem", "payeeMessage": "0", "categoryId": , "transactionFee": 0, "transactionFeeCanceled": "true", "additionalInfoDomestic": {"constantSymbol": "4482", "variableSymbol": "927335598", "specificSymbol": "0"}, "additionalInfoCard":{"mcc": "", "merchantName": "", "cardNumber": "0"}}</v>
      </c>
    </row>
    <row r="8" spans="2:27" ht="15" x14ac:dyDescent="0.25">
      <c r="B8" s="37" t="str">
        <f>transakce!B13</f>
        <v>ab07</v>
      </c>
      <c r="C8" s="37">
        <f>transakce!C13</f>
        <v>6667</v>
      </c>
      <c r="D8" s="37">
        <f>transakce!Z13</f>
        <v>262</v>
      </c>
      <c r="E8" s="37" t="str">
        <f>transakce!AA13</f>
        <v>CZK</v>
      </c>
      <c r="F8" s="39" t="str">
        <f>transakce!R13</f>
        <v>00000000</v>
      </c>
      <c r="G8" s="40" t="str">
        <f>transakce!P13</f>
        <v>191816107239</v>
      </c>
      <c r="H8" s="40" t="str">
        <f>transakce!Q13</f>
        <v>0800</v>
      </c>
      <c r="I8" s="40">
        <f>transakce!S13</f>
        <v>0</v>
      </c>
      <c r="J8" s="37" t="str">
        <f>transakce!O13</f>
        <v>INCOMING</v>
      </c>
      <c r="K8" s="37" t="str">
        <f>transakce!X13</f>
        <v>PAYMENT_HOME</v>
      </c>
      <c r="L8" s="41" t="str">
        <f>transakce!AB13</f>
        <v>2018-05-25 11:36:46</v>
      </c>
      <c r="M8" s="41" t="str">
        <f>transakce!M13</f>
        <v>2018-05-24 01:31:58</v>
      </c>
      <c r="N8" s="37" t="str">
        <f>transakce!Y13</f>
        <v>amigo</v>
      </c>
      <c r="O8" s="37">
        <f>transakce!U13</f>
        <v>0</v>
      </c>
      <c r="P8" s="37" t="str">
        <f>transakce!T13</f>
        <v>pivo patek</v>
      </c>
      <c r="Q8" s="37"/>
      <c r="R8" s="37">
        <f>transakce!V13</f>
        <v>0</v>
      </c>
      <c r="S8" s="37" t="s">
        <v>139</v>
      </c>
      <c r="T8" s="51">
        <f>transakce!G13</f>
        <v>6771</v>
      </c>
      <c r="U8" s="51">
        <f>transakce!I13</f>
        <v>4457394676</v>
      </c>
      <c r="V8" s="51">
        <f>transakce!H13</f>
        <v>0</v>
      </c>
      <c r="W8" s="52" t="str">
        <f>transakce!E13</f>
        <v/>
      </c>
      <c r="X8" s="37" t="str">
        <f>transakce!F13</f>
        <v/>
      </c>
      <c r="Y8" s="39">
        <f>transakce!D13</f>
        <v>0</v>
      </c>
      <c r="AA8" s="44" t="str">
        <f t="shared" si="0"/>
        <v>{"id": "ab07", "accountId": 6667, "value": {"amount": 262, "currency": "CZK"}, "partyAccount": {"prefix": "00000000", "accountNumber": "191816107239", "bankCode": "0800"}, "partyDescription": "0", "direction": "INCOMING", "transactionType": "PAYMENT_HOME", "valueDate": "2018-05-25 11:36:46", "bookingDate": "2018-05-24 01:31:58", "userDescription": "amigo", "payerMessage": "0", "payeeMessage": "pivo patek", "categoryId": , "transactionFee": 0, "transactionFeeCanceled": "true", "additionalInfoDomestic": {"constantSymbol": "6771", "variableSymbol": "4457394676", "specificSymbol": "0"}, "additionalInfoCard":{"mcc": "", "merchantName": "", "cardNumber": "0"}}</v>
      </c>
    </row>
    <row r="9" spans="2:27" ht="15" x14ac:dyDescent="0.25">
      <c r="B9" s="37" t="str">
        <f>transakce!B14</f>
        <v>ab08</v>
      </c>
      <c r="C9" s="37">
        <f>transakce!C14</f>
        <v>6667</v>
      </c>
      <c r="D9" s="37">
        <f>transakce!Z14</f>
        <v>55</v>
      </c>
      <c r="E9" s="37" t="str">
        <f>transakce!AA14</f>
        <v>CZK</v>
      </c>
      <c r="F9" s="39">
        <f>transakce!R14</f>
        <v>0</v>
      </c>
      <c r="G9" s="40">
        <f>transakce!P14</f>
        <v>0</v>
      </c>
      <c r="H9" s="40">
        <f>transakce!Q14</f>
        <v>0</v>
      </c>
      <c r="I9" s="40" t="str">
        <f>transakce!S14</f>
        <v/>
      </c>
      <c r="J9" s="37" t="str">
        <f>transakce!O14</f>
        <v>OUTGOING</v>
      </c>
      <c r="K9" s="37" t="str">
        <f>transakce!X14</f>
        <v>CARD</v>
      </c>
      <c r="L9" s="41" t="str">
        <f>transakce!AB14</f>
        <v>2018-06-04 08:00:10</v>
      </c>
      <c r="M9" s="41" t="str">
        <f>transakce!M14</f>
        <v>2018-06-03 08:28:58</v>
      </c>
      <c r="N9" s="37">
        <f>transakce!Y14</f>
        <v>0</v>
      </c>
      <c r="O9" s="37" t="str">
        <f>transakce!U14</f>
        <v/>
      </c>
      <c r="P9" s="37" t="str">
        <f>transakce!T14</f>
        <v/>
      </c>
      <c r="Q9" s="37"/>
      <c r="R9" s="37">
        <f>transakce!V14</f>
        <v>0</v>
      </c>
      <c r="S9" s="37" t="s">
        <v>139</v>
      </c>
      <c r="T9" s="51" t="str">
        <f>transakce!G14</f>
        <v/>
      </c>
      <c r="U9" s="51" t="str">
        <f>transakce!I14</f>
        <v/>
      </c>
      <c r="V9" s="51" t="str">
        <f>transakce!H14</f>
        <v/>
      </c>
      <c r="W9" s="52">
        <f>transakce!E14</f>
        <v>4449</v>
      </c>
      <c r="X9" s="37" t="str">
        <f>transakce!F14</f>
        <v>Kafekara</v>
      </c>
      <c r="Y9" s="39" t="str">
        <f>transakce!D14</f>
        <v>4562356984521568</v>
      </c>
      <c r="AA9" s="44" t="str">
        <f t="shared" si="0"/>
        <v>{"id": "ab08", "accountId": 6667, "value": {"amount": 55, "currency": "CZK"}, "partyAccount": {"prefix": "0", "accountNumber": "0", "bankCode": "0"}, "partyDescription": "", "direction": "OUTGOING", "transactionType": "CARD", "valueDate": "2018-06-04 08:00:10", "bookingDate": "2018-06-03 08:28:58", "userDescription": "0", "payerMessage": "", "payeeMessage": "", "categoryId": , "transactionFee": 0, "transactionFeeCanceled": "true", "additionalInfoDomestic": {"constantSymbol": "", "variableSymbol": "", "specificSymbol": ""}, "additionalInfoCard":{"mcc": "4449", "merchantName": "Kafekara", "cardNumber": "4562356984521568"}}</v>
      </c>
    </row>
    <row r="10" spans="2:27" ht="15" x14ac:dyDescent="0.25">
      <c r="B10" s="37" t="str">
        <f>transakce!B15</f>
        <v>ab09</v>
      </c>
      <c r="C10" s="37">
        <f>transakce!C15</f>
        <v>6667</v>
      </c>
      <c r="D10" s="37">
        <f>transakce!Z15</f>
        <v>157</v>
      </c>
      <c r="E10" s="37" t="str">
        <f>transakce!AA15</f>
        <v>CZK</v>
      </c>
      <c r="F10" s="39" t="str">
        <f>transakce!R15</f>
        <v/>
      </c>
      <c r="G10" s="40" t="str">
        <f>transakce!P15</f>
        <v/>
      </c>
      <c r="H10" s="40" t="str">
        <f>transakce!Q15</f>
        <v/>
      </c>
      <c r="I10" s="40" t="str">
        <f>transakce!S15</f>
        <v>Regiojet CZ</v>
      </c>
      <c r="J10" s="37" t="str">
        <f>transakce!O15</f>
        <v>OUTGOING</v>
      </c>
      <c r="K10" s="37" t="str">
        <f>transakce!X15</f>
        <v>CARD</v>
      </c>
      <c r="L10" s="41" t="str">
        <f>transakce!AB15</f>
        <v>2018-07-26 10:15:41</v>
      </c>
      <c r="M10" s="41" t="str">
        <f>transakce!M15</f>
        <v>2018-07-23 16:01:17</v>
      </c>
      <c r="N10" s="37">
        <f>transakce!Y15</f>
        <v>0</v>
      </c>
      <c r="O10" s="37" t="str">
        <f>transakce!U15</f>
        <v/>
      </c>
      <c r="P10" s="37" t="str">
        <f>transakce!T15</f>
        <v/>
      </c>
      <c r="Q10" s="37"/>
      <c r="R10" s="37">
        <f>transakce!V15</f>
        <v>0</v>
      </c>
      <c r="S10" s="37" t="s">
        <v>139</v>
      </c>
      <c r="T10" s="51" t="str">
        <f>transakce!G15</f>
        <v/>
      </c>
      <c r="U10" s="51" t="str">
        <f>transakce!I15</f>
        <v/>
      </c>
      <c r="V10" s="51" t="str">
        <f>transakce!H15</f>
        <v/>
      </c>
      <c r="W10" s="52">
        <f>transakce!E15</f>
        <v>3110</v>
      </c>
      <c r="X10" s="37" t="str">
        <f>transakce!F15</f>
        <v>Regiojet</v>
      </c>
      <c r="Y10" s="39" t="str">
        <f>transakce!D15</f>
        <v>3542658921352648</v>
      </c>
      <c r="AA10" s="44" t="str">
        <f t="shared" si="0"/>
        <v>{"id": "ab09", "accountId": 6667, "value": {"amount": 157, "currency": "CZK"}, "partyAccount": {"prefix": "", "accountNumber": "", "bankCode": ""}, "partyDescription": "Regiojet CZ", "direction": "OUTGOING", "transactionType": "CARD", "valueDate": "2018-07-26 10:15:41", "bookingDate": "2018-07-23 16:01:17", "userDescription": "0", "payerMessage": "", "payeeMessage": "", "categoryId": , "transactionFee": 0, "transactionFeeCanceled": "true", "additionalInfoDomestic": {"constantSymbol": "", "variableSymbol": "", "specificSymbol": ""}, "additionalInfoCard":{"mcc": "3110", "merchantName": "Regiojet", "cardNumber": "3542658921352648"}}</v>
      </c>
    </row>
    <row r="11" spans="2:27" ht="15" x14ac:dyDescent="0.25">
      <c r="B11" s="37" t="str">
        <f>transakce!B16</f>
        <v>ab10</v>
      </c>
      <c r="C11" s="37">
        <f>transakce!C16</f>
        <v>6667</v>
      </c>
      <c r="D11" s="37">
        <f>transakce!Z16</f>
        <v>130</v>
      </c>
      <c r="E11" s="37" t="str">
        <f>transakce!AA16</f>
        <v>CZK</v>
      </c>
      <c r="F11" s="39" t="str">
        <f>transakce!R16</f>
        <v>00000000</v>
      </c>
      <c r="G11" s="40" t="str">
        <f>transakce!P16</f>
        <v>45135662294</v>
      </c>
      <c r="H11" s="40" t="str">
        <f>transakce!Q16</f>
        <v>0800</v>
      </c>
      <c r="I11" s="40">
        <f>transakce!S16</f>
        <v>0</v>
      </c>
      <c r="J11" s="37" t="str">
        <f>transakce!O16</f>
        <v>INCOMING</v>
      </c>
      <c r="K11" s="37" t="str">
        <f>transakce!X16</f>
        <v>PAYMENT_HOME</v>
      </c>
      <c r="L11" s="41" t="str">
        <f>transakce!AB16</f>
        <v>2018-08-21 01:21:50</v>
      </c>
      <c r="M11" s="41" t="str">
        <f>transakce!M16</f>
        <v>2018-08-20 18:38:38</v>
      </c>
      <c r="N11" s="37" t="str">
        <f>transakce!Y16</f>
        <v>kamoska</v>
      </c>
      <c r="O11" s="37">
        <f>transakce!U16</f>
        <v>0</v>
      </c>
      <c r="P11" s="37" t="str">
        <f>transakce!T16</f>
        <v>za listek do kina</v>
      </c>
      <c r="Q11" s="37"/>
      <c r="R11" s="37">
        <f>transakce!V16</f>
        <v>0</v>
      </c>
      <c r="S11" s="37" t="s">
        <v>139</v>
      </c>
      <c r="T11" s="51">
        <f>transakce!G16</f>
        <v>3317</v>
      </c>
      <c r="U11" s="51">
        <f>transakce!I16</f>
        <v>777</v>
      </c>
      <c r="V11" s="51">
        <f>transakce!H16</f>
        <v>0</v>
      </c>
      <c r="W11" s="52" t="str">
        <f>transakce!E16</f>
        <v/>
      </c>
      <c r="X11" s="37" t="str">
        <f>transakce!F16</f>
        <v/>
      </c>
      <c r="Y11" s="39">
        <f>transakce!D16</f>
        <v>0</v>
      </c>
      <c r="AA11" s="44" t="str">
        <f t="shared" si="0"/>
        <v>{"id": "ab10", "accountId": 6667, "value": {"amount": 130, "currency": "CZK"}, "partyAccount": {"prefix": "00000000", "accountNumber": "45135662294", "bankCode": "0800"}, "partyDescription": "0", "direction": "INCOMING", "transactionType": "PAYMENT_HOME", "valueDate": "2018-08-21 01:21:50", "bookingDate": "2018-08-20 18:38:38", "userDescription": "kamoska", "payerMessage": "0", "payeeMessage": "za listek do kina", "categoryId": , "transactionFee": 0, "transactionFeeCanceled": "true", "additionalInfoDomestic": {"constantSymbol": "3317", "variableSymbol": "777", "specificSymbol": "0"}, "additionalInfoCard":{"mcc": "", "merchantName": "", "cardNumber": "0"}}</v>
      </c>
    </row>
    <row r="12" spans="2:27" ht="15" x14ac:dyDescent="0.25">
      <c r="B12" s="37" t="str">
        <f>transakce!B17</f>
        <v>ab11</v>
      </c>
      <c r="C12" s="37">
        <f>transakce!C17</f>
        <v>6667</v>
      </c>
      <c r="D12" s="37">
        <f>transakce!Z17</f>
        <v>83</v>
      </c>
      <c r="E12" s="37" t="str">
        <f>transakce!AA17</f>
        <v>CZK</v>
      </c>
      <c r="F12" s="39" t="str">
        <f>transakce!R17</f>
        <v>12549856</v>
      </c>
      <c r="G12" s="40" t="str">
        <f>transakce!P17</f>
        <v>528827605187</v>
      </c>
      <c r="H12" s="40" t="str">
        <f>transakce!Q17</f>
        <v>0800</v>
      </c>
      <c r="I12" s="40">
        <f>transakce!S17</f>
        <v>0</v>
      </c>
      <c r="J12" s="37" t="str">
        <f>transakce!O17</f>
        <v>INCOMING</v>
      </c>
      <c r="K12" s="37" t="str">
        <f>transakce!X17</f>
        <v>PAYMENT_HOME</v>
      </c>
      <c r="L12" s="41" t="str">
        <f>transakce!AB17</f>
        <v>2018-09-28 03:07:09</v>
      </c>
      <c r="M12" s="41" t="str">
        <f>transakce!M17</f>
        <v>2018-09-26 07:26:21</v>
      </c>
      <c r="N12" s="37">
        <f>transakce!Y17</f>
        <v>0</v>
      </c>
      <c r="O12" s="37">
        <f>transakce!U17</f>
        <v>0</v>
      </c>
      <c r="P12" s="37">
        <f>transakce!T17</f>
        <v>0</v>
      </c>
      <c r="Q12" s="37"/>
      <c r="R12" s="37">
        <f>transakce!V17</f>
        <v>0</v>
      </c>
      <c r="S12" s="37" t="s">
        <v>139</v>
      </c>
      <c r="T12" s="51">
        <f>transakce!G17</f>
        <v>0</v>
      </c>
      <c r="U12" s="51">
        <f>transakce!I17</f>
        <v>0</v>
      </c>
      <c r="V12" s="51">
        <f>transakce!H17</f>
        <v>6484975897</v>
      </c>
      <c r="W12" s="52" t="str">
        <f>transakce!E17</f>
        <v/>
      </c>
      <c r="X12" s="37">
        <f>transakce!F17</f>
        <v>0</v>
      </c>
      <c r="Y12" s="39">
        <f>transakce!D17</f>
        <v>0</v>
      </c>
      <c r="AA12" s="44" t="str">
        <f t="shared" si="0"/>
        <v>{"id": "ab11", "accountId": 6667, "value": {"amount": 83, "currency": "CZK"}, "partyAccount": {"prefix": "12549856", "accountNumber": "528827605187", "bankCode": "0800"}, "partyDescription": "0", "direction": "INCOMING", "transactionType": "PAYMENT_HOME", "valueDate": "2018-09-28 03:07:09", "bookingDate": "2018-09-26 07:26:21", "userDescription": "0", "payerMessage": "0", "payeeMessage": "0", "categoryId": , "transactionFee": 0, "transactionFeeCanceled": "true", "additionalInfoDomestic": {"constantSymbol": "0", "variableSymbol": "0", "specificSymbol": "6484975897"}, "additionalInfoCard":{"mcc": "", "merchantName": "0", "cardNumber": "0"}}</v>
      </c>
    </row>
    <row r="13" spans="2:27" ht="15" x14ac:dyDescent="0.25">
      <c r="B13" s="37" t="str">
        <f>transakce!B18</f>
        <v>ab12</v>
      </c>
      <c r="C13" s="37">
        <f>transakce!C18</f>
        <v>6667</v>
      </c>
      <c r="D13" s="37">
        <f>transakce!Z18</f>
        <v>17325</v>
      </c>
      <c r="E13" s="37" t="str">
        <f>transakce!AA18</f>
        <v>CZK</v>
      </c>
      <c r="F13" s="39" t="str">
        <f>transakce!R18</f>
        <v>67010000</v>
      </c>
      <c r="G13" s="40" t="str">
        <f>transakce!P18</f>
        <v>5631075535</v>
      </c>
      <c r="H13" s="40" t="str">
        <f>transakce!Q18</f>
        <v>0600</v>
      </c>
      <c r="I13" s="50" t="str">
        <f>transakce!S18</f>
        <v>McDonald''s</v>
      </c>
      <c r="J13" s="37" t="str">
        <f>transakce!O18</f>
        <v>INCOMING</v>
      </c>
      <c r="K13" s="37" t="str">
        <f>transakce!X18</f>
        <v>PAYMENT_HOME</v>
      </c>
      <c r="L13" s="41" t="str">
        <f>transakce!AB18</f>
        <v>2018-10-25 10:32:37</v>
      </c>
      <c r="M13" s="41" t="str">
        <f>transakce!M18</f>
        <v>2018-10-23 10:32:37</v>
      </c>
      <c r="N13" s="37" t="str">
        <f>transakce!Y18</f>
        <v>Muj zamestanavatel</v>
      </c>
      <c r="O13" s="37">
        <f>transakce!U18</f>
        <v>0</v>
      </c>
      <c r="P13" s="37" t="str">
        <f>transakce!T18</f>
        <v>vyplata za 09/2018</v>
      </c>
      <c r="Q13" s="37"/>
      <c r="R13" s="37">
        <f>transakce!V18</f>
        <v>0</v>
      </c>
      <c r="S13" s="37" t="s">
        <v>139</v>
      </c>
      <c r="T13" s="51">
        <f>transakce!G18</f>
        <v>7890</v>
      </c>
      <c r="U13" s="51">
        <f>transakce!I18</f>
        <v>201809666</v>
      </c>
      <c r="V13" s="51">
        <f>transakce!H18</f>
        <v>0</v>
      </c>
      <c r="W13" s="52">
        <f>transakce!E18</f>
        <v>0</v>
      </c>
      <c r="X13" s="37">
        <f>transakce!F18</f>
        <v>0</v>
      </c>
      <c r="Y13" s="39">
        <f>transakce!D18</f>
        <v>0</v>
      </c>
      <c r="AA13" s="44" t="str">
        <f t="shared" si="0"/>
        <v>{"id": "ab12", "accountId": 6667, "value": {"amount": 17325, "currency": "CZK"}, "partyAccount": {"prefix": "67010000", "accountNumber": "5631075535", "bankCode": "0600"}, "partyDescription": "McDonald''s", "direction": "INCOMING", "transactionType": "PAYMENT_HOME", "valueDate": "2018-10-25 10:32:37", "bookingDate": "2018-10-23 10:32:37", "userDescription": "Muj zamestanavatel", "payerMessage": "0", "payeeMessage": "vyplata za 09/2018", "categoryId": , "transactionFee": 0, "transactionFeeCanceled": "true", "additionalInfoDomestic": {"constantSymbol": "7890", "variableSymbol": "201809666", "specificSymbol": "0"}, "additionalInfoCard":{"mcc": "0", "merchantName": "0", "cardNumber": "0"}}</v>
      </c>
    </row>
    <row r="14" spans="2:27" ht="15" x14ac:dyDescent="0.25">
      <c r="B14" s="37" t="str">
        <f>transakce!B19</f>
        <v>ab13</v>
      </c>
      <c r="C14" s="37">
        <f>transakce!C19</f>
        <v>6667</v>
      </c>
      <c r="D14" s="37">
        <f>transakce!Z19</f>
        <v>249</v>
      </c>
      <c r="E14" s="37" t="str">
        <f>transakce!AA19</f>
        <v>CZK</v>
      </c>
      <c r="F14" s="39">
        <f>transakce!R19</f>
        <v>0</v>
      </c>
      <c r="G14" s="40">
        <f>transakce!P19</f>
        <v>0</v>
      </c>
      <c r="H14" s="40">
        <f>transakce!Q19</f>
        <v>0</v>
      </c>
      <c r="I14" s="40" t="str">
        <f>transakce!S19</f>
        <v/>
      </c>
      <c r="J14" s="37" t="str">
        <f>transakce!O19</f>
        <v>OUTGOING</v>
      </c>
      <c r="K14" s="37" t="str">
        <f>transakce!X19</f>
        <v>CARD</v>
      </c>
      <c r="L14" s="41" t="str">
        <f>transakce!AB19</f>
        <v>2018-10-26 04:22:06</v>
      </c>
      <c r="M14" s="41" t="str">
        <f>transakce!M19</f>
        <v>2019-10-24 3:22:06</v>
      </c>
      <c r="N14" s="37">
        <f>transakce!Y19</f>
        <v>0</v>
      </c>
      <c r="O14" s="37" t="str">
        <f>transakce!U19</f>
        <v/>
      </c>
      <c r="P14" s="37" t="str">
        <f>transakce!T19</f>
        <v/>
      </c>
      <c r="Q14" s="37"/>
      <c r="R14" s="37">
        <f>transakce!V19</f>
        <v>0</v>
      </c>
      <c r="S14" s="37" t="s">
        <v>139</v>
      </c>
      <c r="T14" s="51" t="str">
        <f>transakce!G19</f>
        <v/>
      </c>
      <c r="U14" s="51" t="str">
        <f>transakce!I19</f>
        <v/>
      </c>
      <c r="V14" s="51" t="str">
        <f>transakce!H19</f>
        <v/>
      </c>
      <c r="W14" s="52">
        <f>transakce!E19</f>
        <v>7277</v>
      </c>
      <c r="X14" s="37" t="str">
        <f>transakce!F19</f>
        <v>Burgrarna</v>
      </c>
      <c r="Y14" s="39" t="str">
        <f>transakce!D19</f>
        <v>4562356984521568</v>
      </c>
      <c r="AA14" s="44" t="str">
        <f t="shared" si="0"/>
        <v>{"id": "ab13", "accountId": 6667, "value": {"amount": 249, "currency": "CZK"}, "partyAccount": {"prefix": "0", "accountNumber": "0", "bankCode": "0"}, "partyDescription": "", "direction": "OUTGOING", "transactionType": "CARD", "valueDate": "2018-10-26 04:22:06", "bookingDate": "2019-10-24 3:22:06", "userDescription": "0", "payerMessage": "", "payeeMessage": "", "categoryId": , "transactionFee": 0, "transactionFeeCanceled": "true", "additionalInfoDomestic": {"constantSymbol": "", "variableSymbol": "", "specificSymbol": ""}, "additionalInfoCard":{"mcc": "7277", "merchantName": "Burgrarna", "cardNumber": "4562356984521568"}}</v>
      </c>
    </row>
    <row r="15" spans="2:27" ht="15" x14ac:dyDescent="0.25">
      <c r="B15" s="37" t="str">
        <f>transakce!B20</f>
        <v>ab14</v>
      </c>
      <c r="C15" s="37">
        <f>transakce!C20</f>
        <v>6667</v>
      </c>
      <c r="D15" s="37">
        <f>transakce!Z20</f>
        <v>6200</v>
      </c>
      <c r="E15" s="37" t="str">
        <f>transakce!AA20</f>
        <v>CZK</v>
      </c>
      <c r="F15" s="39" t="str">
        <f>transakce!R20</f>
        <v>00000000</v>
      </c>
      <c r="G15" s="40" t="str">
        <f>transakce!P20</f>
        <v>162978789688</v>
      </c>
      <c r="H15" s="40" t="str">
        <f>transakce!Q20</f>
        <v>2700</v>
      </c>
      <c r="I15" s="40">
        <f>transakce!S20</f>
        <v>0</v>
      </c>
      <c r="J15" s="37" t="str">
        <f>transakce!O20</f>
        <v>INCOMING</v>
      </c>
      <c r="K15" s="37" t="str">
        <f>transakce!X20</f>
        <v>PAYMENT_HOME</v>
      </c>
      <c r="L15" s="41" t="str">
        <f>transakce!AB20</f>
        <v>2018-11-07 17:45:44</v>
      </c>
      <c r="M15" s="41" t="str">
        <f>transakce!M20</f>
        <v>2018-11-06 15:45:44</v>
      </c>
      <c r="N15" s="37">
        <f>transakce!Y20</f>
        <v>0</v>
      </c>
      <c r="O15" s="37">
        <f>transakce!U20</f>
        <v>0</v>
      </c>
      <c r="P15" s="37" t="str">
        <f>transakce!T20</f>
        <v>splatka dluhu</v>
      </c>
      <c r="Q15" s="37"/>
      <c r="R15" s="37">
        <f>transakce!V20</f>
        <v>0</v>
      </c>
      <c r="S15" s="37" t="s">
        <v>139</v>
      </c>
      <c r="T15" s="51">
        <f>transakce!G20</f>
        <v>0</v>
      </c>
      <c r="U15" s="51">
        <f>transakce!I20</f>
        <v>201810</v>
      </c>
      <c r="V15" s="51">
        <f>transakce!H20</f>
        <v>5387662130</v>
      </c>
      <c r="W15" s="52" t="str">
        <f>transakce!E20</f>
        <v/>
      </c>
      <c r="X15" s="37">
        <f>transakce!F20</f>
        <v>0</v>
      </c>
      <c r="Y15" s="39">
        <f>transakce!D20</f>
        <v>0</v>
      </c>
      <c r="AA15" s="44" t="str">
        <f t="shared" si="0"/>
        <v>{"id": "ab14", "accountId": 6667, "value": {"amount": 6200, "currency": "CZK"}, "partyAccount": {"prefix": "00000000", "accountNumber": "162978789688", "bankCode": "2700"}, "partyDescription": "0", "direction": "INCOMING", "transactionType": "PAYMENT_HOME", "valueDate": "2018-11-07 17:45:44", "bookingDate": "2018-11-06 15:45:44", "userDescription": "0", "payerMessage": "0", "payeeMessage": "splatka dluhu", "categoryId": , "transactionFee": 0, "transactionFeeCanceled": "true", "additionalInfoDomestic": {"constantSymbol": "0", "variableSymbol": "201810", "specificSymbol": "5387662130"}, "additionalInfoCard":{"mcc": "", "merchantName": "0", "cardNumber": "0"}}</v>
      </c>
    </row>
    <row r="16" spans="2:27" ht="15" x14ac:dyDescent="0.25">
      <c r="B16" s="37" t="str">
        <f>transakce!B21</f>
        <v>ab15</v>
      </c>
      <c r="C16" s="37">
        <f>transakce!C21</f>
        <v>6667</v>
      </c>
      <c r="D16" s="37">
        <f>transakce!Z21</f>
        <v>1392</v>
      </c>
      <c r="E16" s="37" t="str">
        <f>transakce!AA21</f>
        <v>CZK</v>
      </c>
      <c r="F16" s="39" t="str">
        <f>transakce!R21</f>
        <v/>
      </c>
      <c r="G16" s="40" t="str">
        <f>transakce!P21</f>
        <v/>
      </c>
      <c r="H16" s="40" t="str">
        <f>transakce!Q21</f>
        <v/>
      </c>
      <c r="I16" s="40" t="str">
        <f>transakce!S21</f>
        <v/>
      </c>
      <c r="J16" s="37" t="str">
        <f>transakce!O21</f>
        <v>OUTGOING</v>
      </c>
      <c r="K16" s="37" t="str">
        <f>transakce!X21</f>
        <v>CARD</v>
      </c>
      <c r="L16" s="41" t="str">
        <f>transakce!AB21</f>
        <v>2018-11-30 11:59:52</v>
      </c>
      <c r="M16" s="41" t="str">
        <f>transakce!M21</f>
        <v>2018-11-28 13:26:16</v>
      </c>
      <c r="N16" s="37">
        <f>transakce!Y21</f>
        <v>0</v>
      </c>
      <c r="O16" s="37" t="str">
        <f>transakce!U21</f>
        <v/>
      </c>
      <c r="P16" s="37" t="str">
        <f>transakce!T21</f>
        <v/>
      </c>
      <c r="Q16" s="37"/>
      <c r="R16" s="37">
        <f>transakce!V21</f>
        <v>0</v>
      </c>
      <c r="S16" s="37" t="s">
        <v>139</v>
      </c>
      <c r="T16" s="51" t="str">
        <f>transakce!G21</f>
        <v/>
      </c>
      <c r="U16" s="51" t="str">
        <f>transakce!I21</f>
        <v/>
      </c>
      <c r="V16" s="51" t="str">
        <f>transakce!H21</f>
        <v/>
      </c>
      <c r="W16" s="52">
        <f>transakce!E21</f>
        <v>3560</v>
      </c>
      <c r="X16" s="37" t="str">
        <f>transakce!F21</f>
        <v>Billa</v>
      </c>
      <c r="Y16" s="39" t="str">
        <f>transakce!D21</f>
        <v>4562356984521568</v>
      </c>
      <c r="AA16" s="44" t="str">
        <f t="shared" si="0"/>
        <v>{"id": "ab15", "accountId": 6667, "value": {"amount": 1392, "currency": "CZK"}, "partyAccount": {"prefix": "", "accountNumber": "", "bankCode": ""}, "partyDescription": "", "direction": "OUTGOING", "transactionType": "CARD", "valueDate": "2018-11-30 11:59:52", "bookingDate": "2018-11-28 13:26:16", "userDescription": "0", "payerMessage": "", "payeeMessage": "", "categoryId": , "transactionFee": 0, "transactionFeeCanceled": "true", "additionalInfoDomestic": {"constantSymbol": "", "variableSymbol": "", "specificSymbol": ""}, "additionalInfoCard":{"mcc": "3560", "merchantName": "Billa", "cardNumber": "4562356984521568"}}</v>
      </c>
    </row>
    <row r="17" spans="2:27" ht="15" x14ac:dyDescent="0.25">
      <c r="B17" s="37" t="str">
        <f>transakce!B22</f>
        <v>ab16</v>
      </c>
      <c r="C17" s="37">
        <f>transakce!C22</f>
        <v>6667</v>
      </c>
      <c r="D17" s="37">
        <f>transakce!Z22</f>
        <v>500</v>
      </c>
      <c r="E17" s="37" t="str">
        <f>transakce!AA22</f>
        <v>CZK</v>
      </c>
      <c r="F17" s="39" t="str">
        <f>transakce!R22</f>
        <v>00000000</v>
      </c>
      <c r="G17" s="40" t="str">
        <f>transakce!P22</f>
        <v>770418267290</v>
      </c>
      <c r="H17" s="40" t="str">
        <f>transakce!Q22</f>
        <v>3030</v>
      </c>
      <c r="I17" s="40" t="str">
        <f>transakce!S22</f>
        <v>Vodafone</v>
      </c>
      <c r="J17" s="37" t="str">
        <f>transakce!O22</f>
        <v>OUTGOING</v>
      </c>
      <c r="K17" s="37" t="str">
        <f>transakce!X22</f>
        <v>PAYMENT_HOME</v>
      </c>
      <c r="L17" s="41" t="str">
        <f>transakce!AB22</f>
        <v>2018-12-31 12:26:57</v>
      </c>
      <c r="M17" s="41" t="str">
        <f>transakce!M22</f>
        <v>2018-12-31 00:26:57</v>
      </c>
      <c r="N17" s="37" t="str">
        <f>transakce!Y22</f>
        <v>Muj operator</v>
      </c>
      <c r="O17" s="37" t="str">
        <f>transakce!U22</f>
        <v>Platba za vas predrazeny tarif</v>
      </c>
      <c r="P17" s="37">
        <f>transakce!T22</f>
        <v>0</v>
      </c>
      <c r="Q17" s="37"/>
      <c r="R17" s="37">
        <f>transakce!V22</f>
        <v>0</v>
      </c>
      <c r="S17" s="37" t="s">
        <v>139</v>
      </c>
      <c r="T17" s="51">
        <f>transakce!G22</f>
        <v>0</v>
      </c>
      <c r="U17" s="51">
        <f>transakce!I22</f>
        <v>20190125</v>
      </c>
      <c r="V17" s="51">
        <f>transakce!H22</f>
        <v>0</v>
      </c>
      <c r="W17" s="52" t="str">
        <f>transakce!E22</f>
        <v/>
      </c>
      <c r="X17" s="37" t="str">
        <f>transakce!F22</f>
        <v/>
      </c>
      <c r="Y17" s="39">
        <f>transakce!D22</f>
        <v>0</v>
      </c>
      <c r="AA17" s="44" t="str">
        <f t="shared" si="0"/>
        <v>{"id": "ab16", "accountId": 6667, "value": {"amount": 500, "currency": "CZK"}, "partyAccount": {"prefix": "00000000", "accountNumber": "770418267290", "bankCode": "3030"}, "partyDescription": "Vodafone", "direction": "OUTGOING", "transactionType": "PAYMENT_HOME", "valueDate": "2018-12-31 12:26:57", "bookingDate": "2018-12-31 00:26:57", "userDescription": "Muj operator", "payerMessage": "Platba za vas predrazeny tarif", "payeeMessage": "0", "categoryId": , "transactionFee": 0, "transactionFeeCanceled": "true", "additionalInfoDomestic": {"constantSymbol": "0", "variableSymbol": "20190125", "specificSymbol": "0"}, "additionalInfoCard":{"mcc": "", "merchantName": "", "cardNumber": "0"}}</v>
      </c>
    </row>
    <row r="18" spans="2:27" ht="15" x14ac:dyDescent="0.25">
      <c r="B18" s="37" t="str">
        <f>transakce!B23</f>
        <v>ab17</v>
      </c>
      <c r="C18" s="37">
        <f>transakce!C23</f>
        <v>6667</v>
      </c>
      <c r="D18" s="37">
        <f>transakce!Z23</f>
        <v>1898</v>
      </c>
      <c r="E18" s="37" t="str">
        <f>transakce!AA23</f>
        <v>CZK</v>
      </c>
      <c r="F18" s="39">
        <f>transakce!R23</f>
        <v>0</v>
      </c>
      <c r="G18" s="40">
        <f>transakce!P23</f>
        <v>0</v>
      </c>
      <c r="H18" s="40">
        <f>transakce!Q23</f>
        <v>0</v>
      </c>
      <c r="I18" s="40">
        <f>transakce!S23</f>
        <v>0</v>
      </c>
      <c r="J18" s="37" t="str">
        <f>transakce!O23</f>
        <v>OUTGOING</v>
      </c>
      <c r="K18" s="37" t="str">
        <f>transakce!X23</f>
        <v>CARD</v>
      </c>
      <c r="L18" s="41" t="str">
        <f>transakce!AB23</f>
        <v>2019-01-06 14:54:42</v>
      </c>
      <c r="M18" s="41" t="str">
        <f>transakce!M23</f>
        <v>2019-01-06 18:54:42</v>
      </c>
      <c r="N18" s="37">
        <f>transakce!Y23</f>
        <v>0</v>
      </c>
      <c r="O18" s="37">
        <f>transakce!U23</f>
        <v>0</v>
      </c>
      <c r="P18" s="37">
        <f>transakce!T23</f>
        <v>0</v>
      </c>
      <c r="Q18" s="37"/>
      <c r="R18" s="37">
        <f>transakce!V23</f>
        <v>0</v>
      </c>
      <c r="S18" s="37" t="s">
        <v>139</v>
      </c>
      <c r="T18" s="51">
        <f>transakce!G23</f>
        <v>0</v>
      </c>
      <c r="U18" s="51">
        <f>transakce!I23</f>
        <v>0</v>
      </c>
      <c r="V18" s="51">
        <f>transakce!H23</f>
        <v>0</v>
      </c>
      <c r="W18" s="52" t="str">
        <f>transakce!E23</f>
        <v>4955</v>
      </c>
      <c r="X18" s="37" t="str">
        <f>transakce!F23</f>
        <v>STEAM STORE</v>
      </c>
      <c r="Y18" s="39" t="str">
        <f>transakce!D23</f>
        <v>3542658921352648</v>
      </c>
      <c r="AA18" s="44" t="str">
        <f t="shared" si="0"/>
        <v>{"id": "ab17", "accountId": 6667, "value": {"amount": 1898, "currency": "CZK"}, "partyAccount": {"prefix": "0", "accountNumber": "0", "bankCode": "0"}, "partyDescription": "0", "direction": "OUTGOING", "transactionType": "CARD", "valueDate": "2019-01-06 14:54:42", "bookingDate": "2019-01-06 18:54:42", "userDescription": "0", "payerMessage": "0", "payeeMessage": "0", "categoryId": , "transactionFee": 0, "transactionFeeCanceled": "true", "additionalInfoDomestic": {"constantSymbol": "0", "variableSymbol": "0", "specificSymbol": "0"}, "additionalInfoCard":{"mcc": "4955", "merchantName": "STEAM STORE", "cardNumber": "3542658921352648"}}</v>
      </c>
    </row>
    <row r="19" spans="2:27" ht="15" x14ac:dyDescent="0.25">
      <c r="B19" s="37" t="str">
        <f>transakce!B24</f>
        <v>ab18</v>
      </c>
      <c r="C19" s="37">
        <f>transakce!C24</f>
        <v>6667</v>
      </c>
      <c r="D19" s="42">
        <v>3000</v>
      </c>
      <c r="E19" s="37" t="str">
        <f>transakce!AA24</f>
        <v>CZK</v>
      </c>
      <c r="F19" s="39">
        <f>transakce!R24</f>
        <v>0</v>
      </c>
      <c r="G19" s="40">
        <f>transakce!P24</f>
        <v>0</v>
      </c>
      <c r="H19" s="40">
        <f>transakce!Q24</f>
        <v>0</v>
      </c>
      <c r="I19" s="40">
        <f>transakce!S24</f>
        <v>0</v>
      </c>
      <c r="J19" s="37" t="str">
        <f>transakce!O24</f>
        <v>OUTGOING</v>
      </c>
      <c r="K19" s="37" t="str">
        <f>transakce!X24</f>
        <v>CARD</v>
      </c>
      <c r="L19" s="41" t="str">
        <f>transakce!AB24</f>
        <v>2019-01-07 11:15:25</v>
      </c>
      <c r="M19" s="41" t="str">
        <f>transakce!M24</f>
        <v>2019-01-01 03:42:10</v>
      </c>
      <c r="N19" s="37">
        <f>transakce!Y24</f>
        <v>0</v>
      </c>
      <c r="O19" s="37">
        <f>transakce!U24</f>
        <v>0</v>
      </c>
      <c r="P19" s="37">
        <f>transakce!T24</f>
        <v>0</v>
      </c>
      <c r="Q19" s="37"/>
      <c r="R19" s="37">
        <f>transakce!V24</f>
        <v>0</v>
      </c>
      <c r="S19" s="37" t="s">
        <v>139</v>
      </c>
      <c r="T19" s="51">
        <f>transakce!G24</f>
        <v>0</v>
      </c>
      <c r="U19" s="51">
        <f>transakce!I24</f>
        <v>0</v>
      </c>
      <c r="V19" s="51">
        <f>transakce!H24</f>
        <v>0</v>
      </c>
      <c r="W19" s="52" t="str">
        <f>transakce!E24</f>
        <v>1234</v>
      </c>
      <c r="X19" s="37" t="str">
        <f>transakce!F24</f>
        <v>Tesco</v>
      </c>
      <c r="Y19" s="39" t="str">
        <f>transakce!D24</f>
        <v>3542658921352648</v>
      </c>
      <c r="AA19" s="44" t="str">
        <f t="shared" si="0"/>
        <v>{"id": "ab18", "accountId": 6667, "value": {"amount": 3000, "currency": "CZK"}, "partyAccount": {"prefix": "0", "accountNumber": "0", "bankCode": "0"}, "partyDescription": "0", "direction": "OUTGOING", "transactionType": "CARD", "valueDate": "2019-01-07 11:15:25", "bookingDate": "2019-01-01 03:42:10", "userDescription": "0", "payerMessage": "0", "payeeMessage": "0", "categoryId": , "transactionFee": 0, "transactionFeeCanceled": "true", "additionalInfoDomestic": {"constantSymbol": "0", "variableSymbol": "0", "specificSymbol": "0"}, "additionalInfoCard":{"mcc": "1234", "merchantName": "Tesco", "cardNumber": "3542658921352648"}}</v>
      </c>
    </row>
    <row r="20" spans="2:27" ht="15" x14ac:dyDescent="0.25">
      <c r="B20" s="37" t="str">
        <f>transakce!B25</f>
        <v>ab19</v>
      </c>
      <c r="C20" s="37">
        <f>transakce!C25</f>
        <v>6667</v>
      </c>
      <c r="D20" s="37">
        <f>transakce!Z25</f>
        <v>90</v>
      </c>
      <c r="E20" s="37" t="str">
        <f>transakce!AA25</f>
        <v>CZK</v>
      </c>
      <c r="F20" s="39" t="str">
        <f>transakce!R25</f>
        <v>00236541</v>
      </c>
      <c r="G20" s="40" t="str">
        <f>transakce!P25</f>
        <v>597175768639</v>
      </c>
      <c r="H20" s="40" t="str">
        <f>transakce!Q25</f>
        <v>2700</v>
      </c>
      <c r="I20" s="40">
        <f>transakce!S25</f>
        <v>0</v>
      </c>
      <c r="J20" s="37" t="str">
        <f>transakce!O25</f>
        <v>OUTGOING</v>
      </c>
      <c r="K20" s="37" t="str">
        <f>transakce!X25</f>
        <v>PAYMENT_HOME</v>
      </c>
      <c r="L20" s="41" t="str">
        <f>transakce!AB25</f>
        <v>2019-02-08 20:03:00</v>
      </c>
      <c r="M20" s="41" t="str">
        <f>transakce!M25</f>
        <v>2019-02-07 09:58:12</v>
      </c>
      <c r="N20" s="37" t="str">
        <f>transakce!Y25</f>
        <v>random osoba</v>
      </c>
      <c r="O20" s="37" t="str">
        <f>transakce!U25</f>
        <v>jen tak posilam prachy random osobe</v>
      </c>
      <c r="P20" s="37">
        <f>transakce!T25</f>
        <v>0</v>
      </c>
      <c r="Q20" s="37"/>
      <c r="R20" s="37">
        <f>transakce!V25</f>
        <v>0</v>
      </c>
      <c r="S20" s="37" t="s">
        <v>139</v>
      </c>
      <c r="T20" s="51">
        <f>transakce!G25</f>
        <v>3347</v>
      </c>
      <c r="U20" s="51">
        <f>transakce!I25</f>
        <v>4848218390</v>
      </c>
      <c r="V20" s="51">
        <f>transakce!H25</f>
        <v>0</v>
      </c>
      <c r="W20" s="52" t="str">
        <f>transakce!E25</f>
        <v/>
      </c>
      <c r="X20" s="37" t="str">
        <f>transakce!F25</f>
        <v/>
      </c>
      <c r="Y20" s="39">
        <f>transakce!D25</f>
        <v>0</v>
      </c>
      <c r="AA20" s="44" t="str">
        <f t="shared" si="0"/>
        <v>{"id": "ab19", "accountId": 6667, "value": {"amount": 90, "currency": "CZK"}, "partyAccount": {"prefix": "00236541", "accountNumber": "597175768639", "bankCode": "2700"}, "partyDescription": "0", "direction": "OUTGOING", "transactionType": "PAYMENT_HOME", "valueDate": "2019-02-08 20:03:00", "bookingDate": "2019-02-07 09:58:12", "userDescription": "random osoba", "payerMessage": "jen tak posilam prachy random osobe", "payeeMessage": "0", "categoryId": , "transactionFee": 0, "transactionFeeCanceled": "true", "additionalInfoDomestic": {"constantSymbol": "3347", "variableSymbol": "4848218390", "specificSymbol": "0"}, "additionalInfoCard":{"mcc": "", "merchantName": "", "cardNumber": "0"}}</v>
      </c>
    </row>
    <row r="21" spans="2:27" ht="15" x14ac:dyDescent="0.25">
      <c r="B21" s="37" t="str">
        <f>transakce!B26</f>
        <v>ab20</v>
      </c>
      <c r="C21" s="37">
        <f>transakce!C26</f>
        <v>6667</v>
      </c>
      <c r="D21" s="37">
        <f>transakce!Z26</f>
        <v>5000</v>
      </c>
      <c r="E21" s="37" t="str">
        <f>transakce!AA26</f>
        <v>CZK</v>
      </c>
      <c r="F21" s="39">
        <f>transakce!R26</f>
        <v>0</v>
      </c>
      <c r="G21" s="40">
        <f>transakce!P26</f>
        <v>0</v>
      </c>
      <c r="H21" s="40">
        <f>transakce!Q26</f>
        <v>0</v>
      </c>
      <c r="I21" s="40">
        <f>transakce!S26</f>
        <v>0</v>
      </c>
      <c r="J21" s="37" t="str">
        <f>transakce!O26</f>
        <v>OUTGOING</v>
      </c>
      <c r="K21" s="37" t="str">
        <f>transakce!X26</f>
        <v>CASH</v>
      </c>
      <c r="L21" s="41" t="str">
        <f>transakce!AB26</f>
        <v>2019-02-18 17:24:07</v>
      </c>
      <c r="M21" s="41" t="str">
        <f>transakce!M26</f>
        <v>2019-02-15 21:43:19</v>
      </c>
      <c r="N21" s="37" t="str">
        <f>transakce!Y26</f>
        <v>vyber z bankomatu</v>
      </c>
      <c r="O21" s="37">
        <f>transakce!U26</f>
        <v>0</v>
      </c>
      <c r="P21" s="37">
        <f>transakce!T26</f>
        <v>0</v>
      </c>
      <c r="Q21" s="37"/>
      <c r="R21" s="37">
        <f>transakce!V26</f>
        <v>0</v>
      </c>
      <c r="S21" s="37" t="s">
        <v>139</v>
      </c>
      <c r="T21" s="51">
        <f>transakce!G26</f>
        <v>0</v>
      </c>
      <c r="U21" s="51">
        <f>transakce!I26</f>
        <v>0</v>
      </c>
      <c r="V21" s="51">
        <f>transakce!H26</f>
        <v>0</v>
      </c>
      <c r="W21" s="52">
        <f>transakce!E26</f>
        <v>2525</v>
      </c>
      <c r="X21" s="37" t="str">
        <f>transakce!F26</f>
        <v>CSOB</v>
      </c>
      <c r="Y21" s="39" t="str">
        <f>transakce!D26</f>
        <v>3542658921352648</v>
      </c>
      <c r="AA21" s="44" t="str">
        <f t="shared" si="0"/>
        <v>{"id": "ab20", "accountId": 6667, "value": {"amount": 5000, "currency": "CZK"}, "partyAccount": {"prefix": "0", "accountNumber": "0", "bankCode": "0"}, "partyDescription": "0", "direction": "OUTGOING", "transactionType": "CASH", "valueDate": "2019-02-18 17:24:07", "bookingDate": "2019-02-15 21:43:19", "userDescription": "vyber z bankomatu", "payerMessage": "0", "payeeMessage": "0", "categoryId": , "transactionFee": 0, "transactionFeeCanceled": "true", "additionalInfoDomestic": {"constantSymbol": "0", "variableSymbol": "0", "specificSymbol": "0"}, "additionalInfoCard":{"mcc": "2525", "merchantName": "CSOB", "cardNumber": "3542658921352648"}}</v>
      </c>
    </row>
    <row r="22" spans="2:27" ht="15" x14ac:dyDescent="0.25">
      <c r="B22" s="37" t="str">
        <f>transakce!B27</f>
        <v>ab21</v>
      </c>
      <c r="C22" s="37">
        <f>transakce!C27</f>
        <v>6667</v>
      </c>
      <c r="D22" s="37">
        <f>transakce!Z27</f>
        <v>150</v>
      </c>
      <c r="E22" s="37" t="str">
        <f>transakce!AA27</f>
        <v>CZK</v>
      </c>
      <c r="F22" s="39">
        <f>transakce!R27</f>
        <v>0</v>
      </c>
      <c r="G22" s="40">
        <f>transakce!P27</f>
        <v>0</v>
      </c>
      <c r="H22" s="40">
        <f>transakce!Q27</f>
        <v>0</v>
      </c>
      <c r="I22" s="40">
        <f>transakce!S27</f>
        <v>0</v>
      </c>
      <c r="J22" s="37" t="str">
        <f>transakce!O27</f>
        <v>OUTGOING</v>
      </c>
      <c r="K22" s="37" t="str">
        <f>transakce!X27</f>
        <v>CARD</v>
      </c>
      <c r="L22" s="41" t="str">
        <f>transakce!AB27</f>
        <v>2019-02-19 17:24:07</v>
      </c>
      <c r="M22" s="41" t="str">
        <f>transakce!M27</f>
        <v>2019-02-18 17:24:07</v>
      </c>
      <c r="N22" s="37">
        <f>transakce!Y27</f>
        <v>0</v>
      </c>
      <c r="O22" s="37">
        <f>transakce!U27</f>
        <v>0</v>
      </c>
      <c r="P22" s="37">
        <f>transakce!T27</f>
        <v>0</v>
      </c>
      <c r="Q22" s="37"/>
      <c r="R22" s="37">
        <f>transakce!V27</f>
        <v>0</v>
      </c>
      <c r="S22" s="37" t="s">
        <v>139</v>
      </c>
      <c r="T22" s="51">
        <f>transakce!G27</f>
        <v>0</v>
      </c>
      <c r="U22" s="51">
        <f>transakce!I27</f>
        <v>0</v>
      </c>
      <c r="V22" s="51">
        <f>transakce!H27</f>
        <v>0</v>
      </c>
      <c r="W22" s="52">
        <f>transakce!E27</f>
        <v>4899</v>
      </c>
      <c r="X22" s="37" t="str">
        <f>transakce!F27</f>
        <v>Spotify</v>
      </c>
      <c r="Y22" s="39" t="str">
        <f>transakce!D27</f>
        <v>4562356984521568</v>
      </c>
      <c r="AA22" s="44" t="str">
        <f t="shared" si="0"/>
        <v>{"id": "ab21", "accountId": 6667, "value": {"amount": 150, "currency": "CZK"}, "partyAccount": {"prefix": "0", "accountNumber": "0", "bankCode": "0"}, "partyDescription": "0", "direction": "OUTGOING", "transactionType": "CARD", "valueDate": "2019-02-19 17:24:07", "bookingDate": "2019-02-18 17:24:07", "userDescription": "0", "payerMessage": "0", "payeeMessage": "0", "categoryId": , "transactionFee": 0, "transactionFeeCanceled": "true", "additionalInfoDomestic": {"constantSymbol": "0", "variableSymbol": "0", "specificSymbol": "0"}, "additionalInfoCard":{"mcc": "4899", "merchantName": "Spotify", "cardNumber": "4562356984521568"}}</v>
      </c>
    </row>
    <row r="23" spans="2:27" ht="15" x14ac:dyDescent="0.25">
      <c r="L23" s="36"/>
      <c r="M23" s="36"/>
      <c r="AA23" s="44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, "transactionFee": , "transactionFeeCanceled": "", "additionalInfoDomestic": {"constantSymbol": "", "variableSymbol": "", "specificSymbol": ""}, "additionalInfoCard":{"mcc": "", "merchantName": "", "cardNumber": ""}}</v>
      </c>
    </row>
    <row r="24" spans="2:27" ht="15" x14ac:dyDescent="0.25">
      <c r="L24" s="36"/>
      <c r="M24" s="36"/>
      <c r="AA24" s="44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, "transactionFee": , "transactionFeeCanceled": "", "additionalInfoDomestic": {"constantSymbol": "", "variableSymbol": "", "specificSymbol": ""}, "additionalInfoCard":{"mcc": "", "merchantName": "", "cardNumber": ""}}</v>
      </c>
    </row>
    <row r="25" spans="2:27" ht="15" x14ac:dyDescent="0.25">
      <c r="L25" s="36"/>
      <c r="M25" s="36"/>
      <c r="AA25" s="44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, "transactionFee": , "transactionFeeCanceled": "", "additionalInfoDomestic": {"constantSymbol": "", "variableSymbol": "", "specificSymbol": ""}, "additionalInfoCard":{"mcc": "", "merchantName": "", "cardNumber": ""}}</v>
      </c>
    </row>
    <row r="26" spans="2:27" ht="15" x14ac:dyDescent="0.25">
      <c r="L26" s="36"/>
      <c r="M26" s="36"/>
      <c r="AA26" s="44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, "transactionFee": , "transactionFeeCanceled": "", "additionalInfoDomestic": {"constantSymbol": "", "variableSymbol": "", "specificSymbol": ""}, "additionalInfoCard":{"mcc": "", "merchantName": "", "cardNumber": ""}}</v>
      </c>
    </row>
    <row r="27" spans="2:27" ht="15" x14ac:dyDescent="0.25">
      <c r="L27" s="36"/>
      <c r="M27" s="36"/>
      <c r="AA27" s="44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, "transactionFee": , "transactionFeeCanceled": "", "additionalInfoDomestic": {"constantSymbol": "", "variableSymbol": "", "specificSymbol": ""}, "additionalInfoCard":{"mcc": "", "merchantName": "", "cardNumber": ""}}</v>
      </c>
    </row>
    <row r="28" spans="2:27" ht="15" x14ac:dyDescent="0.25">
      <c r="L28" s="36"/>
      <c r="M28" s="36"/>
      <c r="AA28" s="44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, "transactionFee": , "transactionFeeCanceled": "", "additionalInfoDomestic": {"constantSymbol": "", "variableSymbol": "", "specificSymbol": ""}, "additionalInfoCard":{"mcc": "", "merchantName": "", "cardNumber": ""}}</v>
      </c>
    </row>
    <row r="29" spans="2:27" ht="15" x14ac:dyDescent="0.25">
      <c r="L29" s="36"/>
      <c r="M29" s="36"/>
      <c r="AA29" s="44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, "transactionFee": , "transactionFeeCanceled": "", "additionalInfoDomestic": {"constantSymbol": "", "variableSymbol": "", "specificSymbol": ""}, "additionalInfoCard":{"mcc": "", "merchantName": "", "cardNumber": ""}}</v>
      </c>
    </row>
    <row r="30" spans="2:27" ht="15" x14ac:dyDescent="0.25">
      <c r="L30" s="36"/>
      <c r="M30" s="36"/>
      <c r="AA30" s="44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, "transactionFee": , "transactionFeeCanceled": "", "additionalInfoDomestic": {"constantSymbol": "", "variableSymbol": "", "specificSymbol": ""}, "additionalInfoCard":{"mcc": "", "merchantName": "", "cardNumber": ""}}</v>
      </c>
    </row>
    <row r="31" spans="2:27" ht="15" x14ac:dyDescent="0.25">
      <c r="L31" s="36"/>
      <c r="M31" s="36"/>
      <c r="AA31" s="44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, "transactionFee": , "transactionFeeCanceled": "", "additionalInfoDomestic": {"constantSymbol": "", "variableSymbol": "", "specificSymbol": ""}, "additionalInfoCard":{"mcc": "", "merchantName": "", "cardNumber": ""}}</v>
      </c>
    </row>
    <row r="32" spans="2:27" x14ac:dyDescent="0.2">
      <c r="L32" s="36"/>
      <c r="M32" s="36"/>
    </row>
    <row r="33" spans="1:27" x14ac:dyDescent="0.2">
      <c r="L33" s="36"/>
      <c r="M33" s="36"/>
    </row>
    <row r="34" spans="1:27" x14ac:dyDescent="0.2">
      <c r="L34" s="36"/>
      <c r="M34" s="36"/>
    </row>
    <row r="35" spans="1:27" s="37" customFormat="1" ht="15" x14ac:dyDescent="0.25">
      <c r="L35" s="43"/>
      <c r="M35" s="43"/>
      <c r="W35" s="39"/>
      <c r="Y35" s="39"/>
      <c r="AA35" s="39"/>
    </row>
    <row r="36" spans="1:27" s="37" customFormat="1" ht="15" x14ac:dyDescent="0.25">
      <c r="A36" s="37" t="s">
        <v>153</v>
      </c>
      <c r="D36" s="37" t="s">
        <v>153</v>
      </c>
      <c r="G36" s="37" t="s">
        <v>153</v>
      </c>
      <c r="J36" s="37" t="s">
        <v>153</v>
      </c>
      <c r="M36" s="37" t="s">
        <v>153</v>
      </c>
      <c r="P36" s="37" t="s">
        <v>153</v>
      </c>
      <c r="S36" s="37" t="s">
        <v>153</v>
      </c>
      <c r="V36" s="37" t="s">
        <v>153</v>
      </c>
      <c r="Y36" s="37" t="s">
        <v>153</v>
      </c>
    </row>
    <row r="37" spans="1:27" s="37" customFormat="1" ht="15" x14ac:dyDescent="0.25">
      <c r="L37" s="38"/>
      <c r="W37" s="39"/>
      <c r="Y37" s="39"/>
    </row>
    <row r="38" spans="1:27" s="37" customFormat="1" ht="15" x14ac:dyDescent="0.25">
      <c r="A38" s="37" t="s">
        <v>152</v>
      </c>
      <c r="B38" s="37" t="str">
        <f t="shared" ref="B38:Y38" si="1">_xlfn.CONCAT("""",B1,""": ")</f>
        <v xml:space="preserve">"id": </v>
      </c>
      <c r="C38" s="37" t="str">
        <f t="shared" si="1"/>
        <v xml:space="preserve">"accountId": </v>
      </c>
      <c r="D38" s="37" t="str">
        <f t="shared" si="1"/>
        <v xml:space="preserve">"amount": </v>
      </c>
      <c r="E38" s="37" t="str">
        <f t="shared" si="1"/>
        <v xml:space="preserve">"currency": </v>
      </c>
      <c r="F38" s="37" t="str">
        <f t="shared" si="1"/>
        <v xml:space="preserve">"prefix": </v>
      </c>
      <c r="G38" s="37" t="str">
        <f t="shared" si="1"/>
        <v xml:space="preserve">"accountNumber": </v>
      </c>
      <c r="H38" s="37" t="str">
        <f t="shared" si="1"/>
        <v xml:space="preserve">"bankCode": </v>
      </c>
      <c r="I38" s="37" t="str">
        <f t="shared" si="1"/>
        <v xml:space="preserve">"partyDescription": </v>
      </c>
      <c r="J38" s="37" t="str">
        <f t="shared" si="1"/>
        <v xml:space="preserve">"direction": </v>
      </c>
      <c r="K38" s="37" t="str">
        <f t="shared" si="1"/>
        <v xml:space="preserve">"transactionType": </v>
      </c>
      <c r="L38" s="37" t="str">
        <f t="shared" si="1"/>
        <v xml:space="preserve">"valueDate": </v>
      </c>
      <c r="M38" s="37" t="str">
        <f t="shared" si="1"/>
        <v xml:space="preserve">"bookingDate": </v>
      </c>
      <c r="N38" s="37" t="str">
        <f t="shared" si="1"/>
        <v xml:space="preserve">"userDescription": </v>
      </c>
      <c r="O38" s="37" t="str">
        <f t="shared" si="1"/>
        <v xml:space="preserve">"payerMessage": </v>
      </c>
      <c r="P38" s="37" t="str">
        <f t="shared" si="1"/>
        <v xml:space="preserve">"payeeMessage": </v>
      </c>
      <c r="Q38" s="37" t="str">
        <f t="shared" si="1"/>
        <v xml:space="preserve">"categoryId": </v>
      </c>
      <c r="R38" s="37" t="str">
        <f t="shared" si="1"/>
        <v xml:space="preserve">"transactionFee": </v>
      </c>
      <c r="S38" s="37" t="str">
        <f t="shared" si="1"/>
        <v xml:space="preserve">"transactionFeeCanceled": </v>
      </c>
      <c r="T38" s="37" t="str">
        <f t="shared" si="1"/>
        <v xml:space="preserve">"constantSymbol": </v>
      </c>
      <c r="U38" s="37" t="str">
        <f t="shared" si="1"/>
        <v xml:space="preserve">"variableSymbol": </v>
      </c>
      <c r="V38" s="37" t="str">
        <f t="shared" si="1"/>
        <v xml:space="preserve">"specificSymbol": </v>
      </c>
      <c r="W38" s="37" t="str">
        <f t="shared" si="1"/>
        <v xml:space="preserve">"mcc": </v>
      </c>
      <c r="X38" s="37" t="str">
        <f t="shared" si="1"/>
        <v xml:space="preserve">"merchantName": </v>
      </c>
      <c r="Y38" s="37" t="str">
        <f t="shared" si="1"/>
        <v xml:space="preserve">"cardNumber": </v>
      </c>
    </row>
    <row r="39" spans="1:27" s="37" customFormat="1" ht="15" x14ac:dyDescent="0.25">
      <c r="A39" s="37" t="str">
        <f t="shared" ref="A39:A68" si="2">$A$38</f>
        <v>{</v>
      </c>
      <c r="B39" s="37" t="str">
        <f t="shared" ref="B39:B68" si="3">_xlfn.CONCAT($B$38,"""",B2,""", ")</f>
        <v xml:space="preserve">"id": "ab01", </v>
      </c>
      <c r="C39" s="37" t="str">
        <f t="shared" ref="C39:C68" si="4">_xlfn.CONCAT($C$38,C2,", ")</f>
        <v xml:space="preserve">"accountId": 6666, </v>
      </c>
      <c r="D39" s="37" t="str">
        <f t="shared" ref="D39:D68" si="5">_xlfn.CONCAT($D$38,D2,", ")</f>
        <v xml:space="preserve">"amount": 1899, </v>
      </c>
      <c r="E39" s="37" t="str">
        <f t="shared" ref="E39:E68" si="6">_xlfn.CONCAT($E$38,"""",E2,"""")</f>
        <v>"currency": "CZK"</v>
      </c>
      <c r="F39" s="37" t="str">
        <f t="shared" ref="F39:F68" si="7">_xlfn.CONCAT($F$38,"""",F2,""", ")</f>
        <v xml:space="preserve">"prefix": "", </v>
      </c>
      <c r="G39" s="37" t="str">
        <f t="shared" ref="G39:G68" si="8">_xlfn.CONCAT($G$38,"""",G2,""", ")</f>
        <v xml:space="preserve">"accountNumber": "", </v>
      </c>
      <c r="H39" s="37" t="str">
        <f t="shared" ref="H39:H68" si="9">_xlfn.CONCAT($H$38,"""",H2,"""")</f>
        <v>"bankCode": ""</v>
      </c>
      <c r="I39" s="37" t="str">
        <f t="shared" ref="I39:I68" si="10">_xlfn.CONCAT($I$38,"""",I2,""", ")</f>
        <v xml:space="preserve">"partyDescription": "", </v>
      </c>
      <c r="J39" s="37" t="str">
        <f t="shared" ref="J39:J68" si="11">_xlfn.CONCAT($J$38,"""",J2,""", ")</f>
        <v xml:space="preserve">"direction": "OUTGOING", </v>
      </c>
      <c r="K39" s="37" t="str">
        <f t="shared" ref="K39:K68" si="12">_xlfn.CONCAT($K$38,"""",K2,""", ")</f>
        <v xml:space="preserve">"transactionType": "CARD", </v>
      </c>
      <c r="L39" s="77" t="str">
        <f>_xlfn.CONCAT($L$38,"""",L2,""", ")</f>
        <v xml:space="preserve">"valueDate": "2018-03-09 09:39:48", </v>
      </c>
      <c r="M39" s="77" t="str">
        <f t="shared" ref="M39:M68" si="13">_xlfn.CONCAT($M$38,"""",M2,""", ")</f>
        <v xml:space="preserve">"bookingDate": "2018-03-07 16:51:48", </v>
      </c>
      <c r="N39" s="37" t="str">
        <f t="shared" ref="N39:N68" si="14">_xlfn.CONCAT($N$38,"""",N2,""", ")</f>
        <v xml:space="preserve">"userDescription": "0", </v>
      </c>
      <c r="O39" s="37" t="str">
        <f t="shared" ref="O39:O68" si="15">_xlfn.CONCAT($O$38,"""",O2,""", ")</f>
        <v xml:space="preserve">"payerMessage": "0", </v>
      </c>
      <c r="P39" s="37" t="str">
        <f t="shared" ref="P39:P68" si="16">_xlfn.CONCAT($P$38,"""",P2,""", ")</f>
        <v xml:space="preserve">"payeeMessage": "", </v>
      </c>
      <c r="Q39" s="37" t="str">
        <f t="shared" ref="Q39:Q68" si="17">_xlfn.CONCAT($Q$38,Q2,", ")</f>
        <v xml:space="preserve">"categoryId": , </v>
      </c>
      <c r="R39" s="37" t="str">
        <f t="shared" ref="R39:R68" si="18">_xlfn.CONCAT($R$38,R2,", ")</f>
        <v xml:space="preserve">"transactionFee": 0, </v>
      </c>
      <c r="S39" s="37" t="str">
        <f t="shared" ref="S39:S68" si="19">_xlfn.CONCAT($S$38,"""",S2,""", ")</f>
        <v xml:space="preserve">"transactionFeeCanceled": "true", </v>
      </c>
      <c r="T39" s="37" t="str">
        <f t="shared" ref="T39:T68" si="20">_xlfn.CONCAT($T$38,"""",T2,""", ")</f>
        <v xml:space="preserve">"constantSymbol": "", </v>
      </c>
      <c r="U39" s="37" t="str">
        <f t="shared" ref="U39:U68" si="21">_xlfn.CONCAT($U$38,"""",U2,""", ")</f>
        <v xml:space="preserve">"variableSymbol": "", </v>
      </c>
      <c r="V39" s="37" t="str">
        <f t="shared" ref="V39:V68" si="22">_xlfn.CONCAT($V$38,"""",V2,"""")</f>
        <v>"specificSymbol": ""</v>
      </c>
      <c r="W39" s="37" t="str">
        <f t="shared" ref="W39:W68" si="23">_xlfn.CONCAT($W$38,"""",W2,""", ")</f>
        <v xml:space="preserve">"mcc": "3181", </v>
      </c>
      <c r="X39" s="37" t="str">
        <f t="shared" ref="X39:X68" si="24">_xlfn.CONCAT($X$38,"""",X2,""", ")</f>
        <v xml:space="preserve">"merchantName": "Sportisimo", </v>
      </c>
      <c r="Y39" s="37" t="str">
        <f t="shared" ref="Y39:Y68" si="25">_xlfn.CONCAT($Y$38,"""",Y2,"""")</f>
        <v>"cardNumber": "3542658921352648"</v>
      </c>
      <c r="Z39" s="37" t="s">
        <v>151</v>
      </c>
    </row>
    <row r="40" spans="1:27" s="37" customFormat="1" ht="15" x14ac:dyDescent="0.25">
      <c r="A40" s="37" t="str">
        <f t="shared" si="2"/>
        <v>{</v>
      </c>
      <c r="B40" s="37" t="str">
        <f t="shared" si="3"/>
        <v xml:space="preserve">"id": "ab02", </v>
      </c>
      <c r="C40" s="37" t="str">
        <f t="shared" si="4"/>
        <v xml:space="preserve">"accountId": 6666, </v>
      </c>
      <c r="D40" s="37" t="str">
        <f t="shared" si="5"/>
        <v xml:space="preserve">"amount": 1521, </v>
      </c>
      <c r="E40" s="37" t="str">
        <f t="shared" si="6"/>
        <v>"currency": "CZK"</v>
      </c>
      <c r="F40" s="37" t="str">
        <f t="shared" si="7"/>
        <v xml:space="preserve">"prefix": "", </v>
      </c>
      <c r="G40" s="37" t="str">
        <f t="shared" si="8"/>
        <v xml:space="preserve">"accountNumber": "", </v>
      </c>
      <c r="H40" s="37" t="str">
        <f t="shared" si="9"/>
        <v>"bankCode": ""</v>
      </c>
      <c r="I40" s="37" t="str">
        <f t="shared" si="10"/>
        <v xml:space="preserve">"partyDescription": "", </v>
      </c>
      <c r="J40" s="37" t="str">
        <f t="shared" si="11"/>
        <v xml:space="preserve">"direction": "OUTGOING", </v>
      </c>
      <c r="K40" s="37" t="str">
        <f t="shared" si="12"/>
        <v xml:space="preserve">"transactionType": "CARD", </v>
      </c>
      <c r="L40" s="77" t="str">
        <f t="shared" ref="L40:L59" si="26">_xlfn.CONCAT($L$38,"""",L3,""", ")</f>
        <v xml:space="preserve">"valueDate": "2018-03-12 07:29:57", </v>
      </c>
      <c r="M40" s="77" t="str">
        <f t="shared" si="13"/>
        <v xml:space="preserve">"bookingDate": "2018-03-11 22:08:21", </v>
      </c>
      <c r="N40" s="37" t="str">
        <f t="shared" si="14"/>
        <v xml:space="preserve">"userDescription": "0", </v>
      </c>
      <c r="O40" s="37" t="str">
        <f t="shared" si="15"/>
        <v xml:space="preserve">"payerMessage": "", </v>
      </c>
      <c r="P40" s="37" t="str">
        <f t="shared" si="16"/>
        <v xml:space="preserve">"payeeMessage": "", </v>
      </c>
      <c r="Q40" s="37" t="str">
        <f t="shared" si="17"/>
        <v xml:space="preserve">"categoryId": , </v>
      </c>
      <c r="R40" s="37" t="str">
        <f t="shared" si="18"/>
        <v xml:space="preserve">"transactionFee": 0, </v>
      </c>
      <c r="S40" s="37" t="str">
        <f t="shared" si="19"/>
        <v xml:space="preserve">"transactionFeeCanceled": "true", </v>
      </c>
      <c r="T40" s="37" t="str">
        <f t="shared" si="20"/>
        <v xml:space="preserve">"constantSymbol": "", </v>
      </c>
      <c r="U40" s="37" t="str">
        <f t="shared" si="21"/>
        <v xml:space="preserve">"variableSymbol": "", </v>
      </c>
      <c r="V40" s="37" t="str">
        <f t="shared" si="22"/>
        <v>"specificSymbol": ""</v>
      </c>
      <c r="W40" s="37" t="str">
        <f t="shared" si="23"/>
        <v xml:space="preserve">"mcc": "3560", </v>
      </c>
      <c r="X40" s="37" t="str">
        <f t="shared" si="24"/>
        <v xml:space="preserve">"merchantName": "Billa", </v>
      </c>
      <c r="Y40" s="37" t="str">
        <f t="shared" si="25"/>
        <v>"cardNumber": "3542658921352648"</v>
      </c>
      <c r="Z40" s="37" t="s">
        <v>151</v>
      </c>
    </row>
    <row r="41" spans="1:27" s="37" customFormat="1" ht="15" x14ac:dyDescent="0.25">
      <c r="A41" s="37" t="str">
        <f t="shared" si="2"/>
        <v>{</v>
      </c>
      <c r="B41" s="37" t="str">
        <f t="shared" si="3"/>
        <v xml:space="preserve">"id": "ab03", </v>
      </c>
      <c r="C41" s="37" t="str">
        <f t="shared" si="4"/>
        <v xml:space="preserve">"accountId": 6667, </v>
      </c>
      <c r="D41" s="37" t="str">
        <f t="shared" si="5"/>
        <v xml:space="preserve">"amount": 230, </v>
      </c>
      <c r="E41" s="37" t="str">
        <f t="shared" si="6"/>
        <v>"currency": "CZK"</v>
      </c>
      <c r="F41" s="37" t="str">
        <f t="shared" si="7"/>
        <v xml:space="preserve">"prefix": "0", </v>
      </c>
      <c r="G41" s="37" t="str">
        <f t="shared" si="8"/>
        <v xml:space="preserve">"accountNumber": "0", </v>
      </c>
      <c r="H41" s="37" t="str">
        <f t="shared" si="9"/>
        <v>"bankCode": "0"</v>
      </c>
      <c r="I41" s="37" t="str">
        <f t="shared" si="10"/>
        <v xml:space="preserve">"partyDescription": "0", </v>
      </c>
      <c r="J41" s="37" t="str">
        <f t="shared" si="11"/>
        <v xml:space="preserve">"direction": "OUTGOING", </v>
      </c>
      <c r="K41" s="37" t="str">
        <f t="shared" si="12"/>
        <v xml:space="preserve">"transactionType": "CARD", </v>
      </c>
      <c r="L41" s="77" t="str">
        <f t="shared" si="26"/>
        <v xml:space="preserve">"valueDate": "2018-03-17 16:56:02", </v>
      </c>
      <c r="M41" s="77" t="str">
        <f t="shared" si="13"/>
        <v xml:space="preserve">"bookingDate": "2018-03-16 15:58:26", </v>
      </c>
      <c r="N41" s="37" t="str">
        <f t="shared" si="14"/>
        <v xml:space="preserve">"userDescription": "0", </v>
      </c>
      <c r="O41" s="37" t="str">
        <f t="shared" si="15"/>
        <v xml:space="preserve">"payerMessage": "0", </v>
      </c>
      <c r="P41" s="37" t="str">
        <f t="shared" si="16"/>
        <v xml:space="preserve">"payeeMessage": "0", </v>
      </c>
      <c r="Q41" s="37" t="str">
        <f t="shared" si="17"/>
        <v xml:space="preserve">"categoryId": , </v>
      </c>
      <c r="R41" s="37" t="str">
        <f t="shared" si="18"/>
        <v xml:space="preserve">"transactionFee": 0, </v>
      </c>
      <c r="S41" s="37" t="str">
        <f t="shared" si="19"/>
        <v xml:space="preserve">"transactionFeeCanceled": "true", </v>
      </c>
      <c r="T41" s="37" t="str">
        <f t="shared" si="20"/>
        <v xml:space="preserve">"constantSymbol": "0", </v>
      </c>
      <c r="U41" s="37" t="str">
        <f t="shared" si="21"/>
        <v xml:space="preserve">"variableSymbol": "0", </v>
      </c>
      <c r="V41" s="37" t="str">
        <f t="shared" si="22"/>
        <v>"specificSymbol": "0"</v>
      </c>
      <c r="W41" s="37" t="str">
        <f t="shared" si="23"/>
        <v xml:space="preserve">"mcc": "5968", </v>
      </c>
      <c r="X41" s="37" t="str">
        <f t="shared" si="24"/>
        <v xml:space="preserve">"merchantName": "Netflix", </v>
      </c>
      <c r="Y41" s="37" t="str">
        <f t="shared" si="25"/>
        <v>"cardNumber": "4562356984521568"</v>
      </c>
      <c r="Z41" s="37" t="s">
        <v>151</v>
      </c>
    </row>
    <row r="42" spans="1:27" s="37" customFormat="1" ht="15" x14ac:dyDescent="0.25">
      <c r="A42" s="37" t="str">
        <f t="shared" si="2"/>
        <v>{</v>
      </c>
      <c r="B42" s="37" t="str">
        <f t="shared" si="3"/>
        <v xml:space="preserve">"id": "ab04", </v>
      </c>
      <c r="C42" s="37" t="str">
        <f t="shared" si="4"/>
        <v xml:space="preserve">"accountId": 6667, </v>
      </c>
      <c r="D42" s="37" t="str">
        <f t="shared" si="5"/>
        <v xml:space="preserve">"amount": 4099, </v>
      </c>
      <c r="E42" s="37" t="str">
        <f t="shared" si="6"/>
        <v>"currency": "CZK"</v>
      </c>
      <c r="F42" s="37" t="str">
        <f t="shared" si="7"/>
        <v xml:space="preserve">"prefix": "00000001", </v>
      </c>
      <c r="G42" s="37" t="str">
        <f t="shared" si="8"/>
        <v xml:space="preserve">"accountNumber": "785845484688", </v>
      </c>
      <c r="H42" s="37" t="str">
        <f t="shared" si="9"/>
        <v>"bankCode": "1500"</v>
      </c>
      <c r="I42" s="37" t="str">
        <f t="shared" si="10"/>
        <v xml:space="preserve">"partyDescription": "Hypotecni banka", </v>
      </c>
      <c r="J42" s="37" t="str">
        <f t="shared" si="11"/>
        <v xml:space="preserve">"direction": "OUTGOING", </v>
      </c>
      <c r="K42" s="37" t="str">
        <f t="shared" si="12"/>
        <v xml:space="preserve">"transactionType": "MORTGAGE", </v>
      </c>
      <c r="L42" s="77" t="str">
        <f t="shared" si="26"/>
        <v xml:space="preserve">"valueDate": "2018-04-04 07:59:42", </v>
      </c>
      <c r="M42" s="77" t="str">
        <f t="shared" si="13"/>
        <v xml:space="preserve">"bookingDate": "2018-04-02 11:06:54", </v>
      </c>
      <c r="N42" s="37" t="str">
        <f t="shared" si="14"/>
        <v xml:space="preserve">"userDescription": "Mesicni splatka hypoteky", </v>
      </c>
      <c r="O42" s="37" t="str">
        <f t="shared" si="15"/>
        <v xml:space="preserve">"payerMessage": "splatka hypoteky", </v>
      </c>
      <c r="P42" s="37" t="str">
        <f t="shared" si="16"/>
        <v xml:space="preserve">"payeeMessage": "", </v>
      </c>
      <c r="Q42" s="37" t="str">
        <f t="shared" si="17"/>
        <v xml:space="preserve">"categoryId": , </v>
      </c>
      <c r="R42" s="37" t="str">
        <f t="shared" si="18"/>
        <v xml:space="preserve">"transactionFee": 0, </v>
      </c>
      <c r="S42" s="37" t="str">
        <f t="shared" si="19"/>
        <v xml:space="preserve">"transactionFeeCanceled": "true", </v>
      </c>
      <c r="T42" s="37" t="str">
        <f t="shared" si="20"/>
        <v xml:space="preserve">"constantSymbol": "", </v>
      </c>
      <c r="U42" s="37" t="str">
        <f t="shared" si="21"/>
        <v xml:space="preserve">"variableSymbol": "", </v>
      </c>
      <c r="V42" s="37" t="str">
        <f t="shared" si="22"/>
        <v>"specificSymbol": "0"</v>
      </c>
      <c r="W42" s="37" t="str">
        <f t="shared" si="23"/>
        <v xml:space="preserve">"mcc": "0", </v>
      </c>
      <c r="X42" s="37" t="str">
        <f t="shared" si="24"/>
        <v xml:space="preserve">"merchantName": "0", </v>
      </c>
      <c r="Y42" s="37" t="str">
        <f t="shared" si="25"/>
        <v>"cardNumber": "0"</v>
      </c>
      <c r="Z42" s="37" t="s">
        <v>151</v>
      </c>
    </row>
    <row r="43" spans="1:27" s="37" customFormat="1" ht="15" x14ac:dyDescent="0.25">
      <c r="A43" s="37" t="str">
        <f t="shared" si="2"/>
        <v>{</v>
      </c>
      <c r="B43" s="37" t="str">
        <f t="shared" si="3"/>
        <v xml:space="preserve">"id": "ab05", </v>
      </c>
      <c r="C43" s="37" t="str">
        <f t="shared" si="4"/>
        <v xml:space="preserve">"accountId": 6667, </v>
      </c>
      <c r="D43" s="37" t="str">
        <f t="shared" si="5"/>
        <v xml:space="preserve">"amount": 260, </v>
      </c>
      <c r="E43" s="37" t="str">
        <f t="shared" si="6"/>
        <v>"currency": "CZK"</v>
      </c>
      <c r="F43" s="37" t="str">
        <f t="shared" si="7"/>
        <v xml:space="preserve">"prefix": "0", </v>
      </c>
      <c r="G43" s="37" t="str">
        <f t="shared" si="8"/>
        <v xml:space="preserve">"accountNumber": "0", </v>
      </c>
      <c r="H43" s="37" t="str">
        <f t="shared" si="9"/>
        <v>"bankCode": "0"</v>
      </c>
      <c r="I43" s="37" t="str">
        <f t="shared" si="10"/>
        <v xml:space="preserve">"partyDescription": "0", </v>
      </c>
      <c r="J43" s="37" t="str">
        <f t="shared" si="11"/>
        <v xml:space="preserve">"direction": "OUTGOING", </v>
      </c>
      <c r="K43" s="37" t="str">
        <f t="shared" si="12"/>
        <v xml:space="preserve">"transactionType": "CARD", </v>
      </c>
      <c r="L43" s="77" t="str">
        <f t="shared" si="26"/>
        <v xml:space="preserve">"valueDate": "2018-04-08 00:50:19", </v>
      </c>
      <c r="M43" s="77" t="str">
        <f t="shared" si="13"/>
        <v xml:space="preserve">"bookingDate": "2018-04-07 08:02:19", </v>
      </c>
      <c r="N43" s="37" t="str">
        <f t="shared" si="14"/>
        <v xml:space="preserve">"userDescription": "0", </v>
      </c>
      <c r="O43" s="37" t="str">
        <f t="shared" si="15"/>
        <v xml:space="preserve">"payerMessage": "0", </v>
      </c>
      <c r="P43" s="37" t="str">
        <f t="shared" si="16"/>
        <v xml:space="preserve">"payeeMessage": "0", </v>
      </c>
      <c r="Q43" s="37" t="str">
        <f t="shared" si="17"/>
        <v xml:space="preserve">"categoryId": , </v>
      </c>
      <c r="R43" s="37" t="str">
        <f t="shared" si="18"/>
        <v xml:space="preserve">"transactionFee": 0, </v>
      </c>
      <c r="S43" s="37" t="str">
        <f t="shared" si="19"/>
        <v xml:space="preserve">"transactionFeeCanceled": "true", </v>
      </c>
      <c r="T43" s="37" t="str">
        <f t="shared" si="20"/>
        <v xml:space="preserve">"constantSymbol": "0", </v>
      </c>
      <c r="U43" s="37" t="str">
        <f t="shared" si="21"/>
        <v xml:space="preserve">"variableSymbol": "0", </v>
      </c>
      <c r="V43" s="37" t="str">
        <f t="shared" si="22"/>
        <v>"specificSymbol": "0"</v>
      </c>
      <c r="W43" s="37" t="str">
        <f t="shared" si="23"/>
        <v xml:space="preserve">"mcc": "2358", </v>
      </c>
      <c r="X43" s="37" t="str">
        <f t="shared" si="24"/>
        <v xml:space="preserve">"merchantName": "Bio Central", </v>
      </c>
      <c r="Y43" s="37" t="str">
        <f t="shared" si="25"/>
        <v>"cardNumber": "4562356984521568"</v>
      </c>
      <c r="Z43" s="37" t="s">
        <v>151</v>
      </c>
    </row>
    <row r="44" spans="1:27" s="37" customFormat="1" ht="15" x14ac:dyDescent="0.25">
      <c r="A44" s="37" t="str">
        <f t="shared" si="2"/>
        <v>{</v>
      </c>
      <c r="B44" s="37" t="str">
        <f t="shared" si="3"/>
        <v xml:space="preserve">"id": "ab06", </v>
      </c>
      <c r="C44" s="37" t="str">
        <f t="shared" si="4"/>
        <v xml:space="preserve">"accountId": 6667, </v>
      </c>
      <c r="D44" s="37" t="str">
        <f t="shared" si="5"/>
        <v xml:space="preserve">"amount": 2500, </v>
      </c>
      <c r="E44" s="37" t="str">
        <f t="shared" si="6"/>
        <v>"currency": "CZK"</v>
      </c>
      <c r="F44" s="37" t="str">
        <f t="shared" si="7"/>
        <v xml:space="preserve">"prefix": "00000014", </v>
      </c>
      <c r="G44" s="37" t="str">
        <f t="shared" si="8"/>
        <v xml:space="preserve">"accountNumber": "945171781792", </v>
      </c>
      <c r="H44" s="37" t="str">
        <f t="shared" si="9"/>
        <v>"bankCode": "0200"</v>
      </c>
      <c r="I44" s="37" t="str">
        <f t="shared" si="10"/>
        <v xml:space="preserve">"partyDescription": "0", </v>
      </c>
      <c r="J44" s="37" t="str">
        <f t="shared" si="11"/>
        <v xml:space="preserve">"direction": "OUTGOING", </v>
      </c>
      <c r="K44" s="37" t="str">
        <f t="shared" si="12"/>
        <v xml:space="preserve">"transactionType": "PAYMENT_HOME", </v>
      </c>
      <c r="L44" s="77" t="str">
        <f t="shared" si="26"/>
        <v xml:space="preserve">"valueDate": "2018-05-25 01:08:14", </v>
      </c>
      <c r="M44" s="77" t="str">
        <f t="shared" si="13"/>
        <v xml:space="preserve">"bookingDate": "2018-05-22 06:25:02", </v>
      </c>
      <c r="N44" s="37" t="str">
        <f t="shared" si="14"/>
        <v xml:space="preserve">"userDescription": "Muj landlord", </v>
      </c>
      <c r="O44" s="37" t="str">
        <f t="shared" si="15"/>
        <v xml:space="preserve">"payerMessage": "najem", </v>
      </c>
      <c r="P44" s="37" t="str">
        <f t="shared" si="16"/>
        <v xml:space="preserve">"payeeMessage": "0", </v>
      </c>
      <c r="Q44" s="37" t="str">
        <f t="shared" si="17"/>
        <v xml:space="preserve">"categoryId": , </v>
      </c>
      <c r="R44" s="37" t="str">
        <f t="shared" si="18"/>
        <v xml:space="preserve">"transactionFee": 0, </v>
      </c>
      <c r="S44" s="37" t="str">
        <f t="shared" si="19"/>
        <v xml:space="preserve">"transactionFeeCanceled": "true", </v>
      </c>
      <c r="T44" s="37" t="str">
        <f t="shared" si="20"/>
        <v xml:space="preserve">"constantSymbol": "4482", </v>
      </c>
      <c r="U44" s="37" t="str">
        <f t="shared" si="21"/>
        <v xml:space="preserve">"variableSymbol": "927335598", </v>
      </c>
      <c r="V44" s="37" t="str">
        <f t="shared" si="22"/>
        <v>"specificSymbol": "0"</v>
      </c>
      <c r="W44" s="37" t="str">
        <f t="shared" si="23"/>
        <v xml:space="preserve">"mcc": "", </v>
      </c>
      <c r="X44" s="37" t="str">
        <f t="shared" si="24"/>
        <v xml:space="preserve">"merchantName": "", </v>
      </c>
      <c r="Y44" s="37" t="str">
        <f t="shared" si="25"/>
        <v>"cardNumber": "0"</v>
      </c>
      <c r="Z44" s="37" t="s">
        <v>151</v>
      </c>
    </row>
    <row r="45" spans="1:27" s="37" customFormat="1" ht="15" x14ac:dyDescent="0.25">
      <c r="A45" s="37" t="str">
        <f t="shared" si="2"/>
        <v>{</v>
      </c>
      <c r="B45" s="37" t="str">
        <f t="shared" si="3"/>
        <v xml:space="preserve">"id": "ab07", </v>
      </c>
      <c r="C45" s="37" t="str">
        <f t="shared" si="4"/>
        <v xml:space="preserve">"accountId": 6667, </v>
      </c>
      <c r="D45" s="37" t="str">
        <f t="shared" si="5"/>
        <v xml:space="preserve">"amount": 262, </v>
      </c>
      <c r="E45" s="37" t="str">
        <f t="shared" si="6"/>
        <v>"currency": "CZK"</v>
      </c>
      <c r="F45" s="37" t="str">
        <f t="shared" si="7"/>
        <v xml:space="preserve">"prefix": "00000000", </v>
      </c>
      <c r="G45" s="37" t="str">
        <f t="shared" si="8"/>
        <v xml:space="preserve">"accountNumber": "191816107239", </v>
      </c>
      <c r="H45" s="37" t="str">
        <f t="shared" si="9"/>
        <v>"bankCode": "0800"</v>
      </c>
      <c r="I45" s="37" t="str">
        <f t="shared" si="10"/>
        <v xml:space="preserve">"partyDescription": "0", </v>
      </c>
      <c r="J45" s="37" t="str">
        <f t="shared" si="11"/>
        <v xml:space="preserve">"direction": "INCOMING", </v>
      </c>
      <c r="K45" s="37" t="str">
        <f t="shared" si="12"/>
        <v xml:space="preserve">"transactionType": "PAYMENT_HOME", </v>
      </c>
      <c r="L45" s="77" t="str">
        <f t="shared" si="26"/>
        <v xml:space="preserve">"valueDate": "2018-05-25 11:36:46", </v>
      </c>
      <c r="M45" s="77" t="str">
        <f t="shared" si="13"/>
        <v xml:space="preserve">"bookingDate": "2018-05-24 01:31:58", </v>
      </c>
      <c r="N45" s="37" t="str">
        <f t="shared" si="14"/>
        <v xml:space="preserve">"userDescription": "amigo", </v>
      </c>
      <c r="O45" s="37" t="str">
        <f t="shared" si="15"/>
        <v xml:space="preserve">"payerMessage": "0", </v>
      </c>
      <c r="P45" s="37" t="str">
        <f t="shared" si="16"/>
        <v xml:space="preserve">"payeeMessage": "pivo patek", </v>
      </c>
      <c r="Q45" s="37" t="str">
        <f t="shared" si="17"/>
        <v xml:space="preserve">"categoryId": , </v>
      </c>
      <c r="R45" s="37" t="str">
        <f t="shared" si="18"/>
        <v xml:space="preserve">"transactionFee": 0, </v>
      </c>
      <c r="S45" s="37" t="str">
        <f t="shared" si="19"/>
        <v xml:space="preserve">"transactionFeeCanceled": "true", </v>
      </c>
      <c r="T45" s="37" t="str">
        <f t="shared" si="20"/>
        <v xml:space="preserve">"constantSymbol": "6771", </v>
      </c>
      <c r="U45" s="37" t="str">
        <f t="shared" si="21"/>
        <v xml:space="preserve">"variableSymbol": "4457394676", </v>
      </c>
      <c r="V45" s="37" t="str">
        <f t="shared" si="22"/>
        <v>"specificSymbol": "0"</v>
      </c>
      <c r="W45" s="37" t="str">
        <f t="shared" si="23"/>
        <v xml:space="preserve">"mcc": "", </v>
      </c>
      <c r="X45" s="37" t="str">
        <f t="shared" si="24"/>
        <v xml:space="preserve">"merchantName": "", </v>
      </c>
      <c r="Y45" s="37" t="str">
        <f t="shared" si="25"/>
        <v>"cardNumber": "0"</v>
      </c>
      <c r="Z45" s="37" t="s">
        <v>151</v>
      </c>
    </row>
    <row r="46" spans="1:27" s="37" customFormat="1" ht="15" x14ac:dyDescent="0.25">
      <c r="A46" s="37" t="str">
        <f t="shared" si="2"/>
        <v>{</v>
      </c>
      <c r="B46" s="37" t="str">
        <f t="shared" si="3"/>
        <v xml:space="preserve">"id": "ab08", </v>
      </c>
      <c r="C46" s="37" t="str">
        <f t="shared" si="4"/>
        <v xml:space="preserve">"accountId": 6667, </v>
      </c>
      <c r="D46" s="37" t="str">
        <f t="shared" si="5"/>
        <v xml:space="preserve">"amount": 55, </v>
      </c>
      <c r="E46" s="37" t="str">
        <f t="shared" si="6"/>
        <v>"currency": "CZK"</v>
      </c>
      <c r="F46" s="37" t="str">
        <f t="shared" si="7"/>
        <v xml:space="preserve">"prefix": "0", </v>
      </c>
      <c r="G46" s="37" t="str">
        <f t="shared" si="8"/>
        <v xml:space="preserve">"accountNumber": "0", </v>
      </c>
      <c r="H46" s="37" t="str">
        <f t="shared" si="9"/>
        <v>"bankCode": "0"</v>
      </c>
      <c r="I46" s="37" t="str">
        <f t="shared" si="10"/>
        <v xml:space="preserve">"partyDescription": "", </v>
      </c>
      <c r="J46" s="37" t="str">
        <f t="shared" si="11"/>
        <v xml:space="preserve">"direction": "OUTGOING", </v>
      </c>
      <c r="K46" s="37" t="str">
        <f t="shared" si="12"/>
        <v xml:space="preserve">"transactionType": "CARD", </v>
      </c>
      <c r="L46" s="77" t="str">
        <f t="shared" si="26"/>
        <v xml:space="preserve">"valueDate": "2018-06-04 08:00:10", </v>
      </c>
      <c r="M46" s="77" t="str">
        <f t="shared" si="13"/>
        <v xml:space="preserve">"bookingDate": "2018-06-03 08:28:58", </v>
      </c>
      <c r="N46" s="37" t="str">
        <f t="shared" si="14"/>
        <v xml:space="preserve">"userDescription": "0", </v>
      </c>
      <c r="O46" s="37" t="str">
        <f t="shared" si="15"/>
        <v xml:space="preserve">"payerMessage": "", </v>
      </c>
      <c r="P46" s="37" t="str">
        <f t="shared" si="16"/>
        <v xml:space="preserve">"payeeMessage": "", </v>
      </c>
      <c r="Q46" s="37" t="str">
        <f t="shared" si="17"/>
        <v xml:space="preserve">"categoryId": , </v>
      </c>
      <c r="R46" s="37" t="str">
        <f t="shared" si="18"/>
        <v xml:space="preserve">"transactionFee": 0, </v>
      </c>
      <c r="S46" s="37" t="str">
        <f t="shared" si="19"/>
        <v xml:space="preserve">"transactionFeeCanceled": "true", </v>
      </c>
      <c r="T46" s="37" t="str">
        <f t="shared" si="20"/>
        <v xml:space="preserve">"constantSymbol": "", </v>
      </c>
      <c r="U46" s="37" t="str">
        <f t="shared" si="21"/>
        <v xml:space="preserve">"variableSymbol": "", </v>
      </c>
      <c r="V46" s="37" t="str">
        <f t="shared" si="22"/>
        <v>"specificSymbol": ""</v>
      </c>
      <c r="W46" s="37" t="str">
        <f t="shared" si="23"/>
        <v xml:space="preserve">"mcc": "4449", </v>
      </c>
      <c r="X46" s="37" t="str">
        <f t="shared" si="24"/>
        <v xml:space="preserve">"merchantName": "Kafekara", </v>
      </c>
      <c r="Y46" s="37" t="str">
        <f t="shared" si="25"/>
        <v>"cardNumber": "4562356984521568"</v>
      </c>
      <c r="Z46" s="37" t="s">
        <v>151</v>
      </c>
    </row>
    <row r="47" spans="1:27" s="37" customFormat="1" ht="15" x14ac:dyDescent="0.25">
      <c r="A47" s="37" t="str">
        <f t="shared" si="2"/>
        <v>{</v>
      </c>
      <c r="B47" s="37" t="str">
        <f t="shared" si="3"/>
        <v xml:space="preserve">"id": "ab09", </v>
      </c>
      <c r="C47" s="37" t="str">
        <f t="shared" si="4"/>
        <v xml:space="preserve">"accountId": 6667, </v>
      </c>
      <c r="D47" s="37" t="str">
        <f t="shared" si="5"/>
        <v xml:space="preserve">"amount": 157, </v>
      </c>
      <c r="E47" s="37" t="str">
        <f t="shared" si="6"/>
        <v>"currency": "CZK"</v>
      </c>
      <c r="F47" s="37" t="str">
        <f t="shared" si="7"/>
        <v xml:space="preserve">"prefix": "", </v>
      </c>
      <c r="G47" s="37" t="str">
        <f t="shared" si="8"/>
        <v xml:space="preserve">"accountNumber": "", </v>
      </c>
      <c r="H47" s="37" t="str">
        <f t="shared" si="9"/>
        <v>"bankCode": ""</v>
      </c>
      <c r="I47" s="37" t="str">
        <f t="shared" si="10"/>
        <v xml:space="preserve">"partyDescription": "Regiojet CZ", </v>
      </c>
      <c r="J47" s="37" t="str">
        <f t="shared" si="11"/>
        <v xml:space="preserve">"direction": "OUTGOING", </v>
      </c>
      <c r="K47" s="37" t="str">
        <f t="shared" si="12"/>
        <v xml:space="preserve">"transactionType": "CARD", </v>
      </c>
      <c r="L47" s="77" t="str">
        <f t="shared" si="26"/>
        <v xml:space="preserve">"valueDate": "2018-07-26 10:15:41", </v>
      </c>
      <c r="M47" s="77" t="str">
        <f t="shared" si="13"/>
        <v xml:space="preserve">"bookingDate": "2018-07-23 16:01:17", </v>
      </c>
      <c r="N47" s="37" t="str">
        <f t="shared" si="14"/>
        <v xml:space="preserve">"userDescription": "0", </v>
      </c>
      <c r="O47" s="37" t="str">
        <f t="shared" si="15"/>
        <v xml:space="preserve">"payerMessage": "", </v>
      </c>
      <c r="P47" s="37" t="str">
        <f t="shared" si="16"/>
        <v xml:space="preserve">"payeeMessage": "", </v>
      </c>
      <c r="Q47" s="37" t="str">
        <f t="shared" si="17"/>
        <v xml:space="preserve">"categoryId": , </v>
      </c>
      <c r="R47" s="37" t="str">
        <f t="shared" si="18"/>
        <v xml:space="preserve">"transactionFee": 0, </v>
      </c>
      <c r="S47" s="37" t="str">
        <f t="shared" si="19"/>
        <v xml:space="preserve">"transactionFeeCanceled": "true", </v>
      </c>
      <c r="T47" s="37" t="str">
        <f t="shared" si="20"/>
        <v xml:space="preserve">"constantSymbol": "", </v>
      </c>
      <c r="U47" s="37" t="str">
        <f t="shared" si="21"/>
        <v xml:space="preserve">"variableSymbol": "", </v>
      </c>
      <c r="V47" s="37" t="str">
        <f t="shared" si="22"/>
        <v>"specificSymbol": ""</v>
      </c>
      <c r="W47" s="37" t="str">
        <f t="shared" si="23"/>
        <v xml:space="preserve">"mcc": "3110", </v>
      </c>
      <c r="X47" s="37" t="str">
        <f t="shared" si="24"/>
        <v xml:space="preserve">"merchantName": "Regiojet", </v>
      </c>
      <c r="Y47" s="37" t="str">
        <f t="shared" si="25"/>
        <v>"cardNumber": "3542658921352648"</v>
      </c>
      <c r="Z47" s="37" t="s">
        <v>151</v>
      </c>
    </row>
    <row r="48" spans="1:27" s="37" customFormat="1" ht="15" x14ac:dyDescent="0.25">
      <c r="A48" s="37" t="str">
        <f t="shared" si="2"/>
        <v>{</v>
      </c>
      <c r="B48" s="37" t="str">
        <f t="shared" si="3"/>
        <v xml:space="preserve">"id": "ab10", </v>
      </c>
      <c r="C48" s="37" t="str">
        <f t="shared" si="4"/>
        <v xml:space="preserve">"accountId": 6667, </v>
      </c>
      <c r="D48" s="37" t="str">
        <f t="shared" si="5"/>
        <v xml:space="preserve">"amount": 130, </v>
      </c>
      <c r="E48" s="37" t="str">
        <f t="shared" si="6"/>
        <v>"currency": "CZK"</v>
      </c>
      <c r="F48" s="37" t="str">
        <f t="shared" si="7"/>
        <v xml:space="preserve">"prefix": "00000000", </v>
      </c>
      <c r="G48" s="37" t="str">
        <f t="shared" si="8"/>
        <v xml:space="preserve">"accountNumber": "45135662294", </v>
      </c>
      <c r="H48" s="37" t="str">
        <f t="shared" si="9"/>
        <v>"bankCode": "0800"</v>
      </c>
      <c r="I48" s="37" t="str">
        <f t="shared" si="10"/>
        <v xml:space="preserve">"partyDescription": "0", </v>
      </c>
      <c r="J48" s="37" t="str">
        <f t="shared" si="11"/>
        <v xml:space="preserve">"direction": "INCOMING", </v>
      </c>
      <c r="K48" s="37" t="str">
        <f t="shared" si="12"/>
        <v xml:space="preserve">"transactionType": "PAYMENT_HOME", </v>
      </c>
      <c r="L48" s="77" t="str">
        <f t="shared" si="26"/>
        <v xml:space="preserve">"valueDate": "2018-08-21 01:21:50", </v>
      </c>
      <c r="M48" s="77" t="str">
        <f t="shared" si="13"/>
        <v xml:space="preserve">"bookingDate": "2018-08-20 18:38:38", </v>
      </c>
      <c r="N48" s="37" t="str">
        <f t="shared" si="14"/>
        <v xml:space="preserve">"userDescription": "kamoska", </v>
      </c>
      <c r="O48" s="37" t="str">
        <f t="shared" si="15"/>
        <v xml:space="preserve">"payerMessage": "0", </v>
      </c>
      <c r="P48" s="37" t="str">
        <f t="shared" si="16"/>
        <v xml:space="preserve">"payeeMessage": "za listek do kina", </v>
      </c>
      <c r="Q48" s="37" t="str">
        <f t="shared" si="17"/>
        <v xml:space="preserve">"categoryId": , </v>
      </c>
      <c r="R48" s="37" t="str">
        <f t="shared" si="18"/>
        <v xml:space="preserve">"transactionFee": 0, </v>
      </c>
      <c r="S48" s="37" t="str">
        <f t="shared" si="19"/>
        <v xml:space="preserve">"transactionFeeCanceled": "true", </v>
      </c>
      <c r="T48" s="37" t="str">
        <f t="shared" si="20"/>
        <v xml:space="preserve">"constantSymbol": "3317", </v>
      </c>
      <c r="U48" s="37" t="str">
        <f t="shared" si="21"/>
        <v xml:space="preserve">"variableSymbol": "777", </v>
      </c>
      <c r="V48" s="37" t="str">
        <f t="shared" si="22"/>
        <v>"specificSymbol": "0"</v>
      </c>
      <c r="W48" s="37" t="str">
        <f t="shared" si="23"/>
        <v xml:space="preserve">"mcc": "", </v>
      </c>
      <c r="X48" s="37" t="str">
        <f t="shared" si="24"/>
        <v xml:space="preserve">"merchantName": "", </v>
      </c>
      <c r="Y48" s="37" t="str">
        <f t="shared" si="25"/>
        <v>"cardNumber": "0"</v>
      </c>
      <c r="Z48" s="37" t="s">
        <v>151</v>
      </c>
    </row>
    <row r="49" spans="1:26" s="37" customFormat="1" ht="15" x14ac:dyDescent="0.25">
      <c r="A49" s="37" t="str">
        <f t="shared" si="2"/>
        <v>{</v>
      </c>
      <c r="B49" s="37" t="str">
        <f t="shared" si="3"/>
        <v xml:space="preserve">"id": "ab11", </v>
      </c>
      <c r="C49" s="37" t="str">
        <f t="shared" si="4"/>
        <v xml:space="preserve">"accountId": 6667, </v>
      </c>
      <c r="D49" s="37" t="str">
        <f t="shared" si="5"/>
        <v xml:space="preserve">"amount": 83, </v>
      </c>
      <c r="E49" s="37" t="str">
        <f t="shared" si="6"/>
        <v>"currency": "CZK"</v>
      </c>
      <c r="F49" s="37" t="str">
        <f t="shared" si="7"/>
        <v xml:space="preserve">"prefix": "12549856", </v>
      </c>
      <c r="G49" s="37" t="str">
        <f t="shared" si="8"/>
        <v xml:space="preserve">"accountNumber": "528827605187", </v>
      </c>
      <c r="H49" s="37" t="str">
        <f t="shared" si="9"/>
        <v>"bankCode": "0800"</v>
      </c>
      <c r="I49" s="37" t="str">
        <f t="shared" si="10"/>
        <v xml:space="preserve">"partyDescription": "0", </v>
      </c>
      <c r="J49" s="37" t="str">
        <f t="shared" si="11"/>
        <v xml:space="preserve">"direction": "INCOMING", </v>
      </c>
      <c r="K49" s="37" t="str">
        <f t="shared" si="12"/>
        <v xml:space="preserve">"transactionType": "PAYMENT_HOME", </v>
      </c>
      <c r="L49" s="77" t="str">
        <f t="shared" si="26"/>
        <v xml:space="preserve">"valueDate": "2018-09-28 03:07:09", </v>
      </c>
      <c r="M49" s="77" t="str">
        <f t="shared" si="13"/>
        <v xml:space="preserve">"bookingDate": "2018-09-26 07:26:21", </v>
      </c>
      <c r="N49" s="37" t="str">
        <f t="shared" si="14"/>
        <v xml:space="preserve">"userDescription": "0", </v>
      </c>
      <c r="O49" s="37" t="str">
        <f t="shared" si="15"/>
        <v xml:space="preserve">"payerMessage": "0", </v>
      </c>
      <c r="P49" s="37" t="str">
        <f t="shared" si="16"/>
        <v xml:space="preserve">"payeeMessage": "0", </v>
      </c>
      <c r="Q49" s="37" t="str">
        <f t="shared" si="17"/>
        <v xml:space="preserve">"categoryId": , </v>
      </c>
      <c r="R49" s="37" t="str">
        <f t="shared" si="18"/>
        <v xml:space="preserve">"transactionFee": 0, </v>
      </c>
      <c r="S49" s="37" t="str">
        <f t="shared" si="19"/>
        <v xml:space="preserve">"transactionFeeCanceled": "true", </v>
      </c>
      <c r="T49" s="37" t="str">
        <f t="shared" si="20"/>
        <v xml:space="preserve">"constantSymbol": "0", </v>
      </c>
      <c r="U49" s="37" t="str">
        <f t="shared" si="21"/>
        <v xml:space="preserve">"variableSymbol": "0", </v>
      </c>
      <c r="V49" s="37" t="str">
        <f t="shared" si="22"/>
        <v>"specificSymbol": "6484975897"</v>
      </c>
      <c r="W49" s="37" t="str">
        <f t="shared" si="23"/>
        <v xml:space="preserve">"mcc": "", </v>
      </c>
      <c r="X49" s="37" t="str">
        <f t="shared" si="24"/>
        <v xml:space="preserve">"merchantName": "0", </v>
      </c>
      <c r="Y49" s="37" t="str">
        <f t="shared" si="25"/>
        <v>"cardNumber": "0"</v>
      </c>
      <c r="Z49" s="37" t="s">
        <v>151</v>
      </c>
    </row>
    <row r="50" spans="1:26" s="37" customFormat="1" ht="15" x14ac:dyDescent="0.25">
      <c r="A50" s="37" t="str">
        <f t="shared" si="2"/>
        <v>{</v>
      </c>
      <c r="B50" s="37" t="str">
        <f t="shared" si="3"/>
        <v xml:space="preserve">"id": "ab12", </v>
      </c>
      <c r="C50" s="37" t="str">
        <f t="shared" si="4"/>
        <v xml:space="preserve">"accountId": 6667, </v>
      </c>
      <c r="D50" s="37" t="str">
        <f t="shared" si="5"/>
        <v xml:space="preserve">"amount": 17325, </v>
      </c>
      <c r="E50" s="37" t="str">
        <f t="shared" si="6"/>
        <v>"currency": "CZK"</v>
      </c>
      <c r="F50" s="37" t="str">
        <f t="shared" si="7"/>
        <v xml:space="preserve">"prefix": "67010000", </v>
      </c>
      <c r="G50" s="37" t="str">
        <f t="shared" si="8"/>
        <v xml:space="preserve">"accountNumber": "5631075535", </v>
      </c>
      <c r="H50" s="37" t="str">
        <f t="shared" si="9"/>
        <v>"bankCode": "0600"</v>
      </c>
      <c r="I50" s="37" t="str">
        <f t="shared" si="10"/>
        <v xml:space="preserve">"partyDescription": "McDonald''s", </v>
      </c>
      <c r="J50" s="37" t="str">
        <f t="shared" si="11"/>
        <v xml:space="preserve">"direction": "INCOMING", </v>
      </c>
      <c r="K50" s="37" t="str">
        <f t="shared" si="12"/>
        <v xml:space="preserve">"transactionType": "PAYMENT_HOME", </v>
      </c>
      <c r="L50" s="77" t="str">
        <f t="shared" si="26"/>
        <v xml:space="preserve">"valueDate": "2018-10-25 10:32:37", </v>
      </c>
      <c r="M50" s="77" t="str">
        <f t="shared" si="13"/>
        <v xml:space="preserve">"bookingDate": "2018-10-23 10:32:37", </v>
      </c>
      <c r="N50" s="37" t="str">
        <f t="shared" si="14"/>
        <v xml:space="preserve">"userDescription": "Muj zamestanavatel", </v>
      </c>
      <c r="O50" s="37" t="str">
        <f t="shared" si="15"/>
        <v xml:space="preserve">"payerMessage": "0", </v>
      </c>
      <c r="P50" s="37" t="str">
        <f t="shared" si="16"/>
        <v xml:space="preserve">"payeeMessage": "vyplata za 09/2018", </v>
      </c>
      <c r="Q50" s="37" t="str">
        <f t="shared" si="17"/>
        <v xml:space="preserve">"categoryId": , </v>
      </c>
      <c r="R50" s="37" t="str">
        <f t="shared" si="18"/>
        <v xml:space="preserve">"transactionFee": 0, </v>
      </c>
      <c r="S50" s="37" t="str">
        <f t="shared" si="19"/>
        <v xml:space="preserve">"transactionFeeCanceled": "true", </v>
      </c>
      <c r="T50" s="37" t="str">
        <f t="shared" si="20"/>
        <v xml:space="preserve">"constantSymbol": "7890", </v>
      </c>
      <c r="U50" s="37" t="str">
        <f t="shared" si="21"/>
        <v xml:space="preserve">"variableSymbol": "201809666", </v>
      </c>
      <c r="V50" s="37" t="str">
        <f t="shared" si="22"/>
        <v>"specificSymbol": "0"</v>
      </c>
      <c r="W50" s="37" t="str">
        <f t="shared" si="23"/>
        <v xml:space="preserve">"mcc": "0", </v>
      </c>
      <c r="X50" s="37" t="str">
        <f t="shared" si="24"/>
        <v xml:space="preserve">"merchantName": "0", </v>
      </c>
      <c r="Y50" s="37" t="str">
        <f t="shared" si="25"/>
        <v>"cardNumber": "0"</v>
      </c>
      <c r="Z50" s="37" t="s">
        <v>151</v>
      </c>
    </row>
    <row r="51" spans="1:26" s="37" customFormat="1" ht="15" x14ac:dyDescent="0.25">
      <c r="A51" s="37" t="str">
        <f t="shared" si="2"/>
        <v>{</v>
      </c>
      <c r="B51" s="37" t="str">
        <f t="shared" si="3"/>
        <v xml:space="preserve">"id": "ab13", </v>
      </c>
      <c r="C51" s="37" t="str">
        <f t="shared" si="4"/>
        <v xml:space="preserve">"accountId": 6667, </v>
      </c>
      <c r="D51" s="37" t="str">
        <f t="shared" si="5"/>
        <v xml:space="preserve">"amount": 249, </v>
      </c>
      <c r="E51" s="37" t="str">
        <f t="shared" si="6"/>
        <v>"currency": "CZK"</v>
      </c>
      <c r="F51" s="37" t="str">
        <f t="shared" si="7"/>
        <v xml:space="preserve">"prefix": "0", </v>
      </c>
      <c r="G51" s="37" t="str">
        <f t="shared" si="8"/>
        <v xml:space="preserve">"accountNumber": "0", </v>
      </c>
      <c r="H51" s="37" t="str">
        <f t="shared" si="9"/>
        <v>"bankCode": "0"</v>
      </c>
      <c r="I51" s="37" t="str">
        <f t="shared" si="10"/>
        <v xml:space="preserve">"partyDescription": "", </v>
      </c>
      <c r="J51" s="37" t="str">
        <f t="shared" si="11"/>
        <v xml:space="preserve">"direction": "OUTGOING", </v>
      </c>
      <c r="K51" s="37" t="str">
        <f t="shared" si="12"/>
        <v xml:space="preserve">"transactionType": "CARD", </v>
      </c>
      <c r="L51" s="77" t="str">
        <f t="shared" si="26"/>
        <v xml:space="preserve">"valueDate": "2018-10-26 04:22:06", </v>
      </c>
      <c r="M51" s="77" t="str">
        <f t="shared" si="13"/>
        <v xml:space="preserve">"bookingDate": "2019-10-24 3:22:06", </v>
      </c>
      <c r="N51" s="37" t="str">
        <f t="shared" si="14"/>
        <v xml:space="preserve">"userDescription": "0", </v>
      </c>
      <c r="O51" s="37" t="str">
        <f t="shared" si="15"/>
        <v xml:space="preserve">"payerMessage": "", </v>
      </c>
      <c r="P51" s="37" t="str">
        <f t="shared" si="16"/>
        <v xml:space="preserve">"payeeMessage": "", </v>
      </c>
      <c r="Q51" s="37" t="str">
        <f t="shared" si="17"/>
        <v xml:space="preserve">"categoryId": , </v>
      </c>
      <c r="R51" s="37" t="str">
        <f t="shared" si="18"/>
        <v xml:space="preserve">"transactionFee": 0, </v>
      </c>
      <c r="S51" s="37" t="str">
        <f t="shared" si="19"/>
        <v xml:space="preserve">"transactionFeeCanceled": "true", </v>
      </c>
      <c r="T51" s="37" t="str">
        <f t="shared" si="20"/>
        <v xml:space="preserve">"constantSymbol": "", </v>
      </c>
      <c r="U51" s="37" t="str">
        <f t="shared" si="21"/>
        <v xml:space="preserve">"variableSymbol": "", </v>
      </c>
      <c r="V51" s="37" t="str">
        <f t="shared" si="22"/>
        <v>"specificSymbol": ""</v>
      </c>
      <c r="W51" s="37" t="str">
        <f t="shared" si="23"/>
        <v xml:space="preserve">"mcc": "7277", </v>
      </c>
      <c r="X51" s="37" t="str">
        <f t="shared" si="24"/>
        <v xml:space="preserve">"merchantName": "Burgrarna", </v>
      </c>
      <c r="Y51" s="37" t="str">
        <f t="shared" si="25"/>
        <v>"cardNumber": "4562356984521568"</v>
      </c>
      <c r="Z51" s="37" t="s">
        <v>151</v>
      </c>
    </row>
    <row r="52" spans="1:26" s="37" customFormat="1" ht="15" x14ac:dyDescent="0.25">
      <c r="A52" s="37" t="str">
        <f t="shared" si="2"/>
        <v>{</v>
      </c>
      <c r="B52" s="37" t="str">
        <f t="shared" si="3"/>
        <v xml:space="preserve">"id": "ab14", </v>
      </c>
      <c r="C52" s="37" t="str">
        <f t="shared" si="4"/>
        <v xml:space="preserve">"accountId": 6667, </v>
      </c>
      <c r="D52" s="37" t="str">
        <f t="shared" si="5"/>
        <v xml:space="preserve">"amount": 6200, </v>
      </c>
      <c r="E52" s="37" t="str">
        <f t="shared" si="6"/>
        <v>"currency": "CZK"</v>
      </c>
      <c r="F52" s="37" t="str">
        <f t="shared" si="7"/>
        <v xml:space="preserve">"prefix": "00000000", </v>
      </c>
      <c r="G52" s="37" t="str">
        <f t="shared" si="8"/>
        <v xml:space="preserve">"accountNumber": "162978789688", </v>
      </c>
      <c r="H52" s="37" t="str">
        <f t="shared" si="9"/>
        <v>"bankCode": "2700"</v>
      </c>
      <c r="I52" s="37" t="str">
        <f t="shared" si="10"/>
        <v xml:space="preserve">"partyDescription": "0", </v>
      </c>
      <c r="J52" s="37" t="str">
        <f t="shared" si="11"/>
        <v xml:space="preserve">"direction": "INCOMING", </v>
      </c>
      <c r="K52" s="37" t="str">
        <f t="shared" si="12"/>
        <v xml:space="preserve">"transactionType": "PAYMENT_HOME", </v>
      </c>
      <c r="L52" s="77" t="str">
        <f t="shared" si="26"/>
        <v xml:space="preserve">"valueDate": "2018-11-07 17:45:44", </v>
      </c>
      <c r="M52" s="77" t="str">
        <f t="shared" si="13"/>
        <v xml:space="preserve">"bookingDate": "2018-11-06 15:45:44", </v>
      </c>
      <c r="N52" s="37" t="str">
        <f t="shared" si="14"/>
        <v xml:space="preserve">"userDescription": "0", </v>
      </c>
      <c r="O52" s="37" t="str">
        <f t="shared" si="15"/>
        <v xml:space="preserve">"payerMessage": "0", </v>
      </c>
      <c r="P52" s="37" t="str">
        <f t="shared" si="16"/>
        <v xml:space="preserve">"payeeMessage": "splatka dluhu", </v>
      </c>
      <c r="Q52" s="37" t="str">
        <f t="shared" si="17"/>
        <v xml:space="preserve">"categoryId": , </v>
      </c>
      <c r="R52" s="37" t="str">
        <f t="shared" si="18"/>
        <v xml:space="preserve">"transactionFee": 0, </v>
      </c>
      <c r="S52" s="37" t="str">
        <f t="shared" si="19"/>
        <v xml:space="preserve">"transactionFeeCanceled": "true", </v>
      </c>
      <c r="T52" s="37" t="str">
        <f t="shared" si="20"/>
        <v xml:space="preserve">"constantSymbol": "0", </v>
      </c>
      <c r="U52" s="37" t="str">
        <f t="shared" si="21"/>
        <v xml:space="preserve">"variableSymbol": "201810", </v>
      </c>
      <c r="V52" s="37" t="str">
        <f t="shared" si="22"/>
        <v>"specificSymbol": "5387662130"</v>
      </c>
      <c r="W52" s="37" t="str">
        <f t="shared" si="23"/>
        <v xml:space="preserve">"mcc": "", </v>
      </c>
      <c r="X52" s="37" t="str">
        <f t="shared" si="24"/>
        <v xml:space="preserve">"merchantName": "0", </v>
      </c>
      <c r="Y52" s="37" t="str">
        <f t="shared" si="25"/>
        <v>"cardNumber": "0"</v>
      </c>
      <c r="Z52" s="37" t="s">
        <v>151</v>
      </c>
    </row>
    <row r="53" spans="1:26" s="37" customFormat="1" ht="15" x14ac:dyDescent="0.25">
      <c r="A53" s="37" t="str">
        <f t="shared" si="2"/>
        <v>{</v>
      </c>
      <c r="B53" s="37" t="str">
        <f t="shared" si="3"/>
        <v xml:space="preserve">"id": "ab15", </v>
      </c>
      <c r="C53" s="37" t="str">
        <f t="shared" si="4"/>
        <v xml:space="preserve">"accountId": 6667, </v>
      </c>
      <c r="D53" s="37" t="str">
        <f t="shared" si="5"/>
        <v xml:space="preserve">"amount": 1392, </v>
      </c>
      <c r="E53" s="37" t="str">
        <f t="shared" si="6"/>
        <v>"currency": "CZK"</v>
      </c>
      <c r="F53" s="37" t="str">
        <f t="shared" si="7"/>
        <v xml:space="preserve">"prefix": "", </v>
      </c>
      <c r="G53" s="37" t="str">
        <f t="shared" si="8"/>
        <v xml:space="preserve">"accountNumber": "", </v>
      </c>
      <c r="H53" s="37" t="str">
        <f t="shared" si="9"/>
        <v>"bankCode": ""</v>
      </c>
      <c r="I53" s="37" t="str">
        <f t="shared" si="10"/>
        <v xml:space="preserve">"partyDescription": "", </v>
      </c>
      <c r="J53" s="37" t="str">
        <f t="shared" si="11"/>
        <v xml:space="preserve">"direction": "OUTGOING", </v>
      </c>
      <c r="K53" s="37" t="str">
        <f t="shared" si="12"/>
        <v xml:space="preserve">"transactionType": "CARD", </v>
      </c>
      <c r="L53" s="77" t="str">
        <f t="shared" si="26"/>
        <v xml:space="preserve">"valueDate": "2018-11-30 11:59:52", </v>
      </c>
      <c r="M53" s="77" t="str">
        <f t="shared" si="13"/>
        <v xml:space="preserve">"bookingDate": "2018-11-28 13:26:16", </v>
      </c>
      <c r="N53" s="37" t="str">
        <f t="shared" si="14"/>
        <v xml:space="preserve">"userDescription": "0", </v>
      </c>
      <c r="O53" s="37" t="str">
        <f t="shared" si="15"/>
        <v xml:space="preserve">"payerMessage": "", </v>
      </c>
      <c r="P53" s="37" t="str">
        <f t="shared" si="16"/>
        <v xml:space="preserve">"payeeMessage": "", </v>
      </c>
      <c r="Q53" s="37" t="str">
        <f t="shared" si="17"/>
        <v xml:space="preserve">"categoryId": , </v>
      </c>
      <c r="R53" s="37" t="str">
        <f t="shared" si="18"/>
        <v xml:space="preserve">"transactionFee": 0, </v>
      </c>
      <c r="S53" s="37" t="str">
        <f t="shared" si="19"/>
        <v xml:space="preserve">"transactionFeeCanceled": "true", </v>
      </c>
      <c r="T53" s="37" t="str">
        <f t="shared" si="20"/>
        <v xml:space="preserve">"constantSymbol": "", </v>
      </c>
      <c r="U53" s="37" t="str">
        <f t="shared" si="21"/>
        <v xml:space="preserve">"variableSymbol": "", </v>
      </c>
      <c r="V53" s="37" t="str">
        <f t="shared" si="22"/>
        <v>"specificSymbol": ""</v>
      </c>
      <c r="W53" s="37" t="str">
        <f t="shared" si="23"/>
        <v xml:space="preserve">"mcc": "3560", </v>
      </c>
      <c r="X53" s="37" t="str">
        <f t="shared" si="24"/>
        <v xml:space="preserve">"merchantName": "Billa", </v>
      </c>
      <c r="Y53" s="37" t="str">
        <f t="shared" si="25"/>
        <v>"cardNumber": "4562356984521568"</v>
      </c>
      <c r="Z53" s="37" t="s">
        <v>151</v>
      </c>
    </row>
    <row r="54" spans="1:26" s="37" customFormat="1" ht="15" x14ac:dyDescent="0.25">
      <c r="A54" s="37" t="str">
        <f t="shared" si="2"/>
        <v>{</v>
      </c>
      <c r="B54" s="37" t="str">
        <f t="shared" si="3"/>
        <v xml:space="preserve">"id": "ab16", </v>
      </c>
      <c r="C54" s="37" t="str">
        <f t="shared" si="4"/>
        <v xml:space="preserve">"accountId": 6667, </v>
      </c>
      <c r="D54" s="37" t="str">
        <f t="shared" si="5"/>
        <v xml:space="preserve">"amount": 500, </v>
      </c>
      <c r="E54" s="37" t="str">
        <f t="shared" si="6"/>
        <v>"currency": "CZK"</v>
      </c>
      <c r="F54" s="37" t="str">
        <f t="shared" si="7"/>
        <v xml:space="preserve">"prefix": "00000000", </v>
      </c>
      <c r="G54" s="37" t="str">
        <f t="shared" si="8"/>
        <v xml:space="preserve">"accountNumber": "770418267290", </v>
      </c>
      <c r="H54" s="37" t="str">
        <f t="shared" si="9"/>
        <v>"bankCode": "3030"</v>
      </c>
      <c r="I54" s="37" t="str">
        <f t="shared" si="10"/>
        <v xml:space="preserve">"partyDescription": "Vodafone", </v>
      </c>
      <c r="J54" s="37" t="str">
        <f t="shared" si="11"/>
        <v xml:space="preserve">"direction": "OUTGOING", </v>
      </c>
      <c r="K54" s="37" t="str">
        <f t="shared" si="12"/>
        <v xml:space="preserve">"transactionType": "PAYMENT_HOME", </v>
      </c>
      <c r="L54" s="77" t="str">
        <f t="shared" si="26"/>
        <v xml:space="preserve">"valueDate": "2018-12-31 12:26:57", </v>
      </c>
      <c r="M54" s="77" t="str">
        <f t="shared" si="13"/>
        <v xml:space="preserve">"bookingDate": "2018-12-31 00:26:57", </v>
      </c>
      <c r="N54" s="37" t="str">
        <f t="shared" si="14"/>
        <v xml:space="preserve">"userDescription": "Muj operator", </v>
      </c>
      <c r="O54" s="37" t="str">
        <f t="shared" si="15"/>
        <v xml:space="preserve">"payerMessage": "Platba za vas predrazeny tarif", </v>
      </c>
      <c r="P54" s="37" t="str">
        <f t="shared" si="16"/>
        <v xml:space="preserve">"payeeMessage": "0", </v>
      </c>
      <c r="Q54" s="37" t="str">
        <f t="shared" si="17"/>
        <v xml:space="preserve">"categoryId": , </v>
      </c>
      <c r="R54" s="37" t="str">
        <f t="shared" si="18"/>
        <v xml:space="preserve">"transactionFee": 0, </v>
      </c>
      <c r="S54" s="37" t="str">
        <f t="shared" si="19"/>
        <v xml:space="preserve">"transactionFeeCanceled": "true", </v>
      </c>
      <c r="T54" s="37" t="str">
        <f t="shared" si="20"/>
        <v xml:space="preserve">"constantSymbol": "0", </v>
      </c>
      <c r="U54" s="37" t="str">
        <f t="shared" si="21"/>
        <v xml:space="preserve">"variableSymbol": "20190125", </v>
      </c>
      <c r="V54" s="37" t="str">
        <f t="shared" si="22"/>
        <v>"specificSymbol": "0"</v>
      </c>
      <c r="W54" s="37" t="str">
        <f t="shared" si="23"/>
        <v xml:space="preserve">"mcc": "", </v>
      </c>
      <c r="X54" s="37" t="str">
        <f t="shared" si="24"/>
        <v xml:space="preserve">"merchantName": "", </v>
      </c>
      <c r="Y54" s="37" t="str">
        <f t="shared" si="25"/>
        <v>"cardNumber": "0"</v>
      </c>
      <c r="Z54" s="37" t="s">
        <v>151</v>
      </c>
    </row>
    <row r="55" spans="1:26" s="37" customFormat="1" ht="15" x14ac:dyDescent="0.25">
      <c r="A55" s="37" t="str">
        <f t="shared" si="2"/>
        <v>{</v>
      </c>
      <c r="B55" s="37" t="str">
        <f t="shared" si="3"/>
        <v xml:space="preserve">"id": "ab17", </v>
      </c>
      <c r="C55" s="37" t="str">
        <f t="shared" si="4"/>
        <v xml:space="preserve">"accountId": 6667, </v>
      </c>
      <c r="D55" s="37" t="str">
        <f t="shared" si="5"/>
        <v xml:space="preserve">"amount": 1898, </v>
      </c>
      <c r="E55" s="37" t="str">
        <f t="shared" si="6"/>
        <v>"currency": "CZK"</v>
      </c>
      <c r="F55" s="37" t="str">
        <f t="shared" si="7"/>
        <v xml:space="preserve">"prefix": "0", </v>
      </c>
      <c r="G55" s="37" t="str">
        <f t="shared" si="8"/>
        <v xml:space="preserve">"accountNumber": "0", </v>
      </c>
      <c r="H55" s="37" t="str">
        <f t="shared" si="9"/>
        <v>"bankCode": "0"</v>
      </c>
      <c r="I55" s="37" t="str">
        <f t="shared" si="10"/>
        <v xml:space="preserve">"partyDescription": "0", </v>
      </c>
      <c r="J55" s="37" t="str">
        <f t="shared" si="11"/>
        <v xml:space="preserve">"direction": "OUTGOING", </v>
      </c>
      <c r="K55" s="37" t="str">
        <f t="shared" si="12"/>
        <v xml:space="preserve">"transactionType": "CARD", </v>
      </c>
      <c r="L55" s="77" t="str">
        <f t="shared" si="26"/>
        <v xml:space="preserve">"valueDate": "2019-01-06 14:54:42", </v>
      </c>
      <c r="M55" s="77" t="str">
        <f t="shared" si="13"/>
        <v xml:space="preserve">"bookingDate": "2019-01-06 18:54:42", </v>
      </c>
      <c r="N55" s="37" t="str">
        <f t="shared" si="14"/>
        <v xml:space="preserve">"userDescription": "0", </v>
      </c>
      <c r="O55" s="37" t="str">
        <f t="shared" si="15"/>
        <v xml:space="preserve">"payerMessage": "0", </v>
      </c>
      <c r="P55" s="37" t="str">
        <f t="shared" si="16"/>
        <v xml:space="preserve">"payeeMessage": "0", </v>
      </c>
      <c r="Q55" s="37" t="str">
        <f t="shared" si="17"/>
        <v xml:space="preserve">"categoryId": , </v>
      </c>
      <c r="R55" s="37" t="str">
        <f t="shared" si="18"/>
        <v xml:space="preserve">"transactionFee": 0, </v>
      </c>
      <c r="S55" s="37" t="str">
        <f t="shared" si="19"/>
        <v xml:space="preserve">"transactionFeeCanceled": "true", </v>
      </c>
      <c r="T55" s="37" t="str">
        <f t="shared" si="20"/>
        <v xml:space="preserve">"constantSymbol": "0", </v>
      </c>
      <c r="U55" s="37" t="str">
        <f t="shared" si="21"/>
        <v xml:space="preserve">"variableSymbol": "0", </v>
      </c>
      <c r="V55" s="37" t="str">
        <f t="shared" si="22"/>
        <v>"specificSymbol": "0"</v>
      </c>
      <c r="W55" s="37" t="str">
        <f t="shared" si="23"/>
        <v xml:space="preserve">"mcc": "4955", </v>
      </c>
      <c r="X55" s="37" t="str">
        <f t="shared" si="24"/>
        <v xml:space="preserve">"merchantName": "STEAM STORE", </v>
      </c>
      <c r="Y55" s="37" t="str">
        <f t="shared" si="25"/>
        <v>"cardNumber": "3542658921352648"</v>
      </c>
      <c r="Z55" s="37" t="s">
        <v>151</v>
      </c>
    </row>
    <row r="56" spans="1:26" s="37" customFormat="1" ht="15" x14ac:dyDescent="0.25">
      <c r="A56" s="37" t="str">
        <f t="shared" si="2"/>
        <v>{</v>
      </c>
      <c r="B56" s="37" t="str">
        <f t="shared" si="3"/>
        <v xml:space="preserve">"id": "ab18", </v>
      </c>
      <c r="C56" s="37" t="str">
        <f t="shared" si="4"/>
        <v xml:space="preserve">"accountId": 6667, </v>
      </c>
      <c r="D56" s="37" t="str">
        <f t="shared" si="5"/>
        <v xml:space="preserve">"amount": 3000, </v>
      </c>
      <c r="E56" s="37" t="str">
        <f t="shared" si="6"/>
        <v>"currency": "CZK"</v>
      </c>
      <c r="F56" s="37" t="str">
        <f t="shared" si="7"/>
        <v xml:space="preserve">"prefix": "0", </v>
      </c>
      <c r="G56" s="37" t="str">
        <f t="shared" si="8"/>
        <v xml:space="preserve">"accountNumber": "0", </v>
      </c>
      <c r="H56" s="37" t="str">
        <f t="shared" si="9"/>
        <v>"bankCode": "0"</v>
      </c>
      <c r="I56" s="37" t="str">
        <f t="shared" si="10"/>
        <v xml:space="preserve">"partyDescription": "0", </v>
      </c>
      <c r="J56" s="37" t="str">
        <f t="shared" si="11"/>
        <v xml:space="preserve">"direction": "OUTGOING", </v>
      </c>
      <c r="K56" s="37" t="str">
        <f t="shared" si="12"/>
        <v xml:space="preserve">"transactionType": "CARD", </v>
      </c>
      <c r="L56" s="77" t="str">
        <f t="shared" si="26"/>
        <v xml:space="preserve">"valueDate": "2019-01-07 11:15:25", </v>
      </c>
      <c r="M56" s="77" t="str">
        <f t="shared" si="13"/>
        <v xml:space="preserve">"bookingDate": "2019-01-01 03:42:10", </v>
      </c>
      <c r="N56" s="37" t="str">
        <f t="shared" si="14"/>
        <v xml:space="preserve">"userDescription": "0", </v>
      </c>
      <c r="O56" s="37" t="str">
        <f t="shared" si="15"/>
        <v xml:space="preserve">"payerMessage": "0", </v>
      </c>
      <c r="P56" s="37" t="str">
        <f t="shared" si="16"/>
        <v xml:space="preserve">"payeeMessage": "0", </v>
      </c>
      <c r="Q56" s="37" t="str">
        <f t="shared" si="17"/>
        <v xml:space="preserve">"categoryId": , </v>
      </c>
      <c r="R56" s="37" t="str">
        <f t="shared" si="18"/>
        <v xml:space="preserve">"transactionFee": 0, </v>
      </c>
      <c r="S56" s="37" t="str">
        <f t="shared" si="19"/>
        <v xml:space="preserve">"transactionFeeCanceled": "true", </v>
      </c>
      <c r="T56" s="37" t="str">
        <f t="shared" si="20"/>
        <v xml:space="preserve">"constantSymbol": "0", </v>
      </c>
      <c r="U56" s="37" t="str">
        <f t="shared" si="21"/>
        <v xml:space="preserve">"variableSymbol": "0", </v>
      </c>
      <c r="V56" s="37" t="str">
        <f t="shared" si="22"/>
        <v>"specificSymbol": "0"</v>
      </c>
      <c r="W56" s="37" t="str">
        <f t="shared" si="23"/>
        <v xml:space="preserve">"mcc": "1234", </v>
      </c>
      <c r="X56" s="37" t="str">
        <f t="shared" si="24"/>
        <v xml:space="preserve">"merchantName": "Tesco", </v>
      </c>
      <c r="Y56" s="37" t="str">
        <f t="shared" si="25"/>
        <v>"cardNumber": "3542658921352648"</v>
      </c>
      <c r="Z56" s="37" t="s">
        <v>151</v>
      </c>
    </row>
    <row r="57" spans="1:26" s="37" customFormat="1" ht="15" x14ac:dyDescent="0.25">
      <c r="A57" s="37" t="str">
        <f t="shared" si="2"/>
        <v>{</v>
      </c>
      <c r="B57" s="37" t="str">
        <f t="shared" si="3"/>
        <v xml:space="preserve">"id": "ab19", </v>
      </c>
      <c r="C57" s="37" t="str">
        <f t="shared" si="4"/>
        <v xml:space="preserve">"accountId": 6667, </v>
      </c>
      <c r="D57" s="37" t="str">
        <f t="shared" si="5"/>
        <v xml:space="preserve">"amount": 90, </v>
      </c>
      <c r="E57" s="37" t="str">
        <f t="shared" si="6"/>
        <v>"currency": "CZK"</v>
      </c>
      <c r="F57" s="37" t="str">
        <f t="shared" si="7"/>
        <v xml:space="preserve">"prefix": "00236541", </v>
      </c>
      <c r="G57" s="37" t="str">
        <f t="shared" si="8"/>
        <v xml:space="preserve">"accountNumber": "597175768639", </v>
      </c>
      <c r="H57" s="37" t="str">
        <f t="shared" si="9"/>
        <v>"bankCode": "2700"</v>
      </c>
      <c r="I57" s="37" t="str">
        <f t="shared" si="10"/>
        <v xml:space="preserve">"partyDescription": "0", </v>
      </c>
      <c r="J57" s="37" t="str">
        <f t="shared" si="11"/>
        <v xml:space="preserve">"direction": "OUTGOING", </v>
      </c>
      <c r="K57" s="37" t="str">
        <f t="shared" si="12"/>
        <v xml:space="preserve">"transactionType": "PAYMENT_HOME", </v>
      </c>
      <c r="L57" s="77" t="str">
        <f t="shared" si="26"/>
        <v xml:space="preserve">"valueDate": "2019-02-08 20:03:00", </v>
      </c>
      <c r="M57" s="77" t="str">
        <f t="shared" si="13"/>
        <v xml:space="preserve">"bookingDate": "2019-02-07 09:58:12", </v>
      </c>
      <c r="N57" s="37" t="str">
        <f t="shared" si="14"/>
        <v xml:space="preserve">"userDescription": "random osoba", </v>
      </c>
      <c r="O57" s="37" t="str">
        <f t="shared" si="15"/>
        <v xml:space="preserve">"payerMessage": "jen tak posilam prachy random osobe", </v>
      </c>
      <c r="P57" s="37" t="str">
        <f t="shared" si="16"/>
        <v xml:space="preserve">"payeeMessage": "0", </v>
      </c>
      <c r="Q57" s="37" t="str">
        <f t="shared" si="17"/>
        <v xml:space="preserve">"categoryId": , </v>
      </c>
      <c r="R57" s="37" t="str">
        <f t="shared" si="18"/>
        <v xml:space="preserve">"transactionFee": 0, </v>
      </c>
      <c r="S57" s="37" t="str">
        <f t="shared" si="19"/>
        <v xml:space="preserve">"transactionFeeCanceled": "true", </v>
      </c>
      <c r="T57" s="37" t="str">
        <f t="shared" si="20"/>
        <v xml:space="preserve">"constantSymbol": "3347", </v>
      </c>
      <c r="U57" s="37" t="str">
        <f t="shared" si="21"/>
        <v xml:space="preserve">"variableSymbol": "4848218390", </v>
      </c>
      <c r="V57" s="37" t="str">
        <f t="shared" si="22"/>
        <v>"specificSymbol": "0"</v>
      </c>
      <c r="W57" s="37" t="str">
        <f t="shared" si="23"/>
        <v xml:space="preserve">"mcc": "", </v>
      </c>
      <c r="X57" s="37" t="str">
        <f t="shared" si="24"/>
        <v xml:space="preserve">"merchantName": "", </v>
      </c>
      <c r="Y57" s="37" t="str">
        <f t="shared" si="25"/>
        <v>"cardNumber": "0"</v>
      </c>
      <c r="Z57" s="37" t="s">
        <v>151</v>
      </c>
    </row>
    <row r="58" spans="1:26" s="37" customFormat="1" ht="15" x14ac:dyDescent="0.25">
      <c r="A58" s="37" t="str">
        <f t="shared" si="2"/>
        <v>{</v>
      </c>
      <c r="B58" s="37" t="str">
        <f t="shared" si="3"/>
        <v xml:space="preserve">"id": "ab20", </v>
      </c>
      <c r="C58" s="37" t="str">
        <f t="shared" si="4"/>
        <v xml:space="preserve">"accountId": 6667, </v>
      </c>
      <c r="D58" s="37" t="str">
        <f t="shared" si="5"/>
        <v xml:space="preserve">"amount": 5000, </v>
      </c>
      <c r="E58" s="37" t="str">
        <f t="shared" si="6"/>
        <v>"currency": "CZK"</v>
      </c>
      <c r="F58" s="37" t="str">
        <f t="shared" si="7"/>
        <v xml:space="preserve">"prefix": "0", </v>
      </c>
      <c r="G58" s="37" t="str">
        <f t="shared" si="8"/>
        <v xml:space="preserve">"accountNumber": "0", </v>
      </c>
      <c r="H58" s="37" t="str">
        <f t="shared" si="9"/>
        <v>"bankCode": "0"</v>
      </c>
      <c r="I58" s="37" t="str">
        <f t="shared" si="10"/>
        <v xml:space="preserve">"partyDescription": "0", </v>
      </c>
      <c r="J58" s="37" t="str">
        <f t="shared" si="11"/>
        <v xml:space="preserve">"direction": "OUTGOING", </v>
      </c>
      <c r="K58" s="37" t="str">
        <f t="shared" si="12"/>
        <v xml:space="preserve">"transactionType": "CASH", </v>
      </c>
      <c r="L58" s="77" t="str">
        <f t="shared" si="26"/>
        <v xml:space="preserve">"valueDate": "2019-02-18 17:24:07", </v>
      </c>
      <c r="M58" s="77" t="str">
        <f t="shared" si="13"/>
        <v xml:space="preserve">"bookingDate": "2019-02-15 21:43:19", </v>
      </c>
      <c r="N58" s="37" t="str">
        <f t="shared" si="14"/>
        <v xml:space="preserve">"userDescription": "vyber z bankomatu", </v>
      </c>
      <c r="O58" s="37" t="str">
        <f t="shared" si="15"/>
        <v xml:space="preserve">"payerMessage": "0", </v>
      </c>
      <c r="P58" s="37" t="str">
        <f t="shared" si="16"/>
        <v xml:space="preserve">"payeeMessage": "0", </v>
      </c>
      <c r="Q58" s="37" t="str">
        <f t="shared" si="17"/>
        <v xml:space="preserve">"categoryId": , </v>
      </c>
      <c r="R58" s="37" t="str">
        <f t="shared" si="18"/>
        <v xml:space="preserve">"transactionFee": 0, </v>
      </c>
      <c r="S58" s="37" t="str">
        <f t="shared" si="19"/>
        <v xml:space="preserve">"transactionFeeCanceled": "true", </v>
      </c>
      <c r="T58" s="37" t="str">
        <f t="shared" si="20"/>
        <v xml:space="preserve">"constantSymbol": "0", </v>
      </c>
      <c r="U58" s="37" t="str">
        <f t="shared" si="21"/>
        <v xml:space="preserve">"variableSymbol": "0", </v>
      </c>
      <c r="V58" s="37" t="str">
        <f t="shared" si="22"/>
        <v>"specificSymbol": "0"</v>
      </c>
      <c r="W58" s="37" t="str">
        <f t="shared" si="23"/>
        <v xml:space="preserve">"mcc": "2525", </v>
      </c>
      <c r="X58" s="37" t="str">
        <f t="shared" si="24"/>
        <v xml:space="preserve">"merchantName": "CSOB", </v>
      </c>
      <c r="Y58" s="37" t="str">
        <f t="shared" si="25"/>
        <v>"cardNumber": "3542658921352648"</v>
      </c>
      <c r="Z58" s="37" t="s">
        <v>151</v>
      </c>
    </row>
    <row r="59" spans="1:26" s="37" customFormat="1" ht="15" x14ac:dyDescent="0.25">
      <c r="A59" s="37" t="str">
        <f t="shared" si="2"/>
        <v>{</v>
      </c>
      <c r="B59" s="37" t="str">
        <f t="shared" si="3"/>
        <v xml:space="preserve">"id": "ab21", </v>
      </c>
      <c r="C59" s="37" t="str">
        <f t="shared" si="4"/>
        <v xml:space="preserve">"accountId": 6667, </v>
      </c>
      <c r="D59" s="37" t="str">
        <f t="shared" si="5"/>
        <v xml:space="preserve">"amount": 150, </v>
      </c>
      <c r="E59" s="37" t="str">
        <f t="shared" si="6"/>
        <v>"currency": "CZK"</v>
      </c>
      <c r="F59" s="37" t="str">
        <f t="shared" si="7"/>
        <v xml:space="preserve">"prefix": "0", </v>
      </c>
      <c r="G59" s="37" t="str">
        <f t="shared" si="8"/>
        <v xml:space="preserve">"accountNumber": "0", </v>
      </c>
      <c r="H59" s="37" t="str">
        <f t="shared" si="9"/>
        <v>"bankCode": "0"</v>
      </c>
      <c r="I59" s="37" t="str">
        <f t="shared" si="10"/>
        <v xml:space="preserve">"partyDescription": "0", </v>
      </c>
      <c r="J59" s="37" t="str">
        <f t="shared" si="11"/>
        <v xml:space="preserve">"direction": "OUTGOING", </v>
      </c>
      <c r="K59" s="37" t="str">
        <f t="shared" si="12"/>
        <v xml:space="preserve">"transactionType": "CARD", </v>
      </c>
      <c r="L59" s="77" t="str">
        <f t="shared" si="26"/>
        <v xml:space="preserve">"valueDate": "2019-02-19 17:24:07", </v>
      </c>
      <c r="M59" s="77" t="str">
        <f t="shared" si="13"/>
        <v xml:space="preserve">"bookingDate": "2019-02-18 17:24:07", </v>
      </c>
      <c r="N59" s="37" t="str">
        <f t="shared" si="14"/>
        <v xml:space="preserve">"userDescription": "0", </v>
      </c>
      <c r="O59" s="37" t="str">
        <f t="shared" si="15"/>
        <v xml:space="preserve">"payerMessage": "0", </v>
      </c>
      <c r="P59" s="37" t="str">
        <f t="shared" si="16"/>
        <v xml:space="preserve">"payeeMessage": "0", </v>
      </c>
      <c r="Q59" s="37" t="str">
        <f t="shared" si="17"/>
        <v xml:space="preserve">"categoryId": , </v>
      </c>
      <c r="R59" s="37" t="str">
        <f t="shared" si="18"/>
        <v xml:space="preserve">"transactionFee": 0, </v>
      </c>
      <c r="S59" s="37" t="str">
        <f t="shared" si="19"/>
        <v xml:space="preserve">"transactionFeeCanceled": "true", </v>
      </c>
      <c r="T59" s="37" t="str">
        <f t="shared" si="20"/>
        <v xml:space="preserve">"constantSymbol": "0", </v>
      </c>
      <c r="U59" s="37" t="str">
        <f t="shared" si="21"/>
        <v xml:space="preserve">"variableSymbol": "0", </v>
      </c>
      <c r="V59" s="37" t="str">
        <f t="shared" si="22"/>
        <v>"specificSymbol": "0"</v>
      </c>
      <c r="W59" s="37" t="str">
        <f t="shared" si="23"/>
        <v xml:space="preserve">"mcc": "4899", </v>
      </c>
      <c r="X59" s="37" t="str">
        <f t="shared" si="24"/>
        <v xml:space="preserve">"merchantName": "Spotify", </v>
      </c>
      <c r="Y59" s="37" t="str">
        <f t="shared" si="25"/>
        <v>"cardNumber": "4562356984521568"</v>
      </c>
      <c r="Z59" s="37" t="s">
        <v>151</v>
      </c>
    </row>
    <row r="60" spans="1:26" s="37" customFormat="1" ht="15" x14ac:dyDescent="0.25">
      <c r="A60" s="37" t="str">
        <f t="shared" si="2"/>
        <v>{</v>
      </c>
      <c r="B60" s="37" t="str">
        <f t="shared" si="3"/>
        <v xml:space="preserve">"id": "", </v>
      </c>
      <c r="C60" s="37" t="str">
        <f t="shared" si="4"/>
        <v xml:space="preserve">"accountId": , </v>
      </c>
      <c r="D60" s="37" t="str">
        <f t="shared" si="5"/>
        <v xml:space="preserve">"amount": , </v>
      </c>
      <c r="E60" s="37" t="str">
        <f t="shared" si="6"/>
        <v>"currency": ""</v>
      </c>
      <c r="F60" s="37" t="str">
        <f t="shared" si="7"/>
        <v xml:space="preserve">"prefix": "", </v>
      </c>
      <c r="G60" s="37" t="str">
        <f t="shared" si="8"/>
        <v xml:space="preserve">"accountNumber": "", </v>
      </c>
      <c r="H60" s="37" t="str">
        <f t="shared" si="9"/>
        <v>"bankCode": ""</v>
      </c>
      <c r="I60" s="37" t="str">
        <f t="shared" si="10"/>
        <v xml:space="preserve">"partyDescription": "", </v>
      </c>
      <c r="J60" s="37" t="str">
        <f t="shared" si="11"/>
        <v xml:space="preserve">"direction": "", </v>
      </c>
      <c r="K60" s="37" t="str">
        <f t="shared" si="12"/>
        <v xml:space="preserve">"transactionType": "", </v>
      </c>
      <c r="L60" s="37" t="str">
        <f t="shared" ref="L60:L68" si="27">_xlfn.CONCAT($L$38,"""",L23,""", ")</f>
        <v xml:space="preserve">"valueDate": "", </v>
      </c>
      <c r="M60" s="37" t="str">
        <f t="shared" si="13"/>
        <v xml:space="preserve">"bookingDate": "", </v>
      </c>
      <c r="N60" s="37" t="str">
        <f t="shared" si="14"/>
        <v xml:space="preserve">"userDescription": "", </v>
      </c>
      <c r="O60" s="37" t="str">
        <f t="shared" si="15"/>
        <v xml:space="preserve">"payerMessage": "", </v>
      </c>
      <c r="P60" s="37" t="str">
        <f t="shared" si="16"/>
        <v xml:space="preserve">"payeeMessage": "", </v>
      </c>
      <c r="Q60" s="37" t="str">
        <f t="shared" si="17"/>
        <v xml:space="preserve">"categoryId": , </v>
      </c>
      <c r="R60" s="37" t="str">
        <f t="shared" si="18"/>
        <v xml:space="preserve">"transactionFee": , </v>
      </c>
      <c r="S60" s="37" t="str">
        <f t="shared" si="19"/>
        <v xml:space="preserve">"transactionFeeCanceled": "", </v>
      </c>
      <c r="T60" s="37" t="str">
        <f t="shared" si="20"/>
        <v xml:space="preserve">"constantSymbol": "", </v>
      </c>
      <c r="U60" s="37" t="str">
        <f t="shared" si="21"/>
        <v xml:space="preserve">"variableSymbol": "", </v>
      </c>
      <c r="V60" s="37" t="str">
        <f t="shared" si="22"/>
        <v>"specificSymbol": ""</v>
      </c>
      <c r="W60" s="37" t="str">
        <f t="shared" si="23"/>
        <v xml:space="preserve">"mcc": "", </v>
      </c>
      <c r="X60" s="37" t="str">
        <f t="shared" si="24"/>
        <v xml:space="preserve">"merchantName": "", </v>
      </c>
      <c r="Y60" s="37" t="str">
        <f t="shared" si="25"/>
        <v>"cardNumber": ""</v>
      </c>
      <c r="Z60" s="37" t="s">
        <v>151</v>
      </c>
    </row>
    <row r="61" spans="1:26" s="37" customFormat="1" ht="15" x14ac:dyDescent="0.25">
      <c r="A61" s="37" t="str">
        <f t="shared" si="2"/>
        <v>{</v>
      </c>
      <c r="B61" s="37" t="str">
        <f t="shared" si="3"/>
        <v xml:space="preserve">"id": "", </v>
      </c>
      <c r="C61" s="37" t="str">
        <f t="shared" si="4"/>
        <v xml:space="preserve">"accountId": , </v>
      </c>
      <c r="D61" s="37" t="str">
        <f t="shared" si="5"/>
        <v xml:space="preserve">"amount": , </v>
      </c>
      <c r="E61" s="37" t="str">
        <f t="shared" si="6"/>
        <v>"currency": ""</v>
      </c>
      <c r="F61" s="37" t="str">
        <f t="shared" si="7"/>
        <v xml:space="preserve">"prefix": "", </v>
      </c>
      <c r="G61" s="37" t="str">
        <f t="shared" si="8"/>
        <v xml:space="preserve">"accountNumber": "", </v>
      </c>
      <c r="H61" s="37" t="str">
        <f t="shared" si="9"/>
        <v>"bankCode": ""</v>
      </c>
      <c r="I61" s="37" t="str">
        <f t="shared" si="10"/>
        <v xml:space="preserve">"partyDescription": "", </v>
      </c>
      <c r="J61" s="37" t="str">
        <f t="shared" si="11"/>
        <v xml:space="preserve">"direction": "", </v>
      </c>
      <c r="K61" s="37" t="str">
        <f t="shared" si="12"/>
        <v xml:space="preserve">"transactionType": "", </v>
      </c>
      <c r="L61" s="37" t="str">
        <f t="shared" si="27"/>
        <v xml:space="preserve">"valueDate": "", </v>
      </c>
      <c r="M61" s="37" t="str">
        <f t="shared" si="13"/>
        <v xml:space="preserve">"bookingDate": "", </v>
      </c>
      <c r="N61" s="37" t="str">
        <f t="shared" si="14"/>
        <v xml:space="preserve">"userDescription": "", </v>
      </c>
      <c r="O61" s="37" t="str">
        <f t="shared" si="15"/>
        <v xml:space="preserve">"payerMessage": "", </v>
      </c>
      <c r="P61" s="37" t="str">
        <f t="shared" si="16"/>
        <v xml:space="preserve">"payeeMessage": "", </v>
      </c>
      <c r="Q61" s="37" t="str">
        <f t="shared" si="17"/>
        <v xml:space="preserve">"categoryId": , </v>
      </c>
      <c r="R61" s="37" t="str">
        <f t="shared" si="18"/>
        <v xml:space="preserve">"transactionFee": , </v>
      </c>
      <c r="S61" s="37" t="str">
        <f t="shared" si="19"/>
        <v xml:space="preserve">"transactionFeeCanceled": "", </v>
      </c>
      <c r="T61" s="37" t="str">
        <f t="shared" si="20"/>
        <v xml:space="preserve">"constantSymbol": "", </v>
      </c>
      <c r="U61" s="37" t="str">
        <f t="shared" si="21"/>
        <v xml:space="preserve">"variableSymbol": "", </v>
      </c>
      <c r="V61" s="37" t="str">
        <f t="shared" si="22"/>
        <v>"specificSymbol": ""</v>
      </c>
      <c r="W61" s="37" t="str">
        <f t="shared" si="23"/>
        <v xml:space="preserve">"mcc": "", </v>
      </c>
      <c r="X61" s="37" t="str">
        <f t="shared" si="24"/>
        <v xml:space="preserve">"merchantName": "", </v>
      </c>
      <c r="Y61" s="37" t="str">
        <f t="shared" si="25"/>
        <v>"cardNumber": ""</v>
      </c>
      <c r="Z61" s="37" t="s">
        <v>151</v>
      </c>
    </row>
    <row r="62" spans="1:26" s="37" customFormat="1" ht="15" x14ac:dyDescent="0.25">
      <c r="A62" s="37" t="str">
        <f t="shared" si="2"/>
        <v>{</v>
      </c>
      <c r="B62" s="37" t="str">
        <f t="shared" si="3"/>
        <v xml:space="preserve">"id": "", </v>
      </c>
      <c r="C62" s="37" t="str">
        <f t="shared" si="4"/>
        <v xml:space="preserve">"accountId": , </v>
      </c>
      <c r="D62" s="37" t="str">
        <f t="shared" si="5"/>
        <v xml:space="preserve">"amount": , </v>
      </c>
      <c r="E62" s="37" t="str">
        <f t="shared" si="6"/>
        <v>"currency": ""</v>
      </c>
      <c r="F62" s="37" t="str">
        <f t="shared" si="7"/>
        <v xml:space="preserve">"prefix": "", </v>
      </c>
      <c r="G62" s="37" t="str">
        <f t="shared" si="8"/>
        <v xml:space="preserve">"accountNumber": "", </v>
      </c>
      <c r="H62" s="37" t="str">
        <f t="shared" si="9"/>
        <v>"bankCode": ""</v>
      </c>
      <c r="I62" s="37" t="str">
        <f t="shared" si="10"/>
        <v xml:space="preserve">"partyDescription": "", </v>
      </c>
      <c r="J62" s="37" t="str">
        <f t="shared" si="11"/>
        <v xml:space="preserve">"direction": "", </v>
      </c>
      <c r="K62" s="37" t="str">
        <f t="shared" si="12"/>
        <v xml:space="preserve">"transactionType": "", </v>
      </c>
      <c r="L62" s="37" t="str">
        <f t="shared" si="27"/>
        <v xml:space="preserve">"valueDate": "", </v>
      </c>
      <c r="M62" s="37" t="str">
        <f t="shared" si="13"/>
        <v xml:space="preserve">"bookingDate": "", </v>
      </c>
      <c r="N62" s="37" t="str">
        <f t="shared" si="14"/>
        <v xml:space="preserve">"userDescription": "", </v>
      </c>
      <c r="O62" s="37" t="str">
        <f t="shared" si="15"/>
        <v xml:space="preserve">"payerMessage": "", </v>
      </c>
      <c r="P62" s="37" t="str">
        <f t="shared" si="16"/>
        <v xml:space="preserve">"payeeMessage": "", </v>
      </c>
      <c r="Q62" s="37" t="str">
        <f t="shared" si="17"/>
        <v xml:space="preserve">"categoryId": , </v>
      </c>
      <c r="R62" s="37" t="str">
        <f t="shared" si="18"/>
        <v xml:space="preserve">"transactionFee": , </v>
      </c>
      <c r="S62" s="37" t="str">
        <f t="shared" si="19"/>
        <v xml:space="preserve">"transactionFeeCanceled": "", </v>
      </c>
      <c r="T62" s="37" t="str">
        <f t="shared" si="20"/>
        <v xml:space="preserve">"constantSymbol": "", </v>
      </c>
      <c r="U62" s="37" t="str">
        <f t="shared" si="21"/>
        <v xml:space="preserve">"variableSymbol": "", </v>
      </c>
      <c r="V62" s="37" t="str">
        <f t="shared" si="22"/>
        <v>"specificSymbol": ""</v>
      </c>
      <c r="W62" s="37" t="str">
        <f t="shared" si="23"/>
        <v xml:space="preserve">"mcc": "", </v>
      </c>
      <c r="X62" s="37" t="str">
        <f t="shared" si="24"/>
        <v xml:space="preserve">"merchantName": "", </v>
      </c>
      <c r="Y62" s="37" t="str">
        <f t="shared" si="25"/>
        <v>"cardNumber": ""</v>
      </c>
      <c r="Z62" s="37" t="s">
        <v>151</v>
      </c>
    </row>
    <row r="63" spans="1:26" s="37" customFormat="1" ht="15" x14ac:dyDescent="0.25">
      <c r="A63" s="37" t="str">
        <f t="shared" si="2"/>
        <v>{</v>
      </c>
      <c r="B63" s="37" t="str">
        <f t="shared" si="3"/>
        <v xml:space="preserve">"id": "", </v>
      </c>
      <c r="C63" s="37" t="str">
        <f t="shared" si="4"/>
        <v xml:space="preserve">"accountId": , </v>
      </c>
      <c r="D63" s="37" t="str">
        <f t="shared" si="5"/>
        <v xml:space="preserve">"amount": , </v>
      </c>
      <c r="E63" s="37" t="str">
        <f t="shared" si="6"/>
        <v>"currency": ""</v>
      </c>
      <c r="F63" s="37" t="str">
        <f t="shared" si="7"/>
        <v xml:space="preserve">"prefix": "", </v>
      </c>
      <c r="G63" s="37" t="str">
        <f t="shared" si="8"/>
        <v xml:space="preserve">"accountNumber": "", </v>
      </c>
      <c r="H63" s="37" t="str">
        <f t="shared" si="9"/>
        <v>"bankCode": ""</v>
      </c>
      <c r="I63" s="37" t="str">
        <f t="shared" si="10"/>
        <v xml:space="preserve">"partyDescription": "", </v>
      </c>
      <c r="J63" s="37" t="str">
        <f t="shared" si="11"/>
        <v xml:space="preserve">"direction": "", </v>
      </c>
      <c r="K63" s="37" t="str">
        <f t="shared" si="12"/>
        <v xml:space="preserve">"transactionType": "", </v>
      </c>
      <c r="L63" s="37" t="str">
        <f t="shared" si="27"/>
        <v xml:space="preserve">"valueDate": "", </v>
      </c>
      <c r="M63" s="37" t="str">
        <f t="shared" si="13"/>
        <v xml:space="preserve">"bookingDate": "", </v>
      </c>
      <c r="N63" s="37" t="str">
        <f t="shared" si="14"/>
        <v xml:space="preserve">"userDescription": "", </v>
      </c>
      <c r="O63" s="37" t="str">
        <f t="shared" si="15"/>
        <v xml:space="preserve">"payerMessage": "", </v>
      </c>
      <c r="P63" s="37" t="str">
        <f t="shared" si="16"/>
        <v xml:space="preserve">"payeeMessage": "", </v>
      </c>
      <c r="Q63" s="37" t="str">
        <f t="shared" si="17"/>
        <v xml:space="preserve">"categoryId": , </v>
      </c>
      <c r="R63" s="37" t="str">
        <f t="shared" si="18"/>
        <v xml:space="preserve">"transactionFee": , </v>
      </c>
      <c r="S63" s="37" t="str">
        <f t="shared" si="19"/>
        <v xml:space="preserve">"transactionFeeCanceled": "", </v>
      </c>
      <c r="T63" s="37" t="str">
        <f t="shared" si="20"/>
        <v xml:space="preserve">"constantSymbol": "", </v>
      </c>
      <c r="U63" s="37" t="str">
        <f t="shared" si="21"/>
        <v xml:space="preserve">"variableSymbol": "", </v>
      </c>
      <c r="V63" s="37" t="str">
        <f t="shared" si="22"/>
        <v>"specificSymbol": ""</v>
      </c>
      <c r="W63" s="37" t="str">
        <f t="shared" si="23"/>
        <v xml:space="preserve">"mcc": "", </v>
      </c>
      <c r="X63" s="37" t="str">
        <f t="shared" si="24"/>
        <v xml:space="preserve">"merchantName": "", </v>
      </c>
      <c r="Y63" s="37" t="str">
        <f t="shared" si="25"/>
        <v>"cardNumber": ""</v>
      </c>
      <c r="Z63" s="37" t="s">
        <v>151</v>
      </c>
    </row>
    <row r="64" spans="1:26" s="37" customFormat="1" ht="15" x14ac:dyDescent="0.25">
      <c r="A64" s="37" t="str">
        <f t="shared" si="2"/>
        <v>{</v>
      </c>
      <c r="B64" s="37" t="str">
        <f t="shared" si="3"/>
        <v xml:space="preserve">"id": "", </v>
      </c>
      <c r="C64" s="37" t="str">
        <f t="shared" si="4"/>
        <v xml:space="preserve">"accountId": , </v>
      </c>
      <c r="D64" s="37" t="str">
        <f t="shared" si="5"/>
        <v xml:space="preserve">"amount": , </v>
      </c>
      <c r="E64" s="37" t="str">
        <f t="shared" si="6"/>
        <v>"currency": ""</v>
      </c>
      <c r="F64" s="37" t="str">
        <f t="shared" si="7"/>
        <v xml:space="preserve">"prefix": "", </v>
      </c>
      <c r="G64" s="37" t="str">
        <f t="shared" si="8"/>
        <v xml:space="preserve">"accountNumber": "", </v>
      </c>
      <c r="H64" s="37" t="str">
        <f t="shared" si="9"/>
        <v>"bankCode": ""</v>
      </c>
      <c r="I64" s="37" t="str">
        <f t="shared" si="10"/>
        <v xml:space="preserve">"partyDescription": "", </v>
      </c>
      <c r="J64" s="37" t="str">
        <f t="shared" si="11"/>
        <v xml:space="preserve">"direction": "", </v>
      </c>
      <c r="K64" s="37" t="str">
        <f t="shared" si="12"/>
        <v xml:space="preserve">"transactionType": "", </v>
      </c>
      <c r="L64" s="37" t="str">
        <f t="shared" si="27"/>
        <v xml:space="preserve">"valueDate": "", </v>
      </c>
      <c r="M64" s="37" t="str">
        <f t="shared" si="13"/>
        <v xml:space="preserve">"bookingDate": "", </v>
      </c>
      <c r="N64" s="37" t="str">
        <f t="shared" si="14"/>
        <v xml:space="preserve">"userDescription": "", </v>
      </c>
      <c r="O64" s="37" t="str">
        <f t="shared" si="15"/>
        <v xml:space="preserve">"payerMessage": "", </v>
      </c>
      <c r="P64" s="37" t="str">
        <f t="shared" si="16"/>
        <v xml:space="preserve">"payeeMessage": "", </v>
      </c>
      <c r="Q64" s="37" t="str">
        <f t="shared" si="17"/>
        <v xml:space="preserve">"categoryId": , </v>
      </c>
      <c r="R64" s="37" t="str">
        <f t="shared" si="18"/>
        <v xml:space="preserve">"transactionFee": , </v>
      </c>
      <c r="S64" s="37" t="str">
        <f t="shared" si="19"/>
        <v xml:space="preserve">"transactionFeeCanceled": "", </v>
      </c>
      <c r="T64" s="37" t="str">
        <f t="shared" si="20"/>
        <v xml:space="preserve">"constantSymbol": "", </v>
      </c>
      <c r="U64" s="37" t="str">
        <f t="shared" si="21"/>
        <v xml:space="preserve">"variableSymbol": "", </v>
      </c>
      <c r="V64" s="37" t="str">
        <f t="shared" si="22"/>
        <v>"specificSymbol": ""</v>
      </c>
      <c r="W64" s="37" t="str">
        <f t="shared" si="23"/>
        <v xml:space="preserve">"mcc": "", </v>
      </c>
      <c r="X64" s="37" t="str">
        <f t="shared" si="24"/>
        <v xml:space="preserve">"merchantName": "", </v>
      </c>
      <c r="Y64" s="37" t="str">
        <f t="shared" si="25"/>
        <v>"cardNumber": ""</v>
      </c>
      <c r="Z64" s="37" t="s">
        <v>151</v>
      </c>
    </row>
    <row r="65" spans="1:26" s="37" customFormat="1" ht="15" x14ac:dyDescent="0.25">
      <c r="A65" s="37" t="str">
        <f t="shared" si="2"/>
        <v>{</v>
      </c>
      <c r="B65" s="37" t="str">
        <f t="shared" si="3"/>
        <v xml:space="preserve">"id": "", </v>
      </c>
      <c r="C65" s="37" t="str">
        <f t="shared" si="4"/>
        <v xml:space="preserve">"accountId": , </v>
      </c>
      <c r="D65" s="37" t="str">
        <f t="shared" si="5"/>
        <v xml:space="preserve">"amount": , </v>
      </c>
      <c r="E65" s="37" t="str">
        <f t="shared" si="6"/>
        <v>"currency": ""</v>
      </c>
      <c r="F65" s="37" t="str">
        <f t="shared" si="7"/>
        <v xml:space="preserve">"prefix": "", </v>
      </c>
      <c r="G65" s="37" t="str">
        <f t="shared" si="8"/>
        <v xml:space="preserve">"accountNumber": "", </v>
      </c>
      <c r="H65" s="37" t="str">
        <f t="shared" si="9"/>
        <v>"bankCode": ""</v>
      </c>
      <c r="I65" s="37" t="str">
        <f t="shared" si="10"/>
        <v xml:space="preserve">"partyDescription": "", </v>
      </c>
      <c r="J65" s="37" t="str">
        <f t="shared" si="11"/>
        <v xml:space="preserve">"direction": "", </v>
      </c>
      <c r="K65" s="37" t="str">
        <f t="shared" si="12"/>
        <v xml:space="preserve">"transactionType": "", </v>
      </c>
      <c r="L65" s="37" t="str">
        <f t="shared" si="27"/>
        <v xml:space="preserve">"valueDate": "", </v>
      </c>
      <c r="M65" s="37" t="str">
        <f t="shared" si="13"/>
        <v xml:space="preserve">"bookingDate": "", </v>
      </c>
      <c r="N65" s="37" t="str">
        <f t="shared" si="14"/>
        <v xml:space="preserve">"userDescription": "", </v>
      </c>
      <c r="O65" s="37" t="str">
        <f t="shared" si="15"/>
        <v xml:space="preserve">"payerMessage": "", </v>
      </c>
      <c r="P65" s="37" t="str">
        <f t="shared" si="16"/>
        <v xml:space="preserve">"payeeMessage": "", </v>
      </c>
      <c r="Q65" s="37" t="str">
        <f t="shared" si="17"/>
        <v xml:space="preserve">"categoryId": , </v>
      </c>
      <c r="R65" s="37" t="str">
        <f t="shared" si="18"/>
        <v xml:space="preserve">"transactionFee": , </v>
      </c>
      <c r="S65" s="37" t="str">
        <f t="shared" si="19"/>
        <v xml:space="preserve">"transactionFeeCanceled": "", </v>
      </c>
      <c r="T65" s="37" t="str">
        <f t="shared" si="20"/>
        <v xml:space="preserve">"constantSymbol": "", </v>
      </c>
      <c r="U65" s="37" t="str">
        <f t="shared" si="21"/>
        <v xml:space="preserve">"variableSymbol": "", </v>
      </c>
      <c r="V65" s="37" t="str">
        <f t="shared" si="22"/>
        <v>"specificSymbol": ""</v>
      </c>
      <c r="W65" s="37" t="str">
        <f t="shared" si="23"/>
        <v xml:space="preserve">"mcc": "", </v>
      </c>
      <c r="X65" s="37" t="str">
        <f t="shared" si="24"/>
        <v xml:space="preserve">"merchantName": "", </v>
      </c>
      <c r="Y65" s="37" t="str">
        <f t="shared" si="25"/>
        <v>"cardNumber": ""</v>
      </c>
      <c r="Z65" s="37" t="s">
        <v>151</v>
      </c>
    </row>
    <row r="66" spans="1:26" s="37" customFormat="1" ht="15" x14ac:dyDescent="0.25">
      <c r="A66" s="37" t="str">
        <f t="shared" si="2"/>
        <v>{</v>
      </c>
      <c r="B66" s="37" t="str">
        <f t="shared" si="3"/>
        <v xml:space="preserve">"id": "", </v>
      </c>
      <c r="C66" s="37" t="str">
        <f t="shared" si="4"/>
        <v xml:space="preserve">"accountId": , </v>
      </c>
      <c r="D66" s="37" t="str">
        <f t="shared" si="5"/>
        <v xml:space="preserve">"amount": , </v>
      </c>
      <c r="E66" s="37" t="str">
        <f t="shared" si="6"/>
        <v>"currency": ""</v>
      </c>
      <c r="F66" s="37" t="str">
        <f t="shared" si="7"/>
        <v xml:space="preserve">"prefix": "", </v>
      </c>
      <c r="G66" s="37" t="str">
        <f t="shared" si="8"/>
        <v xml:space="preserve">"accountNumber": "", </v>
      </c>
      <c r="H66" s="37" t="str">
        <f t="shared" si="9"/>
        <v>"bankCode": ""</v>
      </c>
      <c r="I66" s="37" t="str">
        <f t="shared" si="10"/>
        <v xml:space="preserve">"partyDescription": "", </v>
      </c>
      <c r="J66" s="37" t="str">
        <f t="shared" si="11"/>
        <v xml:space="preserve">"direction": "", </v>
      </c>
      <c r="K66" s="37" t="str">
        <f t="shared" si="12"/>
        <v xml:space="preserve">"transactionType": "", </v>
      </c>
      <c r="L66" s="37" t="str">
        <f t="shared" si="27"/>
        <v xml:space="preserve">"valueDate": "", </v>
      </c>
      <c r="M66" s="37" t="str">
        <f t="shared" si="13"/>
        <v xml:space="preserve">"bookingDate": "", </v>
      </c>
      <c r="N66" s="37" t="str">
        <f t="shared" si="14"/>
        <v xml:space="preserve">"userDescription": "", </v>
      </c>
      <c r="O66" s="37" t="str">
        <f t="shared" si="15"/>
        <v xml:space="preserve">"payerMessage": "", </v>
      </c>
      <c r="P66" s="37" t="str">
        <f t="shared" si="16"/>
        <v xml:space="preserve">"payeeMessage": "", </v>
      </c>
      <c r="Q66" s="37" t="str">
        <f t="shared" si="17"/>
        <v xml:space="preserve">"categoryId": , </v>
      </c>
      <c r="R66" s="37" t="str">
        <f t="shared" si="18"/>
        <v xml:space="preserve">"transactionFee": , </v>
      </c>
      <c r="S66" s="37" t="str">
        <f t="shared" si="19"/>
        <v xml:space="preserve">"transactionFeeCanceled": "", </v>
      </c>
      <c r="T66" s="37" t="str">
        <f t="shared" si="20"/>
        <v xml:space="preserve">"constantSymbol": "", </v>
      </c>
      <c r="U66" s="37" t="str">
        <f t="shared" si="21"/>
        <v xml:space="preserve">"variableSymbol": "", </v>
      </c>
      <c r="V66" s="37" t="str">
        <f t="shared" si="22"/>
        <v>"specificSymbol": ""</v>
      </c>
      <c r="W66" s="37" t="str">
        <f t="shared" si="23"/>
        <v xml:space="preserve">"mcc": "", </v>
      </c>
      <c r="X66" s="37" t="str">
        <f t="shared" si="24"/>
        <v xml:space="preserve">"merchantName": "", </v>
      </c>
      <c r="Y66" s="37" t="str">
        <f t="shared" si="25"/>
        <v>"cardNumber": ""</v>
      </c>
      <c r="Z66" s="37" t="s">
        <v>151</v>
      </c>
    </row>
    <row r="67" spans="1:26" s="37" customFormat="1" ht="15" x14ac:dyDescent="0.25">
      <c r="A67" s="37" t="str">
        <f t="shared" si="2"/>
        <v>{</v>
      </c>
      <c r="B67" s="37" t="str">
        <f t="shared" si="3"/>
        <v xml:space="preserve">"id": "", </v>
      </c>
      <c r="C67" s="37" t="str">
        <f t="shared" si="4"/>
        <v xml:space="preserve">"accountId": , </v>
      </c>
      <c r="D67" s="37" t="str">
        <f t="shared" si="5"/>
        <v xml:space="preserve">"amount": , </v>
      </c>
      <c r="E67" s="37" t="str">
        <f t="shared" si="6"/>
        <v>"currency": ""</v>
      </c>
      <c r="F67" s="37" t="str">
        <f t="shared" si="7"/>
        <v xml:space="preserve">"prefix": "", </v>
      </c>
      <c r="G67" s="37" t="str">
        <f t="shared" si="8"/>
        <v xml:space="preserve">"accountNumber": "", </v>
      </c>
      <c r="H67" s="37" t="str">
        <f t="shared" si="9"/>
        <v>"bankCode": ""</v>
      </c>
      <c r="I67" s="37" t="str">
        <f t="shared" si="10"/>
        <v xml:space="preserve">"partyDescription": "", </v>
      </c>
      <c r="J67" s="37" t="str">
        <f t="shared" si="11"/>
        <v xml:space="preserve">"direction": "", </v>
      </c>
      <c r="K67" s="37" t="str">
        <f t="shared" si="12"/>
        <v xml:space="preserve">"transactionType": "", </v>
      </c>
      <c r="L67" s="37" t="str">
        <f t="shared" si="27"/>
        <v xml:space="preserve">"valueDate": "", </v>
      </c>
      <c r="M67" s="37" t="str">
        <f t="shared" si="13"/>
        <v xml:space="preserve">"bookingDate": "", </v>
      </c>
      <c r="N67" s="37" t="str">
        <f t="shared" si="14"/>
        <v xml:space="preserve">"userDescription": "", </v>
      </c>
      <c r="O67" s="37" t="str">
        <f t="shared" si="15"/>
        <v xml:space="preserve">"payerMessage": "", </v>
      </c>
      <c r="P67" s="37" t="str">
        <f t="shared" si="16"/>
        <v xml:space="preserve">"payeeMessage": "", </v>
      </c>
      <c r="Q67" s="37" t="str">
        <f t="shared" si="17"/>
        <v xml:space="preserve">"categoryId": , </v>
      </c>
      <c r="R67" s="37" t="str">
        <f t="shared" si="18"/>
        <v xml:space="preserve">"transactionFee": , </v>
      </c>
      <c r="S67" s="37" t="str">
        <f t="shared" si="19"/>
        <v xml:space="preserve">"transactionFeeCanceled": "", </v>
      </c>
      <c r="T67" s="37" t="str">
        <f t="shared" si="20"/>
        <v xml:space="preserve">"constantSymbol": "", </v>
      </c>
      <c r="U67" s="37" t="str">
        <f t="shared" si="21"/>
        <v xml:space="preserve">"variableSymbol": "", </v>
      </c>
      <c r="V67" s="37" t="str">
        <f t="shared" si="22"/>
        <v>"specificSymbol": ""</v>
      </c>
      <c r="W67" s="37" t="str">
        <f t="shared" si="23"/>
        <v xml:space="preserve">"mcc": "", </v>
      </c>
      <c r="X67" s="37" t="str">
        <f t="shared" si="24"/>
        <v xml:space="preserve">"merchantName": "", </v>
      </c>
      <c r="Y67" s="37" t="str">
        <f t="shared" si="25"/>
        <v>"cardNumber": ""</v>
      </c>
      <c r="Z67" s="37" t="s">
        <v>151</v>
      </c>
    </row>
    <row r="68" spans="1:26" s="37" customFormat="1" ht="15" x14ac:dyDescent="0.25">
      <c r="A68" s="37" t="str">
        <f t="shared" si="2"/>
        <v>{</v>
      </c>
      <c r="B68" s="37" t="str">
        <f t="shared" si="3"/>
        <v xml:space="preserve">"id": "", </v>
      </c>
      <c r="C68" s="37" t="str">
        <f t="shared" si="4"/>
        <v xml:space="preserve">"accountId": , </v>
      </c>
      <c r="D68" s="37" t="str">
        <f t="shared" si="5"/>
        <v xml:space="preserve">"amount": , </v>
      </c>
      <c r="E68" s="37" t="str">
        <f t="shared" si="6"/>
        <v>"currency": ""</v>
      </c>
      <c r="F68" s="37" t="str">
        <f t="shared" si="7"/>
        <v xml:space="preserve">"prefix": "", </v>
      </c>
      <c r="G68" s="37" t="str">
        <f t="shared" si="8"/>
        <v xml:space="preserve">"accountNumber": "", </v>
      </c>
      <c r="H68" s="37" t="str">
        <f t="shared" si="9"/>
        <v>"bankCode": ""</v>
      </c>
      <c r="I68" s="37" t="str">
        <f t="shared" si="10"/>
        <v xml:space="preserve">"partyDescription": "", </v>
      </c>
      <c r="J68" s="37" t="str">
        <f t="shared" si="11"/>
        <v xml:space="preserve">"direction": "", </v>
      </c>
      <c r="K68" s="37" t="str">
        <f t="shared" si="12"/>
        <v xml:space="preserve">"transactionType": "", </v>
      </c>
      <c r="L68" s="37" t="str">
        <f t="shared" si="27"/>
        <v xml:space="preserve">"valueDate": "", </v>
      </c>
      <c r="M68" s="37" t="str">
        <f t="shared" si="13"/>
        <v xml:space="preserve">"bookingDate": "", </v>
      </c>
      <c r="N68" s="37" t="str">
        <f t="shared" si="14"/>
        <v xml:space="preserve">"userDescription": "", </v>
      </c>
      <c r="O68" s="37" t="str">
        <f t="shared" si="15"/>
        <v xml:space="preserve">"payerMessage": "", </v>
      </c>
      <c r="P68" s="37" t="str">
        <f t="shared" si="16"/>
        <v xml:space="preserve">"payeeMessage": "", </v>
      </c>
      <c r="Q68" s="37" t="str">
        <f t="shared" si="17"/>
        <v xml:space="preserve">"categoryId": , </v>
      </c>
      <c r="R68" s="37" t="str">
        <f t="shared" si="18"/>
        <v xml:space="preserve">"transactionFee": , </v>
      </c>
      <c r="S68" s="37" t="str">
        <f t="shared" si="19"/>
        <v xml:space="preserve">"transactionFeeCanceled": "", </v>
      </c>
      <c r="T68" s="37" t="str">
        <f t="shared" si="20"/>
        <v xml:space="preserve">"constantSymbol": "", </v>
      </c>
      <c r="U68" s="37" t="str">
        <f t="shared" si="21"/>
        <v xml:space="preserve">"variableSymbol": "", </v>
      </c>
      <c r="V68" s="37" t="str">
        <f t="shared" si="22"/>
        <v>"specificSymbol": ""</v>
      </c>
      <c r="W68" s="37" t="str">
        <f t="shared" si="23"/>
        <v xml:space="preserve">"mcc": "", </v>
      </c>
      <c r="X68" s="37" t="str">
        <f t="shared" si="24"/>
        <v xml:space="preserve">"merchantName": "", </v>
      </c>
      <c r="Y68" s="37" t="str">
        <f t="shared" si="25"/>
        <v>"cardNumber": ""</v>
      </c>
      <c r="Z68" s="37" t="s">
        <v>151</v>
      </c>
    </row>
    <row r="69" spans="1:26" s="37" customFormat="1" ht="15" x14ac:dyDescent="0.25">
      <c r="L69" s="38"/>
      <c r="W69" s="39"/>
      <c r="Y69" s="39"/>
    </row>
    <row r="70" spans="1:26" s="37" customFormat="1" ht="15" x14ac:dyDescent="0.25">
      <c r="L70" s="38"/>
      <c r="W70" s="39"/>
      <c r="Y70" s="39"/>
    </row>
    <row r="71" spans="1:26" s="37" customFormat="1" ht="15" x14ac:dyDescent="0.25">
      <c r="L71" s="38"/>
      <c r="W71" s="39"/>
      <c r="Y71" s="39"/>
    </row>
    <row r="72" spans="1:26" s="37" customFormat="1" ht="15" x14ac:dyDescent="0.25">
      <c r="A72" s="37" t="s">
        <v>150</v>
      </c>
      <c r="D72" s="37" t="s">
        <v>150</v>
      </c>
      <c r="G72" s="37" t="s">
        <v>150</v>
      </c>
      <c r="J72" s="37" t="s">
        <v>150</v>
      </c>
      <c r="M72" s="37" t="s">
        <v>150</v>
      </c>
      <c r="P72" s="37" t="s">
        <v>150</v>
      </c>
      <c r="S72" s="37" t="s">
        <v>150</v>
      </c>
      <c r="V72" s="37" t="s">
        <v>150</v>
      </c>
      <c r="Y72" s="37" t="s">
        <v>150</v>
      </c>
    </row>
  </sheetData>
  <conditionalFormatting sqref="B2:Y22">
    <cfRule type="cellIs" dxfId="0" priority="1" operator="equal">
      <formula>"null"</formula>
    </cfRule>
  </conditionalFormatting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transakce</vt:lpstr>
      <vt:lpstr>data_pro_json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2019-03-11T18:03:30Z</dcterms:created>
  <dcterms:modified xsi:type="dcterms:W3CDTF">2019-04-16T09:28:36Z</dcterms:modified>
</cp:coreProperties>
</file>