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A.2 - Calculos" sheetId="2" r:id="rId5"/>
    <sheet state="visible" name="A.2 Graficos" sheetId="3" r:id="rId6"/>
    <sheet state="hidden" name="Copia de A.2 Graficos" sheetId="4" r:id="rId7"/>
    <sheet state="visible" name="B" sheetId="5" r:id="rId8"/>
    <sheet state="visible" name="A.2 - Con RK2" sheetId="6" r:id="rId9"/>
    <sheet state="visible" name="RK2 y Euler con dos ∆t" sheetId="7" r:id="rId10"/>
    <sheet state="hidden" name="A.2 - Calculos (original)" sheetId="8" r:id="rId11"/>
    <sheet state="hidden" name="Pruebas A.2" sheetId="9" r:id="rId12"/>
  </sheets>
  <definedNames/>
  <calcPr/>
</workbook>
</file>

<file path=xl/sharedStrings.xml><?xml version="1.0" encoding="utf-8"?>
<sst xmlns="http://schemas.openxmlformats.org/spreadsheetml/2006/main" count="8065" uniqueCount="678">
  <si>
    <t>Datos</t>
  </si>
  <si>
    <t>Valor</t>
  </si>
  <si>
    <t>Unidad</t>
  </si>
  <si>
    <t>Nota/s</t>
  </si>
  <si>
    <t>Otros</t>
  </si>
  <si>
    <t xml:space="preserve">A_terr </t>
  </si>
  <si>
    <t>m^2</t>
  </si>
  <si>
    <t>Area del terreno</t>
  </si>
  <si>
    <t>A_sot</t>
  </si>
  <si>
    <t>Superficie del sótano, en planta</t>
  </si>
  <si>
    <t>Q_max</t>
  </si>
  <si>
    <t>(m^3) / h</t>
  </si>
  <si>
    <t>Para la bomba existente (caudal)</t>
  </si>
  <si>
    <t>△H_max</t>
  </si>
  <si>
    <t>m</t>
  </si>
  <si>
    <t>Máximo desnivel que puede extraer la bomba, entre la superficie del agua y el desagote</t>
  </si>
  <si>
    <t>△H_min</t>
  </si>
  <si>
    <t>Mínimo desnivel que puede extraer la bomba, entre la superficie del agua y el desagote</t>
  </si>
  <si>
    <t>H_s</t>
  </si>
  <si>
    <t>Altura del sótano</t>
  </si>
  <si>
    <t>C_sat</t>
  </si>
  <si>
    <t>Coeficiente de infiltración con el suelo saturado de agua</t>
  </si>
  <si>
    <t>C_o</t>
  </si>
  <si>
    <t>C(t=0), coeficiente de infiltración con el suelo seco</t>
  </si>
  <si>
    <t>t_k</t>
  </si>
  <si>
    <t>h</t>
  </si>
  <si>
    <t>Tiempo característico (horas)</t>
  </si>
  <si>
    <t>Padron</t>
  </si>
  <si>
    <t>V_sot</t>
  </si>
  <si>
    <t>m^3</t>
  </si>
  <si>
    <t>Volumen del sótano (A_sot * H_s)</t>
  </si>
  <si>
    <t>EDO's</t>
  </si>
  <si>
    <t>A) MODELACION DEL SISTEMA</t>
  </si>
  <si>
    <t>Este ejercicio quizá se tendría que resolver en el informe</t>
  </si>
  <si>
    <t>C</t>
  </si>
  <si>
    <t>Coeficiente de infiltracion (variable)</t>
  </si>
  <si>
    <t>Q_sal</t>
  </si>
  <si>
    <t>Caudal de salida del sotano = Q_max * sqrt((△H_max - △H) / (△H_max - △H_min))</t>
  </si>
  <si>
    <t>Q_entrada</t>
  </si>
  <si>
    <t>Caudal de entrada del sotano: C * I * A_terr</t>
  </si>
  <si>
    <t>V</t>
  </si>
  <si>
    <t>Volumen de agua (variable)</t>
  </si>
  <si>
    <t>t</t>
  </si>
  <si>
    <t>Tiempo (horas)</t>
  </si>
  <si>
    <t>I</t>
  </si>
  <si>
    <t>mm / h</t>
  </si>
  <si>
    <t>Intensidad de precipitacion (lo mide el pluviometro)</t>
  </si>
  <si>
    <t>Se hace la conversion a "m/h"</t>
  </si>
  <si>
    <t>△H</t>
  </si>
  <si>
    <t>Diferencia entre la superficie del agua y el desagote (H_s - H)</t>
  </si>
  <si>
    <t>H</t>
  </si>
  <si>
    <t>Altura de agua por encima del fondo del pozo (variable)</t>
  </si>
  <si>
    <t>A. 1)</t>
  </si>
  <si>
    <t>Se toma (consigna): C = 1, Q_sal = 0</t>
  </si>
  <si>
    <t>Coeficiente de infiltracion = 1 (consigna)</t>
  </si>
  <si>
    <t>Caudal de salida del sotano = 0 (consigna)</t>
  </si>
  <si>
    <t>RESPUESTA</t>
  </si>
  <si>
    <t>m / h</t>
  </si>
  <si>
    <t>Cambio de unidad (mm/h a m/h)</t>
  </si>
  <si>
    <t>No es relevante</t>
  </si>
  <si>
    <t>Euler explicito: v_(n+1) = v_n + h * f(v_n, t_n)</t>
  </si>
  <si>
    <t>Para resolver la EDO: dV/dt = Q_ent - Q_sal</t>
  </si>
  <si>
    <t>n</t>
  </si>
  <si>
    <t>t_n</t>
  </si>
  <si>
    <t>v_n</t>
  </si>
  <si>
    <t>v_(n+1)</t>
  </si>
  <si>
    <t>f(v_n, t_n) = Q_ent - Q_sal</t>
  </si>
  <si>
    <t>h = 0,1 (6 min)</t>
  </si>
  <si>
    <t>Se verifica que V(t=1) = Q_ent</t>
  </si>
  <si>
    <t>A. 2)</t>
  </si>
  <si>
    <t>Qent-Qsal</t>
  </si>
  <si>
    <t>C * I * Aterr-Qsal</t>
  </si>
  <si>
    <t>Qsal</t>
  </si>
  <si>
    <t>Q_max * ((△H_max-△H)/(△H_max-△H_min)^(1/2))</t>
  </si>
  <si>
    <t>Hs - H</t>
  </si>
  <si>
    <t>V/Asot</t>
  </si>
  <si>
    <t>△Hmax (m3)</t>
  </si>
  <si>
    <t>△Hmin (m3)</t>
  </si>
  <si>
    <t>Duracion (h)</t>
  </si>
  <si>
    <t>Intensidad (m/h)</t>
  </si>
  <si>
    <t>AUX - DEPRECADO</t>
  </si>
  <si>
    <t>C)</t>
  </si>
  <si>
    <t>u_n</t>
  </si>
  <si>
    <t>u_(n+1)</t>
  </si>
  <si>
    <t>f(u_n, t_n) = Q_ent - Q_sal</t>
  </si>
  <si>
    <t>k_1</t>
  </si>
  <si>
    <t>k_2</t>
  </si>
  <si>
    <t>Lluvias 1 a 5</t>
  </si>
  <si>
    <t>Los "t vaciarse (h)", son las horas transcurridas desde que dejo de llover hasta que se vacio el sotano</t>
  </si>
  <si>
    <t>Lluvias 6 a 10</t>
  </si>
  <si>
    <t>t vaciarse (h)</t>
  </si>
  <si>
    <t>Lluvia n°</t>
  </si>
  <si>
    <t>Datos + Calculos auxiliares</t>
  </si>
  <si>
    <t>dV/dt</t>
  </si>
  <si>
    <t>dC/dt</t>
  </si>
  <si>
    <t>I (m/h)</t>
  </si>
  <si>
    <t>△t (h)</t>
  </si>
  <si>
    <t>Constante auxiliar</t>
  </si>
  <si>
    <t>A_sot * 3m (m^3)</t>
  </si>
  <si>
    <t>A_terr * I (m^3/h)</t>
  </si>
  <si>
    <t>t transcurrido</t>
  </si>
  <si>
    <t>t hasta vaciarse</t>
  </si>
  <si>
    <t>V0</t>
  </si>
  <si>
    <t>C0</t>
  </si>
  <si>
    <t>V1</t>
  </si>
  <si>
    <t>C1</t>
  </si>
  <si>
    <t>V2</t>
  </si>
  <si>
    <t>C2</t>
  </si>
  <si>
    <t>V3</t>
  </si>
  <si>
    <t>C3</t>
  </si>
  <si>
    <t>V4</t>
  </si>
  <si>
    <t>C4</t>
  </si>
  <si>
    <t>V5</t>
  </si>
  <si>
    <t>C5</t>
  </si>
  <si>
    <t>V6</t>
  </si>
  <si>
    <t>C6</t>
  </si>
  <si>
    <t>V7</t>
  </si>
  <si>
    <t>C7</t>
  </si>
  <si>
    <t>V8</t>
  </si>
  <si>
    <t>C8</t>
  </si>
  <si>
    <t>V9</t>
  </si>
  <si>
    <t>C9</t>
  </si>
  <si>
    <t>V10</t>
  </si>
  <si>
    <t>C10</t>
  </si>
  <si>
    <t>V11</t>
  </si>
  <si>
    <t>C11</t>
  </si>
  <si>
    <t>V12</t>
  </si>
  <si>
    <t>C12</t>
  </si>
  <si>
    <t>V13</t>
  </si>
  <si>
    <t>C13</t>
  </si>
  <si>
    <t>V14</t>
  </si>
  <si>
    <t>C14</t>
  </si>
  <si>
    <t>V15</t>
  </si>
  <si>
    <t>C15</t>
  </si>
  <si>
    <t>V16</t>
  </si>
  <si>
    <t>C16</t>
  </si>
  <si>
    <t>V17</t>
  </si>
  <si>
    <t>C17</t>
  </si>
  <si>
    <t>V18</t>
  </si>
  <si>
    <t>C18</t>
  </si>
  <si>
    <t>V19</t>
  </si>
  <si>
    <t>C19</t>
  </si>
  <si>
    <t>V20</t>
  </si>
  <si>
    <t>C20</t>
  </si>
  <si>
    <t>V21</t>
  </si>
  <si>
    <t>C21</t>
  </si>
  <si>
    <t>V22</t>
  </si>
  <si>
    <t>C22</t>
  </si>
  <si>
    <t>V23</t>
  </si>
  <si>
    <t>C23</t>
  </si>
  <si>
    <t>V24</t>
  </si>
  <si>
    <t>C24</t>
  </si>
  <si>
    <t>V25</t>
  </si>
  <si>
    <t>C25</t>
  </si>
  <si>
    <t>V26</t>
  </si>
  <si>
    <t>C26</t>
  </si>
  <si>
    <t>V27</t>
  </si>
  <si>
    <t>C27</t>
  </si>
  <si>
    <t>V28</t>
  </si>
  <si>
    <t>C28</t>
  </si>
  <si>
    <t>V29</t>
  </si>
  <si>
    <t>C29</t>
  </si>
  <si>
    <t>V30</t>
  </si>
  <si>
    <t>C30</t>
  </si>
  <si>
    <t>V31</t>
  </si>
  <si>
    <t>C31</t>
  </si>
  <si>
    <t>V32</t>
  </si>
  <si>
    <t>C32</t>
  </si>
  <si>
    <t>V33</t>
  </si>
  <si>
    <t>C33</t>
  </si>
  <si>
    <t>V34</t>
  </si>
  <si>
    <t>C34</t>
  </si>
  <si>
    <t>V35</t>
  </si>
  <si>
    <t>C35</t>
  </si>
  <si>
    <t>V36</t>
  </si>
  <si>
    <t>C36</t>
  </si>
  <si>
    <t>V37</t>
  </si>
  <si>
    <t>C37</t>
  </si>
  <si>
    <t>V38</t>
  </si>
  <si>
    <t>C38</t>
  </si>
  <si>
    <t>V39</t>
  </si>
  <si>
    <t>C39</t>
  </si>
  <si>
    <t>V40</t>
  </si>
  <si>
    <t>C40</t>
  </si>
  <si>
    <t>V41</t>
  </si>
  <si>
    <t>C41</t>
  </si>
  <si>
    <t>V42</t>
  </si>
  <si>
    <t>C42</t>
  </si>
  <si>
    <t>V43</t>
  </si>
  <si>
    <t>C43</t>
  </si>
  <si>
    <t>V44</t>
  </si>
  <si>
    <t>C44</t>
  </si>
  <si>
    <t>V45</t>
  </si>
  <si>
    <t>C45</t>
  </si>
  <si>
    <t>V46</t>
  </si>
  <si>
    <t>C46</t>
  </si>
  <si>
    <t>V47</t>
  </si>
  <si>
    <t>C47</t>
  </si>
  <si>
    <t>V48</t>
  </si>
  <si>
    <t>C48</t>
  </si>
  <si>
    <t>V49</t>
  </si>
  <si>
    <t>C49</t>
  </si>
  <si>
    <t>V50</t>
  </si>
  <si>
    <t>C50</t>
  </si>
  <si>
    <t>V51</t>
  </si>
  <si>
    <t>C51</t>
  </si>
  <si>
    <t>V52</t>
  </si>
  <si>
    <t>C52</t>
  </si>
  <si>
    <t>V53</t>
  </si>
  <si>
    <t>C53</t>
  </si>
  <si>
    <t>V54</t>
  </si>
  <si>
    <t>C54</t>
  </si>
  <si>
    <t>V55</t>
  </si>
  <si>
    <t>C55</t>
  </si>
  <si>
    <t>V56</t>
  </si>
  <si>
    <t>C56</t>
  </si>
  <si>
    <t>V57</t>
  </si>
  <si>
    <t>C57</t>
  </si>
  <si>
    <t>V58</t>
  </si>
  <si>
    <t>C58</t>
  </si>
  <si>
    <t>V59</t>
  </si>
  <si>
    <t>C59</t>
  </si>
  <si>
    <t>V60</t>
  </si>
  <si>
    <t>C60</t>
  </si>
  <si>
    <t>V61</t>
  </si>
  <si>
    <t>C61</t>
  </si>
  <si>
    <t>V62</t>
  </si>
  <si>
    <t>C62</t>
  </si>
  <si>
    <t>V63</t>
  </si>
  <si>
    <t>C63</t>
  </si>
  <si>
    <t>V64</t>
  </si>
  <si>
    <t>C64</t>
  </si>
  <si>
    <t>V65</t>
  </si>
  <si>
    <t>C65</t>
  </si>
  <si>
    <t>V66</t>
  </si>
  <si>
    <t>C66</t>
  </si>
  <si>
    <t>V67</t>
  </si>
  <si>
    <t>C67</t>
  </si>
  <si>
    <t>V68</t>
  </si>
  <si>
    <t>C68</t>
  </si>
  <si>
    <t>V69</t>
  </si>
  <si>
    <t>C69</t>
  </si>
  <si>
    <t>V70</t>
  </si>
  <si>
    <t>C70</t>
  </si>
  <si>
    <t>V71</t>
  </si>
  <si>
    <t>C71</t>
  </si>
  <si>
    <t>V72</t>
  </si>
  <si>
    <t>C72</t>
  </si>
  <si>
    <t>V73</t>
  </si>
  <si>
    <t>C73</t>
  </si>
  <si>
    <t>V74</t>
  </si>
  <si>
    <t>C74</t>
  </si>
  <si>
    <t>V75</t>
  </si>
  <si>
    <t>C75</t>
  </si>
  <si>
    <t>V76</t>
  </si>
  <si>
    <t>C76</t>
  </si>
  <si>
    <t>V77</t>
  </si>
  <si>
    <t>C77</t>
  </si>
  <si>
    <t>V78</t>
  </si>
  <si>
    <t>C78</t>
  </si>
  <si>
    <t>V79</t>
  </si>
  <si>
    <t>C79</t>
  </si>
  <si>
    <t>V80</t>
  </si>
  <si>
    <t>C80</t>
  </si>
  <si>
    <t>V81</t>
  </si>
  <si>
    <t>C81</t>
  </si>
  <si>
    <t>V82</t>
  </si>
  <si>
    <t>C82</t>
  </si>
  <si>
    <t>V83</t>
  </si>
  <si>
    <t>C83</t>
  </si>
  <si>
    <t>V84</t>
  </si>
  <si>
    <t>C84</t>
  </si>
  <si>
    <t>V85</t>
  </si>
  <si>
    <t>C85</t>
  </si>
  <si>
    <t>V86</t>
  </si>
  <si>
    <t>C86</t>
  </si>
  <si>
    <t>V87</t>
  </si>
  <si>
    <t>C87</t>
  </si>
  <si>
    <t>V88</t>
  </si>
  <si>
    <t>C88</t>
  </si>
  <si>
    <t>V89</t>
  </si>
  <si>
    <t>C89</t>
  </si>
  <si>
    <t>V90</t>
  </si>
  <si>
    <t>C90</t>
  </si>
  <si>
    <t>V91</t>
  </si>
  <si>
    <t>C91</t>
  </si>
  <si>
    <t>V92</t>
  </si>
  <si>
    <t>C92</t>
  </si>
  <si>
    <t>V93</t>
  </si>
  <si>
    <t>C93</t>
  </si>
  <si>
    <t>V94</t>
  </si>
  <si>
    <t>C94</t>
  </si>
  <si>
    <t>V95</t>
  </si>
  <si>
    <t>C95</t>
  </si>
  <si>
    <t>V96</t>
  </si>
  <si>
    <t>C96</t>
  </si>
  <si>
    <t>V97</t>
  </si>
  <si>
    <t>C97</t>
  </si>
  <si>
    <t>V98</t>
  </si>
  <si>
    <t>C98</t>
  </si>
  <si>
    <t>V99</t>
  </si>
  <si>
    <t>C99</t>
  </si>
  <si>
    <t>V100</t>
  </si>
  <si>
    <t>C100</t>
  </si>
  <si>
    <t>V101</t>
  </si>
  <si>
    <t>C101</t>
  </si>
  <si>
    <t>V102</t>
  </si>
  <si>
    <t>C102</t>
  </si>
  <si>
    <t>V103</t>
  </si>
  <si>
    <t>C103</t>
  </si>
  <si>
    <t>V104</t>
  </si>
  <si>
    <t>C104</t>
  </si>
  <si>
    <t>V105</t>
  </si>
  <si>
    <t>C105</t>
  </si>
  <si>
    <t>V106</t>
  </si>
  <si>
    <t>C106</t>
  </si>
  <si>
    <t>V107</t>
  </si>
  <si>
    <t>C107</t>
  </si>
  <si>
    <t>V108</t>
  </si>
  <si>
    <t>C108</t>
  </si>
  <si>
    <t>V109</t>
  </si>
  <si>
    <t>C109</t>
  </si>
  <si>
    <t>V110</t>
  </si>
  <si>
    <t>C110</t>
  </si>
  <si>
    <t>V111</t>
  </si>
  <si>
    <t>C111</t>
  </si>
  <si>
    <t>V112</t>
  </si>
  <si>
    <t>C112</t>
  </si>
  <si>
    <t>V113</t>
  </si>
  <si>
    <t>C113</t>
  </si>
  <si>
    <t>V114</t>
  </si>
  <si>
    <t>C114</t>
  </si>
  <si>
    <t>V115</t>
  </si>
  <si>
    <t>C115</t>
  </si>
  <si>
    <t>V116</t>
  </si>
  <si>
    <t>C116</t>
  </si>
  <si>
    <t>V117</t>
  </si>
  <si>
    <t>C117</t>
  </si>
  <si>
    <t>V118</t>
  </si>
  <si>
    <t>C118</t>
  </si>
  <si>
    <t>V119</t>
  </si>
  <si>
    <t>C119</t>
  </si>
  <si>
    <t>V120</t>
  </si>
  <si>
    <t>C120</t>
  </si>
  <si>
    <t>V121</t>
  </si>
  <si>
    <t>C121</t>
  </si>
  <si>
    <t>V122</t>
  </si>
  <si>
    <t>C122</t>
  </si>
  <si>
    <t>V123</t>
  </si>
  <si>
    <t>C123</t>
  </si>
  <si>
    <t>V124</t>
  </si>
  <si>
    <t>C124</t>
  </si>
  <si>
    <t>V125</t>
  </si>
  <si>
    <t>C125</t>
  </si>
  <si>
    <t>V126</t>
  </si>
  <si>
    <t>C126</t>
  </si>
  <si>
    <t>V127</t>
  </si>
  <si>
    <t>C127</t>
  </si>
  <si>
    <t>V128</t>
  </si>
  <si>
    <t>C128</t>
  </si>
  <si>
    <t>V129</t>
  </si>
  <si>
    <t>C129</t>
  </si>
  <si>
    <t>V130</t>
  </si>
  <si>
    <t>C130</t>
  </si>
  <si>
    <t>V131</t>
  </si>
  <si>
    <t>C131</t>
  </si>
  <si>
    <t>V132</t>
  </si>
  <si>
    <t>C132</t>
  </si>
  <si>
    <t>V133</t>
  </si>
  <si>
    <t>C133</t>
  </si>
  <si>
    <t>V134</t>
  </si>
  <si>
    <t>C134</t>
  </si>
  <si>
    <t>V135</t>
  </si>
  <si>
    <t>C135</t>
  </si>
  <si>
    <t>V136</t>
  </si>
  <si>
    <t>C136</t>
  </si>
  <si>
    <t>V137</t>
  </si>
  <si>
    <t>C137</t>
  </si>
  <si>
    <t>V138</t>
  </si>
  <si>
    <t>C138</t>
  </si>
  <si>
    <t>V139</t>
  </si>
  <si>
    <t>C139</t>
  </si>
  <si>
    <t>V140</t>
  </si>
  <si>
    <t>C140</t>
  </si>
  <si>
    <t>V141</t>
  </si>
  <si>
    <t>C141</t>
  </si>
  <si>
    <t>V142</t>
  </si>
  <si>
    <t>C142</t>
  </si>
  <si>
    <t>V143</t>
  </si>
  <si>
    <t>C143</t>
  </si>
  <si>
    <t>V144</t>
  </si>
  <si>
    <t>C144</t>
  </si>
  <si>
    <t>V145</t>
  </si>
  <si>
    <t>C145</t>
  </si>
  <si>
    <t>V146</t>
  </si>
  <si>
    <t>C146</t>
  </si>
  <si>
    <t>V147</t>
  </si>
  <si>
    <t>C147</t>
  </si>
  <si>
    <t>V148</t>
  </si>
  <si>
    <t>C148</t>
  </si>
  <si>
    <t>V149</t>
  </si>
  <si>
    <t>C149</t>
  </si>
  <si>
    <t>V150</t>
  </si>
  <si>
    <t>C150</t>
  </si>
  <si>
    <t>V151</t>
  </si>
  <si>
    <t>C151</t>
  </si>
  <si>
    <t>V152</t>
  </si>
  <si>
    <t>C152</t>
  </si>
  <si>
    <t>V153</t>
  </si>
  <si>
    <t>C153</t>
  </si>
  <si>
    <t>V154</t>
  </si>
  <si>
    <t>C154</t>
  </si>
  <si>
    <t>V155</t>
  </si>
  <si>
    <t>C155</t>
  </si>
  <si>
    <t>V156</t>
  </si>
  <si>
    <t>C156</t>
  </si>
  <si>
    <t>V157</t>
  </si>
  <si>
    <t>C157</t>
  </si>
  <si>
    <t>V158</t>
  </si>
  <si>
    <t>C158</t>
  </si>
  <si>
    <t>V159</t>
  </si>
  <si>
    <t>C159</t>
  </si>
  <si>
    <t>V160</t>
  </si>
  <si>
    <t>C160</t>
  </si>
  <si>
    <t>V161</t>
  </si>
  <si>
    <t>C161</t>
  </si>
  <si>
    <t>V162</t>
  </si>
  <si>
    <t>C162</t>
  </si>
  <si>
    <t>V163</t>
  </si>
  <si>
    <t>C163</t>
  </si>
  <si>
    <t>V164</t>
  </si>
  <si>
    <t>C164</t>
  </si>
  <si>
    <t>V165</t>
  </si>
  <si>
    <t>C165</t>
  </si>
  <si>
    <t>V166</t>
  </si>
  <si>
    <t>C166</t>
  </si>
  <si>
    <t>V167</t>
  </si>
  <si>
    <t>C167</t>
  </si>
  <si>
    <t>V168</t>
  </si>
  <si>
    <t>C168</t>
  </si>
  <si>
    <t>V169</t>
  </si>
  <si>
    <t>C169</t>
  </si>
  <si>
    <t>V170</t>
  </si>
  <si>
    <t>C170</t>
  </si>
  <si>
    <t>V171</t>
  </si>
  <si>
    <t>C171</t>
  </si>
  <si>
    <t>V172</t>
  </si>
  <si>
    <t>C172</t>
  </si>
  <si>
    <t>V173</t>
  </si>
  <si>
    <t>C173</t>
  </si>
  <si>
    <t>V174</t>
  </si>
  <si>
    <t>C174</t>
  </si>
  <si>
    <t>V175</t>
  </si>
  <si>
    <t>C175</t>
  </si>
  <si>
    <t>V176</t>
  </si>
  <si>
    <t>C176</t>
  </si>
  <si>
    <t>V177</t>
  </si>
  <si>
    <t>C177</t>
  </si>
  <si>
    <t>V178</t>
  </si>
  <si>
    <t>C178</t>
  </si>
  <si>
    <t>V179</t>
  </si>
  <si>
    <t>C179</t>
  </si>
  <si>
    <t>V180</t>
  </si>
  <si>
    <t>C180</t>
  </si>
  <si>
    <t>V181</t>
  </si>
  <si>
    <t>C181</t>
  </si>
  <si>
    <t>V182</t>
  </si>
  <si>
    <t>C182</t>
  </si>
  <si>
    <t>V183</t>
  </si>
  <si>
    <t>C183</t>
  </si>
  <si>
    <t>V184</t>
  </si>
  <si>
    <t>C184</t>
  </si>
  <si>
    <t>V185</t>
  </si>
  <si>
    <t>C185</t>
  </si>
  <si>
    <t>V186</t>
  </si>
  <si>
    <t>C186</t>
  </si>
  <si>
    <t>V187</t>
  </si>
  <si>
    <t>C187</t>
  </si>
  <si>
    <t>V188</t>
  </si>
  <si>
    <t>C188</t>
  </si>
  <si>
    <t>V189</t>
  </si>
  <si>
    <t>C189</t>
  </si>
  <si>
    <t>V190</t>
  </si>
  <si>
    <t>C190</t>
  </si>
  <si>
    <t>V191</t>
  </si>
  <si>
    <t>C191</t>
  </si>
  <si>
    <t>V192</t>
  </si>
  <si>
    <t>C192</t>
  </si>
  <si>
    <t>V193</t>
  </si>
  <si>
    <t>C193</t>
  </si>
  <si>
    <t>V194</t>
  </si>
  <si>
    <t>C194</t>
  </si>
  <si>
    <t>V195</t>
  </si>
  <si>
    <t>C195</t>
  </si>
  <si>
    <t>V196</t>
  </si>
  <si>
    <t>C196</t>
  </si>
  <si>
    <t>V197</t>
  </si>
  <si>
    <t>C197</t>
  </si>
  <si>
    <t>V198</t>
  </si>
  <si>
    <t>C198</t>
  </si>
  <si>
    <t>V199</t>
  </si>
  <si>
    <t>C199</t>
  </si>
  <si>
    <t>V200</t>
  </si>
  <si>
    <t>C200</t>
  </si>
  <si>
    <t>V201</t>
  </si>
  <si>
    <t>C201</t>
  </si>
  <si>
    <t>V202</t>
  </si>
  <si>
    <t>C202</t>
  </si>
  <si>
    <t>V203</t>
  </si>
  <si>
    <t>C203</t>
  </si>
  <si>
    <t>V204</t>
  </si>
  <si>
    <t>C204</t>
  </si>
  <si>
    <t>V205</t>
  </si>
  <si>
    <t>C205</t>
  </si>
  <si>
    <t>V206</t>
  </si>
  <si>
    <t>C206</t>
  </si>
  <si>
    <t>V207</t>
  </si>
  <si>
    <t>C207</t>
  </si>
  <si>
    <t>V208</t>
  </si>
  <si>
    <t>C208</t>
  </si>
  <si>
    <t>V209</t>
  </si>
  <si>
    <t>C209</t>
  </si>
  <si>
    <t>V210</t>
  </si>
  <si>
    <t>C210</t>
  </si>
  <si>
    <t>V211</t>
  </si>
  <si>
    <t>C211</t>
  </si>
  <si>
    <t>V212</t>
  </si>
  <si>
    <t>C212</t>
  </si>
  <si>
    <t>V213</t>
  </si>
  <si>
    <t>C213</t>
  </si>
  <si>
    <t>V214</t>
  </si>
  <si>
    <t>C214</t>
  </si>
  <si>
    <t>V215</t>
  </si>
  <si>
    <t>C215</t>
  </si>
  <si>
    <t>V216</t>
  </si>
  <si>
    <t>C216</t>
  </si>
  <si>
    <t>V217</t>
  </si>
  <si>
    <t>C217</t>
  </si>
  <si>
    <t>V218</t>
  </si>
  <si>
    <t>C218</t>
  </si>
  <si>
    <t>V219</t>
  </si>
  <si>
    <t>C219</t>
  </si>
  <si>
    <t>V220</t>
  </si>
  <si>
    <t>C220</t>
  </si>
  <si>
    <t>V221</t>
  </si>
  <si>
    <t>C221</t>
  </si>
  <si>
    <t>V222</t>
  </si>
  <si>
    <t>C222</t>
  </si>
  <si>
    <t>V223</t>
  </si>
  <si>
    <t>C223</t>
  </si>
  <si>
    <t>V224</t>
  </si>
  <si>
    <t>C224</t>
  </si>
  <si>
    <t>V225</t>
  </si>
  <si>
    <t>C225</t>
  </si>
  <si>
    <t>V226</t>
  </si>
  <si>
    <t>C226</t>
  </si>
  <si>
    <t>V227</t>
  </si>
  <si>
    <t>C227</t>
  </si>
  <si>
    <t>V228</t>
  </si>
  <si>
    <t>C228</t>
  </si>
  <si>
    <t>V229</t>
  </si>
  <si>
    <t>C229</t>
  </si>
  <si>
    <t>V230</t>
  </si>
  <si>
    <t>C230</t>
  </si>
  <si>
    <t>V231</t>
  </si>
  <si>
    <t>C231</t>
  </si>
  <si>
    <t>V232</t>
  </si>
  <si>
    <t>C232</t>
  </si>
  <si>
    <t>V233</t>
  </si>
  <si>
    <t>C233</t>
  </si>
  <si>
    <t>V234</t>
  </si>
  <si>
    <t>C234</t>
  </si>
  <si>
    <t>V235</t>
  </si>
  <si>
    <t>C235</t>
  </si>
  <si>
    <t>V236</t>
  </si>
  <si>
    <t>C236</t>
  </si>
  <si>
    <t>V237</t>
  </si>
  <si>
    <t>C237</t>
  </si>
  <si>
    <t>V238</t>
  </si>
  <si>
    <t>C238</t>
  </si>
  <si>
    <t>V239</t>
  </si>
  <si>
    <t>C239</t>
  </si>
  <si>
    <t>V240</t>
  </si>
  <si>
    <t>C240</t>
  </si>
  <si>
    <t>V241</t>
  </si>
  <si>
    <t>C241</t>
  </si>
  <si>
    <t>V242</t>
  </si>
  <si>
    <t>C242</t>
  </si>
  <si>
    <t>V243</t>
  </si>
  <si>
    <t>C243</t>
  </si>
  <si>
    <t>V244</t>
  </si>
  <si>
    <t>C244</t>
  </si>
  <si>
    <t>V245</t>
  </si>
  <si>
    <t>C245</t>
  </si>
  <si>
    <t>V246</t>
  </si>
  <si>
    <t>C246</t>
  </si>
  <si>
    <t>V247</t>
  </si>
  <si>
    <t>C247</t>
  </si>
  <si>
    <t>V248</t>
  </si>
  <si>
    <t>C248</t>
  </si>
  <si>
    <t>V249</t>
  </si>
  <si>
    <t>C249</t>
  </si>
  <si>
    <t>V250</t>
  </si>
  <si>
    <t>C250</t>
  </si>
  <si>
    <t>V251</t>
  </si>
  <si>
    <t>C251</t>
  </si>
  <si>
    <t>V252</t>
  </si>
  <si>
    <t>C252</t>
  </si>
  <si>
    <t>V253</t>
  </si>
  <si>
    <t>C253</t>
  </si>
  <si>
    <t>V254</t>
  </si>
  <si>
    <t>C254</t>
  </si>
  <si>
    <t>V255</t>
  </si>
  <si>
    <t>C255</t>
  </si>
  <si>
    <t>Intensidad muy leve, sotano practicamente vacio</t>
  </si>
  <si>
    <t>V256</t>
  </si>
  <si>
    <t>C256</t>
  </si>
  <si>
    <t>V257</t>
  </si>
  <si>
    <t>C257</t>
  </si>
  <si>
    <t>V258</t>
  </si>
  <si>
    <t>C258</t>
  </si>
  <si>
    <t>V259</t>
  </si>
  <si>
    <t>C259</t>
  </si>
  <si>
    <t>V260</t>
  </si>
  <si>
    <t>C260</t>
  </si>
  <si>
    <t>V261</t>
  </si>
  <si>
    <t>C261</t>
  </si>
  <si>
    <t>V262</t>
  </si>
  <si>
    <t>C262</t>
  </si>
  <si>
    <t>t trasncurrido</t>
  </si>
  <si>
    <t>Q_max (nuevo)</t>
  </si>
  <si>
    <t>Para todas las lluvias (respuesta)</t>
  </si>
  <si>
    <t>H&lt;0,25</t>
  </si>
  <si>
    <t>V/75m2&lt;0,25m</t>
  </si>
  <si>
    <t>V&lt;18,75m3</t>
  </si>
  <si>
    <t>Para esta lluvia</t>
  </si>
  <si>
    <t>H = V / A_sot</t>
  </si>
  <si>
    <t>H es menor a 0,25</t>
  </si>
  <si>
    <t>V_q1</t>
  </si>
  <si>
    <t>V_q2</t>
  </si>
  <si>
    <t>C_q1</t>
  </si>
  <si>
    <t>C_q2</t>
  </si>
  <si>
    <t>RK2</t>
  </si>
  <si>
    <t>Al doble de pasos la mitad del error = orden 1</t>
  </si>
  <si>
    <t>Euler</t>
  </si>
  <si>
    <t>error relativo para cada iteracion de euler (△t = D/30)</t>
  </si>
  <si>
    <t>Con otro paso de tiempo</t>
  </si>
  <si>
    <t>error relativo para cada iteracion de euler (△t = D/15)</t>
  </si>
  <si>
    <t>Falta aclarar la tabla y tomar absolutos - DEPRECADO</t>
  </si>
  <si>
    <t>Diferencia</t>
  </si>
  <si>
    <t>Menor a mitad</t>
  </si>
  <si>
    <t>Lluvia △t (h)</t>
  </si>
  <si>
    <t xml:space="preserve">- </t>
  </si>
  <si>
    <t>error volumen maximo</t>
  </si>
  <si>
    <t xml:space="preserve">ultima iteracion </t>
  </si>
  <si>
    <t>relativo</t>
  </si>
  <si>
    <t>error relativo euler volumen maximo</t>
  </si>
  <si>
    <t>porcentaje</t>
  </si>
  <si>
    <t>error relativo euler ultima iteracion</t>
  </si>
  <si>
    <t>△t =D/15</t>
  </si>
  <si>
    <t>△t =D/30</t>
  </si>
  <si>
    <t>(△t =D/15)/(△t =D/30)</t>
  </si>
  <si>
    <t>Aterr * I (m3/h)</t>
  </si>
  <si>
    <t>Q_max (m3/h)</t>
  </si>
  <si>
    <t>Constante</t>
  </si>
  <si>
    <t>Asot * 3m (m3)</t>
  </si>
  <si>
    <t>dt(h)</t>
  </si>
  <si>
    <t>Vsot (m3)</t>
  </si>
  <si>
    <t>tk (h)</t>
  </si>
  <si>
    <t>Csat</t>
  </si>
  <si>
    <t>(m3/h)</t>
  </si>
  <si>
    <t>(m3)</t>
  </si>
  <si>
    <t>Al ser una intensidad de lluvia tan baja, nunca llega a "llenarse" el sotano</t>
  </si>
  <si>
    <t>Como el C es 0.6 no todo el volumen de agua puede ingresar</t>
  </si>
  <si>
    <t>a medida que llovia mas tiempo con menor intensidad tuvimos que achicar dt</t>
  </si>
  <si>
    <t>Esta hoja es para probar cosas (no es para usarla en el informe)</t>
  </si>
  <si>
    <t>t vaciarse (h) (desde que deja de llover)</t>
  </si>
  <si>
    <t>dC/dt (Prueba)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</si>
</sst>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"/>
    <numFmt numFmtId="165" formatCode="#,##0.000"/>
    <numFmt numFmtId="166" formatCode="0.00000"/>
    <numFmt numFmtId="167" formatCode="0.000000"/>
    <numFmt numFmtId="168" formatCode="0.000"/>
    <numFmt numFmtId="169" formatCode="0.00000000"/>
    <numFmt numFmtId="170" formatCode="0.0000000000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sz val="9.0"/>
      <color rgb="FF000000"/>
      <name val="&quot;Google Sans Mono&quot;"/>
    </font>
    <font>
      <color theme="1"/>
      <name val="Arial"/>
    </font>
    <font/>
    <font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C27BA0"/>
        <bgColor rgb="FFC27BA0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horizontal="left" readingOrder="0"/>
    </xf>
    <xf borderId="0" fillId="5" fontId="3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0" fontId="1" numFmtId="0" xfId="0" applyAlignment="1" applyFont="1">
      <alignment horizontal="right"/>
    </xf>
    <xf borderId="0" fillId="7" fontId="1" numFmtId="0" xfId="0" applyAlignment="1" applyFill="1" applyFont="1">
      <alignment readingOrder="0"/>
    </xf>
    <xf borderId="0" fillId="7" fontId="1" numFmtId="0" xfId="0" applyFont="1"/>
    <xf borderId="0" fillId="5" fontId="2" numFmtId="0" xfId="0" applyAlignment="1" applyFont="1">
      <alignment horizontal="left"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0" fillId="0" fontId="1" numFmtId="166" xfId="0" applyFont="1" applyNumberFormat="1"/>
    <xf borderId="0" fillId="13" fontId="1" numFmtId="0" xfId="0" applyAlignment="1" applyFill="1" applyFont="1">
      <alignment readingOrder="0"/>
    </xf>
    <xf borderId="0" fillId="0" fontId="1" numFmtId="2" xfId="0" applyFont="1" applyNumberFormat="1"/>
    <xf borderId="0" fillId="0" fontId="1" numFmtId="167" xfId="0" applyFont="1" applyNumberFormat="1"/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168" xfId="0" applyFont="1" applyNumberFormat="1"/>
    <xf borderId="2" fillId="0" fontId="1" numFmtId="0" xfId="0" applyBorder="1" applyFont="1"/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5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5" fontId="1" numFmtId="2" xfId="0" applyAlignment="1" applyFont="1" applyNumberFormat="1">
      <alignment readingOrder="0"/>
    </xf>
    <xf borderId="2" fillId="8" fontId="1" numFmtId="0" xfId="0" applyAlignment="1" applyBorder="1" applyFont="1">
      <alignment readingOrder="0"/>
    </xf>
    <xf borderId="0" fillId="15" fontId="1" numFmtId="0" xfId="0" applyFont="1"/>
    <xf borderId="0" fillId="16" fontId="1" numFmtId="0" xfId="0" applyFill="1" applyFont="1"/>
    <xf borderId="0" fillId="0" fontId="1" numFmtId="166" xfId="0" applyAlignment="1" applyFont="1" applyNumberFormat="1">
      <alignment readingOrder="0"/>
    </xf>
    <xf borderId="0" fillId="5" fontId="1" numFmtId="166" xfId="0" applyAlignment="1" applyFont="1" applyNumberFormat="1">
      <alignment readingOrder="0"/>
    </xf>
    <xf borderId="0" fillId="5" fontId="1" numFmtId="0" xfId="0" applyFont="1"/>
    <xf borderId="0" fillId="15" fontId="1" numFmtId="169" xfId="0" applyAlignment="1" applyFont="1" applyNumberFormat="1">
      <alignment readingOrder="0"/>
    </xf>
    <xf borderId="0" fillId="0" fontId="1" numFmtId="169" xfId="0" applyFont="1" applyNumberFormat="1"/>
    <xf borderId="0" fillId="0" fontId="1" numFmtId="170" xfId="0" applyFont="1" applyNumberFormat="1"/>
    <xf borderId="0" fillId="5" fontId="3" numFmtId="0" xfId="0" applyAlignment="1" applyFont="1">
      <alignment horizontal="left" readingOrder="0"/>
    </xf>
    <xf borderId="0" fillId="5" fontId="3" numFmtId="166" xfId="0" applyAlignment="1" applyFont="1" applyNumberFormat="1">
      <alignment horizontal="left" readingOrder="0"/>
    </xf>
    <xf borderId="0" fillId="5" fontId="3" numFmtId="0" xfId="0" applyAlignment="1" applyFont="1">
      <alignment horizontal="left"/>
    </xf>
    <xf borderId="0" fillId="5" fontId="3" numFmtId="166" xfId="0" applyAlignment="1" applyFont="1" applyNumberFormat="1">
      <alignment horizontal="left"/>
    </xf>
    <xf borderId="0" fillId="5" fontId="4" numFmtId="0" xfId="0" applyAlignment="1" applyFont="1">
      <alignment horizontal="left"/>
    </xf>
    <xf borderId="1" fillId="8" fontId="5" numFmtId="0" xfId="0" applyAlignment="1" applyBorder="1" applyFont="1">
      <alignment readingOrder="0"/>
    </xf>
    <xf borderId="0" fillId="3" fontId="5" numFmtId="167" xfId="0" applyAlignment="1" applyFont="1" applyNumberFormat="1">
      <alignment vertical="bottom"/>
    </xf>
    <xf borderId="0" fillId="5" fontId="5" numFmtId="0" xfId="0" applyAlignment="1" applyFont="1">
      <alignment vertical="bottom"/>
    </xf>
    <xf borderId="0" fillId="5" fontId="5" numFmtId="167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10" fontId="5" numFmtId="166" xfId="0" applyAlignment="1" applyFont="1" applyNumberFormat="1">
      <alignment horizontal="right" vertical="bottom"/>
    </xf>
    <xf borderId="0" fillId="10" fontId="1" numFmtId="0" xfId="0" applyFont="1"/>
    <xf borderId="0" fillId="10" fontId="1" numFmtId="166" xfId="0" applyAlignment="1" applyFont="1" applyNumberFormat="1">
      <alignment readingOrder="0"/>
    </xf>
    <xf borderId="0" fillId="16" fontId="1" numFmtId="170" xfId="0" applyFont="1" applyNumberFormat="1"/>
    <xf borderId="0" fillId="5" fontId="1" numFmtId="169" xfId="0" applyAlignment="1" applyFont="1" applyNumberFormat="1">
      <alignment readingOrder="0"/>
    </xf>
    <xf borderId="0" fillId="5" fontId="0" numFmtId="0" xfId="0" applyFont="1"/>
    <xf borderId="0" fillId="0" fontId="5" numFmtId="167" xfId="0" applyAlignment="1" applyFont="1" applyNumberFormat="1">
      <alignment vertical="bottom"/>
    </xf>
    <xf borderId="2" fillId="0" fontId="5" numFmtId="0" xfId="0" applyAlignment="1" applyBorder="1" applyFont="1">
      <alignment vertical="bottom"/>
    </xf>
    <xf borderId="0" fillId="7" fontId="5" numFmtId="0" xfId="0" applyAlignment="1" applyFont="1">
      <alignment vertical="bottom"/>
    </xf>
    <xf borderId="0" fillId="14" fontId="5" numFmtId="0" xfId="0" applyAlignment="1" applyFont="1">
      <alignment vertical="bottom"/>
    </xf>
    <xf borderId="0" fillId="15" fontId="5" numFmtId="0" xfId="0" applyAlignment="1" applyFont="1">
      <alignment vertical="bottom"/>
    </xf>
    <xf borderId="0" fillId="15" fontId="5" numFmtId="166" xfId="0" applyAlignment="1" applyFont="1" applyNumberFormat="1">
      <alignment vertical="bottom"/>
    </xf>
    <xf borderId="0" fillId="8" fontId="5" numFmtId="0" xfId="0" applyAlignment="1" applyFont="1">
      <alignment horizontal="right" vertical="bottom"/>
    </xf>
    <xf borderId="2" fillId="8" fontId="5" numFmtId="0" xfId="0" applyAlignment="1" applyBorder="1" applyFont="1">
      <alignment horizontal="right" vertical="bottom"/>
    </xf>
    <xf borderId="0" fillId="15" fontId="5" numFmtId="0" xfId="0" applyAlignment="1" applyFont="1">
      <alignment horizontal="right" readingOrder="0" vertical="bottom"/>
    </xf>
    <xf borderId="0" fillId="15" fontId="5" numFmtId="166" xfId="0" applyAlignment="1" applyFont="1" applyNumberFormat="1">
      <alignment horizontal="right" readingOrder="0" vertical="bottom"/>
    </xf>
    <xf borderId="0" fillId="0" fontId="5" numFmtId="167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2" fillId="0" fontId="5" numFmtId="0" xfId="0" applyAlignment="1" applyBorder="1" applyFont="1">
      <alignment horizontal="right" vertical="bottom"/>
    </xf>
    <xf borderId="0" fillId="16" fontId="5" numFmtId="0" xfId="0" applyAlignment="1" applyFont="1">
      <alignment horizontal="right" vertical="bottom"/>
    </xf>
    <xf borderId="0" fillId="0" fontId="5" numFmtId="166" xfId="0" applyAlignment="1" applyFont="1" applyNumberFormat="1">
      <alignment horizontal="right" readingOrder="0" vertical="bottom"/>
    </xf>
    <xf borderId="0" fillId="6" fontId="5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0" fillId="0" fontId="5" numFmtId="166" xfId="0" applyAlignment="1" applyFont="1" applyNumberFormat="1">
      <alignment horizontal="right" vertical="bottom"/>
    </xf>
    <xf borderId="0" fillId="10" fontId="5" numFmtId="0" xfId="0" applyAlignment="1" applyFont="1">
      <alignment horizontal="right" readingOrder="0" vertical="bottom"/>
    </xf>
    <xf borderId="0" fillId="10" fontId="5" numFmtId="166" xfId="0" applyAlignment="1" applyFont="1" applyNumberFormat="1">
      <alignment horizontal="right" readingOrder="0" vertical="bottom"/>
    </xf>
    <xf borderId="0" fillId="5" fontId="5" numFmtId="166" xfId="0" applyAlignment="1" applyFont="1" applyNumberFormat="1">
      <alignment horizontal="right" readingOrder="0" vertical="bottom"/>
    </xf>
    <xf borderId="0" fillId="4" fontId="5" numFmtId="0" xfId="0" applyAlignment="1" applyFont="1">
      <alignment readingOrder="0" vertical="bottom"/>
    </xf>
    <xf borderId="0" fillId="17" fontId="1" numFmtId="0" xfId="0" applyAlignment="1" applyFill="1" applyFont="1">
      <alignment horizontal="center" readingOrder="0" shrinkToFit="0" vertical="center" wrapText="1"/>
    </xf>
    <xf borderId="0" fillId="7" fontId="5" numFmtId="0" xfId="0" applyAlignment="1" applyFont="1">
      <alignment readingOrder="0" vertical="bottom"/>
    </xf>
    <xf borderId="2" fillId="0" fontId="6" numFmtId="0" xfId="0" applyBorder="1" applyFont="1"/>
    <xf borderId="0" fillId="18" fontId="5" numFmtId="0" xfId="0" applyAlignment="1" applyFill="1" applyFont="1">
      <alignment horizontal="right" vertical="bottom"/>
    </xf>
    <xf borderId="0" fillId="18" fontId="1" numFmtId="0" xfId="0" applyFont="1"/>
    <xf borderId="0" fillId="19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5" fontId="7" numFmtId="0" xfId="0" applyFont="1"/>
    <xf borderId="0" fillId="5" fontId="7" numFmtId="0" xfId="0" applyFont="1"/>
    <xf borderId="0" fillId="5" fontId="3" numFmtId="0" xfId="0" applyFont="1"/>
    <xf borderId="1" fillId="20" fontId="1" numFmtId="0" xfId="0" applyAlignment="1" applyBorder="1" applyFill="1" applyFont="1">
      <alignment horizontal="center" readingOrder="0" shrinkToFit="0" vertical="center" wrapText="1"/>
    </xf>
    <xf borderId="1" fillId="20" fontId="1" numFmtId="0" xfId="0" applyAlignment="1" applyBorder="1" applyFont="1">
      <alignment horizontal="center" readingOrder="0" vertical="center"/>
    </xf>
    <xf borderId="1" fillId="11" fontId="1" numFmtId="0" xfId="0" applyAlignment="1" applyBorder="1" applyFont="1">
      <alignment horizontal="center" readingOrder="0" shrinkToFit="0" vertical="center" wrapText="1"/>
    </xf>
    <xf borderId="1" fillId="11" fontId="1" numFmtId="166" xfId="0" applyAlignment="1" applyBorder="1" applyFont="1" applyNumberFormat="1">
      <alignment horizontal="center" readingOrder="0" vertical="center"/>
    </xf>
    <xf borderId="1" fillId="21" fontId="1" numFmtId="166" xfId="0" applyAlignment="1" applyBorder="1" applyFill="1" applyFont="1" applyNumberFormat="1">
      <alignment readingOrder="0"/>
    </xf>
    <xf borderId="1" fillId="0" fontId="1" numFmtId="166" xfId="0" applyBorder="1" applyFont="1" applyNumberFormat="1"/>
    <xf borderId="1" fillId="15" fontId="1" numFmtId="166" xfId="0" applyAlignment="1" applyBorder="1" applyFont="1" applyNumberForma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0" fillId="21" fontId="1" numFmtId="0" xfId="0" applyAlignment="1" applyFont="1">
      <alignment readingOrder="0"/>
    </xf>
    <xf borderId="0" fillId="22" fontId="1" numFmtId="0" xfId="0" applyFill="1" applyFont="1"/>
    <xf borderId="0" fillId="0" fontId="1" numFmtId="169" xfId="0" applyAlignment="1" applyFont="1" applyNumberFormat="1">
      <alignment readingOrder="0"/>
    </xf>
    <xf borderId="0" fillId="19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Luvia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11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202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Calculos'!$J$284:$J$486</c:f>
            </c:strRef>
          </c:cat>
          <c:val>
            <c:numRef>
              <c:f>'A.2 - Calculos'!$B$284:$B$486</c:f>
              <c:numCache/>
            </c:numRef>
          </c:val>
          <c:smooth val="0"/>
        </c:ser>
        <c:axId val="1223384639"/>
        <c:axId val="910145931"/>
      </c:lineChart>
      <c:catAx>
        <c:axId val="1223384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145931"/>
      </c:catAx>
      <c:valAx>
        <c:axId val="910145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384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0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260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Calculos'!$J$9:$J$270</c:f>
            </c:strRef>
          </c:cat>
          <c:val>
            <c:numRef>
              <c:f>'A.2 - Calculos'!$B$9:$B$270</c:f>
              <c:numCache/>
            </c:numRef>
          </c:val>
          <c:smooth val="0"/>
        </c:ser>
        <c:axId val="2063389093"/>
        <c:axId val="1012343325"/>
      </c:lineChart>
      <c:catAx>
        <c:axId val="2063389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343325"/>
      </c:catAx>
      <c:valAx>
        <c:axId val="1012343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389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Calculos'!$J$9:$J$270</c:f>
            </c:strRef>
          </c:cat>
          <c:val>
            <c:numRef>
              <c:f>'A.2 - Calculos'!$B$9:$B$270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'A.2 - Calculos'!$J$9:$J$270</c:f>
            </c:strRef>
          </c:cat>
          <c:val>
            <c:numRef>
              <c:f>'A.2 - Calculos'!$B$284:$B$486</c:f>
              <c:numCache/>
            </c:numRef>
          </c:val>
          <c:smooth val="0"/>
        </c:ser>
        <c:axId val="837701717"/>
        <c:axId val="1456179161"/>
      </c:lineChart>
      <c:catAx>
        <c:axId val="837701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179161"/>
      </c:catAx>
      <c:valAx>
        <c:axId val="1456179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701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Comparacion de lluvias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Lluvia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5"/>
            <c:marker>
              <c:symbol val="none"/>
            </c:marker>
          </c:dPt>
          <c:dPt>
            <c:idx val="109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Calculos'!$B$9:$B$270</c:f>
              <c:numCache/>
            </c:numRef>
          </c:val>
          <c:smooth val="0"/>
        </c:ser>
        <c:ser>
          <c:idx val="1"/>
          <c:order val="1"/>
          <c:tx>
            <c:v>Lluvia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33"/>
            <c:marker>
              <c:symbol val="none"/>
            </c:marker>
          </c:dPt>
          <c:dPt>
            <c:idx val="38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Calculos'!$B$284:$B$486</c:f>
              <c:numCache/>
            </c:numRef>
          </c:val>
          <c:smooth val="0"/>
        </c:ser>
        <c:ser>
          <c:idx val="2"/>
          <c:order val="2"/>
          <c:tx>
            <c:v>Lluvia 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24"/>
            <c:marker>
              <c:symbol val="none"/>
            </c:marker>
          </c:dPt>
          <c:dPt>
            <c:idx val="25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Calculos'!$B$496:$B$751</c:f>
              <c:numCache/>
            </c:numRef>
          </c:val>
          <c:smooth val="0"/>
        </c:ser>
        <c:ser>
          <c:idx val="3"/>
          <c:order val="3"/>
          <c:tx>
            <c:v>Lluvia 4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3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Calculos'!$B$763:$B$946</c:f>
              <c:numCache/>
            </c:numRef>
          </c:val>
          <c:smooth val="0"/>
        </c:ser>
        <c:ser>
          <c:idx val="4"/>
          <c:order val="4"/>
          <c:tx>
            <c:v>Lluvia 5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Pt>
            <c:idx val="33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35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Calculos'!$B$957:$B$1212</c:f>
              <c:numCache/>
            </c:numRef>
          </c:val>
          <c:smooth val="0"/>
        </c:ser>
        <c:ser>
          <c:idx val="5"/>
          <c:order val="5"/>
          <c:tx>
            <c:v>Lluvia 6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'A.2 - Calculos'!$L$9:$L$270</c:f>
            </c:strRef>
          </c:cat>
          <c:val>
            <c:numRef>
              <c:f>'A.2 - Calculos'!$O$10:$O$61</c:f>
              <c:numCache/>
            </c:numRef>
          </c:val>
          <c:smooth val="0"/>
        </c:ser>
        <c:ser>
          <c:idx val="6"/>
          <c:order val="6"/>
          <c:tx>
            <c:v>Lluvia 7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'A.2 - Calculos'!$L$9:$L$270</c:f>
            </c:strRef>
          </c:cat>
          <c:val>
            <c:numRef>
              <c:f>'A.2 - Calculos'!$O$72:$O$123</c:f>
              <c:numCache/>
            </c:numRef>
          </c:val>
          <c:smooth val="0"/>
        </c:ser>
        <c:ser>
          <c:idx val="7"/>
          <c:order val="7"/>
          <c:tx>
            <c:v>Lluvia 8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Pt>
            <c:idx val="28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none"/>
            </c:marker>
          </c:dPt>
          <c:dPt>
            <c:idx val="32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Calculos'!$O$136:$O$181</c:f>
              <c:numCache/>
            </c:numRef>
          </c:val>
          <c:smooth val="0"/>
        </c:ser>
        <c:ser>
          <c:idx val="8"/>
          <c:order val="8"/>
          <c:tx>
            <c:v>Lluvia 9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Pt>
            <c:idx val="37"/>
            <c:marker>
              <c:symbol val="none"/>
            </c:marker>
          </c:dPt>
          <c:dPt>
            <c:idx val="38"/>
            <c:marker>
              <c:symbol val="none"/>
            </c:marker>
          </c:dPt>
          <c:dPt>
            <c:idx val="39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Calculos'!$O$193:$O$257</c:f>
              <c:numCache/>
            </c:numRef>
          </c:val>
          <c:smooth val="0"/>
        </c:ser>
        <c:axId val="628595207"/>
        <c:axId val="1482500451"/>
      </c:lineChart>
      <c:catAx>
        <c:axId val="628595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Cantidad de pasos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500451"/>
      </c:catAx>
      <c:valAx>
        <c:axId val="1482500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95207"/>
      </c:valAx>
    </c:plotArea>
    <c:legend>
      <c:legendPos val="r"/>
      <c:legendEntry>
        <c:idx val="1"/>
        <c:txPr>
          <a:bodyPr/>
          <a:lstStyle/>
          <a:p>
            <a:pPr lvl="0">
              <a:defRPr b="0"/>
            </a:pPr>
          </a:p>
        </c:txPr>
      </c:legendEntry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'A.2 - Calculos'!$B$9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65"/>
            <c:marker>
              <c:symbol val="none"/>
            </c:marker>
          </c:dPt>
          <c:cat>
            <c:strRef>
              <c:f>'A.2 - Calculos'!$J$11:$J$271</c:f>
            </c:strRef>
          </c:cat>
          <c:val>
            <c:numRef>
              <c:f>'A.2 - Calculos'!$B$10:$B$270</c:f>
              <c:numCache/>
            </c:numRef>
          </c:val>
          <c:smooth val="0"/>
        </c:ser>
        <c:axId val="1655762146"/>
        <c:axId val="1296198797"/>
      </c:lineChart>
      <c:catAx>
        <c:axId val="1655762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198797"/>
      </c:catAx>
      <c:valAx>
        <c:axId val="1296198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762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Luvia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Calculos'!$J$285:$J$487</c:f>
            </c:strRef>
          </c:cat>
          <c:val>
            <c:numRef>
              <c:f>'A.2 - Calculos'!$B$284:$B$486</c:f>
              <c:numCache/>
            </c:numRef>
          </c:val>
          <c:smooth val="0"/>
        </c:ser>
        <c:axId val="932679407"/>
        <c:axId val="696597249"/>
      </c:lineChart>
      <c:catAx>
        <c:axId val="93267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597249"/>
      </c:catAx>
      <c:valAx>
        <c:axId val="696597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679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Luvia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Calculos'!$J$497:$J$752</c:f>
            </c:strRef>
          </c:cat>
          <c:val>
            <c:numRef>
              <c:f>'A.2 - Calculos'!$B$496:$B$751</c:f>
              <c:numCache/>
            </c:numRef>
          </c:val>
          <c:smooth val="0"/>
        </c:ser>
        <c:axId val="1900526429"/>
        <c:axId val="55390494"/>
      </c:lineChart>
      <c:catAx>
        <c:axId val="1900526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90494"/>
      </c:catAx>
      <c:valAx>
        <c:axId val="55390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526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Calculos'!$J$764:$J$947</c:f>
            </c:strRef>
          </c:cat>
          <c:val>
            <c:numRef>
              <c:f>'A.2 - Calculos'!$B$763:$B$946</c:f>
              <c:numCache/>
            </c:numRef>
          </c:val>
          <c:smooth val="0"/>
        </c:ser>
        <c:axId val="1807804167"/>
        <c:axId val="1988847387"/>
      </c:lineChart>
      <c:catAx>
        <c:axId val="1807804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847387"/>
      </c:catAx>
      <c:valAx>
        <c:axId val="198884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7804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Calculos'!$J$958:$J$1213</c:f>
            </c:strRef>
          </c:cat>
          <c:val>
            <c:numRef>
              <c:f>'A.2 - Calculos'!$B$957:$B$1212</c:f>
              <c:numCache/>
            </c:numRef>
          </c:val>
          <c:smooth val="0"/>
        </c:ser>
        <c:axId val="2069533449"/>
        <c:axId val="1864540892"/>
      </c:lineChart>
      <c:catAx>
        <c:axId val="206953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540892"/>
      </c:catAx>
      <c:valAx>
        <c:axId val="1864540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533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6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Calculos'!$W$11:$W$62</c:f>
            </c:strRef>
          </c:cat>
          <c:val>
            <c:numRef>
              <c:f>'A.2 - Calculos'!$O$10:$O$61</c:f>
              <c:numCache/>
            </c:numRef>
          </c:val>
          <c:smooth val="0"/>
        </c:ser>
        <c:axId val="949126680"/>
        <c:axId val="701060245"/>
      </c:lineChart>
      <c:catAx>
        <c:axId val="94912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060245"/>
      </c:catAx>
      <c:valAx>
        <c:axId val="701060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126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Calculos'!$W$73:$W$124</c:f>
            </c:strRef>
          </c:cat>
          <c:val>
            <c:numRef>
              <c:f>'A.2 - Calculos'!$O$72:$O$123</c:f>
              <c:numCache/>
            </c:numRef>
          </c:val>
          <c:smooth val="0"/>
        </c:ser>
        <c:axId val="564927613"/>
        <c:axId val="198105428"/>
      </c:lineChart>
      <c:catAx>
        <c:axId val="564927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05428"/>
      </c:catAx>
      <c:valAx>
        <c:axId val="198105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927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Luvia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dPt>
            <c:idx val="15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16"/>
            <c:marker>
              <c:symbol val="none"/>
            </c:marker>
          </c:dPt>
          <c:dPt>
            <c:idx val="251"/>
            <c:marker>
              <c:symbol val="none"/>
            </c:marker>
          </c:dPt>
          <c:dPt>
            <c:idx val="252"/>
            <c:marker>
              <c:symbol val="none"/>
            </c:marker>
          </c:dPt>
          <c:dPt>
            <c:idx val="253"/>
            <c:marker>
              <c:symbol val="none"/>
            </c:marker>
          </c:dPt>
          <c:dPt>
            <c:idx val="254"/>
            <c:marker>
              <c:symbol val="none"/>
            </c:marker>
          </c:dPt>
          <c:dPt>
            <c:idx val="255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Calculos'!$J$496:$J$751</c:f>
            </c:strRef>
          </c:cat>
          <c:val>
            <c:numRef>
              <c:f>'A.2 - Calculos'!$B$496:$B$751</c:f>
              <c:numCache/>
            </c:numRef>
          </c:val>
          <c:smooth val="0"/>
        </c:ser>
        <c:axId val="1193997375"/>
        <c:axId val="737471660"/>
      </c:lineChart>
      <c:catAx>
        <c:axId val="119399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471660"/>
      </c:catAx>
      <c:valAx>
        <c:axId val="737471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997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8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Calculos'!$W$137:$W$182</c:f>
            </c:strRef>
          </c:cat>
          <c:val>
            <c:numRef>
              <c:f>'A.2 - Calculos'!$O$136:$O$181</c:f>
              <c:numCache/>
            </c:numRef>
          </c:val>
          <c:smooth val="0"/>
        </c:ser>
        <c:axId val="1460333369"/>
        <c:axId val="596463527"/>
      </c:lineChart>
      <c:catAx>
        <c:axId val="1460333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463527"/>
      </c:catAx>
      <c:valAx>
        <c:axId val="596463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333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Calculos'!$W$194:$W$258</c:f>
            </c:strRef>
          </c:cat>
          <c:val>
            <c:numRef>
              <c:f>'A.2 - Calculos'!$O$193:$O$257</c:f>
              <c:numCache/>
            </c:numRef>
          </c:val>
          <c:smooth val="0"/>
        </c:ser>
        <c:axId val="1994777998"/>
        <c:axId val="1837512999"/>
      </c:lineChart>
      <c:catAx>
        <c:axId val="1994777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512999"/>
      </c:catAx>
      <c:valAx>
        <c:axId val="1837512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777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10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Calculos'!$W$271:$W$286</c:f>
            </c:strRef>
          </c:cat>
          <c:val>
            <c:numRef>
              <c:f>'A.2 - Calculos'!$Y$271:$Y$286</c:f>
              <c:numCache/>
            </c:numRef>
          </c:val>
          <c:smooth val="0"/>
        </c:ser>
        <c:axId val="1581845843"/>
        <c:axId val="1849637332"/>
      </c:lineChart>
      <c:catAx>
        <c:axId val="1581845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637332"/>
      </c:catAx>
      <c:valAx>
        <c:axId val="1849637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845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Comparacion de lluvias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Lluvia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5"/>
            <c:marker>
              <c:symbol val="none"/>
            </c:marker>
          </c:dPt>
          <c:dPt>
            <c:idx val="109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Calculos'!$B$9:$B$270</c:f>
              <c:numCache/>
            </c:numRef>
          </c:val>
          <c:smooth val="0"/>
        </c:ser>
        <c:ser>
          <c:idx val="1"/>
          <c:order val="1"/>
          <c:tx>
            <c:v>Lluvia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33"/>
            <c:marker>
              <c:symbol val="none"/>
            </c:marker>
          </c:dPt>
          <c:dPt>
            <c:idx val="38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Calculos'!$B$284:$B$486</c:f>
              <c:numCache/>
            </c:numRef>
          </c:val>
          <c:smooth val="0"/>
        </c:ser>
        <c:ser>
          <c:idx val="2"/>
          <c:order val="2"/>
          <c:tx>
            <c:v>Lluvia 3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24"/>
            <c:marker>
              <c:symbol val="none"/>
            </c:marker>
          </c:dPt>
          <c:dPt>
            <c:idx val="25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Calculos'!$B$496:$B$751</c:f>
              <c:numCache/>
            </c:numRef>
          </c:val>
          <c:smooth val="0"/>
        </c:ser>
        <c:ser>
          <c:idx val="3"/>
          <c:order val="3"/>
          <c:tx>
            <c:v>Lluvia 4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23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Calculos'!$B$763:$B$946</c:f>
              <c:numCache/>
            </c:numRef>
          </c:val>
          <c:smooth val="0"/>
        </c:ser>
        <c:ser>
          <c:idx val="4"/>
          <c:order val="4"/>
          <c:tx>
            <c:v>Lluvia 5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Pt>
            <c:idx val="33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35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Calculos'!$B$957:$B$1212</c:f>
              <c:numCache/>
            </c:numRef>
          </c:val>
          <c:smooth val="0"/>
        </c:ser>
        <c:ser>
          <c:idx val="5"/>
          <c:order val="5"/>
          <c:tx>
            <c:v>Lluvia 6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'A.2 - Calculos'!$L$9:$L$270</c:f>
            </c:strRef>
          </c:cat>
          <c:val>
            <c:numRef>
              <c:f>'A.2 - Calculos'!$O$10:$O$61</c:f>
              <c:numCache/>
            </c:numRef>
          </c:val>
          <c:smooth val="0"/>
        </c:ser>
        <c:ser>
          <c:idx val="6"/>
          <c:order val="6"/>
          <c:tx>
            <c:v>Lluvia 7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'A.2 - Calculos'!$L$9:$L$270</c:f>
            </c:strRef>
          </c:cat>
          <c:val>
            <c:numRef>
              <c:f>'A.2 - Calculos'!$O$72:$O$123</c:f>
              <c:numCache/>
            </c:numRef>
          </c:val>
          <c:smooth val="0"/>
        </c:ser>
        <c:ser>
          <c:idx val="7"/>
          <c:order val="7"/>
          <c:tx>
            <c:v>Lluvia 8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dPt>
            <c:idx val="28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0"/>
            <c:marker>
              <c:symbol val="none"/>
            </c:marker>
          </c:dPt>
          <c:dPt>
            <c:idx val="31"/>
            <c:marker>
              <c:symbol val="none"/>
            </c:marker>
          </c:dPt>
          <c:dPt>
            <c:idx val="32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Calculos'!$O$136:$O$181</c:f>
              <c:numCache/>
            </c:numRef>
          </c:val>
          <c:smooth val="0"/>
        </c:ser>
        <c:ser>
          <c:idx val="8"/>
          <c:order val="8"/>
          <c:tx>
            <c:v>Lluvia 9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dPt>
            <c:idx val="37"/>
            <c:marker>
              <c:symbol val="none"/>
            </c:marker>
          </c:dPt>
          <c:dPt>
            <c:idx val="38"/>
            <c:marker>
              <c:symbol val="none"/>
            </c:marker>
          </c:dPt>
          <c:dPt>
            <c:idx val="39"/>
            <c:marker>
              <c:symbol val="none"/>
            </c:marker>
          </c:dPt>
          <c:cat>
            <c:strRef>
              <c:f>'A.2 - Calculos'!$L$9:$L$270</c:f>
            </c:strRef>
          </c:cat>
          <c:val>
            <c:numRef>
              <c:f>'A.2 - Calculos'!$O$193:$O$257</c:f>
              <c:numCache/>
            </c:numRef>
          </c:val>
          <c:smooth val="0"/>
        </c:ser>
        <c:axId val="811728033"/>
        <c:axId val="979275912"/>
      </c:lineChart>
      <c:catAx>
        <c:axId val="811728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Cantidad de pasos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275912"/>
      </c:catAx>
      <c:valAx>
        <c:axId val="97927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728033"/>
      </c:valAx>
    </c:plotArea>
    <c:legend>
      <c:legendPos val="r"/>
      <c:legendEntry>
        <c:idx val="1"/>
        <c:txPr>
          <a:bodyPr/>
          <a:lstStyle/>
          <a:p>
            <a:pPr lvl="0">
              <a:defRPr b="0"/>
            </a:pPr>
          </a:p>
        </c:txPr>
      </c:legendEntry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relativo del método de Euler para △t = D/15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'RK2 y Euler con dos ∆t'!$Q$94:$Q$129</c:f>
            </c:strRef>
          </c:cat>
          <c:val>
            <c:numRef>
              <c:f>'RK2 y Euler con dos ∆t'!$O$94:$O$129</c:f>
              <c:numCache/>
            </c:numRef>
          </c:val>
          <c:smooth val="0"/>
        </c:ser>
        <c:axId val="924093171"/>
        <c:axId val="618670059"/>
      </c:lineChart>
      <c:catAx>
        <c:axId val="924093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670059"/>
      </c:catAx>
      <c:valAx>
        <c:axId val="618670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093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relativo del método de Euler para △t = D/30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'RK2 y Euler con dos ∆t'!$Q$10:$Q$80</c:f>
            </c:strRef>
          </c:cat>
          <c:val>
            <c:numRef>
              <c:f>'RK2 y Euler con dos ∆t'!$O$10:$O$80</c:f>
              <c:numCache/>
            </c:numRef>
          </c:val>
          <c:smooth val="0"/>
        </c:ser>
        <c:axId val="808930008"/>
        <c:axId val="1673118539"/>
      </c:lineChart>
      <c:catAx>
        <c:axId val="80893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118539"/>
      </c:catAx>
      <c:valAx>
        <c:axId val="1673118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930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5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182"/>
            <c:marker>
              <c:symbol val="none"/>
            </c:marker>
          </c:dPt>
          <c:dPt>
            <c:idx val="183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Calculos'!$J$763:$J$946</c:f>
            </c:strRef>
          </c:cat>
          <c:val>
            <c:numRef>
              <c:f>'A.2 - Calculos'!$B$763:$B$946</c:f>
              <c:numCache/>
            </c:numRef>
          </c:val>
          <c:smooth val="0"/>
        </c:ser>
        <c:axId val="356885222"/>
        <c:axId val="443960759"/>
      </c:lineChart>
      <c:catAx>
        <c:axId val="356885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960759"/>
      </c:catAx>
      <c:valAx>
        <c:axId val="44396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885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0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31"/>
            <c:marker>
              <c:symbol val="none"/>
            </c:marker>
          </c:dPt>
          <c:dPt>
            <c:idx val="183"/>
            <c:marker>
              <c:symbol val="none"/>
            </c:marker>
          </c:dPt>
          <c:dPt>
            <c:idx val="255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Calculos'!$J$957:$J$1212</c:f>
            </c:strRef>
          </c:cat>
          <c:val>
            <c:numRef>
              <c:f>'A.2 - Calculos'!$B$957:$B$1212</c:f>
              <c:numCache/>
            </c:numRef>
          </c:val>
          <c:smooth val="0"/>
        </c:ser>
        <c:axId val="172557577"/>
        <c:axId val="2012634945"/>
      </c:lineChart>
      <c:catAx>
        <c:axId val="172557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634945"/>
      </c:catAx>
      <c:valAx>
        <c:axId val="2012634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57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6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2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51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255"/>
            <c:marker>
              <c:symbol val="none"/>
            </c:marker>
          </c:dPt>
          <c:cat>
            <c:strRef>
              <c:f>'A.2 - Calculos'!$W$10:$W$61</c:f>
            </c:strRef>
          </c:cat>
          <c:val>
            <c:numRef>
              <c:f>'A.2 - Calculos'!$O$10:$O$61</c:f>
              <c:numCache/>
            </c:numRef>
          </c:val>
          <c:smooth val="0"/>
        </c:ser>
        <c:axId val="1087790261"/>
        <c:axId val="702907223"/>
      </c:lineChart>
      <c:catAx>
        <c:axId val="1087790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07223"/>
      </c:catAx>
      <c:valAx>
        <c:axId val="702907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790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51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Calculos'!$W$72:$W$123</c:f>
            </c:strRef>
          </c:cat>
          <c:val>
            <c:numRef>
              <c:f>'A.2 - Calculos'!$O$72:$O$123</c:f>
              <c:numCache/>
            </c:numRef>
          </c:val>
          <c:smooth val="0"/>
        </c:ser>
        <c:axId val="1069622982"/>
        <c:axId val="1978913608"/>
      </c:lineChart>
      <c:catAx>
        <c:axId val="1069622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913608"/>
      </c:catAx>
      <c:valAx>
        <c:axId val="197891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622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8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24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45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51"/>
            <c:marker>
              <c:symbol val="none"/>
            </c:marker>
          </c:dPt>
          <c:cat>
            <c:strRef>
              <c:f>'A.2 - Calculos'!$W$136:$W$181</c:f>
            </c:strRef>
          </c:cat>
          <c:val>
            <c:numRef>
              <c:f>'A.2 - Calculos'!$O$136:$O$181</c:f>
              <c:numCache/>
            </c:numRef>
          </c:val>
          <c:smooth val="0"/>
        </c:ser>
        <c:axId val="1086630947"/>
        <c:axId val="1945122362"/>
      </c:lineChart>
      <c:catAx>
        <c:axId val="1086630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122362"/>
      </c:catAx>
      <c:valAx>
        <c:axId val="194512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630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45"/>
            <c:marker>
              <c:symbol val="none"/>
            </c:marker>
          </c:dPt>
          <c:dPt>
            <c:idx val="48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dPt>
            <c:idx val="64"/>
            <c:marker>
              <c:symbol val="circle"/>
              <c:size val="7"/>
              <c:spPr>
                <a:solidFill>
                  <a:srgbClr val="B6D7A8"/>
                </a:solidFill>
                <a:ln cmpd="sng">
                  <a:solidFill>
                    <a:srgbClr val="B6D7A8"/>
                  </a:solidFill>
                </a:ln>
              </c:spPr>
            </c:marker>
          </c:dPt>
          <c:cat>
            <c:strRef>
              <c:f>'A.2 - Calculos'!$W$193:$W$258</c:f>
            </c:strRef>
          </c:cat>
          <c:val>
            <c:numRef>
              <c:f>'A.2 - Calculos'!$O$193:$O$257</c:f>
              <c:numCache/>
            </c:numRef>
          </c:val>
          <c:smooth val="0"/>
        </c:ser>
        <c:axId val="603118675"/>
        <c:axId val="1422659051"/>
      </c:lineChart>
      <c:catAx>
        <c:axId val="603118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659051"/>
      </c:catAx>
      <c:valAx>
        <c:axId val="1422659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118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Lluvia 10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'A.2 - Calculos'!$W$271:$W$286</c:f>
            </c:strRef>
          </c:cat>
          <c:val>
            <c:numRef>
              <c:f>'A.2 - Calculos'!$Y$271:$Y$286</c:f>
              <c:numCache/>
            </c:numRef>
          </c:val>
          <c:smooth val="0"/>
        </c:ser>
        <c:axId val="1738243322"/>
        <c:axId val="385227459"/>
      </c:lineChart>
      <c:catAx>
        <c:axId val="1738243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227459"/>
      </c:catAx>
      <c:valAx>
        <c:axId val="385227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 agua en el sótano (m3)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243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1" Type="http://schemas.openxmlformats.org/officeDocument/2006/relationships/chart" Target="../charts/chart23.xml"/><Relationship Id="rId10" Type="http://schemas.openxmlformats.org/officeDocument/2006/relationships/chart" Target="../charts/chart22.xml"/><Relationship Id="rId9" Type="http://schemas.openxmlformats.org/officeDocument/2006/relationships/chart" Target="../charts/chart21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1895475</xdr:colOff>
      <xdr:row>0</xdr:row>
      <xdr:rowOff>0</xdr:rowOff>
    </xdr:from>
    <xdr:ext cx="2762250" cy="20193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171450</xdr:rowOff>
    </xdr:from>
    <xdr:ext cx="1790700" cy="8667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9525</xdr:rowOff>
    </xdr:from>
    <xdr:ext cx="1885950" cy="762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3762375</xdr:colOff>
      <xdr:row>208</xdr:row>
      <xdr:rowOff>133350</xdr:rowOff>
    </xdr:from>
    <xdr:ext cx="5210175" cy="315277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257175</xdr:colOff>
      <xdr:row>0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19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209550</xdr:colOff>
      <xdr:row>19</xdr:row>
      <xdr:rowOff>38100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257175</xdr:colOff>
      <xdr:row>19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161925</xdr:colOff>
      <xdr:row>37</xdr:row>
      <xdr:rowOff>142875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209550</xdr:colOff>
      <xdr:row>37</xdr:row>
      <xdr:rowOff>142875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257175</xdr:colOff>
      <xdr:row>37</xdr:row>
      <xdr:rowOff>152400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161925</xdr:colOff>
      <xdr:row>56</xdr:row>
      <xdr:rowOff>104775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161925</xdr:colOff>
      <xdr:row>0</xdr:row>
      <xdr:rowOff>133350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247650</xdr:colOff>
      <xdr:row>57</xdr:row>
      <xdr:rowOff>95250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342900</xdr:colOff>
      <xdr:row>81</xdr:row>
      <xdr:rowOff>0</xdr:rowOff>
    </xdr:from>
    <xdr:ext cx="11963400" cy="74390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123825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0</xdr:row>
      <xdr:rowOff>123825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257175</xdr:colOff>
      <xdr:row>0</xdr:row>
      <xdr:rowOff>123825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161925</xdr:colOff>
      <xdr:row>19</xdr:row>
      <xdr:rowOff>38100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209550</xdr:colOff>
      <xdr:row>19</xdr:row>
      <xdr:rowOff>38100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257175</xdr:colOff>
      <xdr:row>19</xdr:row>
      <xdr:rowOff>38100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161925</xdr:colOff>
      <xdr:row>37</xdr:row>
      <xdr:rowOff>142875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209550</xdr:colOff>
      <xdr:row>37</xdr:row>
      <xdr:rowOff>142875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257175</xdr:colOff>
      <xdr:row>37</xdr:row>
      <xdr:rowOff>152400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161925</xdr:colOff>
      <xdr:row>56</xdr:row>
      <xdr:rowOff>104775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342900</xdr:colOff>
      <xdr:row>67</xdr:row>
      <xdr:rowOff>0</xdr:rowOff>
    </xdr:from>
    <xdr:ext cx="11963400" cy="743902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140</xdr:row>
      <xdr:rowOff>361950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419100</xdr:colOff>
      <xdr:row>140</xdr:row>
      <xdr:rowOff>361950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0"/>
    <col customWidth="1" min="4" max="4" width="44.63"/>
    <col customWidth="1" min="5" max="5" width="24.88"/>
    <col customWidth="1" min="10" max="10" width="20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>
      <c r="A2" s="4" t="s">
        <v>5</v>
      </c>
      <c r="B2" s="4">
        <f>17.32 * B11 / 3000</f>
        <v>616.6381867</v>
      </c>
      <c r="C2" s="4" t="s">
        <v>6</v>
      </c>
      <c r="D2" s="4" t="s">
        <v>7</v>
      </c>
      <c r="E2" s="5"/>
    </row>
    <row r="3">
      <c r="A3" s="4" t="s">
        <v>8</v>
      </c>
      <c r="B3" s="4">
        <f>8.66*8.66</f>
        <v>74.9956</v>
      </c>
      <c r="C3" s="4" t="s">
        <v>6</v>
      </c>
      <c r="D3" s="4" t="s">
        <v>9</v>
      </c>
      <c r="E3" s="5"/>
    </row>
    <row r="4">
      <c r="A4" s="4" t="s">
        <v>10</v>
      </c>
      <c r="B4" s="4">
        <v>8.0</v>
      </c>
      <c r="C4" s="6" t="s">
        <v>11</v>
      </c>
      <c r="D4" s="6" t="s">
        <v>12</v>
      </c>
    </row>
    <row r="5">
      <c r="A5" s="7" t="s">
        <v>13</v>
      </c>
      <c r="B5" s="4">
        <v>4.0</v>
      </c>
      <c r="C5" s="4" t="s">
        <v>14</v>
      </c>
      <c r="D5" s="4" t="s">
        <v>15</v>
      </c>
    </row>
    <row r="6">
      <c r="A6" s="7" t="s">
        <v>16</v>
      </c>
      <c r="B6" s="4">
        <v>1.0</v>
      </c>
      <c r="C6" s="4" t="s">
        <v>14</v>
      </c>
      <c r="D6" s="4" t="s">
        <v>17</v>
      </c>
    </row>
    <row r="7">
      <c r="A7" s="4" t="s">
        <v>18</v>
      </c>
      <c r="B7" s="4">
        <v>3.5</v>
      </c>
      <c r="C7" s="4" t="s">
        <v>14</v>
      </c>
      <c r="D7" s="4" t="s">
        <v>19</v>
      </c>
    </row>
    <row r="8">
      <c r="A8" s="4" t="s">
        <v>20</v>
      </c>
      <c r="B8" s="4">
        <v>0.9</v>
      </c>
      <c r="D8" s="4" t="s">
        <v>21</v>
      </c>
    </row>
    <row r="9">
      <c r="A9" s="4" t="s">
        <v>22</v>
      </c>
      <c r="B9" s="4">
        <v>0.6</v>
      </c>
      <c r="D9" s="4" t="s">
        <v>23</v>
      </c>
    </row>
    <row r="10">
      <c r="A10" s="4" t="s">
        <v>24</v>
      </c>
      <c r="B10" s="8">
        <f>(1 - B11 / 140000)</f>
        <v>0.2370857143</v>
      </c>
      <c r="C10" s="4" t="s">
        <v>25</v>
      </c>
      <c r="D10" s="4" t="s">
        <v>26</v>
      </c>
      <c r="E10" s="5"/>
    </row>
    <row r="11">
      <c r="A11" s="4" t="s">
        <v>27</v>
      </c>
      <c r="B11" s="4">
        <v>106808.0</v>
      </c>
    </row>
    <row r="12">
      <c r="A12" s="4" t="s">
        <v>28</v>
      </c>
      <c r="B12" s="9">
        <f>B3 * B7</f>
        <v>262.4846</v>
      </c>
      <c r="C12" s="4" t="s">
        <v>29</v>
      </c>
      <c r="D12" s="4" t="s">
        <v>30</v>
      </c>
      <c r="E12" s="5"/>
    </row>
    <row r="14">
      <c r="A14" s="10" t="s">
        <v>31</v>
      </c>
    </row>
    <row r="17">
      <c r="D17" s="11"/>
    </row>
    <row r="26">
      <c r="A26" s="12" t="s">
        <v>32</v>
      </c>
      <c r="B26" s="13"/>
      <c r="C26" s="13"/>
      <c r="D26" s="13"/>
      <c r="E26" s="13"/>
    </row>
    <row r="27">
      <c r="A27" s="10" t="s">
        <v>33</v>
      </c>
      <c r="D27" s="4"/>
    </row>
    <row r="28">
      <c r="A28" s="4" t="s">
        <v>34</v>
      </c>
      <c r="D28" s="4" t="s">
        <v>35</v>
      </c>
    </row>
    <row r="29">
      <c r="A29" s="4" t="s">
        <v>36</v>
      </c>
      <c r="B29" s="9">
        <f>B4 * sqrt((B5-B34)/(B5-B6))</f>
        <v>3.265986324</v>
      </c>
      <c r="C29" s="4" t="s">
        <v>11</v>
      </c>
      <c r="D29" s="4" t="s">
        <v>37</v>
      </c>
    </row>
    <row r="30">
      <c r="A30" s="4" t="s">
        <v>38</v>
      </c>
      <c r="B30" s="9">
        <f>B28*B33*B2</f>
        <v>0</v>
      </c>
      <c r="C30" s="4" t="s">
        <v>11</v>
      </c>
      <c r="D30" s="4" t="s">
        <v>39</v>
      </c>
    </row>
    <row r="31">
      <c r="A31" s="4" t="s">
        <v>40</v>
      </c>
      <c r="C31" s="4" t="s">
        <v>29</v>
      </c>
      <c r="D31" s="4" t="s">
        <v>41</v>
      </c>
    </row>
    <row r="32">
      <c r="A32" s="4" t="s">
        <v>42</v>
      </c>
      <c r="C32" s="4" t="s">
        <v>25</v>
      </c>
      <c r="D32" s="4" t="s">
        <v>43</v>
      </c>
    </row>
    <row r="33">
      <c r="A33" s="4" t="s">
        <v>44</v>
      </c>
      <c r="B33" s="9">
        <f> 85 / 1000</f>
        <v>0.085</v>
      </c>
      <c r="C33" s="4" t="s">
        <v>45</v>
      </c>
      <c r="D33" s="4" t="s">
        <v>46</v>
      </c>
      <c r="E33" s="4" t="s">
        <v>47</v>
      </c>
    </row>
    <row r="34">
      <c r="A34" s="14" t="s">
        <v>48</v>
      </c>
      <c r="B34" s="9">
        <f>B7-B35</f>
        <v>3.5</v>
      </c>
      <c r="C34" s="4" t="s">
        <v>14</v>
      </c>
      <c r="D34" s="4" t="s">
        <v>49</v>
      </c>
    </row>
    <row r="35">
      <c r="A35" s="4" t="s">
        <v>50</v>
      </c>
      <c r="B35" s="9">
        <f>B31/B3</f>
        <v>0</v>
      </c>
      <c r="C35" s="4" t="s">
        <v>14</v>
      </c>
      <c r="D35" s="4" t="s">
        <v>51</v>
      </c>
    </row>
    <row r="36">
      <c r="B36" s="4"/>
    </row>
    <row r="38">
      <c r="A38" s="12" t="s">
        <v>52</v>
      </c>
      <c r="B38" s="13"/>
      <c r="C38" s="13"/>
      <c r="D38" s="13"/>
      <c r="E38" s="13"/>
    </row>
    <row r="39">
      <c r="A39" s="10" t="s">
        <v>53</v>
      </c>
    </row>
    <row r="40">
      <c r="A40" s="4" t="s">
        <v>34</v>
      </c>
      <c r="B40" s="4">
        <v>1.0</v>
      </c>
      <c r="D40" s="4" t="s">
        <v>54</v>
      </c>
    </row>
    <row r="41">
      <c r="A41" s="4" t="s">
        <v>36</v>
      </c>
      <c r="B41" s="4">
        <v>0.0</v>
      </c>
      <c r="C41" s="4" t="s">
        <v>11</v>
      </c>
      <c r="D41" s="4" t="s">
        <v>55</v>
      </c>
    </row>
    <row r="42">
      <c r="A42" s="4" t="s">
        <v>38</v>
      </c>
      <c r="B42" s="9">
        <f>B40 * B45 * B2</f>
        <v>52.41424587</v>
      </c>
      <c r="C42" s="4" t="s">
        <v>11</v>
      </c>
      <c r="D42" s="4" t="s">
        <v>39</v>
      </c>
    </row>
    <row r="43">
      <c r="A43" s="4" t="s">
        <v>40</v>
      </c>
      <c r="B43" s="15">
        <f>C61</f>
        <v>52.41424587</v>
      </c>
      <c r="C43" s="4" t="s">
        <v>29</v>
      </c>
      <c r="D43" s="4" t="s">
        <v>41</v>
      </c>
      <c r="E43" s="16" t="s">
        <v>56</v>
      </c>
    </row>
    <row r="44">
      <c r="A44" s="4" t="s">
        <v>42</v>
      </c>
      <c r="B44" s="4">
        <v>1.0</v>
      </c>
      <c r="C44" s="4" t="s">
        <v>25</v>
      </c>
      <c r="D44" s="4" t="s">
        <v>43</v>
      </c>
    </row>
    <row r="45">
      <c r="A45" s="4" t="s">
        <v>44</v>
      </c>
      <c r="B45" s="17">
        <f> 85 / 1000</f>
        <v>0.085</v>
      </c>
      <c r="C45" s="4" t="s">
        <v>57</v>
      </c>
      <c r="D45" s="4" t="s">
        <v>46</v>
      </c>
      <c r="E45" s="4" t="s">
        <v>58</v>
      </c>
    </row>
    <row r="46">
      <c r="A46" s="14" t="s">
        <v>48</v>
      </c>
      <c r="B46" s="4" t="s">
        <v>59</v>
      </c>
      <c r="C46" s="4" t="s">
        <v>14</v>
      </c>
      <c r="D46" s="4" t="s">
        <v>49</v>
      </c>
    </row>
    <row r="47">
      <c r="A47" s="4" t="s">
        <v>50</v>
      </c>
      <c r="B47" s="4" t="s">
        <v>59</v>
      </c>
      <c r="C47" s="4" t="s">
        <v>14</v>
      </c>
      <c r="D47" s="4" t="s">
        <v>51</v>
      </c>
    </row>
    <row r="49">
      <c r="A49" s="18" t="s">
        <v>60</v>
      </c>
      <c r="D49" s="19" t="s">
        <v>61</v>
      </c>
    </row>
    <row r="50">
      <c r="A50" s="20" t="s">
        <v>62</v>
      </c>
      <c r="B50" s="20" t="s">
        <v>63</v>
      </c>
      <c r="C50" s="20" t="s">
        <v>64</v>
      </c>
      <c r="D50" s="20" t="s">
        <v>65</v>
      </c>
      <c r="E50" s="20" t="s">
        <v>66</v>
      </c>
      <c r="F50" s="20" t="s">
        <v>67</v>
      </c>
    </row>
    <row r="51">
      <c r="A51" s="4">
        <v>0.0</v>
      </c>
      <c r="B51" s="4">
        <v>0.0</v>
      </c>
      <c r="C51" s="4">
        <v>0.0</v>
      </c>
      <c r="D51" s="9">
        <f>C51 + F51 * E51</f>
        <v>5.241424587</v>
      </c>
      <c r="E51" s="9">
        <f>B42</f>
        <v>52.41424587</v>
      </c>
      <c r="F51" s="4">
        <v>0.1</v>
      </c>
    </row>
    <row r="52">
      <c r="A52" s="4">
        <v>1.0</v>
      </c>
      <c r="B52" s="4">
        <v>0.1</v>
      </c>
      <c r="C52" s="9">
        <f t="shared" ref="C52:C61" si="1">D51</f>
        <v>5.241424587</v>
      </c>
      <c r="D52" s="9">
        <f t="shared" ref="D52:D61" si="2">C52 +F52  * E52</f>
        <v>10.48284917</v>
      </c>
      <c r="E52" s="9">
        <f>B42</f>
        <v>52.41424587</v>
      </c>
      <c r="F52" s="4">
        <v>0.1</v>
      </c>
    </row>
    <row r="53">
      <c r="A53" s="4">
        <v>2.0</v>
      </c>
      <c r="B53" s="4">
        <v>0.2</v>
      </c>
      <c r="C53" s="4">
        <f t="shared" si="1"/>
        <v>10.48284917</v>
      </c>
      <c r="D53" s="9">
        <f t="shared" si="2"/>
        <v>15.72427376</v>
      </c>
      <c r="E53" s="9">
        <f>B42</f>
        <v>52.41424587</v>
      </c>
      <c r="F53" s="4">
        <v>0.1</v>
      </c>
    </row>
    <row r="54">
      <c r="A54" s="4">
        <v>3.0</v>
      </c>
      <c r="B54" s="4">
        <v>0.3</v>
      </c>
      <c r="C54" s="4">
        <f t="shared" si="1"/>
        <v>15.72427376</v>
      </c>
      <c r="D54" s="9">
        <f t="shared" si="2"/>
        <v>20.96569835</v>
      </c>
      <c r="E54" s="9">
        <f>B42</f>
        <v>52.41424587</v>
      </c>
      <c r="F54" s="4">
        <v>0.1</v>
      </c>
    </row>
    <row r="55">
      <c r="A55" s="4">
        <v>4.0</v>
      </c>
      <c r="B55" s="4">
        <v>0.4</v>
      </c>
      <c r="C55" s="9">
        <f t="shared" si="1"/>
        <v>20.96569835</v>
      </c>
      <c r="D55" s="9">
        <f t="shared" si="2"/>
        <v>26.20712293</v>
      </c>
      <c r="E55" s="9">
        <f>B42</f>
        <v>52.41424587</v>
      </c>
      <c r="F55" s="4">
        <v>0.1</v>
      </c>
    </row>
    <row r="56">
      <c r="A56" s="4">
        <v>5.0</v>
      </c>
      <c r="B56" s="4">
        <v>0.5</v>
      </c>
      <c r="C56" s="4">
        <f t="shared" si="1"/>
        <v>26.20712293</v>
      </c>
      <c r="D56" s="9">
        <f t="shared" si="2"/>
        <v>31.44854752</v>
      </c>
      <c r="E56" s="9">
        <f>B42</f>
        <v>52.41424587</v>
      </c>
      <c r="F56" s="4">
        <v>0.1</v>
      </c>
    </row>
    <row r="57">
      <c r="A57" s="4">
        <v>6.0</v>
      </c>
      <c r="B57" s="4">
        <v>0.6</v>
      </c>
      <c r="C57" s="4">
        <f t="shared" si="1"/>
        <v>31.44854752</v>
      </c>
      <c r="D57" s="9">
        <f t="shared" si="2"/>
        <v>36.68997211</v>
      </c>
      <c r="E57" s="9">
        <f>B42</f>
        <v>52.41424587</v>
      </c>
      <c r="F57" s="4">
        <v>0.1</v>
      </c>
    </row>
    <row r="58">
      <c r="A58" s="4">
        <v>7.0</v>
      </c>
      <c r="B58" s="4">
        <v>0.7</v>
      </c>
      <c r="C58" s="9">
        <f t="shared" si="1"/>
        <v>36.68997211</v>
      </c>
      <c r="D58" s="9">
        <f t="shared" si="2"/>
        <v>41.93139669</v>
      </c>
      <c r="E58" s="9">
        <f>B42</f>
        <v>52.41424587</v>
      </c>
      <c r="F58" s="4">
        <v>0.1</v>
      </c>
    </row>
    <row r="59">
      <c r="A59" s="4">
        <v>8.0</v>
      </c>
      <c r="B59" s="4">
        <v>0.8</v>
      </c>
      <c r="C59" s="4">
        <f t="shared" si="1"/>
        <v>41.93139669</v>
      </c>
      <c r="D59" s="9">
        <f t="shared" si="2"/>
        <v>47.17282128</v>
      </c>
      <c r="E59" s="9">
        <f>B42</f>
        <v>52.41424587</v>
      </c>
      <c r="F59" s="4">
        <v>0.1</v>
      </c>
    </row>
    <row r="60">
      <c r="A60" s="4">
        <v>9.0</v>
      </c>
      <c r="B60" s="4">
        <v>0.9</v>
      </c>
      <c r="C60" s="4">
        <f t="shared" si="1"/>
        <v>47.17282128</v>
      </c>
      <c r="D60" s="9">
        <f t="shared" si="2"/>
        <v>52.41424587</v>
      </c>
      <c r="E60" s="9">
        <f>B42</f>
        <v>52.41424587</v>
      </c>
      <c r="F60" s="4">
        <v>0.1</v>
      </c>
    </row>
    <row r="61">
      <c r="A61" s="4">
        <v>10.0</v>
      </c>
      <c r="B61" s="4">
        <v>1.0</v>
      </c>
      <c r="C61" s="15">
        <f t="shared" si="1"/>
        <v>52.41424587</v>
      </c>
      <c r="D61" s="9">
        <f t="shared" si="2"/>
        <v>57.65567045</v>
      </c>
      <c r="E61" s="9">
        <f>B42</f>
        <v>52.41424587</v>
      </c>
      <c r="F61" s="4">
        <v>0.1</v>
      </c>
    </row>
    <row r="62">
      <c r="C62" s="21" t="s">
        <v>68</v>
      </c>
    </row>
    <row r="65">
      <c r="A65" s="12" t="s">
        <v>69</v>
      </c>
      <c r="B65" s="13"/>
      <c r="C65" s="13"/>
      <c r="D65" s="13"/>
      <c r="E65" s="13"/>
    </row>
    <row r="66">
      <c r="A66" s="4" t="s">
        <v>70</v>
      </c>
      <c r="B66" s="4" t="s">
        <v>71</v>
      </c>
    </row>
    <row r="68">
      <c r="A68" s="4" t="s">
        <v>72</v>
      </c>
      <c r="B68" s="22" t="s">
        <v>73</v>
      </c>
    </row>
    <row r="69">
      <c r="A69" s="14" t="s">
        <v>48</v>
      </c>
      <c r="B69" s="4" t="s">
        <v>74</v>
      </c>
    </row>
    <row r="70">
      <c r="A70" s="4" t="s">
        <v>50</v>
      </c>
      <c r="B70" s="4" t="s">
        <v>75</v>
      </c>
    </row>
    <row r="71">
      <c r="A71" s="4" t="s">
        <v>76</v>
      </c>
      <c r="B71" s="23">
        <v>4.0</v>
      </c>
    </row>
    <row r="72">
      <c r="A72" s="14" t="s">
        <v>77</v>
      </c>
      <c r="B72" s="4">
        <v>1.0</v>
      </c>
    </row>
    <row r="74">
      <c r="A74" s="24" t="s">
        <v>78</v>
      </c>
      <c r="B74" s="25">
        <f>5/60</f>
        <v>0.08333333333</v>
      </c>
    </row>
    <row r="75">
      <c r="A75" s="24" t="s">
        <v>79</v>
      </c>
      <c r="B75" s="24">
        <f>241.4/1000</f>
        <v>0.2414</v>
      </c>
    </row>
    <row r="77">
      <c r="A77" s="24" t="s">
        <v>78</v>
      </c>
      <c r="B77" s="25">
        <f>10/60</f>
        <v>0.1666666667</v>
      </c>
      <c r="C77" s="4"/>
      <c r="D77" s="4"/>
      <c r="E77" s="4"/>
      <c r="F77" s="4"/>
    </row>
    <row r="78">
      <c r="A78" s="24" t="s">
        <v>79</v>
      </c>
      <c r="B78" s="24">
        <f>190.7/1000</f>
        <v>0.1907</v>
      </c>
    </row>
    <row r="80">
      <c r="A80" s="24" t="s">
        <v>78</v>
      </c>
      <c r="B80" s="25">
        <f>15/60</f>
        <v>0.25</v>
      </c>
    </row>
    <row r="81">
      <c r="A81" s="24" t="s">
        <v>79</v>
      </c>
      <c r="B81" s="24">
        <f>162.6/1000</f>
        <v>0.1626</v>
      </c>
    </row>
    <row r="83">
      <c r="A83" s="24" t="s">
        <v>78</v>
      </c>
      <c r="B83" s="25">
        <f>30/60</f>
        <v>0.5</v>
      </c>
    </row>
    <row r="84">
      <c r="A84" s="24" t="s">
        <v>79</v>
      </c>
      <c r="B84" s="24">
        <f>119.6/1000</f>
        <v>0.1196</v>
      </c>
    </row>
    <row r="86">
      <c r="A86" s="24" t="s">
        <v>78</v>
      </c>
      <c r="B86" s="24">
        <v>1.0</v>
      </c>
    </row>
    <row r="87">
      <c r="A87" s="24" t="s">
        <v>79</v>
      </c>
      <c r="B87" s="24">
        <f> 85 / 1000</f>
        <v>0.085</v>
      </c>
    </row>
    <row r="89">
      <c r="A89" s="24" t="s">
        <v>78</v>
      </c>
      <c r="B89" s="24">
        <v>3.0</v>
      </c>
    </row>
    <row r="90">
      <c r="A90" s="24" t="s">
        <v>79</v>
      </c>
      <c r="B90" s="24">
        <f>41.7/1000</f>
        <v>0.0417</v>
      </c>
    </row>
    <row r="92">
      <c r="A92" s="24" t="s">
        <v>78</v>
      </c>
      <c r="B92" s="24">
        <v>6.0</v>
      </c>
    </row>
    <row r="93">
      <c r="A93" s="24" t="s">
        <v>79</v>
      </c>
      <c r="B93" s="24">
        <f>26.4/1000</f>
        <v>0.0264</v>
      </c>
    </row>
    <row r="95">
      <c r="A95" s="24" t="s">
        <v>78</v>
      </c>
      <c r="B95" s="24">
        <v>12.0</v>
      </c>
    </row>
    <row r="96">
      <c r="A96" s="24" t="s">
        <v>79</v>
      </c>
      <c r="B96" s="24">
        <f>16.7/1000</f>
        <v>0.0167</v>
      </c>
    </row>
    <row r="98">
      <c r="A98" s="24" t="s">
        <v>78</v>
      </c>
      <c r="B98" s="24">
        <v>24.0</v>
      </c>
    </row>
    <row r="99">
      <c r="A99" s="24" t="s">
        <v>79</v>
      </c>
      <c r="B99" s="24">
        <f>10.9/1000</f>
        <v>0.0109</v>
      </c>
    </row>
    <row r="100">
      <c r="J100" s="4"/>
      <c r="L100" s="4"/>
      <c r="M100" s="4"/>
      <c r="N100" s="4"/>
    </row>
    <row r="101">
      <c r="A101" s="24" t="s">
        <v>78</v>
      </c>
      <c r="B101" s="24">
        <v>72.0</v>
      </c>
      <c r="J101" s="4"/>
      <c r="L101" s="4"/>
      <c r="M101" s="4"/>
      <c r="N101" s="4"/>
    </row>
    <row r="102">
      <c r="A102" s="24" t="s">
        <v>79</v>
      </c>
      <c r="B102" s="24">
        <f>5.2/1000</f>
        <v>0.0052</v>
      </c>
      <c r="J102" s="4"/>
      <c r="K102" s="4"/>
      <c r="L102" s="4"/>
      <c r="M102" s="4"/>
      <c r="N102" s="4"/>
    </row>
    <row r="105">
      <c r="J105" s="26"/>
      <c r="L105" s="26"/>
      <c r="R105" s="27"/>
      <c r="V105" s="26"/>
    </row>
    <row r="106">
      <c r="J106" s="26"/>
      <c r="K106" s="26"/>
      <c r="L106" s="26"/>
      <c r="M106" s="26"/>
      <c r="R106" s="27"/>
    </row>
    <row r="107">
      <c r="J107" s="26"/>
      <c r="L107" s="26"/>
      <c r="R107" s="27"/>
    </row>
    <row r="108">
      <c r="J108" s="26"/>
      <c r="L108" s="26"/>
      <c r="R108" s="27"/>
    </row>
    <row r="109">
      <c r="J109" s="26"/>
      <c r="L109" s="26"/>
      <c r="R109" s="27"/>
    </row>
    <row r="110">
      <c r="J110" s="26"/>
      <c r="L110" s="26"/>
      <c r="R110" s="27"/>
    </row>
    <row r="111">
      <c r="J111" s="26"/>
      <c r="L111" s="26"/>
      <c r="R111" s="27"/>
    </row>
    <row r="112">
      <c r="J112" s="26"/>
      <c r="L112" s="26"/>
      <c r="R112" s="27"/>
    </row>
    <row r="113">
      <c r="J113" s="26"/>
      <c r="L113" s="26"/>
      <c r="R113" s="27"/>
    </row>
    <row r="114">
      <c r="J114" s="26"/>
      <c r="L114" s="26"/>
      <c r="R114" s="27"/>
    </row>
    <row r="115">
      <c r="J115" s="26"/>
      <c r="L115" s="26"/>
      <c r="R115" s="27"/>
    </row>
    <row r="116">
      <c r="J116" s="26"/>
      <c r="L116" s="26"/>
      <c r="R116" s="27"/>
    </row>
    <row r="117">
      <c r="J117" s="26"/>
      <c r="L117" s="26"/>
      <c r="R117" s="27"/>
    </row>
    <row r="118">
      <c r="J118" s="26"/>
      <c r="L118" s="26"/>
      <c r="R118" s="27"/>
    </row>
    <row r="119">
      <c r="J119" s="26"/>
      <c r="L119" s="26"/>
      <c r="R119" s="27"/>
    </row>
    <row r="120">
      <c r="J120" s="26"/>
      <c r="L120" s="26"/>
      <c r="R120" s="27"/>
    </row>
    <row r="121">
      <c r="J121" s="26"/>
      <c r="L121" s="26"/>
      <c r="R121" s="27"/>
    </row>
    <row r="122">
      <c r="J122" s="26"/>
      <c r="L122" s="26"/>
      <c r="R122" s="27"/>
    </row>
    <row r="123">
      <c r="J123" s="26"/>
      <c r="L123" s="26"/>
      <c r="R123" s="27"/>
    </row>
    <row r="124">
      <c r="J124" s="26"/>
      <c r="L124" s="26"/>
      <c r="R124" s="27"/>
    </row>
    <row r="125">
      <c r="J125" s="26"/>
      <c r="L125" s="26"/>
      <c r="R125" s="27"/>
    </row>
    <row r="126">
      <c r="J126" s="26"/>
      <c r="L126" s="26"/>
      <c r="R126" s="27"/>
    </row>
    <row r="127">
      <c r="J127" s="26"/>
      <c r="L127" s="26"/>
      <c r="R127" s="27"/>
    </row>
    <row r="128">
      <c r="J128" s="26"/>
      <c r="L128" s="26"/>
      <c r="R128" s="27"/>
    </row>
    <row r="129">
      <c r="J129" s="26"/>
      <c r="L129" s="26"/>
      <c r="R129" s="27"/>
    </row>
    <row r="130">
      <c r="J130" s="26"/>
      <c r="L130" s="26"/>
      <c r="R130" s="27"/>
    </row>
    <row r="131">
      <c r="J131" s="26"/>
      <c r="L131" s="26"/>
      <c r="R131" s="27"/>
    </row>
    <row r="132">
      <c r="J132" s="26"/>
      <c r="L132" s="26"/>
      <c r="R132" s="27"/>
    </row>
    <row r="133">
      <c r="J133" s="26"/>
      <c r="L133" s="26"/>
      <c r="R133" s="27"/>
    </row>
    <row r="134">
      <c r="J134" s="26"/>
      <c r="L134" s="26"/>
      <c r="R134" s="27"/>
    </row>
    <row r="135">
      <c r="J135" s="26"/>
      <c r="L135" s="26"/>
      <c r="R135" s="27"/>
    </row>
    <row r="136">
      <c r="J136" s="26"/>
      <c r="L136" s="26"/>
      <c r="R136" s="27"/>
    </row>
    <row r="137">
      <c r="J137" s="26"/>
      <c r="L137" s="26"/>
      <c r="R137" s="27"/>
    </row>
    <row r="138">
      <c r="J138" s="26"/>
      <c r="L138" s="26"/>
      <c r="R138" s="27"/>
    </row>
    <row r="139">
      <c r="J139" s="26"/>
      <c r="L139" s="26"/>
      <c r="R139" s="27"/>
    </row>
    <row r="140">
      <c r="J140" s="26"/>
      <c r="L140" s="26"/>
      <c r="R140" s="27"/>
    </row>
    <row r="141">
      <c r="J141" s="26"/>
      <c r="L141" s="26"/>
      <c r="R141" s="27"/>
    </row>
    <row r="142">
      <c r="J142" s="26"/>
      <c r="L142" s="26"/>
      <c r="R142" s="27"/>
    </row>
    <row r="143">
      <c r="J143" s="26"/>
      <c r="L143" s="26"/>
      <c r="R143" s="27"/>
    </row>
    <row r="144">
      <c r="J144" s="26"/>
      <c r="L144" s="26"/>
      <c r="R144" s="27"/>
    </row>
    <row r="145">
      <c r="J145" s="26"/>
      <c r="L145" s="26"/>
      <c r="R145" s="27"/>
    </row>
    <row r="146">
      <c r="J146" s="26"/>
      <c r="L146" s="26"/>
      <c r="R146" s="27"/>
    </row>
    <row r="147">
      <c r="J147" s="26"/>
      <c r="L147" s="26"/>
      <c r="R147" s="27"/>
    </row>
    <row r="148">
      <c r="J148" s="26"/>
      <c r="L148" s="26"/>
      <c r="R148" s="27"/>
    </row>
    <row r="149">
      <c r="J149" s="26"/>
      <c r="L149" s="26"/>
      <c r="R149" s="27"/>
    </row>
    <row r="150">
      <c r="J150" s="26"/>
      <c r="L150" s="26"/>
      <c r="R150" s="27"/>
    </row>
    <row r="151">
      <c r="J151" s="26"/>
      <c r="L151" s="26"/>
      <c r="R151" s="27"/>
    </row>
    <row r="152">
      <c r="J152" s="26"/>
      <c r="L152" s="26"/>
      <c r="R152" s="27"/>
    </row>
    <row r="153">
      <c r="J153" s="26"/>
      <c r="L153" s="26"/>
      <c r="R153" s="27"/>
    </row>
    <row r="154">
      <c r="J154" s="26"/>
      <c r="L154" s="26"/>
      <c r="R154" s="27"/>
    </row>
    <row r="155">
      <c r="J155" s="26"/>
      <c r="L155" s="26"/>
      <c r="R155" s="27"/>
    </row>
    <row r="156">
      <c r="J156" s="26"/>
      <c r="L156" s="26"/>
      <c r="R156" s="27"/>
    </row>
    <row r="157">
      <c r="J157" s="26"/>
      <c r="L157" s="26"/>
      <c r="R157" s="27"/>
    </row>
    <row r="158">
      <c r="J158" s="26"/>
      <c r="L158" s="26"/>
      <c r="R158" s="27"/>
    </row>
    <row r="159">
      <c r="J159" s="26"/>
      <c r="L159" s="26"/>
      <c r="R159" s="27"/>
    </row>
    <row r="160">
      <c r="J160" s="26"/>
      <c r="L160" s="26"/>
      <c r="R160" s="27"/>
    </row>
    <row r="161">
      <c r="J161" s="26"/>
      <c r="L161" s="26"/>
      <c r="R161" s="27"/>
    </row>
    <row r="162">
      <c r="J162" s="26"/>
      <c r="L162" s="26"/>
      <c r="R162" s="27"/>
    </row>
    <row r="163">
      <c r="J163" s="26"/>
      <c r="L163" s="26"/>
      <c r="R163" s="27"/>
    </row>
    <row r="164">
      <c r="J164" s="26"/>
      <c r="L164" s="26"/>
      <c r="R164" s="27"/>
    </row>
    <row r="165">
      <c r="J165" s="26"/>
      <c r="L165" s="26"/>
      <c r="R165" s="27"/>
    </row>
    <row r="166">
      <c r="J166" s="26"/>
      <c r="L166" s="26"/>
      <c r="R166" s="27"/>
    </row>
    <row r="167">
      <c r="J167" s="26"/>
      <c r="L167" s="26"/>
      <c r="R167" s="27"/>
    </row>
    <row r="168">
      <c r="J168" s="26"/>
      <c r="L168" s="26"/>
      <c r="R168" s="27"/>
    </row>
    <row r="169">
      <c r="J169" s="26"/>
      <c r="L169" s="26"/>
      <c r="R169" s="27"/>
    </row>
    <row r="170">
      <c r="J170" s="26"/>
      <c r="L170" s="26"/>
      <c r="R170" s="27"/>
    </row>
    <row r="171">
      <c r="J171" s="26"/>
      <c r="L171" s="26"/>
      <c r="R171" s="27"/>
    </row>
    <row r="172">
      <c r="J172" s="26"/>
      <c r="L172" s="26"/>
      <c r="R172" s="27"/>
    </row>
    <row r="173">
      <c r="J173" s="26"/>
      <c r="L173" s="26"/>
      <c r="R173" s="27"/>
    </row>
    <row r="174">
      <c r="J174" s="26"/>
      <c r="L174" s="26"/>
      <c r="R174" s="27"/>
    </row>
    <row r="175">
      <c r="J175" s="26"/>
      <c r="L175" s="26"/>
      <c r="R175" s="27"/>
    </row>
    <row r="176">
      <c r="J176" s="26"/>
      <c r="L176" s="26"/>
      <c r="R176" s="27"/>
    </row>
    <row r="177">
      <c r="J177" s="26"/>
      <c r="L177" s="26"/>
      <c r="R177" s="27"/>
    </row>
    <row r="178">
      <c r="J178" s="26"/>
      <c r="L178" s="26"/>
      <c r="R178" s="27"/>
    </row>
    <row r="179">
      <c r="J179" s="26"/>
      <c r="L179" s="26"/>
      <c r="R179" s="27"/>
    </row>
    <row r="180">
      <c r="J180" s="26"/>
      <c r="L180" s="26"/>
      <c r="R180" s="27"/>
    </row>
    <row r="181">
      <c r="J181" s="26"/>
      <c r="L181" s="26"/>
      <c r="R181" s="27"/>
    </row>
    <row r="182">
      <c r="J182" s="26"/>
      <c r="L182" s="26"/>
      <c r="R182" s="27"/>
    </row>
    <row r="183">
      <c r="J183" s="26"/>
      <c r="L183" s="26"/>
      <c r="R183" s="27"/>
    </row>
    <row r="184">
      <c r="J184" s="26"/>
      <c r="L184" s="26"/>
      <c r="R184" s="27"/>
    </row>
    <row r="185">
      <c r="J185" s="26"/>
      <c r="L185" s="26"/>
      <c r="R185" s="27"/>
    </row>
    <row r="186">
      <c r="J186" s="26"/>
      <c r="L186" s="26"/>
      <c r="R186" s="27"/>
    </row>
    <row r="187">
      <c r="J187" s="26"/>
      <c r="L187" s="26"/>
      <c r="R187" s="27"/>
    </row>
    <row r="188">
      <c r="J188" s="26"/>
      <c r="L188" s="26"/>
      <c r="R188" s="27"/>
    </row>
    <row r="189">
      <c r="J189" s="26"/>
      <c r="L189" s="26"/>
      <c r="R189" s="27"/>
    </row>
    <row r="190">
      <c r="J190" s="26"/>
      <c r="L190" s="26"/>
      <c r="R190" s="27"/>
    </row>
    <row r="191">
      <c r="J191" s="26"/>
      <c r="L191" s="26"/>
      <c r="R191" s="27"/>
    </row>
    <row r="192">
      <c r="J192" s="26"/>
      <c r="L192" s="26"/>
      <c r="R192" s="27"/>
    </row>
    <row r="193">
      <c r="J193" s="26"/>
      <c r="L193" s="26"/>
      <c r="R193" s="27"/>
    </row>
    <row r="194">
      <c r="J194" s="26"/>
      <c r="L194" s="26"/>
      <c r="R194" s="27"/>
    </row>
    <row r="195">
      <c r="J195" s="26"/>
      <c r="L195" s="26"/>
      <c r="R195" s="27"/>
    </row>
    <row r="196">
      <c r="J196" s="26"/>
      <c r="L196" s="26"/>
      <c r="R196" s="27"/>
    </row>
    <row r="197">
      <c r="J197" s="26"/>
      <c r="L197" s="26"/>
      <c r="R197" s="27"/>
    </row>
    <row r="198">
      <c r="J198" s="26"/>
      <c r="L198" s="26"/>
      <c r="R198" s="27"/>
    </row>
    <row r="199">
      <c r="J199" s="26"/>
      <c r="L199" s="26"/>
      <c r="R199" s="27"/>
    </row>
    <row r="200">
      <c r="J200" s="26"/>
      <c r="L200" s="26"/>
      <c r="R200" s="27"/>
    </row>
    <row r="201">
      <c r="J201" s="26"/>
      <c r="L201" s="26"/>
      <c r="R201" s="27"/>
    </row>
    <row r="202">
      <c r="J202" s="26"/>
      <c r="L202" s="26"/>
      <c r="R202" s="27"/>
    </row>
    <row r="203">
      <c r="J203" s="26"/>
      <c r="L203" s="26"/>
      <c r="R203" s="27"/>
    </row>
    <row r="204">
      <c r="J204" s="26"/>
      <c r="L204" s="26"/>
      <c r="R204" s="27"/>
    </row>
    <row r="205">
      <c r="J205" s="26"/>
      <c r="L205" s="26"/>
      <c r="R205" s="27"/>
    </row>
    <row r="206">
      <c r="J206" s="26"/>
      <c r="L206" s="26"/>
      <c r="R206" s="27"/>
    </row>
    <row r="207">
      <c r="J207" s="26"/>
      <c r="L207" s="26"/>
      <c r="R207" s="27"/>
    </row>
    <row r="208">
      <c r="J208" s="26"/>
      <c r="L208" s="26"/>
      <c r="R208" s="27"/>
    </row>
    <row r="209">
      <c r="J209" s="26"/>
      <c r="L209" s="26"/>
      <c r="R209" s="27"/>
    </row>
    <row r="210">
      <c r="J210" s="26"/>
      <c r="L210" s="26"/>
      <c r="R210" s="27"/>
    </row>
    <row r="211">
      <c r="J211" s="26"/>
      <c r="L211" s="26"/>
      <c r="R211" s="27"/>
    </row>
    <row r="212">
      <c r="J212" s="26"/>
      <c r="L212" s="26"/>
      <c r="R212" s="27"/>
    </row>
    <row r="213">
      <c r="J213" s="26"/>
      <c r="L213" s="26"/>
      <c r="R213" s="27"/>
    </row>
    <row r="214">
      <c r="J214" s="26"/>
      <c r="L214" s="26"/>
      <c r="R214" s="27"/>
    </row>
    <row r="215">
      <c r="J215" s="26"/>
      <c r="L215" s="26"/>
      <c r="R215" s="27"/>
    </row>
    <row r="216">
      <c r="A216" s="28" t="s">
        <v>80</v>
      </c>
      <c r="J216" s="26"/>
      <c r="L216" s="26"/>
      <c r="R216" s="27"/>
    </row>
    <row r="217">
      <c r="A217" s="4" t="s">
        <v>34</v>
      </c>
      <c r="B217" s="4">
        <v>1.0</v>
      </c>
      <c r="D217" s="4" t="s">
        <v>54</v>
      </c>
      <c r="J217" s="26"/>
      <c r="L217" s="26"/>
      <c r="R217" s="27"/>
    </row>
    <row r="218">
      <c r="A218" s="4" t="s">
        <v>36</v>
      </c>
      <c r="B218" s="4">
        <v>3.265986324</v>
      </c>
      <c r="C218" s="4" t="s">
        <v>11</v>
      </c>
      <c r="D218" s="4" t="s">
        <v>55</v>
      </c>
      <c r="J218" s="26"/>
      <c r="L218" s="26"/>
      <c r="R218" s="27"/>
    </row>
    <row r="219">
      <c r="A219" s="4" t="s">
        <v>38</v>
      </c>
      <c r="B219" s="9">
        <f>B222*B217*B2</f>
        <v>52.41424587</v>
      </c>
      <c r="C219" s="4" t="s">
        <v>11</v>
      </c>
      <c r="D219" s="4" t="s">
        <v>39</v>
      </c>
      <c r="J219" s="26"/>
      <c r="L219" s="26"/>
      <c r="R219" s="27"/>
    </row>
    <row r="220">
      <c r="A220" s="4" t="s">
        <v>40</v>
      </c>
      <c r="B220" s="9">
        <f>C238</f>
        <v>16.00901718</v>
      </c>
      <c r="C220" s="4" t="s">
        <v>29</v>
      </c>
      <c r="D220" s="4" t="s">
        <v>41</v>
      </c>
      <c r="J220" s="26"/>
      <c r="L220" s="26"/>
      <c r="R220" s="27"/>
    </row>
    <row r="221">
      <c r="A221" s="4" t="s">
        <v>42</v>
      </c>
      <c r="B221" s="4">
        <v>1.0</v>
      </c>
      <c r="C221" s="4" t="s">
        <v>25</v>
      </c>
      <c r="D221" s="4" t="s">
        <v>43</v>
      </c>
      <c r="J221" s="26"/>
      <c r="L221" s="26"/>
      <c r="R221" s="27"/>
    </row>
    <row r="222">
      <c r="A222" s="4" t="s">
        <v>44</v>
      </c>
      <c r="B222" s="17">
        <f> 85 / 1000</f>
        <v>0.085</v>
      </c>
      <c r="C222" s="4" t="s">
        <v>57</v>
      </c>
      <c r="D222" s="4" t="s">
        <v>46</v>
      </c>
      <c r="J222" s="26"/>
      <c r="L222" s="26"/>
      <c r="R222" s="27"/>
    </row>
    <row r="223">
      <c r="A223" s="14" t="s">
        <v>48</v>
      </c>
      <c r="B223" s="4" t="s">
        <v>59</v>
      </c>
      <c r="C223" s="4" t="s">
        <v>14</v>
      </c>
      <c r="D223" s="4" t="s">
        <v>49</v>
      </c>
      <c r="J223" s="26"/>
      <c r="L223" s="26"/>
      <c r="R223" s="27"/>
    </row>
    <row r="224">
      <c r="A224" s="4" t="s">
        <v>50</v>
      </c>
      <c r="B224" s="4" t="s">
        <v>59</v>
      </c>
      <c r="C224" s="4" t="s">
        <v>14</v>
      </c>
      <c r="D224" s="4" t="s">
        <v>51</v>
      </c>
      <c r="J224" s="26"/>
      <c r="L224" s="26"/>
      <c r="R224" s="27"/>
    </row>
    <row r="225">
      <c r="J225" s="26"/>
      <c r="L225" s="26"/>
      <c r="R225" s="27"/>
    </row>
    <row r="226">
      <c r="A226" s="12" t="s">
        <v>81</v>
      </c>
      <c r="B226" s="13"/>
      <c r="C226" s="13"/>
      <c r="D226" s="13"/>
      <c r="E226" s="13"/>
      <c r="J226" s="26"/>
      <c r="L226" s="26"/>
      <c r="R226" s="27"/>
    </row>
    <row r="227">
      <c r="A227" s="20" t="s">
        <v>62</v>
      </c>
      <c r="B227" s="20" t="s">
        <v>63</v>
      </c>
      <c r="C227" s="20" t="s">
        <v>82</v>
      </c>
      <c r="D227" s="20" t="s">
        <v>83</v>
      </c>
      <c r="E227" s="20" t="s">
        <v>84</v>
      </c>
      <c r="F227" s="20" t="s">
        <v>67</v>
      </c>
      <c r="G227" s="20" t="s">
        <v>85</v>
      </c>
      <c r="H227" s="20" t="s">
        <v>86</v>
      </c>
      <c r="J227" s="26"/>
      <c r="L227" s="26"/>
      <c r="R227" s="27"/>
    </row>
    <row r="228">
      <c r="A228" s="4">
        <v>0.0</v>
      </c>
      <c r="B228" s="4">
        <v>0.0</v>
      </c>
      <c r="C228" s="4">
        <v>0.0</v>
      </c>
      <c r="D228" s="9">
        <f>C228 + (1/2) * (G228 + H228)</f>
        <v>8.771007072</v>
      </c>
      <c r="E228" s="9">
        <f>B219 - B218*C228</f>
        <v>52.41424587</v>
      </c>
      <c r="F228" s="4">
        <v>0.2</v>
      </c>
      <c r="G228" s="9">
        <f t="shared" ref="G228:G258" si="3">F228*E228</f>
        <v>10.48284917</v>
      </c>
      <c r="H228" s="9">
        <f>F228*(B219 - B218*(C228 + G228/2))</f>
        <v>7.05916497</v>
      </c>
      <c r="J228" s="26"/>
      <c r="L228" s="26"/>
      <c r="R228" s="27"/>
    </row>
    <row r="229">
      <c r="A229" s="4">
        <v>1.0</v>
      </c>
      <c r="B229" s="9">
        <f>B228 + $F$228</f>
        <v>0.2</v>
      </c>
      <c r="C229" s="9">
        <f t="shared" ref="C229:C258" si="4">D228</f>
        <v>8.771007072</v>
      </c>
      <c r="D229" s="9">
        <f t="shared" ref="D229:D258" si="5">C229 + H229</f>
        <v>11.97212239</v>
      </c>
      <c r="E229" s="9">
        <f t="shared" ref="E229:E258" si="6">$B$219 - $B$218*C229</f>
        <v>23.76825672</v>
      </c>
      <c r="F229" s="4">
        <v>0.2</v>
      </c>
      <c r="G229" s="9">
        <f t="shared" si="3"/>
        <v>4.753651345</v>
      </c>
      <c r="H229" s="9">
        <f t="shared" ref="H229:H258" si="7">F229*($B$219 - $B$218*(C229 + G229/2))</f>
        <v>3.201115317</v>
      </c>
      <c r="J229" s="26"/>
      <c r="L229" s="26"/>
      <c r="R229" s="27"/>
    </row>
    <row r="230">
      <c r="A230" s="4">
        <v>2.0</v>
      </c>
      <c r="B230" s="9">
        <f t="shared" ref="B230:B258" si="8">B229+A230*F229</f>
        <v>0.6</v>
      </c>
      <c r="C230" s="9">
        <f t="shared" si="4"/>
        <v>11.97212239</v>
      </c>
      <c r="D230" s="9">
        <f t="shared" si="5"/>
        <v>13.76518254</v>
      </c>
      <c r="E230" s="9">
        <f t="shared" si="6"/>
        <v>13.31345788</v>
      </c>
      <c r="F230" s="4">
        <v>0.2</v>
      </c>
      <c r="G230" s="9">
        <f t="shared" si="3"/>
        <v>2.662691576</v>
      </c>
      <c r="H230" s="9">
        <f t="shared" si="7"/>
        <v>1.793060148</v>
      </c>
      <c r="J230" s="26"/>
      <c r="L230" s="26"/>
      <c r="R230" s="27"/>
    </row>
    <row r="231">
      <c r="A231" s="4">
        <v>3.0</v>
      </c>
      <c r="B231" s="9">
        <f t="shared" si="8"/>
        <v>1.2</v>
      </c>
      <c r="C231" s="9">
        <f t="shared" si="4"/>
        <v>13.76518254</v>
      </c>
      <c r="D231" s="9">
        <f t="shared" si="5"/>
        <v>14.7695402</v>
      </c>
      <c r="E231" s="9">
        <f t="shared" si="6"/>
        <v>7.457347955</v>
      </c>
      <c r="F231" s="4">
        <v>0.2</v>
      </c>
      <c r="G231" s="9">
        <f t="shared" si="3"/>
        <v>1.491469591</v>
      </c>
      <c r="H231" s="9">
        <f t="shared" si="7"/>
        <v>1.004357662</v>
      </c>
      <c r="J231" s="26"/>
      <c r="L231" s="26"/>
      <c r="R231" s="27"/>
    </row>
    <row r="232">
      <c r="A232" s="4">
        <v>4.0</v>
      </c>
      <c r="B232" s="9">
        <f t="shared" si="8"/>
        <v>2</v>
      </c>
      <c r="C232" s="9">
        <f t="shared" si="4"/>
        <v>14.7695402</v>
      </c>
      <c r="D232" s="9">
        <f t="shared" si="5"/>
        <v>15.33211715</v>
      </c>
      <c r="E232" s="9">
        <f t="shared" si="6"/>
        <v>4.177129565</v>
      </c>
      <c r="F232" s="4">
        <v>0.2</v>
      </c>
      <c r="G232" s="9">
        <f t="shared" si="3"/>
        <v>0.8354259131</v>
      </c>
      <c r="H232" s="9">
        <f t="shared" si="7"/>
        <v>0.5625769524</v>
      </c>
      <c r="J232" s="26"/>
      <c r="L232" s="26"/>
      <c r="R232" s="27"/>
    </row>
    <row r="233">
      <c r="A233" s="4">
        <v>5.0</v>
      </c>
      <c r="B233" s="9">
        <f t="shared" si="8"/>
        <v>3</v>
      </c>
      <c r="C233" s="9">
        <f t="shared" si="4"/>
        <v>15.33211715</v>
      </c>
      <c r="D233" s="9">
        <f t="shared" si="5"/>
        <v>15.64723679</v>
      </c>
      <c r="E233" s="9">
        <f t="shared" si="6"/>
        <v>2.339760933</v>
      </c>
      <c r="F233" s="4">
        <v>0.2</v>
      </c>
      <c r="G233" s="9">
        <f t="shared" si="3"/>
        <v>0.4679521865</v>
      </c>
      <c r="H233" s="9">
        <f t="shared" si="7"/>
        <v>0.3151196424</v>
      </c>
      <c r="J233" s="26"/>
      <c r="L233" s="26"/>
      <c r="R233" s="27"/>
    </row>
    <row r="234">
      <c r="A234" s="4">
        <v>6.0</v>
      </c>
      <c r="B234" s="9">
        <f t="shared" si="8"/>
        <v>4.2</v>
      </c>
      <c r="C234" s="9">
        <f t="shared" si="4"/>
        <v>15.64723679</v>
      </c>
      <c r="D234" s="9">
        <f t="shared" si="5"/>
        <v>15.82374667</v>
      </c>
      <c r="E234" s="9">
        <f t="shared" si="6"/>
        <v>1.31058449</v>
      </c>
      <c r="F234" s="4">
        <v>0.2</v>
      </c>
      <c r="G234" s="9">
        <f t="shared" si="3"/>
        <v>0.262116898</v>
      </c>
      <c r="H234" s="9">
        <f t="shared" si="7"/>
        <v>0.1765098776</v>
      </c>
      <c r="J234" s="26"/>
      <c r="L234" s="26"/>
      <c r="R234" s="27"/>
    </row>
    <row r="235">
      <c r="A235" s="4">
        <v>7.0</v>
      </c>
      <c r="B235" s="9">
        <f t="shared" si="8"/>
        <v>5.6</v>
      </c>
      <c r="C235" s="9">
        <f t="shared" si="4"/>
        <v>15.82374667</v>
      </c>
      <c r="D235" s="9">
        <f t="shared" si="5"/>
        <v>15.92261622</v>
      </c>
      <c r="E235" s="9">
        <f t="shared" si="6"/>
        <v>0.7341056439</v>
      </c>
      <c r="F235" s="4">
        <v>0.2</v>
      </c>
      <c r="G235" s="9">
        <f t="shared" si="3"/>
        <v>0.1468211288</v>
      </c>
      <c r="H235" s="9">
        <f t="shared" si="7"/>
        <v>0.09886954891</v>
      </c>
      <c r="J235" s="26"/>
      <c r="L235" s="26"/>
      <c r="R235" s="27"/>
    </row>
    <row r="236">
      <c r="A236" s="4">
        <v>8.0</v>
      </c>
      <c r="B236" s="9">
        <f t="shared" si="8"/>
        <v>7.2</v>
      </c>
      <c r="C236" s="9">
        <f t="shared" si="4"/>
        <v>15.92261622</v>
      </c>
      <c r="D236" s="9">
        <f t="shared" si="5"/>
        <v>15.97799662</v>
      </c>
      <c r="E236" s="9">
        <f t="shared" si="6"/>
        <v>0.4111990493</v>
      </c>
      <c r="F236" s="4">
        <v>0.2</v>
      </c>
      <c r="G236" s="9">
        <f t="shared" si="3"/>
        <v>0.08223980986</v>
      </c>
      <c r="H236" s="9">
        <f t="shared" si="7"/>
        <v>0.05538040043</v>
      </c>
      <c r="J236" s="26"/>
      <c r="L236" s="26"/>
      <c r="R236" s="27"/>
    </row>
    <row r="237">
      <c r="A237" s="4">
        <v>9.0</v>
      </c>
      <c r="B237" s="9">
        <f t="shared" si="8"/>
        <v>9</v>
      </c>
      <c r="C237" s="9">
        <f t="shared" si="4"/>
        <v>15.97799662</v>
      </c>
      <c r="D237" s="9">
        <f t="shared" si="5"/>
        <v>16.00901718</v>
      </c>
      <c r="E237" s="9">
        <f t="shared" si="6"/>
        <v>0.2303274189</v>
      </c>
      <c r="F237" s="4">
        <v>0.2</v>
      </c>
      <c r="G237" s="9">
        <f t="shared" si="3"/>
        <v>0.04606548377</v>
      </c>
      <c r="H237" s="9">
        <f t="shared" si="7"/>
        <v>0.03102055977</v>
      </c>
      <c r="J237" s="26"/>
      <c r="L237" s="26"/>
      <c r="R237" s="27"/>
    </row>
    <row r="238">
      <c r="A238" s="4">
        <v>10.0</v>
      </c>
      <c r="B238" s="9">
        <f t="shared" si="8"/>
        <v>11</v>
      </c>
      <c r="C238" s="9">
        <f t="shared" si="4"/>
        <v>16.00901718</v>
      </c>
      <c r="D238" s="9">
        <f t="shared" si="5"/>
        <v>16.02639291</v>
      </c>
      <c r="E238" s="9">
        <f t="shared" si="6"/>
        <v>0.1290146949</v>
      </c>
      <c r="F238" s="4">
        <v>0.2</v>
      </c>
      <c r="G238" s="9">
        <f t="shared" si="3"/>
        <v>0.02580293898</v>
      </c>
      <c r="H238" s="9">
        <f t="shared" si="7"/>
        <v>0.0173757344</v>
      </c>
      <c r="R238" s="27"/>
    </row>
    <row r="239">
      <c r="A239" s="4">
        <v>11.0</v>
      </c>
      <c r="B239" s="9">
        <f t="shared" si="8"/>
        <v>13.2</v>
      </c>
      <c r="C239" s="9">
        <f t="shared" si="4"/>
        <v>16.02639291</v>
      </c>
      <c r="D239" s="9">
        <f t="shared" si="5"/>
        <v>16.03612569</v>
      </c>
      <c r="E239" s="9">
        <f t="shared" si="6"/>
        <v>0.07226578398</v>
      </c>
      <c r="F239" s="4">
        <v>0.2</v>
      </c>
      <c r="G239" s="9">
        <f t="shared" si="3"/>
        <v>0.0144531568</v>
      </c>
      <c r="H239" s="9">
        <f t="shared" si="7"/>
        <v>0.009732775553</v>
      </c>
      <c r="J239" s="26"/>
      <c r="L239" s="26"/>
      <c r="R239" s="27"/>
    </row>
    <row r="240">
      <c r="A240" s="4">
        <v>12.0</v>
      </c>
      <c r="B240" s="9">
        <f t="shared" si="8"/>
        <v>15.6</v>
      </c>
      <c r="C240" s="9">
        <f t="shared" si="4"/>
        <v>16.03612569</v>
      </c>
      <c r="D240" s="9">
        <f t="shared" si="5"/>
        <v>16.04157737</v>
      </c>
      <c r="E240" s="9">
        <f t="shared" si="6"/>
        <v>0.04047867213</v>
      </c>
      <c r="F240" s="4">
        <v>0.2</v>
      </c>
      <c r="G240" s="9">
        <f t="shared" si="3"/>
        <v>0.008095734426</v>
      </c>
      <c r="H240" s="9">
        <f t="shared" si="7"/>
        <v>0.005451678634</v>
      </c>
      <c r="J240" s="26"/>
      <c r="L240" s="26"/>
      <c r="R240" s="27"/>
    </row>
    <row r="241">
      <c r="A241" s="4">
        <v>13.0</v>
      </c>
      <c r="B241" s="9">
        <f t="shared" si="8"/>
        <v>18.2</v>
      </c>
      <c r="C241" s="9">
        <f t="shared" si="4"/>
        <v>16.04157737</v>
      </c>
      <c r="D241" s="9">
        <f t="shared" si="5"/>
        <v>16.04463105</v>
      </c>
      <c r="E241" s="9">
        <f t="shared" si="6"/>
        <v>0.02267356427</v>
      </c>
      <c r="F241" s="4">
        <v>0.2</v>
      </c>
      <c r="G241" s="9">
        <f t="shared" si="3"/>
        <v>0.004534712854</v>
      </c>
      <c r="H241" s="9">
        <f t="shared" si="7"/>
        <v>0.003053681837</v>
      </c>
      <c r="J241" s="26"/>
      <c r="L241" s="26"/>
      <c r="R241" s="27"/>
    </row>
    <row r="242">
      <c r="A242" s="4">
        <v>14.0</v>
      </c>
      <c r="B242" s="9">
        <f t="shared" si="8"/>
        <v>21</v>
      </c>
      <c r="C242" s="9">
        <f t="shared" si="4"/>
        <v>16.04463105</v>
      </c>
      <c r="D242" s="9">
        <f t="shared" si="5"/>
        <v>16.04634153</v>
      </c>
      <c r="E242" s="9">
        <f t="shared" si="6"/>
        <v>0.01270028115</v>
      </c>
      <c r="F242" s="4">
        <v>0.2</v>
      </c>
      <c r="G242" s="9">
        <f t="shared" si="3"/>
        <v>0.00254005623</v>
      </c>
      <c r="H242" s="9">
        <f t="shared" si="7"/>
        <v>0.001710477339</v>
      </c>
      <c r="J242" s="26"/>
      <c r="L242" s="26"/>
      <c r="R242" s="27"/>
    </row>
    <row r="243">
      <c r="A243" s="4">
        <v>15.0</v>
      </c>
      <c r="B243" s="9">
        <f t="shared" si="8"/>
        <v>24</v>
      </c>
      <c r="C243" s="9">
        <f t="shared" si="4"/>
        <v>16.04634153</v>
      </c>
      <c r="D243" s="9">
        <f t="shared" si="5"/>
        <v>16.04729963</v>
      </c>
      <c r="E243" s="9">
        <f t="shared" si="6"/>
        <v>0.007113885553</v>
      </c>
      <c r="F243" s="4">
        <v>0.2</v>
      </c>
      <c r="G243" s="9">
        <f t="shared" si="3"/>
        <v>0.001422777111</v>
      </c>
      <c r="H243" s="9">
        <f t="shared" si="7"/>
        <v>0.0009581000521</v>
      </c>
      <c r="J243" s="26"/>
      <c r="L243" s="26"/>
      <c r="R243" s="27"/>
    </row>
    <row r="244">
      <c r="A244" s="4">
        <v>16.0</v>
      </c>
      <c r="B244" s="9">
        <f t="shared" si="8"/>
        <v>27.2</v>
      </c>
      <c r="C244" s="9">
        <f t="shared" si="4"/>
        <v>16.04729963</v>
      </c>
      <c r="D244" s="9">
        <f t="shared" si="5"/>
        <v>16.04783629</v>
      </c>
      <c r="E244" s="9">
        <f t="shared" si="6"/>
        <v>0.003984743886</v>
      </c>
      <c r="F244" s="4">
        <v>0.2</v>
      </c>
      <c r="G244" s="9">
        <f t="shared" si="3"/>
        <v>0.0007969487772</v>
      </c>
      <c r="H244" s="9">
        <f t="shared" si="7"/>
        <v>0.0005366663965</v>
      </c>
      <c r="J244" s="26"/>
      <c r="L244" s="26"/>
      <c r="R244" s="27"/>
    </row>
    <row r="245">
      <c r="A245" s="4">
        <v>17.0</v>
      </c>
      <c r="B245" s="9">
        <f t="shared" si="8"/>
        <v>30.6</v>
      </c>
      <c r="C245" s="9">
        <f t="shared" si="4"/>
        <v>16.04783629</v>
      </c>
      <c r="D245" s="9">
        <f t="shared" si="5"/>
        <v>16.0481369</v>
      </c>
      <c r="E245" s="9">
        <f t="shared" si="6"/>
        <v>0.002231998775</v>
      </c>
      <c r="F245" s="4">
        <v>0.2</v>
      </c>
      <c r="G245" s="9">
        <f t="shared" si="3"/>
        <v>0.0004463997549</v>
      </c>
      <c r="H245" s="9">
        <f t="shared" si="7"/>
        <v>0.0003006062055</v>
      </c>
      <c r="J245" s="26"/>
      <c r="L245" s="26"/>
      <c r="R245" s="27"/>
    </row>
    <row r="246">
      <c r="A246" s="4">
        <v>18.0</v>
      </c>
      <c r="B246" s="9">
        <f t="shared" si="8"/>
        <v>34.2</v>
      </c>
      <c r="C246" s="9">
        <f t="shared" si="4"/>
        <v>16.0481369</v>
      </c>
      <c r="D246" s="9">
        <f t="shared" si="5"/>
        <v>16.04830528</v>
      </c>
      <c r="E246" s="9">
        <f t="shared" si="6"/>
        <v>0.001250223019</v>
      </c>
      <c r="F246" s="4">
        <v>0.2</v>
      </c>
      <c r="G246" s="9">
        <f t="shared" si="3"/>
        <v>0.0002500446037</v>
      </c>
      <c r="H246" s="9">
        <f t="shared" si="7"/>
        <v>0.0001683803781</v>
      </c>
      <c r="J246" s="26"/>
      <c r="L246" s="26"/>
      <c r="R246" s="27"/>
    </row>
    <row r="247">
      <c r="A247" s="4">
        <v>19.0</v>
      </c>
      <c r="B247" s="9">
        <f t="shared" si="8"/>
        <v>38</v>
      </c>
      <c r="C247" s="9">
        <f t="shared" si="4"/>
        <v>16.04830528</v>
      </c>
      <c r="D247" s="9">
        <f t="shared" si="5"/>
        <v>16.0483996</v>
      </c>
      <c r="E247" s="9">
        <f t="shared" si="6"/>
        <v>0.0007002950065</v>
      </c>
      <c r="F247" s="4">
        <v>0.2</v>
      </c>
      <c r="G247" s="9">
        <f t="shared" si="3"/>
        <v>0.0001400590013</v>
      </c>
      <c r="H247" s="9">
        <f t="shared" si="7"/>
        <v>0.00009431592302</v>
      </c>
      <c r="J247" s="26"/>
      <c r="L247" s="26"/>
      <c r="R247" s="27"/>
    </row>
    <row r="248">
      <c r="A248" s="4">
        <v>20.0</v>
      </c>
      <c r="B248" s="9">
        <f t="shared" si="8"/>
        <v>42</v>
      </c>
      <c r="C248" s="9">
        <f t="shared" si="4"/>
        <v>16.0483996</v>
      </c>
      <c r="D248" s="9">
        <f t="shared" si="5"/>
        <v>16.04845243</v>
      </c>
      <c r="E248" s="9">
        <f t="shared" si="6"/>
        <v>0.0003922604918</v>
      </c>
      <c r="F248" s="4">
        <v>0.2</v>
      </c>
      <c r="G248" s="9">
        <f t="shared" si="3"/>
        <v>0.00007845209835</v>
      </c>
      <c r="H248" s="9">
        <f t="shared" si="7"/>
        <v>0.00005282975032</v>
      </c>
      <c r="J248" s="26"/>
      <c r="L248" s="26"/>
      <c r="R248" s="27"/>
    </row>
    <row r="249">
      <c r="A249" s="4">
        <v>21.0</v>
      </c>
      <c r="B249" s="9">
        <f t="shared" si="8"/>
        <v>46.2</v>
      </c>
      <c r="C249" s="9">
        <f t="shared" si="4"/>
        <v>16.04845243</v>
      </c>
      <c r="D249" s="9">
        <f t="shared" si="5"/>
        <v>16.04848202</v>
      </c>
      <c r="E249" s="9">
        <f t="shared" si="6"/>
        <v>0.0002197192497</v>
      </c>
      <c r="F249" s="4">
        <v>0.2</v>
      </c>
      <c r="G249" s="9">
        <f t="shared" si="3"/>
        <v>0.00004394384994</v>
      </c>
      <c r="H249" s="9">
        <f t="shared" si="7"/>
        <v>0.00002959184865</v>
      </c>
      <c r="J249" s="26"/>
      <c r="L249" s="26"/>
      <c r="R249" s="27"/>
    </row>
    <row r="250">
      <c r="A250" s="4">
        <v>22.0</v>
      </c>
      <c r="B250" s="9">
        <f t="shared" si="8"/>
        <v>50.6</v>
      </c>
      <c r="C250" s="9">
        <f t="shared" si="4"/>
        <v>16.04848202</v>
      </c>
      <c r="D250" s="9">
        <f t="shared" si="5"/>
        <v>16.04849859</v>
      </c>
      <c r="E250" s="9">
        <f t="shared" si="6"/>
        <v>0.0001230726767</v>
      </c>
      <c r="F250" s="4">
        <v>0.2</v>
      </c>
      <c r="G250" s="9">
        <f t="shared" si="3"/>
        <v>0.00002461453535</v>
      </c>
      <c r="H250" s="9">
        <f t="shared" si="7"/>
        <v>0.00001657546176</v>
      </c>
      <c r="J250" s="26"/>
      <c r="L250" s="26"/>
      <c r="R250" s="27"/>
    </row>
    <row r="251">
      <c r="A251" s="4">
        <v>23.0</v>
      </c>
      <c r="B251" s="9">
        <f t="shared" si="8"/>
        <v>55.2</v>
      </c>
      <c r="C251" s="9">
        <f t="shared" si="4"/>
        <v>16.04849859</v>
      </c>
      <c r="D251" s="9">
        <f t="shared" si="5"/>
        <v>16.04850788</v>
      </c>
      <c r="E251" s="9">
        <f t="shared" si="6"/>
        <v>0.00006893744529</v>
      </c>
      <c r="F251" s="4">
        <v>0.2</v>
      </c>
      <c r="G251" s="9">
        <f t="shared" si="3"/>
        <v>0.00001378748906</v>
      </c>
      <c r="H251" s="9">
        <f t="shared" si="7"/>
        <v>0.000009284513987</v>
      </c>
      <c r="J251" s="26"/>
      <c r="L251" s="26"/>
      <c r="R251" s="27"/>
    </row>
    <row r="252">
      <c r="A252" s="4">
        <v>24.0</v>
      </c>
      <c r="B252" s="9">
        <f t="shared" si="8"/>
        <v>60</v>
      </c>
      <c r="C252" s="9">
        <f t="shared" si="4"/>
        <v>16.04850788</v>
      </c>
      <c r="D252" s="9">
        <f t="shared" si="5"/>
        <v>16.04851308</v>
      </c>
      <c r="E252" s="9">
        <f t="shared" si="6"/>
        <v>0.00003861434959</v>
      </c>
      <c r="F252" s="4">
        <v>0.2</v>
      </c>
      <c r="G252" s="9">
        <f t="shared" si="3"/>
        <v>0.000007722869918</v>
      </c>
      <c r="H252" s="9">
        <f t="shared" si="7"/>
        <v>0.000005200591166</v>
      </c>
      <c r="J252" s="26"/>
      <c r="L252" s="26"/>
      <c r="R252" s="27"/>
    </row>
    <row r="253">
      <c r="A253" s="4">
        <v>25.0</v>
      </c>
      <c r="B253" s="9">
        <f t="shared" si="8"/>
        <v>65</v>
      </c>
      <c r="C253" s="9">
        <f t="shared" si="4"/>
        <v>16.04851308</v>
      </c>
      <c r="D253" s="9">
        <f t="shared" si="5"/>
        <v>16.04851599</v>
      </c>
      <c r="E253" s="9">
        <f t="shared" si="6"/>
        <v>0.00002162928997</v>
      </c>
      <c r="F253" s="4">
        <v>0.2</v>
      </c>
      <c r="G253" s="9">
        <f t="shared" si="3"/>
        <v>0.000004325857994</v>
      </c>
      <c r="H253" s="9">
        <f t="shared" si="7"/>
        <v>0.000002913038689</v>
      </c>
      <c r="J253" s="26"/>
      <c r="L253" s="26"/>
      <c r="R253" s="27"/>
    </row>
    <row r="254">
      <c r="A254" s="4">
        <v>26.0</v>
      </c>
      <c r="B254" s="9">
        <f t="shared" si="8"/>
        <v>70.2</v>
      </c>
      <c r="C254" s="9">
        <f t="shared" si="4"/>
        <v>16.04851599</v>
      </c>
      <c r="D254" s="9">
        <f t="shared" si="5"/>
        <v>16.04851762</v>
      </c>
      <c r="E254" s="9">
        <f t="shared" si="6"/>
        <v>0.00001211534546</v>
      </c>
      <c r="F254" s="4">
        <v>0.2</v>
      </c>
      <c r="G254" s="9">
        <f t="shared" si="3"/>
        <v>0.000002423069091</v>
      </c>
      <c r="H254" s="9">
        <f t="shared" si="7"/>
        <v>0.000001631698039</v>
      </c>
      <c r="J254" s="26"/>
      <c r="L254" s="26"/>
      <c r="R254" s="27"/>
    </row>
    <row r="255">
      <c r="A255" s="4">
        <v>27.0</v>
      </c>
      <c r="B255" s="9">
        <f t="shared" si="8"/>
        <v>75.6</v>
      </c>
      <c r="C255" s="9">
        <f t="shared" si="4"/>
        <v>16.04851762</v>
      </c>
      <c r="D255" s="9">
        <f t="shared" si="5"/>
        <v>16.04851854</v>
      </c>
      <c r="E255" s="9">
        <f t="shared" si="6"/>
        <v>0.000006786241968</v>
      </c>
      <c r="F255" s="4">
        <v>0.2</v>
      </c>
      <c r="G255" s="9">
        <f t="shared" si="3"/>
        <v>0.000001357248394</v>
      </c>
      <c r="H255" s="9">
        <f t="shared" si="7"/>
        <v>0.0000009139729244</v>
      </c>
      <c r="J255" s="26"/>
      <c r="L255" s="26"/>
      <c r="R255" s="27"/>
    </row>
    <row r="256">
      <c r="A256" s="4">
        <v>28.0</v>
      </c>
      <c r="B256" s="9">
        <f t="shared" si="8"/>
        <v>81.2</v>
      </c>
      <c r="C256" s="9">
        <f t="shared" si="4"/>
        <v>16.04851854</v>
      </c>
      <c r="D256" s="9">
        <f t="shared" si="5"/>
        <v>16.04851905</v>
      </c>
      <c r="E256" s="9">
        <f t="shared" si="6"/>
        <v>0.000003801218888</v>
      </c>
      <c r="F256" s="4">
        <v>0.2</v>
      </c>
      <c r="G256" s="9">
        <f t="shared" si="3"/>
        <v>0.0000007602437776</v>
      </c>
      <c r="H256" s="9">
        <f t="shared" si="7"/>
        <v>0.0000005119492002</v>
      </c>
      <c r="J256" s="26"/>
      <c r="L256" s="26"/>
      <c r="R256" s="27"/>
    </row>
    <row r="257">
      <c r="A257" s="4">
        <v>29.0</v>
      </c>
      <c r="B257" s="9">
        <f t="shared" si="8"/>
        <v>87</v>
      </c>
      <c r="C257" s="9">
        <f t="shared" si="4"/>
        <v>16.04851905</v>
      </c>
      <c r="D257" s="9">
        <f t="shared" si="5"/>
        <v>16.04851934</v>
      </c>
      <c r="E257" s="9">
        <f t="shared" si="6"/>
        <v>0.000002129199807</v>
      </c>
      <c r="F257" s="4">
        <v>0.2</v>
      </c>
      <c r="G257" s="9">
        <f t="shared" si="3"/>
        <v>0.0000004258399613</v>
      </c>
      <c r="H257" s="9">
        <f t="shared" si="7"/>
        <v>0.000000286761211</v>
      </c>
      <c r="J257" s="26"/>
      <c r="L257" s="26"/>
      <c r="R257" s="27"/>
    </row>
    <row r="258">
      <c r="A258" s="4">
        <v>30.0</v>
      </c>
      <c r="B258" s="9">
        <f t="shared" si="8"/>
        <v>93</v>
      </c>
      <c r="C258" s="9">
        <f t="shared" si="4"/>
        <v>16.04851934</v>
      </c>
      <c r="D258" s="9">
        <f t="shared" si="5"/>
        <v>16.0485195</v>
      </c>
      <c r="E258" s="9">
        <f t="shared" si="6"/>
        <v>0.000001192641612</v>
      </c>
      <c r="F258" s="4">
        <v>0.2</v>
      </c>
      <c r="G258" s="9">
        <f t="shared" si="3"/>
        <v>0.0000002385283224</v>
      </c>
      <c r="H258" s="9">
        <f t="shared" si="7"/>
        <v>0.0000001606252994</v>
      </c>
      <c r="J258" s="26"/>
      <c r="L258" s="26"/>
      <c r="R258" s="27"/>
    </row>
    <row r="259">
      <c r="J259" s="26"/>
      <c r="L259" s="26"/>
      <c r="R259" s="27"/>
    </row>
    <row r="260">
      <c r="J260" s="26"/>
      <c r="L260" s="26"/>
      <c r="R260" s="27"/>
    </row>
    <row r="261">
      <c r="J261" s="26"/>
      <c r="L261" s="26"/>
      <c r="R261" s="27"/>
    </row>
    <row r="262">
      <c r="J262" s="26"/>
      <c r="L262" s="26"/>
      <c r="R262" s="27"/>
    </row>
    <row r="263">
      <c r="J263" s="26"/>
      <c r="L263" s="26"/>
      <c r="R263" s="27"/>
    </row>
    <row r="264">
      <c r="J264" s="26"/>
      <c r="L264" s="26"/>
      <c r="R264" s="27"/>
    </row>
    <row r="265">
      <c r="J265" s="26"/>
      <c r="L265" s="26"/>
      <c r="R265" s="27"/>
    </row>
    <row r="266">
      <c r="J266" s="26"/>
      <c r="L266" s="26"/>
      <c r="R266" s="27"/>
    </row>
    <row r="267">
      <c r="J267" s="26"/>
      <c r="L267" s="26"/>
      <c r="R267" s="27"/>
    </row>
    <row r="268">
      <c r="J268" s="26"/>
      <c r="L268" s="26"/>
      <c r="R268" s="27"/>
    </row>
    <row r="269">
      <c r="J269" s="26"/>
      <c r="L269" s="26"/>
      <c r="R269" s="27"/>
    </row>
    <row r="270">
      <c r="J270" s="26"/>
      <c r="L270" s="26"/>
      <c r="R270" s="27"/>
    </row>
    <row r="271">
      <c r="J271" s="26"/>
      <c r="L271" s="26"/>
      <c r="R271" s="27"/>
    </row>
    <row r="272">
      <c r="J272" s="26"/>
      <c r="L272" s="26"/>
      <c r="R272" s="27"/>
    </row>
    <row r="273">
      <c r="J273" s="26"/>
      <c r="L273" s="26"/>
      <c r="R273" s="27"/>
    </row>
    <row r="274">
      <c r="J274" s="26"/>
      <c r="L274" s="26"/>
      <c r="R274" s="27"/>
    </row>
    <row r="275">
      <c r="J275" s="26"/>
      <c r="L275" s="26"/>
      <c r="R275" s="27"/>
    </row>
    <row r="276">
      <c r="J276" s="26"/>
      <c r="L276" s="26"/>
      <c r="R276" s="27"/>
    </row>
    <row r="277">
      <c r="J277" s="26"/>
      <c r="L277" s="26"/>
      <c r="R277" s="27"/>
    </row>
    <row r="278">
      <c r="J278" s="26"/>
      <c r="L278" s="26"/>
      <c r="R278" s="27"/>
    </row>
    <row r="279">
      <c r="J279" s="26"/>
      <c r="L279" s="26"/>
      <c r="R279" s="27"/>
    </row>
    <row r="280">
      <c r="J280" s="26"/>
      <c r="L280" s="26"/>
      <c r="R280" s="27"/>
    </row>
    <row r="281">
      <c r="J281" s="26"/>
      <c r="L281" s="26"/>
      <c r="R281" s="27"/>
    </row>
    <row r="282">
      <c r="J282" s="26"/>
      <c r="L282" s="26"/>
      <c r="R282" s="27"/>
    </row>
    <row r="283">
      <c r="J283" s="26"/>
      <c r="L283" s="26"/>
      <c r="R283" s="27"/>
    </row>
    <row r="284">
      <c r="J284" s="26"/>
      <c r="L284" s="26"/>
      <c r="R284" s="27"/>
    </row>
    <row r="285">
      <c r="J285" s="26"/>
      <c r="L285" s="26"/>
      <c r="R285" s="27"/>
    </row>
    <row r="286">
      <c r="J286" s="26"/>
      <c r="L286" s="26"/>
      <c r="R286" s="27"/>
    </row>
    <row r="287">
      <c r="J287" s="26"/>
      <c r="L287" s="26"/>
      <c r="R287" s="27"/>
    </row>
    <row r="288">
      <c r="J288" s="26"/>
      <c r="L288" s="26"/>
      <c r="R288" s="27"/>
    </row>
    <row r="289">
      <c r="J289" s="26"/>
      <c r="L289" s="26"/>
      <c r="R289" s="27"/>
    </row>
    <row r="290">
      <c r="J290" s="26"/>
      <c r="L290" s="26"/>
      <c r="R290" s="27"/>
    </row>
    <row r="291">
      <c r="J291" s="26"/>
      <c r="L291" s="26"/>
      <c r="R291" s="27"/>
    </row>
    <row r="292">
      <c r="J292" s="26"/>
      <c r="L292" s="26"/>
      <c r="R292" s="27"/>
    </row>
    <row r="293">
      <c r="J293" s="26"/>
      <c r="L293" s="26"/>
      <c r="R293" s="27"/>
    </row>
    <row r="294">
      <c r="J294" s="26"/>
      <c r="L294" s="26"/>
      <c r="R294" s="27"/>
    </row>
    <row r="295">
      <c r="J295" s="26"/>
      <c r="L295" s="26"/>
      <c r="R295" s="27"/>
    </row>
    <row r="296">
      <c r="J296" s="26"/>
      <c r="L296" s="26"/>
      <c r="R296" s="27"/>
    </row>
    <row r="297">
      <c r="J297" s="26"/>
      <c r="L297" s="26"/>
      <c r="R297" s="27"/>
    </row>
    <row r="298">
      <c r="J298" s="26"/>
      <c r="L298" s="26"/>
      <c r="R298" s="27"/>
    </row>
    <row r="299">
      <c r="J299" s="26"/>
      <c r="L299" s="26"/>
      <c r="R299" s="27"/>
    </row>
    <row r="300">
      <c r="J300" s="26"/>
      <c r="L300" s="26"/>
      <c r="R300" s="27"/>
    </row>
    <row r="301">
      <c r="J301" s="26"/>
      <c r="L301" s="26"/>
      <c r="R301" s="27"/>
    </row>
    <row r="302">
      <c r="J302" s="26"/>
      <c r="L302" s="26"/>
      <c r="R302" s="27"/>
    </row>
    <row r="303">
      <c r="J303" s="26"/>
      <c r="L303" s="26"/>
      <c r="R303" s="27"/>
    </row>
    <row r="304">
      <c r="J304" s="26"/>
      <c r="L304" s="26"/>
      <c r="R304" s="27"/>
    </row>
    <row r="305">
      <c r="J305" s="26"/>
      <c r="L305" s="26"/>
      <c r="R305" s="27"/>
    </row>
    <row r="306">
      <c r="J306" s="26"/>
      <c r="L306" s="26"/>
      <c r="R306" s="27"/>
    </row>
    <row r="307">
      <c r="J307" s="26"/>
      <c r="L307" s="26"/>
      <c r="R307" s="27"/>
    </row>
    <row r="308">
      <c r="J308" s="26"/>
      <c r="L308" s="26"/>
      <c r="R308" s="27"/>
    </row>
    <row r="309">
      <c r="J309" s="26"/>
      <c r="L309" s="26"/>
      <c r="R309" s="27"/>
    </row>
    <row r="310">
      <c r="J310" s="26"/>
      <c r="L310" s="26"/>
      <c r="R310" s="27"/>
    </row>
    <row r="311">
      <c r="J311" s="26"/>
      <c r="L311" s="26"/>
      <c r="R311" s="27"/>
    </row>
    <row r="312">
      <c r="J312" s="26"/>
      <c r="L312" s="26"/>
      <c r="R312" s="27"/>
    </row>
    <row r="313">
      <c r="J313" s="26"/>
      <c r="L313" s="26"/>
      <c r="R313" s="27"/>
    </row>
    <row r="314">
      <c r="J314" s="26"/>
      <c r="L314" s="26"/>
      <c r="R314" s="27"/>
    </row>
    <row r="315">
      <c r="J315" s="26"/>
      <c r="L315" s="26"/>
      <c r="R315" s="27"/>
    </row>
    <row r="316">
      <c r="J316" s="26"/>
      <c r="L316" s="26"/>
      <c r="R316" s="27"/>
    </row>
    <row r="317">
      <c r="J317" s="26"/>
      <c r="L317" s="26"/>
      <c r="R317" s="27"/>
    </row>
    <row r="318">
      <c r="J318" s="26"/>
      <c r="L318" s="26"/>
      <c r="R318" s="27"/>
    </row>
    <row r="319">
      <c r="J319" s="26"/>
      <c r="L319" s="26"/>
      <c r="R319" s="27"/>
    </row>
    <row r="320">
      <c r="J320" s="26"/>
      <c r="L320" s="26"/>
      <c r="R320" s="27"/>
    </row>
    <row r="321">
      <c r="J321" s="26"/>
      <c r="L321" s="26"/>
      <c r="R321" s="27"/>
    </row>
    <row r="322">
      <c r="J322" s="26"/>
      <c r="L322" s="26"/>
      <c r="R322" s="27"/>
    </row>
    <row r="323">
      <c r="J323" s="26"/>
      <c r="L323" s="26"/>
      <c r="R323" s="27"/>
    </row>
    <row r="324">
      <c r="J324" s="26"/>
      <c r="L324" s="26"/>
      <c r="R324" s="27"/>
    </row>
    <row r="325">
      <c r="J325" s="26"/>
      <c r="L325" s="26"/>
      <c r="R325" s="27"/>
    </row>
    <row r="326">
      <c r="J326" s="26"/>
      <c r="L326" s="26"/>
      <c r="R326" s="27"/>
    </row>
    <row r="327">
      <c r="J327" s="26"/>
      <c r="L327" s="26"/>
      <c r="R327" s="27"/>
    </row>
    <row r="328">
      <c r="J328" s="26"/>
      <c r="L328" s="26"/>
      <c r="R328" s="27"/>
    </row>
    <row r="329">
      <c r="J329" s="26"/>
      <c r="L329" s="26"/>
      <c r="R329" s="27"/>
    </row>
    <row r="330">
      <c r="J330" s="26"/>
      <c r="L330" s="26"/>
      <c r="R330" s="27"/>
    </row>
    <row r="331">
      <c r="J331" s="26"/>
      <c r="L331" s="26"/>
      <c r="R331" s="27"/>
    </row>
    <row r="332">
      <c r="J332" s="26"/>
      <c r="L332" s="26"/>
      <c r="R332" s="27"/>
    </row>
    <row r="333">
      <c r="J333" s="26"/>
      <c r="L333" s="26"/>
      <c r="R333" s="27"/>
    </row>
    <row r="334">
      <c r="J334" s="26"/>
      <c r="L334" s="26"/>
      <c r="R334" s="27"/>
    </row>
    <row r="335">
      <c r="J335" s="26"/>
      <c r="L335" s="26"/>
      <c r="R335" s="27"/>
    </row>
    <row r="336">
      <c r="J336" s="26"/>
      <c r="L336" s="26"/>
      <c r="R336" s="27"/>
    </row>
    <row r="337">
      <c r="J337" s="26"/>
      <c r="L337" s="26"/>
      <c r="R337" s="27"/>
    </row>
    <row r="338">
      <c r="J338" s="26"/>
      <c r="L338" s="26"/>
      <c r="R338" s="27"/>
    </row>
    <row r="339">
      <c r="J339" s="26"/>
      <c r="L339" s="26"/>
      <c r="R339" s="27"/>
    </row>
    <row r="340">
      <c r="J340" s="26"/>
      <c r="L340" s="26"/>
      <c r="R340" s="27"/>
    </row>
    <row r="341">
      <c r="J341" s="26"/>
      <c r="L341" s="26"/>
      <c r="R341" s="27"/>
    </row>
    <row r="342">
      <c r="J342" s="26"/>
      <c r="L342" s="26"/>
      <c r="R342" s="27"/>
    </row>
    <row r="343">
      <c r="J343" s="26"/>
      <c r="L343" s="26"/>
      <c r="R343" s="27"/>
    </row>
    <row r="344">
      <c r="J344" s="26"/>
      <c r="L344" s="26"/>
      <c r="R344" s="27"/>
    </row>
    <row r="345">
      <c r="J345" s="26"/>
      <c r="L345" s="26"/>
      <c r="R345" s="27"/>
    </row>
    <row r="346">
      <c r="J346" s="26"/>
      <c r="L346" s="26"/>
      <c r="R346" s="27"/>
    </row>
    <row r="347">
      <c r="J347" s="26"/>
      <c r="L347" s="26"/>
      <c r="R347" s="27"/>
    </row>
    <row r="348">
      <c r="J348" s="26"/>
      <c r="L348" s="26"/>
      <c r="R348" s="27"/>
    </row>
    <row r="349">
      <c r="J349" s="26"/>
      <c r="L349" s="26"/>
      <c r="R349" s="27"/>
    </row>
    <row r="350">
      <c r="J350" s="26"/>
      <c r="L350" s="26"/>
      <c r="R350" s="27"/>
    </row>
    <row r="351">
      <c r="J351" s="26"/>
      <c r="L351" s="26"/>
      <c r="R351" s="27"/>
    </row>
    <row r="352">
      <c r="J352" s="26"/>
      <c r="L352" s="26"/>
      <c r="R352" s="27"/>
    </row>
    <row r="353">
      <c r="J353" s="26"/>
      <c r="L353" s="26"/>
      <c r="R353" s="27"/>
    </row>
    <row r="354">
      <c r="J354" s="26"/>
      <c r="L354" s="26"/>
      <c r="R354" s="27"/>
    </row>
    <row r="355">
      <c r="J355" s="26"/>
      <c r="L355" s="26"/>
      <c r="R355" s="27"/>
    </row>
    <row r="356">
      <c r="J356" s="26"/>
      <c r="L356" s="26"/>
      <c r="R356" s="27"/>
    </row>
    <row r="357">
      <c r="J357" s="26"/>
      <c r="L357" s="26"/>
      <c r="R357" s="27"/>
    </row>
    <row r="358">
      <c r="J358" s="26"/>
      <c r="L358" s="26"/>
      <c r="R358" s="27"/>
    </row>
    <row r="359">
      <c r="J359" s="26"/>
      <c r="L359" s="26"/>
      <c r="R359" s="27"/>
    </row>
    <row r="360">
      <c r="J360" s="26"/>
      <c r="L360" s="26"/>
      <c r="R360" s="27"/>
    </row>
    <row r="361">
      <c r="J361" s="26"/>
      <c r="L361" s="26"/>
      <c r="R361" s="27"/>
    </row>
    <row r="362">
      <c r="J362" s="26"/>
      <c r="L362" s="26"/>
      <c r="R362" s="27"/>
    </row>
    <row r="363">
      <c r="J363" s="26"/>
      <c r="L363" s="26"/>
      <c r="R363" s="27"/>
    </row>
    <row r="364">
      <c r="J364" s="26"/>
      <c r="L364" s="26"/>
      <c r="R364" s="27"/>
    </row>
    <row r="365">
      <c r="J365" s="26"/>
      <c r="L365" s="26"/>
      <c r="R365" s="27"/>
    </row>
    <row r="366">
      <c r="J366" s="26"/>
      <c r="L366" s="26"/>
      <c r="R366" s="27"/>
    </row>
    <row r="367">
      <c r="J367" s="26"/>
      <c r="L367" s="26"/>
      <c r="R367" s="27"/>
    </row>
    <row r="368">
      <c r="J368" s="26"/>
      <c r="L368" s="26"/>
      <c r="R368" s="27"/>
    </row>
    <row r="369">
      <c r="J369" s="26"/>
      <c r="L369" s="26"/>
      <c r="R369" s="27"/>
    </row>
    <row r="370">
      <c r="J370" s="26"/>
      <c r="L370" s="26"/>
      <c r="R370" s="27"/>
    </row>
    <row r="371">
      <c r="J371" s="26"/>
      <c r="L371" s="26"/>
      <c r="R371" s="27"/>
    </row>
    <row r="372">
      <c r="J372" s="26"/>
      <c r="L372" s="26"/>
      <c r="R372" s="27"/>
    </row>
    <row r="373">
      <c r="J373" s="26"/>
      <c r="L373" s="26"/>
      <c r="R373" s="27"/>
    </row>
    <row r="374">
      <c r="J374" s="26"/>
      <c r="L374" s="26"/>
      <c r="R374" s="27"/>
    </row>
    <row r="375">
      <c r="J375" s="26"/>
      <c r="L375" s="26"/>
      <c r="R375" s="27"/>
    </row>
    <row r="376">
      <c r="J376" s="26"/>
      <c r="L376" s="26"/>
      <c r="R376" s="27"/>
    </row>
    <row r="377">
      <c r="J377" s="26"/>
      <c r="L377" s="26"/>
      <c r="R377" s="27"/>
    </row>
    <row r="378">
      <c r="J378" s="26"/>
      <c r="L378" s="26"/>
      <c r="R378" s="27"/>
    </row>
    <row r="379">
      <c r="J379" s="26"/>
      <c r="L379" s="26"/>
      <c r="R379" s="27"/>
    </row>
    <row r="380">
      <c r="J380" s="26"/>
      <c r="L380" s="26"/>
      <c r="R380" s="27"/>
    </row>
    <row r="381">
      <c r="J381" s="26"/>
      <c r="L381" s="26"/>
      <c r="R381" s="27"/>
    </row>
    <row r="382">
      <c r="J382" s="26"/>
      <c r="L382" s="26"/>
      <c r="R382" s="27"/>
    </row>
    <row r="383">
      <c r="J383" s="26"/>
      <c r="L383" s="26"/>
      <c r="R383" s="27"/>
    </row>
    <row r="384">
      <c r="J384" s="26"/>
      <c r="L384" s="26"/>
      <c r="R384" s="27"/>
    </row>
    <row r="385">
      <c r="J385" s="26"/>
      <c r="L385" s="26"/>
      <c r="R385" s="27"/>
    </row>
    <row r="386">
      <c r="J386" s="26"/>
      <c r="L386" s="26"/>
      <c r="R386" s="27"/>
    </row>
    <row r="387">
      <c r="J387" s="26"/>
      <c r="L387" s="26"/>
      <c r="R387" s="27"/>
    </row>
    <row r="388">
      <c r="J388" s="26"/>
      <c r="L388" s="26"/>
      <c r="R388" s="27"/>
    </row>
    <row r="389">
      <c r="J389" s="26"/>
      <c r="L389" s="26"/>
      <c r="R389" s="27"/>
    </row>
    <row r="390">
      <c r="J390" s="26"/>
      <c r="L390" s="26"/>
      <c r="R390" s="27"/>
    </row>
    <row r="391">
      <c r="J391" s="26"/>
      <c r="L391" s="26"/>
      <c r="R391" s="27"/>
    </row>
    <row r="392">
      <c r="J392" s="26"/>
      <c r="L392" s="26"/>
      <c r="R392" s="27"/>
    </row>
    <row r="393">
      <c r="J393" s="26"/>
      <c r="L393" s="26"/>
      <c r="N393" s="26"/>
      <c r="O393" s="26"/>
      <c r="P393" s="26"/>
      <c r="Q393" s="26"/>
      <c r="R393" s="27"/>
      <c r="S393" s="26"/>
      <c r="T393" s="26"/>
      <c r="U393" s="26"/>
      <c r="V393" s="26"/>
    </row>
    <row r="394">
      <c r="R394" s="27"/>
    </row>
    <row r="395">
      <c r="R395" s="27"/>
    </row>
    <row r="396">
      <c r="R396" s="27"/>
    </row>
    <row r="397">
      <c r="R397" s="27"/>
    </row>
    <row r="398">
      <c r="R398" s="27"/>
    </row>
    <row r="399">
      <c r="R399" s="27"/>
    </row>
    <row r="400">
      <c r="R400" s="27"/>
    </row>
    <row r="401">
      <c r="R401" s="27"/>
    </row>
    <row r="402">
      <c r="R402" s="27"/>
    </row>
    <row r="403">
      <c r="R403" s="27"/>
    </row>
    <row r="404">
      <c r="R404" s="27"/>
    </row>
    <row r="405">
      <c r="R405" s="27"/>
    </row>
    <row r="406">
      <c r="R406" s="27"/>
    </row>
    <row r="407">
      <c r="R407" s="27"/>
    </row>
    <row r="408">
      <c r="R408" s="27"/>
    </row>
    <row r="409">
      <c r="R409" s="27"/>
    </row>
    <row r="410">
      <c r="R410" s="27"/>
    </row>
    <row r="411">
      <c r="R411" s="27"/>
    </row>
    <row r="412">
      <c r="R412" s="27"/>
    </row>
    <row r="413">
      <c r="R413" s="27"/>
    </row>
    <row r="414">
      <c r="R414" s="27"/>
    </row>
    <row r="415">
      <c r="R415" s="27"/>
    </row>
    <row r="416">
      <c r="R416" s="27"/>
    </row>
    <row r="417">
      <c r="R417" s="27"/>
    </row>
    <row r="418">
      <c r="R418" s="27"/>
    </row>
    <row r="419">
      <c r="R419" s="27"/>
    </row>
    <row r="420">
      <c r="R420" s="27"/>
    </row>
    <row r="421">
      <c r="R421" s="27"/>
    </row>
    <row r="422">
      <c r="R422" s="27"/>
    </row>
    <row r="423">
      <c r="R423" s="27"/>
    </row>
    <row r="424">
      <c r="R424" s="27"/>
    </row>
    <row r="425">
      <c r="R425" s="27"/>
    </row>
    <row r="426">
      <c r="R426" s="27"/>
    </row>
  </sheetData>
  <mergeCells count="5">
    <mergeCell ref="A27:C27"/>
    <mergeCell ref="A39:B39"/>
    <mergeCell ref="A49:C49"/>
    <mergeCell ref="C62:D62"/>
    <mergeCell ref="A216:B2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8.75"/>
    <col customWidth="1" min="3" max="3" width="10.38"/>
    <col customWidth="1" min="5" max="5" width="11.0"/>
    <col customWidth="1" min="6" max="6" width="10.75"/>
    <col customWidth="1" min="7" max="7" width="14.0"/>
    <col customWidth="1" min="8" max="9" width="13.88"/>
    <col customWidth="1" min="14" max="14" width="20.5"/>
  </cols>
  <sheetData>
    <row r="1">
      <c r="A1" s="26"/>
      <c r="B1" s="26"/>
      <c r="C1" s="4"/>
      <c r="D1" s="29"/>
      <c r="G1" s="30"/>
    </row>
    <row r="2">
      <c r="A2" s="31" t="s">
        <v>87</v>
      </c>
      <c r="C2" s="4"/>
      <c r="D2" s="29"/>
      <c r="E2" s="2" t="s">
        <v>88</v>
      </c>
      <c r="N2" s="32" t="s">
        <v>89</v>
      </c>
    </row>
    <row r="3">
      <c r="A3" s="33"/>
      <c r="C3" s="4"/>
      <c r="D3" s="29"/>
      <c r="G3" s="30"/>
      <c r="T3" s="30"/>
    </row>
    <row r="4">
      <c r="A4" s="34" t="s">
        <v>78</v>
      </c>
      <c r="B4" s="25">
        <f>5/60</f>
        <v>0.08333333333</v>
      </c>
      <c r="C4" s="4" t="s">
        <v>90</v>
      </c>
      <c r="D4" s="29">
        <f>SUM(F20:F270)</f>
        <v>2.091666667</v>
      </c>
      <c r="G4" s="30"/>
      <c r="N4" s="24" t="s">
        <v>78</v>
      </c>
      <c r="O4" s="24">
        <v>3.0</v>
      </c>
      <c r="P4" s="4" t="s">
        <v>90</v>
      </c>
      <c r="Q4" s="35">
        <f>SUM(S23:S61)</f>
        <v>9.75</v>
      </c>
      <c r="T4" s="30"/>
    </row>
    <row r="5">
      <c r="A5" s="34" t="s">
        <v>79</v>
      </c>
      <c r="B5" s="24">
        <f>241.4/1000</f>
        <v>0.2414</v>
      </c>
      <c r="G5" s="30"/>
      <c r="N5" s="24" t="s">
        <v>79</v>
      </c>
      <c r="O5" s="24">
        <f>41.7/1000</f>
        <v>0.0417</v>
      </c>
      <c r="T5" s="30"/>
    </row>
    <row r="6">
      <c r="A6" s="4" t="s">
        <v>91</v>
      </c>
      <c r="B6" s="4">
        <v>1.0</v>
      </c>
      <c r="G6" s="30"/>
      <c r="N6" s="4" t="s">
        <v>91</v>
      </c>
      <c r="O6" s="4">
        <v>6.0</v>
      </c>
      <c r="T6" s="30"/>
    </row>
    <row r="7">
      <c r="D7" s="36"/>
      <c r="E7" s="12" t="s">
        <v>92</v>
      </c>
      <c r="M7" s="22"/>
      <c r="T7" s="30"/>
    </row>
    <row r="8">
      <c r="A8" s="37" t="s">
        <v>93</v>
      </c>
      <c r="C8" s="37" t="s">
        <v>94</v>
      </c>
      <c r="D8" s="36"/>
      <c r="E8" s="38" t="s">
        <v>95</v>
      </c>
      <c r="F8" s="39" t="s">
        <v>96</v>
      </c>
      <c r="G8" s="40" t="s">
        <v>97</v>
      </c>
      <c r="H8" s="4" t="s">
        <v>98</v>
      </c>
      <c r="I8" s="4" t="s">
        <v>99</v>
      </c>
      <c r="J8" s="5" t="s">
        <v>100</v>
      </c>
      <c r="K8" s="5" t="s">
        <v>101</v>
      </c>
      <c r="L8" s="5"/>
      <c r="M8" s="41"/>
      <c r="Q8" s="36"/>
      <c r="R8" s="12" t="s">
        <v>92</v>
      </c>
    </row>
    <row r="9">
      <c r="A9" s="37" t="s">
        <v>102</v>
      </c>
      <c r="B9" s="16">
        <v>0.0</v>
      </c>
      <c r="C9" s="37" t="s">
        <v>103</v>
      </c>
      <c r="D9" s="42">
        <v>0.6</v>
      </c>
      <c r="E9" s="43">
        <f t="shared" ref="E9:E18" si="1">$B$5</f>
        <v>0.2414</v>
      </c>
      <c r="F9" s="39">
        <f t="shared" ref="F9:F271" si="2">$B$4/10</f>
        <v>0.008333333333</v>
      </c>
      <c r="G9" s="40">
        <f t="shared" ref="G9:G271" si="3">0.5/3</f>
        <v>0.1666666667</v>
      </c>
      <c r="H9" s="4">
        <f>A!$B$3 * 3</f>
        <v>224.9868</v>
      </c>
      <c r="I9" s="4">
        <f>A!$B$2*E9</f>
        <v>148.8564583</v>
      </c>
      <c r="J9" s="4">
        <v>0.0</v>
      </c>
      <c r="K9" s="27">
        <f>SUM(F19:F270)</f>
        <v>2.1</v>
      </c>
      <c r="L9" s="4">
        <v>0.0</v>
      </c>
      <c r="N9" s="37" t="s">
        <v>93</v>
      </c>
      <c r="P9" s="37" t="s">
        <v>94</v>
      </c>
      <c r="Q9" s="36"/>
      <c r="R9" s="38" t="s">
        <v>95</v>
      </c>
      <c r="S9" s="39" t="s">
        <v>96</v>
      </c>
      <c r="T9" s="40" t="s">
        <v>97</v>
      </c>
      <c r="U9" s="4" t="s">
        <v>98</v>
      </c>
      <c r="V9" s="4" t="s">
        <v>99</v>
      </c>
      <c r="W9" s="4" t="s">
        <v>100</v>
      </c>
    </row>
    <row r="10">
      <c r="A10" s="37" t="s">
        <v>104</v>
      </c>
      <c r="B10" s="9">
        <f>B9+F9*(D9*I9-(A!$B$4*(G9+B9/H9)^(1/2)))</f>
        <v>0.7170657386</v>
      </c>
      <c r="C10" s="37" t="s">
        <v>105</v>
      </c>
      <c r="D10" s="36">
        <f>D9+(F9*B9*(A!$B$8-D9)/(A!$B$12*A!$B$10))</f>
        <v>0.6</v>
      </c>
      <c r="E10" s="43">
        <f t="shared" si="1"/>
        <v>0.2414</v>
      </c>
      <c r="F10" s="39">
        <f t="shared" si="2"/>
        <v>0.008333333333</v>
      </c>
      <c r="G10" s="40">
        <f t="shared" si="3"/>
        <v>0.1666666667</v>
      </c>
      <c r="H10" s="4">
        <f>A!$B$3 * 3</f>
        <v>224.9868</v>
      </c>
      <c r="I10" s="4">
        <f>A!$B$2*E10</f>
        <v>148.8564583</v>
      </c>
      <c r="J10" s="27">
        <f>F9</f>
        <v>0.008333333333</v>
      </c>
      <c r="L10" s="4">
        <v>1.0</v>
      </c>
      <c r="N10" s="37" t="s">
        <v>102</v>
      </c>
      <c r="O10" s="16">
        <v>0.0</v>
      </c>
      <c r="P10" s="37" t="s">
        <v>103</v>
      </c>
      <c r="Q10" s="42">
        <v>0.6</v>
      </c>
      <c r="R10" s="43">
        <f t="shared" ref="R10:R21" si="4">$O$5</f>
        <v>0.0417</v>
      </c>
      <c r="S10" s="39">
        <f t="shared" ref="S10:S62" si="5">$O$4/12</f>
        <v>0.25</v>
      </c>
      <c r="T10" s="40">
        <f t="shared" ref="T10:T62" si="6">0.5/3</f>
        <v>0.1666666667</v>
      </c>
      <c r="U10" s="4">
        <f>A!$B$3 * 3</f>
        <v>224.9868</v>
      </c>
      <c r="V10" s="4">
        <f>A!$B$2*R10</f>
        <v>25.71381238</v>
      </c>
      <c r="W10" s="4">
        <v>0.0</v>
      </c>
    </row>
    <row r="11">
      <c r="A11" s="37" t="s">
        <v>106</v>
      </c>
      <c r="B11" s="9">
        <f>B10+F10*(D10*I10-(A!$B$4*(G10+B10/H10)^(1/2)))</f>
        <v>1.43387248</v>
      </c>
      <c r="C11" s="37" t="s">
        <v>107</v>
      </c>
      <c r="D11" s="36">
        <f>D10+(F10*B10*(A!$B$8-D10)/(A!$B$12*A!$B$10))</f>
        <v>0.6000288065</v>
      </c>
      <c r="E11" s="43">
        <f t="shared" si="1"/>
        <v>0.2414</v>
      </c>
      <c r="F11" s="39">
        <f t="shared" si="2"/>
        <v>0.008333333333</v>
      </c>
      <c r="G11" s="40">
        <f t="shared" si="3"/>
        <v>0.1666666667</v>
      </c>
      <c r="H11" s="4">
        <f>A!$B$3 * 3</f>
        <v>224.9868</v>
      </c>
      <c r="I11" s="4">
        <f>A!$B$2*E11</f>
        <v>148.8564583</v>
      </c>
      <c r="J11" s="27">
        <f t="shared" ref="J11:J270" si="7">J10+F10</f>
        <v>0.01666666667</v>
      </c>
      <c r="L11" s="4">
        <v>2.0</v>
      </c>
      <c r="N11" s="37" t="s">
        <v>104</v>
      </c>
      <c r="O11" s="9">
        <f>O10+S10*(Q10*V10-(A!$B$4*(T10+O10/U10)^(1/2)))</f>
        <v>3.040575277</v>
      </c>
      <c r="P11" s="37" t="s">
        <v>105</v>
      </c>
      <c r="Q11" s="36">
        <f>Q10+(S10*O10*(A!$B$8-Q10)/(A!$B$12*A!$B$10))</f>
        <v>0.6</v>
      </c>
      <c r="R11" s="43">
        <f t="shared" si="4"/>
        <v>0.0417</v>
      </c>
      <c r="S11" s="39">
        <f t="shared" si="5"/>
        <v>0.25</v>
      </c>
      <c r="T11" s="40">
        <f t="shared" si="6"/>
        <v>0.1666666667</v>
      </c>
      <c r="U11" s="4">
        <f>A!$B$3 * 3</f>
        <v>224.9868</v>
      </c>
      <c r="V11" s="4">
        <f>A!$B$2*R11</f>
        <v>25.71381238</v>
      </c>
      <c r="W11" s="27">
        <f>S10</f>
        <v>0.25</v>
      </c>
    </row>
    <row r="12">
      <c r="A12" s="37" t="s">
        <v>108</v>
      </c>
      <c r="B12" s="9">
        <f>B11+F11*(D11*I11-(A!$B$4*(G11+B11/H11)^(1/2)))</f>
        <v>2.150458469</v>
      </c>
      <c r="C12" s="37" t="s">
        <v>109</v>
      </c>
      <c r="D12" s="36">
        <f>D11+(F11*B11*(A!$B$8-D11)/(A!$B$12*A!$B$10))</f>
        <v>0.6000864034</v>
      </c>
      <c r="E12" s="43">
        <f t="shared" si="1"/>
        <v>0.2414</v>
      </c>
      <c r="F12" s="39">
        <f t="shared" si="2"/>
        <v>0.008333333333</v>
      </c>
      <c r="G12" s="40">
        <f t="shared" si="3"/>
        <v>0.1666666667</v>
      </c>
      <c r="H12" s="4">
        <f>A!$B$3 * 3</f>
        <v>224.9868</v>
      </c>
      <c r="I12" s="4">
        <f>A!$B$2*E12</f>
        <v>148.8564583</v>
      </c>
      <c r="J12" s="27">
        <f t="shared" si="7"/>
        <v>0.025</v>
      </c>
      <c r="L12" s="4">
        <v>3.0</v>
      </c>
      <c r="N12" s="37" t="s">
        <v>106</v>
      </c>
      <c r="O12" s="9">
        <f>O11+S11*(Q11*V11-(A!$B$4*(T11+O11/U11)^(1/2)))</f>
        <v>6.048692183</v>
      </c>
      <c r="P12" s="37" t="s">
        <v>107</v>
      </c>
      <c r="Q12" s="36">
        <f>Q11+(S11*O11*(A!$B$8-Q11)/(A!$B$12*A!$B$10))</f>
        <v>0.6036644416</v>
      </c>
      <c r="R12" s="43">
        <f t="shared" si="4"/>
        <v>0.0417</v>
      </c>
      <c r="S12" s="39">
        <f t="shared" si="5"/>
        <v>0.25</v>
      </c>
      <c r="T12" s="40">
        <f t="shared" si="6"/>
        <v>0.1666666667</v>
      </c>
      <c r="U12" s="4">
        <f>A!$B$3 * 3</f>
        <v>224.9868</v>
      </c>
      <c r="V12" s="4">
        <f>A!$B$2*R12</f>
        <v>25.71381238</v>
      </c>
      <c r="W12" s="27">
        <f t="shared" ref="W12:W61" si="8">W11+S11</f>
        <v>0.5</v>
      </c>
    </row>
    <row r="13">
      <c r="A13" s="37" t="s">
        <v>110</v>
      </c>
      <c r="B13" s="9">
        <f>B12+F12*(D12*I12-(A!$B$4*(G12+B12/H12)^(1/2)))</f>
        <v>2.866861848</v>
      </c>
      <c r="C13" s="37" t="s">
        <v>111</v>
      </c>
      <c r="D13" s="36">
        <f>D12+(F12*B12*(A!$B$8-D12)/(A!$B$12*A!$B$10))</f>
        <v>0.6001727682</v>
      </c>
      <c r="E13" s="43">
        <f t="shared" si="1"/>
        <v>0.2414</v>
      </c>
      <c r="F13" s="39">
        <f t="shared" si="2"/>
        <v>0.008333333333</v>
      </c>
      <c r="G13" s="40">
        <f t="shared" si="3"/>
        <v>0.1666666667</v>
      </c>
      <c r="H13" s="4">
        <f>A!$B$3 * 3</f>
        <v>224.9868</v>
      </c>
      <c r="I13" s="4">
        <f>A!$B$2*E13</f>
        <v>148.8564583</v>
      </c>
      <c r="J13" s="27">
        <f t="shared" si="7"/>
        <v>0.03333333333</v>
      </c>
      <c r="L13" s="4">
        <v>4.0</v>
      </c>
      <c r="N13" s="37" t="s">
        <v>108</v>
      </c>
      <c r="O13" s="9">
        <f>O12+S12*(Q12*V12-(A!$B$4*(T12+O12/U12)^(1/2)))</f>
        <v>9.049431374</v>
      </c>
      <c r="P13" s="37" t="s">
        <v>109</v>
      </c>
      <c r="Q13" s="36">
        <f>Q12+(S12*O12*(A!$B$8-Q12)/(A!$B$12*A!$B$10))</f>
        <v>0.6108651636</v>
      </c>
      <c r="R13" s="43">
        <f t="shared" si="4"/>
        <v>0.0417</v>
      </c>
      <c r="S13" s="39">
        <f t="shared" si="5"/>
        <v>0.25</v>
      </c>
      <c r="T13" s="40">
        <f t="shared" si="6"/>
        <v>0.1666666667</v>
      </c>
      <c r="U13" s="4">
        <f>A!$B$3 * 3</f>
        <v>224.9868</v>
      </c>
      <c r="V13" s="4">
        <f>A!$B$2*R13</f>
        <v>25.71381238</v>
      </c>
      <c r="W13" s="27">
        <f t="shared" si="8"/>
        <v>0.75</v>
      </c>
    </row>
    <row r="14">
      <c r="A14" s="37" t="s">
        <v>112</v>
      </c>
      <c r="B14" s="9">
        <f>B13+F13*(D13*I13-(A!$B$4*(G13+B13/H13)^(1/2)))</f>
        <v>3.583120652</v>
      </c>
      <c r="C14" s="37" t="s">
        <v>113</v>
      </c>
      <c r="D14" s="36">
        <f>D13+(F13*B13*(A!$B$8-D13)/(A!$B$12*A!$B$10))</f>
        <v>0.6002878714</v>
      </c>
      <c r="E14" s="43">
        <f t="shared" si="1"/>
        <v>0.2414</v>
      </c>
      <c r="F14" s="39">
        <f t="shared" si="2"/>
        <v>0.008333333333</v>
      </c>
      <c r="G14" s="40">
        <f t="shared" si="3"/>
        <v>0.1666666667</v>
      </c>
      <c r="H14" s="4">
        <f>A!$B$3 * 3</f>
        <v>224.9868</v>
      </c>
      <c r="I14" s="4">
        <f>A!$B$2*E14</f>
        <v>148.8564583</v>
      </c>
      <c r="J14" s="27">
        <f t="shared" si="7"/>
        <v>0.04166666667</v>
      </c>
      <c r="L14" s="4">
        <v>5.0</v>
      </c>
      <c r="N14" s="37" t="s">
        <v>110</v>
      </c>
      <c r="O14" s="9">
        <f>O13+S13*(Q13*V13-(A!$B$4*(T13+O13/U13)^(1/2)))</f>
        <v>12.06664899</v>
      </c>
      <c r="P14" s="37" t="s">
        <v>111</v>
      </c>
      <c r="Q14" s="36">
        <f>Q13+(S13*O13*(A!$B$8-Q13)/(A!$B$12*A!$B$10))</f>
        <v>0.6213763686</v>
      </c>
      <c r="R14" s="43">
        <f t="shared" si="4"/>
        <v>0.0417</v>
      </c>
      <c r="S14" s="39">
        <f t="shared" si="5"/>
        <v>0.25</v>
      </c>
      <c r="T14" s="40">
        <f t="shared" si="6"/>
        <v>0.1666666667</v>
      </c>
      <c r="U14" s="4">
        <f>A!$B$3 * 3</f>
        <v>224.9868</v>
      </c>
      <c r="V14" s="4">
        <f>A!$B$2*R14</f>
        <v>25.71381238</v>
      </c>
      <c r="W14" s="27">
        <f t="shared" si="8"/>
        <v>1</v>
      </c>
    </row>
    <row r="15">
      <c r="A15" s="37" t="s">
        <v>114</v>
      </c>
      <c r="B15" s="9">
        <f>B14+F14*(D14*I14-(A!$B$4*(G14+B14/H14)^(1/2)))</f>
        <v>4.299272804</v>
      </c>
      <c r="C15" s="37" t="s">
        <v>115</v>
      </c>
      <c r="D15" s="36">
        <f>D14+(F14*B14*(A!$B$8-D14)/(A!$B$12*A!$B$10))</f>
        <v>0.6004316768</v>
      </c>
      <c r="E15" s="43">
        <f t="shared" si="1"/>
        <v>0.2414</v>
      </c>
      <c r="F15" s="39">
        <f t="shared" si="2"/>
        <v>0.008333333333</v>
      </c>
      <c r="G15" s="40">
        <f t="shared" si="3"/>
        <v>0.1666666667</v>
      </c>
      <c r="H15" s="4">
        <f>A!$B$3 * 3</f>
        <v>224.9868</v>
      </c>
      <c r="I15" s="4">
        <f>A!$B$2*E15</f>
        <v>148.8564583</v>
      </c>
      <c r="J15" s="27">
        <f t="shared" si="7"/>
        <v>0.05</v>
      </c>
      <c r="L15" s="4">
        <v>6.0</v>
      </c>
      <c r="N15" s="37" t="s">
        <v>112</v>
      </c>
      <c r="O15" s="9">
        <f>O14+S14*(Q14*V14-(A!$B$4*(T14+O14/U14)^(1/2)))</f>
        <v>15.12241665</v>
      </c>
      <c r="P15" s="37" t="s">
        <v>113</v>
      </c>
      <c r="Q15" s="36">
        <f>Q14+(S14*O14*(A!$B$8-Q14)/(A!$B$12*A!$B$10))</f>
        <v>0.6348826385</v>
      </c>
      <c r="R15" s="43">
        <f t="shared" si="4"/>
        <v>0.0417</v>
      </c>
      <c r="S15" s="39">
        <f t="shared" si="5"/>
        <v>0.25</v>
      </c>
      <c r="T15" s="40">
        <f t="shared" si="6"/>
        <v>0.1666666667</v>
      </c>
      <c r="U15" s="4">
        <f>A!$B$3 * 3</f>
        <v>224.9868</v>
      </c>
      <c r="V15" s="4">
        <f>A!$B$2*R15</f>
        <v>25.71381238</v>
      </c>
      <c r="W15" s="27">
        <f t="shared" si="8"/>
        <v>1.25</v>
      </c>
    </row>
    <row r="16">
      <c r="A16" s="37" t="s">
        <v>116</v>
      </c>
      <c r="B16" s="9">
        <f>B15+F15*(D15*I15-(A!$B$4*(G15+B15/H15)^(1/2)))</f>
        <v>5.01535611</v>
      </c>
      <c r="C16" s="37" t="s">
        <v>117</v>
      </c>
      <c r="D16" s="36">
        <f>D15+(F15*B15*(A!$B$8-D15)/(A!$B$12*A!$B$10))</f>
        <v>0.6006041416</v>
      </c>
      <c r="E16" s="43">
        <f t="shared" si="1"/>
        <v>0.2414</v>
      </c>
      <c r="F16" s="39">
        <f t="shared" si="2"/>
        <v>0.008333333333</v>
      </c>
      <c r="G16" s="40">
        <f t="shared" si="3"/>
        <v>0.1666666667</v>
      </c>
      <c r="H16" s="4">
        <f>A!$B$3 * 3</f>
        <v>224.9868</v>
      </c>
      <c r="I16" s="4">
        <f>A!$B$2*E16</f>
        <v>148.8564583</v>
      </c>
      <c r="J16" s="27">
        <f t="shared" si="7"/>
        <v>0.05833333333</v>
      </c>
      <c r="L16" s="4">
        <v>7.0</v>
      </c>
      <c r="N16" s="37" t="s">
        <v>114</v>
      </c>
      <c r="O16" s="9">
        <f>O15+S15*(Q15*V15-(A!$B$4*(T15+O15/U15)^(1/2)))</f>
        <v>18.23650429</v>
      </c>
      <c r="P16" s="37" t="s">
        <v>115</v>
      </c>
      <c r="Q16" s="36">
        <f>Q15+(S15*O15*(A!$B$8-Q15)/(A!$B$12*A!$B$10))</f>
        <v>0.65098873</v>
      </c>
      <c r="R16" s="43">
        <f t="shared" si="4"/>
        <v>0.0417</v>
      </c>
      <c r="S16" s="39">
        <f t="shared" si="5"/>
        <v>0.25</v>
      </c>
      <c r="T16" s="40">
        <f t="shared" si="6"/>
        <v>0.1666666667</v>
      </c>
      <c r="U16" s="4">
        <f>A!$B$3 * 3</f>
        <v>224.9868</v>
      </c>
      <c r="V16" s="4">
        <f>A!$B$2*R16</f>
        <v>25.71381238</v>
      </c>
      <c r="W16" s="27">
        <f t="shared" si="8"/>
        <v>1.5</v>
      </c>
    </row>
    <row r="17">
      <c r="A17" s="37" t="s">
        <v>118</v>
      </c>
      <c r="B17" s="9">
        <f>B16+F16*(D16*I16-(A!$B$4*(G16+B16/H16)^(1/2)))</f>
        <v>5.731408254</v>
      </c>
      <c r="C17" s="37" t="s">
        <v>119</v>
      </c>
      <c r="D17" s="36">
        <f>D16+(F16*B16*(A!$B$8-D16)/(A!$B$12*A!$B$10))</f>
        <v>0.6008052162</v>
      </c>
      <c r="E17" s="43">
        <f t="shared" si="1"/>
        <v>0.2414</v>
      </c>
      <c r="F17" s="39">
        <f t="shared" si="2"/>
        <v>0.008333333333</v>
      </c>
      <c r="G17" s="40">
        <f t="shared" si="3"/>
        <v>0.1666666667</v>
      </c>
      <c r="H17" s="4">
        <f>A!$B$3 * 3</f>
        <v>224.9868</v>
      </c>
      <c r="I17" s="4">
        <f>A!$B$2*E17</f>
        <v>148.8564583</v>
      </c>
      <c r="J17" s="27">
        <f t="shared" si="7"/>
        <v>0.06666666667</v>
      </c>
      <c r="L17" s="4">
        <v>8.0</v>
      </c>
      <c r="N17" s="37" t="s">
        <v>116</v>
      </c>
      <c r="O17" s="9">
        <f>O16+S16*(Q16*V16-(A!$B$4*(T16+O16/U16)^(1/2)))</f>
        <v>21.42592012</v>
      </c>
      <c r="P17" s="37" t="s">
        <v>117</v>
      </c>
      <c r="Q17" s="36">
        <f>Q16+(S16*O16*(A!$B$8-Q16)/(A!$B$12*A!$B$10))</f>
        <v>0.6692315255</v>
      </c>
      <c r="R17" s="43">
        <f t="shared" si="4"/>
        <v>0.0417</v>
      </c>
      <c r="S17" s="39">
        <f t="shared" si="5"/>
        <v>0.25</v>
      </c>
      <c r="T17" s="40">
        <f t="shared" si="6"/>
        <v>0.1666666667</v>
      </c>
      <c r="U17" s="4">
        <f>A!$B$3 * 3</f>
        <v>224.9868</v>
      </c>
      <c r="V17" s="4">
        <f>A!$B$2*R17</f>
        <v>25.71381238</v>
      </c>
      <c r="W17" s="27">
        <f t="shared" si="8"/>
        <v>1.75</v>
      </c>
    </row>
    <row r="18">
      <c r="A18" s="37" t="s">
        <v>120</v>
      </c>
      <c r="B18" s="9">
        <f>B17+F17*(D17*I17-(A!$B$4*(G17+B17/H17)^(1/2)))</f>
        <v>6.447466791</v>
      </c>
      <c r="C18" s="37" t="s">
        <v>121</v>
      </c>
      <c r="D18" s="36">
        <f>D17+(F17*B17*(A!$B$8-D17)/(A!$B$12*A!$B$10))</f>
        <v>0.6010348442</v>
      </c>
      <c r="E18" s="43">
        <f t="shared" si="1"/>
        <v>0.2414</v>
      </c>
      <c r="F18" s="39">
        <f t="shared" si="2"/>
        <v>0.008333333333</v>
      </c>
      <c r="G18" s="40">
        <f t="shared" si="3"/>
        <v>0.1666666667</v>
      </c>
      <c r="H18" s="4">
        <f>A!$B$3 * 3</f>
        <v>224.9868</v>
      </c>
      <c r="I18" s="4">
        <f>A!$B$2*E18</f>
        <v>148.8564583</v>
      </c>
      <c r="J18" s="27">
        <f t="shared" si="7"/>
        <v>0.075</v>
      </c>
      <c r="L18" s="4">
        <v>9.0</v>
      </c>
      <c r="N18" s="37" t="s">
        <v>118</v>
      </c>
      <c r="O18" s="9">
        <f>O17+S17*(Q17*V17-(A!$B$4*(T17+O17/U17)^(1/2)))</f>
        <v>24.70452307</v>
      </c>
      <c r="P18" s="37" t="s">
        <v>119</v>
      </c>
      <c r="Q18" s="36">
        <f>Q17+(S17*O17*(A!$B$8-Q17)/(A!$B$12*A!$B$10))</f>
        <v>0.689094613</v>
      </c>
      <c r="R18" s="43">
        <f t="shared" si="4"/>
        <v>0.0417</v>
      </c>
      <c r="S18" s="39">
        <f t="shared" si="5"/>
        <v>0.25</v>
      </c>
      <c r="T18" s="40">
        <f t="shared" si="6"/>
        <v>0.1666666667</v>
      </c>
      <c r="U18" s="4">
        <f>A!$B$3 * 3</f>
        <v>224.9868</v>
      </c>
      <c r="V18" s="4">
        <f>A!$B$2*R18</f>
        <v>25.71381238</v>
      </c>
      <c r="W18" s="27">
        <f t="shared" si="8"/>
        <v>2</v>
      </c>
    </row>
    <row r="19">
      <c r="A19" s="37" t="s">
        <v>122</v>
      </c>
      <c r="B19" s="44">
        <f>B18+F18*(D18*I18-(A!$B$4*(G18+B18/H18)^(1/2)))</f>
        <v>7.163569145</v>
      </c>
      <c r="C19" s="37" t="s">
        <v>123</v>
      </c>
      <c r="D19" s="36">
        <f>D18+(F18*B18*(A!$B$8-D18)/(A!$B$12*A!$B$10))</f>
        <v>0.6012929628</v>
      </c>
      <c r="E19" s="19">
        <v>0.0</v>
      </c>
      <c r="F19" s="45">
        <f t="shared" si="2"/>
        <v>0.008333333333</v>
      </c>
      <c r="G19" s="40">
        <f t="shared" si="3"/>
        <v>0.1666666667</v>
      </c>
      <c r="H19" s="4">
        <f>A!$B$3 * 3</f>
        <v>224.9868</v>
      </c>
      <c r="I19" s="4">
        <f>A!$B$2*E19</f>
        <v>0</v>
      </c>
      <c r="J19" s="27">
        <f t="shared" si="7"/>
        <v>0.08333333333</v>
      </c>
      <c r="L19" s="4">
        <v>10.0</v>
      </c>
      <c r="N19" s="37" t="s">
        <v>120</v>
      </c>
      <c r="O19" s="9">
        <f>O18+S18*(Q18*V18-(A!$B$4*(T18+O18/U18)^(1/2)))</f>
        <v>28.0827253</v>
      </c>
      <c r="P19" s="37" t="s">
        <v>121</v>
      </c>
      <c r="Q19" s="36">
        <f>Q18+(S18*O18*(A!$B$8-Q18)/(A!$B$12*A!$B$10))</f>
        <v>0.7100258522</v>
      </c>
      <c r="R19" s="43">
        <f t="shared" si="4"/>
        <v>0.0417</v>
      </c>
      <c r="S19" s="39">
        <f t="shared" si="5"/>
        <v>0.25</v>
      </c>
      <c r="T19" s="40">
        <f t="shared" si="6"/>
        <v>0.1666666667</v>
      </c>
      <c r="U19" s="4">
        <f>A!$B$3 * 3</f>
        <v>224.9868</v>
      </c>
      <c r="V19" s="4">
        <f>A!$B$2*R19</f>
        <v>25.71381238</v>
      </c>
      <c r="W19" s="27">
        <f t="shared" si="8"/>
        <v>2.25</v>
      </c>
    </row>
    <row r="20">
      <c r="A20" s="37" t="s">
        <v>124</v>
      </c>
      <c r="B20" s="9">
        <f>B19+F19*(D19*I19-(A!$B$4*(G19+B19/H19)^(1/2)))</f>
        <v>7.133866424</v>
      </c>
      <c r="C20" s="37" t="s">
        <v>125</v>
      </c>
      <c r="D20" s="36">
        <f>D19+(F19*B19*(A!$B$8-D19)/(A!$B$12*A!$B$10))</f>
        <v>0.6015795022</v>
      </c>
      <c r="E20" s="19">
        <v>0.0</v>
      </c>
      <c r="F20" s="45">
        <f t="shared" si="2"/>
        <v>0.008333333333</v>
      </c>
      <c r="G20" s="40">
        <f t="shared" si="3"/>
        <v>0.1666666667</v>
      </c>
      <c r="H20" s="4">
        <f>A!$B$3 * 3</f>
        <v>224.9868</v>
      </c>
      <c r="I20" s="4">
        <f>A!$B$2*E20</f>
        <v>0</v>
      </c>
      <c r="J20" s="27">
        <f t="shared" si="7"/>
        <v>0.09166666667</v>
      </c>
      <c r="L20" s="4">
        <v>11.0</v>
      </c>
      <c r="N20" s="37" t="s">
        <v>122</v>
      </c>
      <c r="O20" s="9">
        <f>O19+S19*(Q19*V19-(A!$B$4*(T19+O19/U19)^(1/2)))</f>
        <v>31.56730413</v>
      </c>
      <c r="P20" s="37" t="s">
        <v>123</v>
      </c>
      <c r="Q20" s="36">
        <f>Q19+(S19*O19*(A!$B$8-Q19)/(A!$B$12*A!$B$10))</f>
        <v>0.7314579435</v>
      </c>
      <c r="R20" s="43">
        <f t="shared" si="4"/>
        <v>0.0417</v>
      </c>
      <c r="S20" s="39">
        <f t="shared" si="5"/>
        <v>0.25</v>
      </c>
      <c r="T20" s="40">
        <f t="shared" si="6"/>
        <v>0.1666666667</v>
      </c>
      <c r="U20" s="4">
        <f>A!$B$3 * 3</f>
        <v>224.9868</v>
      </c>
      <c r="V20" s="4">
        <f>A!$B$2*R20</f>
        <v>25.71381238</v>
      </c>
      <c r="W20" s="27">
        <f t="shared" si="8"/>
        <v>2.5</v>
      </c>
    </row>
    <row r="21">
      <c r="A21" s="37" t="s">
        <v>126</v>
      </c>
      <c r="B21" s="9">
        <f>B20+F20*(D20*I20-(A!$B$4*(G20+B20/H20)^(1/2)))</f>
        <v>7.104173581</v>
      </c>
      <c r="C21" s="37" t="s">
        <v>127</v>
      </c>
      <c r="D21" s="36">
        <f>D20+(F20*B20*(A!$B$8-D20)/(A!$B$12*A!$B$10))</f>
        <v>0.6018645799</v>
      </c>
      <c r="E21" s="19">
        <v>0.0</v>
      </c>
      <c r="F21" s="45">
        <f t="shared" si="2"/>
        <v>0.008333333333</v>
      </c>
      <c r="G21" s="40">
        <f t="shared" si="3"/>
        <v>0.1666666667</v>
      </c>
      <c r="H21" s="4">
        <f>A!$B$3 * 3</f>
        <v>224.9868</v>
      </c>
      <c r="I21" s="4">
        <f>A!$B$2*E21</f>
        <v>0</v>
      </c>
      <c r="J21" s="27">
        <f t="shared" si="7"/>
        <v>0.1</v>
      </c>
      <c r="L21" s="4">
        <v>12.0</v>
      </c>
      <c r="N21" s="37" t="s">
        <v>124</v>
      </c>
      <c r="O21" s="9">
        <f>O20+S20*(Q20*V20-(A!$B$4*(T20+O20/U20)^(1/2)))</f>
        <v>35.16134247</v>
      </c>
      <c r="P21" s="37" t="s">
        <v>125</v>
      </c>
      <c r="Q21" s="36">
        <f>Q20+(S20*O20*(A!$B$8-Q20)/(A!$B$12*A!$B$10))</f>
        <v>0.7528314894</v>
      </c>
      <c r="R21" s="43">
        <f t="shared" si="4"/>
        <v>0.0417</v>
      </c>
      <c r="S21" s="39">
        <f t="shared" si="5"/>
        <v>0.25</v>
      </c>
      <c r="T21" s="40">
        <f t="shared" si="6"/>
        <v>0.1666666667</v>
      </c>
      <c r="U21" s="4">
        <f>A!$B$3 * 3</f>
        <v>224.9868</v>
      </c>
      <c r="V21" s="4">
        <f>A!$B$2*R21</f>
        <v>25.71381238</v>
      </c>
      <c r="W21" s="27">
        <f t="shared" si="8"/>
        <v>2.75</v>
      </c>
    </row>
    <row r="22">
      <c r="A22" s="37" t="s">
        <v>128</v>
      </c>
      <c r="B22" s="9">
        <f>B21+F21*(D21*I21-(A!$B$4*(G21+B21/H21)^(1/2)))</f>
        <v>7.074490618</v>
      </c>
      <c r="C22" s="37" t="s">
        <v>129</v>
      </c>
      <c r="D22" s="36">
        <f>D21+(F21*B21*(A!$B$8-D21)/(A!$B$12*A!$B$10))</f>
        <v>0.6021481998</v>
      </c>
      <c r="E22" s="19">
        <v>0.0</v>
      </c>
      <c r="F22" s="45">
        <f t="shared" si="2"/>
        <v>0.008333333333</v>
      </c>
      <c r="G22" s="40">
        <f t="shared" si="3"/>
        <v>0.1666666667</v>
      </c>
      <c r="H22" s="4">
        <f>A!$B$3 * 3</f>
        <v>224.9868</v>
      </c>
      <c r="I22" s="4">
        <f>A!$B$2*E22</f>
        <v>0</v>
      </c>
      <c r="J22" s="27">
        <f t="shared" si="7"/>
        <v>0.1083333333</v>
      </c>
      <c r="L22" s="4">
        <v>13.0</v>
      </c>
      <c r="N22" s="37" t="s">
        <v>126</v>
      </c>
      <c r="O22" s="44">
        <f>O21+S21*(Q21*V21-(A!$B$4*(T21+O21/U21)^(1/2)))</f>
        <v>38.86431329</v>
      </c>
      <c r="P22" s="37" t="s">
        <v>127</v>
      </c>
      <c r="Q22" s="36">
        <f>Q21+(S21*O21*(A!$B$8-Q21)/(A!$B$12*A!$B$10))</f>
        <v>0.7736194142</v>
      </c>
      <c r="R22" s="5">
        <v>0.0</v>
      </c>
      <c r="S22" s="45">
        <f t="shared" si="5"/>
        <v>0.25</v>
      </c>
      <c r="T22" s="40">
        <f t="shared" si="6"/>
        <v>0.1666666667</v>
      </c>
      <c r="U22" s="4">
        <f>A!$B$3 * 3</f>
        <v>224.9868</v>
      </c>
      <c r="V22" s="4">
        <f>A!$B$2*R22</f>
        <v>0</v>
      </c>
      <c r="W22" s="27">
        <f t="shared" si="8"/>
        <v>3</v>
      </c>
    </row>
    <row r="23">
      <c r="A23" s="37" t="s">
        <v>130</v>
      </c>
      <c r="B23" s="9">
        <f>B22+F22*(D22*I22-(A!$B$4*(G22+B22/H22)^(1/2)))</f>
        <v>7.044817533</v>
      </c>
      <c r="C23" s="37" t="s">
        <v>131</v>
      </c>
      <c r="D23" s="36">
        <f>D22+(F22*B22*(A!$B$8-D22)/(A!$B$12*A!$B$10))</f>
        <v>0.6024303659</v>
      </c>
      <c r="E23" s="19">
        <v>0.0</v>
      </c>
      <c r="F23" s="45">
        <f t="shared" si="2"/>
        <v>0.008333333333</v>
      </c>
      <c r="G23" s="40">
        <f t="shared" si="3"/>
        <v>0.1666666667</v>
      </c>
      <c r="H23" s="4">
        <f>A!$B$3 * 3</f>
        <v>224.9868</v>
      </c>
      <c r="I23" s="4">
        <f>A!$B$2*E23</f>
        <v>0</v>
      </c>
      <c r="J23" s="27">
        <f t="shared" si="7"/>
        <v>0.1166666667</v>
      </c>
      <c r="L23" s="4">
        <v>14.0</v>
      </c>
      <c r="N23" s="37" t="s">
        <v>128</v>
      </c>
      <c r="O23" s="9">
        <f>O22+S22*(Q22*V22-(A!$B$4*(T22+O22/U22)^(1/2)))</f>
        <v>37.6991402</v>
      </c>
      <c r="P23" s="37" t="s">
        <v>129</v>
      </c>
      <c r="Q23" s="36">
        <f>Q22+(S22*O22*(A!$B$8-Q22)/(A!$B$12*A!$B$10))</f>
        <v>0.7933510075</v>
      </c>
      <c r="R23" s="5">
        <v>0.0</v>
      </c>
      <c r="S23" s="45">
        <f t="shared" si="5"/>
        <v>0.25</v>
      </c>
      <c r="T23" s="40">
        <f t="shared" si="6"/>
        <v>0.1666666667</v>
      </c>
      <c r="U23" s="4">
        <f>A!$B$3 * 3</f>
        <v>224.9868</v>
      </c>
      <c r="V23" s="4">
        <f>A!$B$2*R23</f>
        <v>0</v>
      </c>
      <c r="W23" s="27">
        <f t="shared" si="8"/>
        <v>3.25</v>
      </c>
    </row>
    <row r="24">
      <c r="A24" s="37" t="s">
        <v>132</v>
      </c>
      <c r="B24" s="9">
        <f>B23+F23*(D23*I23-(A!$B$4*(G23+B23/H23)^(1/2)))</f>
        <v>7.015154327</v>
      </c>
      <c r="C24" s="37" t="s">
        <v>133</v>
      </c>
      <c r="D24" s="36">
        <f>D23+(F23*B23*(A!$B$8-D23)/(A!$B$12*A!$B$10))</f>
        <v>0.6027110824</v>
      </c>
      <c r="E24" s="19">
        <v>0.0</v>
      </c>
      <c r="F24" s="45">
        <f t="shared" si="2"/>
        <v>0.008333333333</v>
      </c>
      <c r="G24" s="40">
        <f t="shared" si="3"/>
        <v>0.1666666667</v>
      </c>
      <c r="H24" s="4">
        <f>A!$B$3 * 3</f>
        <v>224.9868</v>
      </c>
      <c r="I24" s="4">
        <f>A!$B$2*E24</f>
        <v>0</v>
      </c>
      <c r="J24" s="27">
        <f t="shared" si="7"/>
        <v>0.125</v>
      </c>
      <c r="L24" s="4">
        <v>15.0</v>
      </c>
      <c r="N24" s="37" t="s">
        <v>130</v>
      </c>
      <c r="O24" s="9">
        <f>O23+S23*(Q23*V23-(A!$B$4*(T23+O23/U23)^(1/2)))</f>
        <v>36.54289069</v>
      </c>
      <c r="P24" s="37" t="s">
        <v>131</v>
      </c>
      <c r="Q24" s="36">
        <f>Q23+(S23*O23*(A!$B$8-Q23)/(A!$B$12*A!$B$10))</f>
        <v>0.8095027357</v>
      </c>
      <c r="R24" s="5">
        <v>0.0</v>
      </c>
      <c r="S24" s="45">
        <f t="shared" si="5"/>
        <v>0.25</v>
      </c>
      <c r="T24" s="40">
        <f t="shared" si="6"/>
        <v>0.1666666667</v>
      </c>
      <c r="U24" s="4">
        <f>A!$B$3 * 3</f>
        <v>224.9868</v>
      </c>
      <c r="V24" s="4">
        <f>A!$B$2*R24</f>
        <v>0</v>
      </c>
      <c r="W24" s="27">
        <f t="shared" si="8"/>
        <v>3.5</v>
      </c>
    </row>
    <row r="25">
      <c r="A25" s="37" t="s">
        <v>134</v>
      </c>
      <c r="B25" s="9">
        <f>B24+F24*(D24*I24-(A!$B$4*(G24+B24/H24)^(1/2)))</f>
        <v>6.985500999</v>
      </c>
      <c r="C25" s="37" t="s">
        <v>135</v>
      </c>
      <c r="D25" s="36">
        <f>D24+(F24*B24*(A!$B$8-D24)/(A!$B$12*A!$B$10))</f>
        <v>0.6029903532</v>
      </c>
      <c r="E25" s="19">
        <v>0.0</v>
      </c>
      <c r="F25" s="45">
        <f t="shared" si="2"/>
        <v>0.008333333333</v>
      </c>
      <c r="G25" s="40">
        <f t="shared" si="3"/>
        <v>0.1666666667</v>
      </c>
      <c r="H25" s="4">
        <f>A!$B$3 * 3</f>
        <v>224.9868</v>
      </c>
      <c r="I25" s="4">
        <f>A!$B$2*E25</f>
        <v>0</v>
      </c>
      <c r="J25" s="27">
        <f t="shared" si="7"/>
        <v>0.1333333333</v>
      </c>
      <c r="L25" s="4">
        <v>16.0</v>
      </c>
      <c r="N25" s="37" t="s">
        <v>132</v>
      </c>
      <c r="O25" s="9">
        <f>O24+S24*(Q24*V24-(A!$B$4*(T24+O24/U24)^(1/2)))</f>
        <v>35.39556503</v>
      </c>
      <c r="P25" s="37" t="s">
        <v>133</v>
      </c>
      <c r="Q25" s="36">
        <f>Q24+(S24*O24*(A!$B$8-Q24)/(A!$B$12*A!$B$10))</f>
        <v>0.8227879677</v>
      </c>
      <c r="R25" s="5">
        <v>0.0</v>
      </c>
      <c r="S25" s="45">
        <f t="shared" si="5"/>
        <v>0.25</v>
      </c>
      <c r="T25" s="40">
        <f t="shared" si="6"/>
        <v>0.1666666667</v>
      </c>
      <c r="U25" s="4">
        <f>A!$B$3 * 3</f>
        <v>224.9868</v>
      </c>
      <c r="V25" s="4">
        <f>A!$B$2*R25</f>
        <v>0</v>
      </c>
      <c r="W25" s="27">
        <f t="shared" si="8"/>
        <v>3.75</v>
      </c>
    </row>
    <row r="26">
      <c r="A26" s="37" t="s">
        <v>136</v>
      </c>
      <c r="B26" s="9">
        <f>B25+F25*(D25*I25-(A!$B$4*(G25+B25/H25)^(1/2)))</f>
        <v>6.955857551</v>
      </c>
      <c r="C26" s="37" t="s">
        <v>137</v>
      </c>
      <c r="D26" s="36">
        <f>D25+(F25*B25*(A!$B$8-D25)/(A!$B$12*A!$B$10))</f>
        <v>0.6032681822</v>
      </c>
      <c r="E26" s="19">
        <v>0.0</v>
      </c>
      <c r="F26" s="45">
        <f t="shared" si="2"/>
        <v>0.008333333333</v>
      </c>
      <c r="G26" s="40">
        <f t="shared" si="3"/>
        <v>0.1666666667</v>
      </c>
      <c r="H26" s="4">
        <f>A!$B$3 * 3</f>
        <v>224.9868</v>
      </c>
      <c r="I26" s="4">
        <f>A!$B$2*E26</f>
        <v>0</v>
      </c>
      <c r="J26" s="27">
        <f t="shared" si="7"/>
        <v>0.1416666667</v>
      </c>
      <c r="L26" s="4">
        <v>17.0</v>
      </c>
      <c r="N26" s="37" t="s">
        <v>134</v>
      </c>
      <c r="O26" s="9">
        <f>O25+S25*(Q25*V25-(A!$B$4*(T25+O25/U25)^(1/2)))</f>
        <v>34.25716349</v>
      </c>
      <c r="P26" s="37" t="s">
        <v>135</v>
      </c>
      <c r="Q26" s="36">
        <f>Q25+(S25*O25*(A!$B$8-Q25)/(A!$B$12*A!$B$10))</f>
        <v>0.8337670143</v>
      </c>
      <c r="R26" s="5">
        <v>0.0</v>
      </c>
      <c r="S26" s="45">
        <f t="shared" si="5"/>
        <v>0.25</v>
      </c>
      <c r="T26" s="40">
        <f t="shared" si="6"/>
        <v>0.1666666667</v>
      </c>
      <c r="U26" s="4">
        <f>A!$B$3 * 3</f>
        <v>224.9868</v>
      </c>
      <c r="V26" s="4">
        <f>A!$B$2*R26</f>
        <v>0</v>
      </c>
      <c r="W26" s="27">
        <f t="shared" si="8"/>
        <v>4</v>
      </c>
    </row>
    <row r="27">
      <c r="A27" s="37" t="s">
        <v>138</v>
      </c>
      <c r="B27" s="9">
        <f>B26+F26*(D26*I26-(A!$B$4*(G26+B26/H26)^(1/2)))</f>
        <v>6.926223981</v>
      </c>
      <c r="C27" s="37" t="s">
        <v>139</v>
      </c>
      <c r="D27" s="36">
        <f>D26+(F26*B26*(A!$B$8-D26)/(A!$B$12*A!$B$10))</f>
        <v>0.6035445735</v>
      </c>
      <c r="E27" s="19">
        <v>0.0</v>
      </c>
      <c r="F27" s="45">
        <f t="shared" si="2"/>
        <v>0.008333333333</v>
      </c>
      <c r="G27" s="40">
        <f t="shared" si="3"/>
        <v>0.1666666667</v>
      </c>
      <c r="H27" s="4">
        <f>A!$B$3 * 3</f>
        <v>224.9868</v>
      </c>
      <c r="I27" s="4">
        <f>A!$B$2*E27</f>
        <v>0</v>
      </c>
      <c r="J27" s="27">
        <f t="shared" si="7"/>
        <v>0.15</v>
      </c>
      <c r="L27" s="4">
        <v>18.0</v>
      </c>
      <c r="N27" s="37" t="s">
        <v>136</v>
      </c>
      <c r="O27" s="9">
        <f>O26+S26*(Q26*V26-(A!$B$4*(T26+O26/U26)^(1/2)))</f>
        <v>33.12768633</v>
      </c>
      <c r="P27" s="37" t="s">
        <v>137</v>
      </c>
      <c r="Q27" s="36">
        <f>Q26+(S26*O26*(A!$B$8-Q26)/(A!$B$12*A!$B$10))</f>
        <v>0.8428820112</v>
      </c>
      <c r="R27" s="5">
        <v>0.0</v>
      </c>
      <c r="S27" s="45">
        <f t="shared" si="5"/>
        <v>0.25</v>
      </c>
      <c r="T27" s="40">
        <f t="shared" si="6"/>
        <v>0.1666666667</v>
      </c>
      <c r="U27" s="4">
        <f>A!$B$3 * 3</f>
        <v>224.9868</v>
      </c>
      <c r="V27" s="4">
        <f>A!$B$2*R27</f>
        <v>0</v>
      </c>
      <c r="W27" s="27">
        <f t="shared" si="8"/>
        <v>4.25</v>
      </c>
    </row>
    <row r="28">
      <c r="A28" s="37" t="s">
        <v>140</v>
      </c>
      <c r="B28" s="9">
        <f>B27+F27*(D27*I27-(A!$B$4*(G27+B27/H27)^(1/2)))</f>
        <v>6.89660029</v>
      </c>
      <c r="C28" s="37" t="s">
        <v>141</v>
      </c>
      <c r="D28" s="36">
        <f>D27+(F27*B27*(A!$B$8-D27)/(A!$B$12*A!$B$10))</f>
        <v>0.603819531</v>
      </c>
      <c r="E28" s="19">
        <v>0.0</v>
      </c>
      <c r="F28" s="45">
        <f t="shared" si="2"/>
        <v>0.008333333333</v>
      </c>
      <c r="G28" s="40">
        <f t="shared" si="3"/>
        <v>0.1666666667</v>
      </c>
      <c r="H28" s="4">
        <f>A!$B$3 * 3</f>
        <v>224.9868</v>
      </c>
      <c r="I28" s="4">
        <f>A!$B$2*E28</f>
        <v>0</v>
      </c>
      <c r="J28" s="27">
        <f t="shared" si="7"/>
        <v>0.1583333333</v>
      </c>
      <c r="L28" s="4">
        <v>19.0</v>
      </c>
      <c r="N28" s="37" t="s">
        <v>138</v>
      </c>
      <c r="O28" s="9">
        <f>O27+S27*(Q27*V27-(A!$B$4*(T27+O27/U27)^(1/2)))</f>
        <v>32.00713385</v>
      </c>
      <c r="P28" s="37" t="s">
        <v>139</v>
      </c>
      <c r="Q28" s="36">
        <f>Q27+(S27*O27*(A!$B$8-Q27)/(A!$B$12*A!$B$10))</f>
        <v>0.8504834326</v>
      </c>
      <c r="R28" s="5">
        <v>0.0</v>
      </c>
      <c r="S28" s="45">
        <f t="shared" si="5"/>
        <v>0.25</v>
      </c>
      <c r="T28" s="40">
        <f t="shared" si="6"/>
        <v>0.1666666667</v>
      </c>
      <c r="U28" s="4">
        <f>A!$B$3 * 3</f>
        <v>224.9868</v>
      </c>
      <c r="V28" s="4">
        <f>A!$B$2*R28</f>
        <v>0</v>
      </c>
      <c r="W28" s="27">
        <f t="shared" si="8"/>
        <v>4.5</v>
      </c>
    </row>
    <row r="29">
      <c r="A29" s="37" t="s">
        <v>142</v>
      </c>
      <c r="B29" s="9">
        <f>B28+F28*(D28*I28-(A!$B$4*(G28+B28/H28)^(1/2)))</f>
        <v>6.866986478</v>
      </c>
      <c r="C29" s="37" t="s">
        <v>143</v>
      </c>
      <c r="D29" s="36">
        <f>D28+(F28*B28*(A!$B$8-D28)/(A!$B$12*A!$B$10))</f>
        <v>0.6040930585</v>
      </c>
      <c r="E29" s="19">
        <v>0.0</v>
      </c>
      <c r="F29" s="45">
        <f t="shared" si="2"/>
        <v>0.008333333333</v>
      </c>
      <c r="G29" s="40">
        <f t="shared" si="3"/>
        <v>0.1666666667</v>
      </c>
      <c r="H29" s="4">
        <f>A!$B$3 * 3</f>
        <v>224.9868</v>
      </c>
      <c r="I29" s="4">
        <f>A!$B$2*E29</f>
        <v>0</v>
      </c>
      <c r="J29" s="27">
        <f t="shared" si="7"/>
        <v>0.1666666667</v>
      </c>
      <c r="L29" s="4">
        <v>20.0</v>
      </c>
      <c r="N29" s="37" t="s">
        <v>140</v>
      </c>
      <c r="O29" s="9">
        <f>O28+S28*(Q28*V28-(A!$B$4*(T28+O28/U28)^(1/2)))</f>
        <v>30.89550632</v>
      </c>
      <c r="P29" s="37" t="s">
        <v>141</v>
      </c>
      <c r="Q29" s="36">
        <f>Q28+(S28*O28*(A!$B$8-Q28)/(A!$B$12*A!$B$10))</f>
        <v>0.8568503338</v>
      </c>
      <c r="R29" s="5">
        <v>0.0</v>
      </c>
      <c r="S29" s="45">
        <f t="shared" si="5"/>
        <v>0.25</v>
      </c>
      <c r="T29" s="40">
        <f t="shared" si="6"/>
        <v>0.1666666667</v>
      </c>
      <c r="U29" s="4">
        <f>A!$B$3 * 3</f>
        <v>224.9868</v>
      </c>
      <c r="V29" s="4">
        <f>A!$B$2*R29</f>
        <v>0</v>
      </c>
      <c r="W29" s="27">
        <f t="shared" si="8"/>
        <v>4.75</v>
      </c>
    </row>
    <row r="30">
      <c r="A30" s="37" t="s">
        <v>144</v>
      </c>
      <c r="B30" s="9">
        <f>B29+F29*(D29*I29-(A!$B$4*(G29+B29/H29)^(1/2)))</f>
        <v>6.837382544</v>
      </c>
      <c r="C30" s="37" t="s">
        <v>145</v>
      </c>
      <c r="D30" s="36">
        <f>D29+(F29*B29*(A!$B$8-D29)/(A!$B$12*A!$B$10))</f>
        <v>0.6043651599</v>
      </c>
      <c r="E30" s="19">
        <v>0.0</v>
      </c>
      <c r="F30" s="45">
        <f t="shared" si="2"/>
        <v>0.008333333333</v>
      </c>
      <c r="G30" s="40">
        <f t="shared" si="3"/>
        <v>0.1666666667</v>
      </c>
      <c r="H30" s="4">
        <f>A!$B$3 * 3</f>
        <v>224.9868</v>
      </c>
      <c r="I30" s="4">
        <f>A!$B$2*E30</f>
        <v>0</v>
      </c>
      <c r="J30" s="27">
        <f t="shared" si="7"/>
        <v>0.175</v>
      </c>
      <c r="L30" s="4">
        <v>21.0</v>
      </c>
      <c r="N30" s="37" t="s">
        <v>142</v>
      </c>
      <c r="O30" s="9">
        <f>O29+S29*(Q29*V29-(A!$B$4*(T29+O29/U29)^(1/2)))</f>
        <v>29.79280403</v>
      </c>
      <c r="P30" s="37" t="s">
        <v>143</v>
      </c>
      <c r="Q30" s="36">
        <f>Q29+(S29*O29*(A!$B$8-Q29)/(A!$B$12*A!$B$10))</f>
        <v>0.8622058773</v>
      </c>
      <c r="R30" s="5">
        <v>0.0</v>
      </c>
      <c r="S30" s="45">
        <f t="shared" si="5"/>
        <v>0.25</v>
      </c>
      <c r="T30" s="40">
        <f t="shared" si="6"/>
        <v>0.1666666667</v>
      </c>
      <c r="U30" s="4">
        <f>A!$B$3 * 3</f>
        <v>224.9868</v>
      </c>
      <c r="V30" s="4">
        <f>A!$B$2*R30</f>
        <v>0</v>
      </c>
      <c r="W30" s="27">
        <f t="shared" si="8"/>
        <v>5</v>
      </c>
    </row>
    <row r="31">
      <c r="A31" s="37" t="s">
        <v>146</v>
      </c>
      <c r="B31" s="9">
        <f>B30+F30*(D30*I30-(A!$B$4*(G30+B30/H30)^(1/2)))</f>
        <v>6.80778849</v>
      </c>
      <c r="C31" s="37" t="s">
        <v>147</v>
      </c>
      <c r="D31" s="36">
        <f>D30+(F30*B30*(A!$B$8-D30)/(A!$B$12*A!$B$10))</f>
        <v>0.6046358392</v>
      </c>
      <c r="E31" s="19">
        <v>0.0</v>
      </c>
      <c r="F31" s="45">
        <f t="shared" si="2"/>
        <v>0.008333333333</v>
      </c>
      <c r="G31" s="40">
        <f t="shared" si="3"/>
        <v>0.1666666667</v>
      </c>
      <c r="H31" s="4">
        <f>A!$B$3 * 3</f>
        <v>224.9868</v>
      </c>
      <c r="I31" s="4">
        <f>A!$B$2*E31</f>
        <v>0</v>
      </c>
      <c r="J31" s="27">
        <f t="shared" si="7"/>
        <v>0.1833333333</v>
      </c>
      <c r="L31" s="4">
        <v>22.0</v>
      </c>
      <c r="N31" s="37" t="s">
        <v>144</v>
      </c>
      <c r="O31" s="9">
        <f>O30+S30*(Q30*V30-(A!$B$4*(T30+O30/U30)^(1/2)))</f>
        <v>28.69902728</v>
      </c>
      <c r="P31" s="37" t="s">
        <v>145</v>
      </c>
      <c r="Q31" s="36">
        <f>Q30+(S30*O30*(A!$B$8-Q30)/(A!$B$12*A!$B$10))</f>
        <v>0.8667292924</v>
      </c>
      <c r="R31" s="5">
        <v>0.0</v>
      </c>
      <c r="S31" s="45">
        <f t="shared" si="5"/>
        <v>0.25</v>
      </c>
      <c r="T31" s="40">
        <f t="shared" si="6"/>
        <v>0.1666666667</v>
      </c>
      <c r="U31" s="4">
        <f>A!$B$3 * 3</f>
        <v>224.9868</v>
      </c>
      <c r="V31" s="4">
        <f>A!$B$2*R31</f>
        <v>0</v>
      </c>
      <c r="W31" s="27">
        <f t="shared" si="8"/>
        <v>5.25</v>
      </c>
    </row>
    <row r="32">
      <c r="A32" s="37" t="s">
        <v>148</v>
      </c>
      <c r="B32" s="9">
        <f>B31+F31*(D31*I31-(A!$B$4*(G31+B31/H31)^(1/2)))</f>
        <v>6.778204314</v>
      </c>
      <c r="C32" s="37" t="s">
        <v>149</v>
      </c>
      <c r="D32" s="36">
        <f>D31+(F31*B31*(A!$B$8-D31)/(A!$B$12*A!$B$10))</f>
        <v>0.6049051002</v>
      </c>
      <c r="E32" s="19">
        <v>0.0</v>
      </c>
      <c r="F32" s="45">
        <f t="shared" si="2"/>
        <v>0.008333333333</v>
      </c>
      <c r="G32" s="40">
        <f t="shared" si="3"/>
        <v>0.1666666667</v>
      </c>
      <c r="H32" s="4">
        <f>A!$B$3 * 3</f>
        <v>224.9868</v>
      </c>
      <c r="I32" s="4">
        <f>A!$B$2*E32</f>
        <v>0</v>
      </c>
      <c r="J32" s="27">
        <f t="shared" si="7"/>
        <v>0.1916666667</v>
      </c>
      <c r="L32" s="4">
        <v>23.0</v>
      </c>
      <c r="N32" s="37" t="s">
        <v>146</v>
      </c>
      <c r="O32" s="9">
        <f>O31+S31*(Q31*V31-(A!$B$4*(T31+O31/U31)^(1/2)))</f>
        <v>27.61417635</v>
      </c>
      <c r="P32" s="37" t="s">
        <v>147</v>
      </c>
      <c r="Q32" s="36">
        <f>Q31+(S31*O31*(A!$B$8-Q31)/(A!$B$12*A!$B$10))</f>
        <v>0.8705651282</v>
      </c>
      <c r="R32" s="5">
        <v>0.0</v>
      </c>
      <c r="S32" s="45">
        <f t="shared" si="5"/>
        <v>0.25</v>
      </c>
      <c r="T32" s="40">
        <f t="shared" si="6"/>
        <v>0.1666666667</v>
      </c>
      <c r="U32" s="4">
        <f>A!$B$3 * 3</f>
        <v>224.9868</v>
      </c>
      <c r="V32" s="4">
        <f>A!$B$2*R32</f>
        <v>0</v>
      </c>
      <c r="W32" s="27">
        <f t="shared" si="8"/>
        <v>5.5</v>
      </c>
    </row>
    <row r="33">
      <c r="A33" s="37" t="s">
        <v>150</v>
      </c>
      <c r="B33" s="9">
        <f>B32+F32*(D32*I32-(A!$B$4*(G32+B32/H32)^(1/2)))</f>
        <v>6.748630017</v>
      </c>
      <c r="C33" s="37" t="s">
        <v>151</v>
      </c>
      <c r="D33" s="36">
        <f>D32+(F32*B32*(A!$B$8-D32)/(A!$B$12*A!$B$10))</f>
        <v>0.6051729466</v>
      </c>
      <c r="E33" s="19">
        <v>0.0</v>
      </c>
      <c r="F33" s="45">
        <f t="shared" si="2"/>
        <v>0.008333333333</v>
      </c>
      <c r="G33" s="40">
        <f t="shared" si="3"/>
        <v>0.1666666667</v>
      </c>
      <c r="H33" s="4">
        <f>A!$B$3 * 3</f>
        <v>224.9868</v>
      </c>
      <c r="I33" s="4">
        <f>A!$B$2*E33</f>
        <v>0</v>
      </c>
      <c r="J33" s="27">
        <f t="shared" si="7"/>
        <v>0.2</v>
      </c>
      <c r="L33" s="4">
        <v>24.0</v>
      </c>
      <c r="N33" s="37" t="s">
        <v>148</v>
      </c>
      <c r="O33" s="9">
        <f>O32+S32*(Q32*V32-(A!$B$4*(T32+O32/U32)^(1/2)))</f>
        <v>26.53825156</v>
      </c>
      <c r="P33" s="37" t="s">
        <v>149</v>
      </c>
      <c r="Q33" s="36">
        <f>Q32+(S32*O32*(A!$B$8-Q32)/(A!$B$12*A!$B$10))</f>
        <v>0.8738304428</v>
      </c>
      <c r="R33" s="5">
        <v>0.0</v>
      </c>
      <c r="S33" s="45">
        <f t="shared" si="5"/>
        <v>0.25</v>
      </c>
      <c r="T33" s="40">
        <f t="shared" si="6"/>
        <v>0.1666666667</v>
      </c>
      <c r="U33" s="4">
        <f>A!$B$3 * 3</f>
        <v>224.9868</v>
      </c>
      <c r="V33" s="4">
        <f>A!$B$2*R33</f>
        <v>0</v>
      </c>
      <c r="W33" s="27">
        <f t="shared" si="8"/>
        <v>5.75</v>
      </c>
    </row>
    <row r="34">
      <c r="A34" s="37" t="s">
        <v>152</v>
      </c>
      <c r="B34" s="9">
        <f>B33+F33*(D33*I33-(A!$B$4*(G33+B33/H33)^(1/2)))</f>
        <v>6.719065598</v>
      </c>
      <c r="C34" s="37" t="s">
        <v>153</v>
      </c>
      <c r="D34" s="36">
        <f>D33+(F33*B33*(A!$B$8-D33)/(A!$B$12*A!$B$10))</f>
        <v>0.6054393824</v>
      </c>
      <c r="E34" s="19">
        <v>0.0</v>
      </c>
      <c r="F34" s="45">
        <f t="shared" si="2"/>
        <v>0.008333333333</v>
      </c>
      <c r="G34" s="40">
        <f t="shared" si="3"/>
        <v>0.1666666667</v>
      </c>
      <c r="H34" s="4">
        <f>A!$B$3 * 3</f>
        <v>224.9868</v>
      </c>
      <c r="I34" s="4">
        <f>A!$B$2*E34</f>
        <v>0</v>
      </c>
      <c r="J34" s="27">
        <f t="shared" si="7"/>
        <v>0.2083333333</v>
      </c>
      <c r="L34" s="4">
        <v>25.0</v>
      </c>
      <c r="N34" s="37" t="s">
        <v>150</v>
      </c>
      <c r="O34" s="9">
        <f>O33+S33*(Q33*V33-(A!$B$4*(T33+O33/U33)^(1/2)))</f>
        <v>25.47125321</v>
      </c>
      <c r="P34" s="37" t="s">
        <v>151</v>
      </c>
      <c r="Q34" s="36">
        <f>Q33+(S33*O33*(A!$B$8-Q33)/(A!$B$12*A!$B$10))</f>
        <v>0.8766204125</v>
      </c>
      <c r="R34" s="5">
        <v>0.0</v>
      </c>
      <c r="S34" s="45">
        <f t="shared" si="5"/>
        <v>0.25</v>
      </c>
      <c r="T34" s="40">
        <f t="shared" si="6"/>
        <v>0.1666666667</v>
      </c>
      <c r="U34" s="4">
        <f>A!$B$3 * 3</f>
        <v>224.9868</v>
      </c>
      <c r="V34" s="4">
        <f>A!$B$2*R34</f>
        <v>0</v>
      </c>
      <c r="W34" s="27">
        <f t="shared" si="8"/>
        <v>6</v>
      </c>
    </row>
    <row r="35">
      <c r="A35" s="37" t="s">
        <v>154</v>
      </c>
      <c r="B35" s="9">
        <f>B34+F34*(D34*I34-(A!$B$4*(G34+B34/H34)^(1/2)))</f>
        <v>6.689511059</v>
      </c>
      <c r="C35" s="37" t="s">
        <v>155</v>
      </c>
      <c r="D35" s="36">
        <f>D34+(F34*B34*(A!$B$8-D34)/(A!$B$12*A!$B$10))</f>
        <v>0.6057044112</v>
      </c>
      <c r="E35" s="19">
        <v>0.0</v>
      </c>
      <c r="F35" s="45">
        <f t="shared" si="2"/>
        <v>0.008333333333</v>
      </c>
      <c r="G35" s="40">
        <f t="shared" si="3"/>
        <v>0.1666666667</v>
      </c>
      <c r="H35" s="4">
        <f>A!$B$3 * 3</f>
        <v>224.9868</v>
      </c>
      <c r="I35" s="4">
        <f>A!$B$2*E35</f>
        <v>0</v>
      </c>
      <c r="J35" s="27">
        <f t="shared" si="7"/>
        <v>0.2166666667</v>
      </c>
      <c r="L35" s="4">
        <v>26.0</v>
      </c>
      <c r="N35" s="37" t="s">
        <v>152</v>
      </c>
      <c r="O35" s="9">
        <f>O34+S34*(Q34*V34-(A!$B$4*(T34+O34/U34)^(1/2)))</f>
        <v>24.41318161</v>
      </c>
      <c r="P35" s="37" t="s">
        <v>153</v>
      </c>
      <c r="Q35" s="36">
        <f>Q34+(S34*O34*(A!$B$8-Q34)/(A!$B$12*A!$B$10))</f>
        <v>0.8790127252</v>
      </c>
      <c r="R35" s="5">
        <v>0.0</v>
      </c>
      <c r="S35" s="45">
        <f t="shared" si="5"/>
        <v>0.25</v>
      </c>
      <c r="T35" s="40">
        <f t="shared" si="6"/>
        <v>0.1666666667</v>
      </c>
      <c r="U35" s="4">
        <f>A!$B$3 * 3</f>
        <v>224.9868</v>
      </c>
      <c r="V35" s="4">
        <f>A!$B$2*R35</f>
        <v>0</v>
      </c>
      <c r="W35" s="27">
        <f t="shared" si="8"/>
        <v>6.25</v>
      </c>
    </row>
    <row r="36">
      <c r="A36" s="37" t="s">
        <v>156</v>
      </c>
      <c r="B36" s="9">
        <f>B35+F35*(D35*I35-(A!$B$4*(G35+B35/H35)^(1/2)))</f>
        <v>6.659966398</v>
      </c>
      <c r="C36" s="37" t="s">
        <v>157</v>
      </c>
      <c r="D36" s="36">
        <f>D35+(F35*B35*(A!$B$8-D35)/(A!$B$12*A!$B$10))</f>
        <v>0.6059680369</v>
      </c>
      <c r="E36" s="19">
        <v>0.0</v>
      </c>
      <c r="F36" s="45">
        <f t="shared" si="2"/>
        <v>0.008333333333</v>
      </c>
      <c r="G36" s="40">
        <f t="shared" si="3"/>
        <v>0.1666666667</v>
      </c>
      <c r="H36" s="4">
        <f>A!$B$3 * 3</f>
        <v>224.9868</v>
      </c>
      <c r="I36" s="4">
        <f>A!$B$2*E36</f>
        <v>0</v>
      </c>
      <c r="J36" s="27">
        <f t="shared" si="7"/>
        <v>0.225</v>
      </c>
      <c r="L36" s="4">
        <v>27.0</v>
      </c>
      <c r="N36" s="37" t="s">
        <v>154</v>
      </c>
      <c r="O36" s="9">
        <f>O35+S35*(Q35*V35-(A!$B$4*(T35+O35/U35)^(1/2)))</f>
        <v>23.36403708</v>
      </c>
      <c r="P36" s="37" t="s">
        <v>155</v>
      </c>
      <c r="Q36" s="36">
        <f>Q35+(S35*O35*(A!$B$8-Q35)/(A!$B$12*A!$B$10))</f>
        <v>0.8810710373</v>
      </c>
      <c r="R36" s="5">
        <v>0.0</v>
      </c>
      <c r="S36" s="45">
        <f t="shared" si="5"/>
        <v>0.25</v>
      </c>
      <c r="T36" s="40">
        <f t="shared" si="6"/>
        <v>0.1666666667</v>
      </c>
      <c r="U36" s="4">
        <f>A!$B$3 * 3</f>
        <v>224.9868</v>
      </c>
      <c r="V36" s="4">
        <f>A!$B$2*R36</f>
        <v>0</v>
      </c>
      <c r="W36" s="27">
        <f t="shared" si="8"/>
        <v>6.5</v>
      </c>
    </row>
    <row r="37">
      <c r="A37" s="37" t="s">
        <v>158</v>
      </c>
      <c r="B37" s="9">
        <f>B36+F36*(D36*I36-(A!$B$4*(G36+B36/H36)^(1/2)))</f>
        <v>6.630431616</v>
      </c>
      <c r="C37" s="37" t="s">
        <v>159</v>
      </c>
      <c r="D37" s="36">
        <f>D36+(F36*B36*(A!$B$8-D36)/(A!$B$12*A!$B$10))</f>
        <v>0.6062302631</v>
      </c>
      <c r="E37" s="19">
        <v>0.0</v>
      </c>
      <c r="F37" s="45">
        <f t="shared" si="2"/>
        <v>0.008333333333</v>
      </c>
      <c r="G37" s="40">
        <f t="shared" si="3"/>
        <v>0.1666666667</v>
      </c>
      <c r="H37" s="4">
        <f>A!$B$3 * 3</f>
        <v>224.9868</v>
      </c>
      <c r="I37" s="4">
        <f>A!$B$2*E37</f>
        <v>0</v>
      </c>
      <c r="J37" s="27">
        <f t="shared" si="7"/>
        <v>0.2333333333</v>
      </c>
      <c r="L37" s="4">
        <v>28.0</v>
      </c>
      <c r="N37" s="37" t="s">
        <v>156</v>
      </c>
      <c r="O37" s="9">
        <f>O36+S36*(Q36*V36-(A!$B$4*(T36+O36/U36)^(1/2)))</f>
        <v>22.32381994</v>
      </c>
      <c r="P37" s="37" t="s">
        <v>157</v>
      </c>
      <c r="Q37" s="36">
        <f>Q36+(S36*O36*(A!$B$8-Q36)/(A!$B$12*A!$B$10))</f>
        <v>0.8828477021</v>
      </c>
      <c r="R37" s="5">
        <v>0.0</v>
      </c>
      <c r="S37" s="45">
        <f t="shared" si="5"/>
        <v>0.25</v>
      </c>
      <c r="T37" s="40">
        <f t="shared" si="6"/>
        <v>0.1666666667</v>
      </c>
      <c r="U37" s="4">
        <f>A!$B$3 * 3</f>
        <v>224.9868</v>
      </c>
      <c r="V37" s="4">
        <f>A!$B$2*R37</f>
        <v>0</v>
      </c>
      <c r="W37" s="27">
        <f t="shared" si="8"/>
        <v>6.75</v>
      </c>
    </row>
    <row r="38">
      <c r="A38" s="37" t="s">
        <v>160</v>
      </c>
      <c r="B38" s="9">
        <f>B37+F37*(D37*I37-(A!$B$4*(G37+B37/H37)^(1/2)))</f>
        <v>6.600906712</v>
      </c>
      <c r="C38" s="37" t="s">
        <v>161</v>
      </c>
      <c r="D38" s="36">
        <f>D37+(F37*B37*(A!$B$8-D37)/(A!$B$12*A!$B$10))</f>
        <v>0.6064910936</v>
      </c>
      <c r="E38" s="19">
        <v>0.0</v>
      </c>
      <c r="F38" s="45">
        <f t="shared" si="2"/>
        <v>0.008333333333</v>
      </c>
      <c r="G38" s="40">
        <f t="shared" si="3"/>
        <v>0.1666666667</v>
      </c>
      <c r="H38" s="4">
        <f>A!$B$3 * 3</f>
        <v>224.9868</v>
      </c>
      <c r="I38" s="4">
        <f>A!$B$2*E38</f>
        <v>0</v>
      </c>
      <c r="J38" s="27">
        <f t="shared" si="7"/>
        <v>0.2416666667</v>
      </c>
      <c r="L38" s="4">
        <v>29.0</v>
      </c>
      <c r="N38" s="37" t="s">
        <v>158</v>
      </c>
      <c r="O38" s="9">
        <f>O37+S37*(Q37*V37-(A!$B$4*(T37+O37/U37)^(1/2)))</f>
        <v>21.29253052</v>
      </c>
      <c r="P38" s="37" t="s">
        <v>159</v>
      </c>
      <c r="Q38" s="36">
        <f>Q37+(S37*O37*(A!$B$8-Q37)/(A!$B$12*A!$B$10))</f>
        <v>0.8843859333</v>
      </c>
      <c r="R38" s="5">
        <v>0.0</v>
      </c>
      <c r="S38" s="45">
        <f t="shared" si="5"/>
        <v>0.25</v>
      </c>
      <c r="T38" s="40">
        <f t="shared" si="6"/>
        <v>0.1666666667</v>
      </c>
      <c r="U38" s="4">
        <f>A!$B$3 * 3</f>
        <v>224.9868</v>
      </c>
      <c r="V38" s="4">
        <f>A!$B$2*R38</f>
        <v>0</v>
      </c>
      <c r="W38" s="27">
        <f t="shared" si="8"/>
        <v>7</v>
      </c>
    </row>
    <row r="39">
      <c r="A39" s="37" t="s">
        <v>162</v>
      </c>
      <c r="B39" s="9">
        <f>B38+F38*(D38*I38-(A!$B$4*(G38+B38/H38)^(1/2)))</f>
        <v>6.571391688</v>
      </c>
      <c r="C39" s="37" t="s">
        <v>163</v>
      </c>
      <c r="D39" s="36">
        <f>D38+(F38*B38*(A!$B$8-D38)/(A!$B$12*A!$B$10))</f>
        <v>0.6067505321</v>
      </c>
      <c r="E39" s="19">
        <v>0.0</v>
      </c>
      <c r="F39" s="45">
        <f t="shared" si="2"/>
        <v>0.008333333333</v>
      </c>
      <c r="G39" s="40">
        <f t="shared" si="3"/>
        <v>0.1666666667</v>
      </c>
      <c r="H39" s="4">
        <f>A!$B$3 * 3</f>
        <v>224.9868</v>
      </c>
      <c r="I39" s="4">
        <f>A!$B$2*E39</f>
        <v>0</v>
      </c>
      <c r="J39" s="27">
        <f t="shared" si="7"/>
        <v>0.25</v>
      </c>
      <c r="L39" s="4">
        <v>30.0</v>
      </c>
      <c r="N39" s="37" t="s">
        <v>160</v>
      </c>
      <c r="O39" s="9">
        <f>O38+S38*(Q38*V38-(A!$B$4*(T38+O38/U38)^(1/2)))</f>
        <v>20.27016916</v>
      </c>
      <c r="P39" s="37" t="s">
        <v>161</v>
      </c>
      <c r="Q39" s="36">
        <f>Q38+(S38*O38*(A!$B$8-Q38)/(A!$B$12*A!$B$10))</f>
        <v>0.8857215262</v>
      </c>
      <c r="R39" s="5">
        <v>0.0</v>
      </c>
      <c r="S39" s="45">
        <f t="shared" si="5"/>
        <v>0.25</v>
      </c>
      <c r="T39" s="40">
        <f t="shared" si="6"/>
        <v>0.1666666667</v>
      </c>
      <c r="U39" s="4">
        <f>A!$B$3 * 3</f>
        <v>224.9868</v>
      </c>
      <c r="V39" s="4">
        <f>A!$B$2*R39</f>
        <v>0</v>
      </c>
      <c r="W39" s="27">
        <f t="shared" si="8"/>
        <v>7.25</v>
      </c>
    </row>
    <row r="40">
      <c r="A40" s="37" t="s">
        <v>164</v>
      </c>
      <c r="B40" s="9">
        <f>B39+F39*(D39*I39-(A!$B$4*(G39+B39/H39)^(1/2)))</f>
        <v>6.541886542</v>
      </c>
      <c r="C40" s="37" t="s">
        <v>165</v>
      </c>
      <c r="D40" s="36">
        <f>D39+(F39*B39*(A!$B$8-D39)/(A!$B$12*A!$B$10))</f>
        <v>0.6070085822</v>
      </c>
      <c r="E40" s="19">
        <v>0.0</v>
      </c>
      <c r="F40" s="45">
        <f t="shared" si="2"/>
        <v>0.008333333333</v>
      </c>
      <c r="G40" s="40">
        <f t="shared" si="3"/>
        <v>0.1666666667</v>
      </c>
      <c r="H40" s="4">
        <f>A!$B$3 * 3</f>
        <v>224.9868</v>
      </c>
      <c r="I40" s="4">
        <f>A!$B$2*E40</f>
        <v>0</v>
      </c>
      <c r="J40" s="27">
        <f t="shared" si="7"/>
        <v>0.2583333333</v>
      </c>
      <c r="L40" s="4">
        <v>31.0</v>
      </c>
      <c r="N40" s="37" t="s">
        <v>162</v>
      </c>
      <c r="O40" s="9">
        <f>O39+S39*(Q39*V39-(A!$B$4*(T39+O39/U39)^(1/2)))</f>
        <v>19.2567362</v>
      </c>
      <c r="P40" s="37" t="s">
        <v>163</v>
      </c>
      <c r="Q40" s="36">
        <f>Q39+(S39*O39*(A!$B$8-Q39)/(A!$B$12*A!$B$10))</f>
        <v>0.8868842323</v>
      </c>
      <c r="R40" s="5">
        <v>0.0</v>
      </c>
      <c r="S40" s="45">
        <f t="shared" si="5"/>
        <v>0.25</v>
      </c>
      <c r="T40" s="40">
        <f t="shared" si="6"/>
        <v>0.1666666667</v>
      </c>
      <c r="U40" s="4">
        <f>A!$B$3 * 3</f>
        <v>224.9868</v>
      </c>
      <c r="V40" s="4">
        <f>A!$B$2*R40</f>
        <v>0</v>
      </c>
      <c r="W40" s="27">
        <f t="shared" si="8"/>
        <v>7.5</v>
      </c>
    </row>
    <row r="41">
      <c r="A41" s="37" t="s">
        <v>166</v>
      </c>
      <c r="B41" s="9">
        <f>B40+F40*(D40*I40-(A!$B$4*(G40+B40/H40)^(1/2)))</f>
        <v>6.512391275</v>
      </c>
      <c r="C41" s="37" t="s">
        <v>167</v>
      </c>
      <c r="D41" s="36">
        <f>D40+(F40*B40*(A!$B$8-D40)/(A!$B$12*A!$B$10))</f>
        <v>0.6072652477</v>
      </c>
      <c r="E41" s="19">
        <v>0.0</v>
      </c>
      <c r="F41" s="45">
        <f t="shared" si="2"/>
        <v>0.008333333333</v>
      </c>
      <c r="G41" s="40">
        <f t="shared" si="3"/>
        <v>0.1666666667</v>
      </c>
      <c r="H41" s="4">
        <f>A!$B$3 * 3</f>
        <v>224.9868</v>
      </c>
      <c r="I41" s="4">
        <f>A!$B$2*E41</f>
        <v>0</v>
      </c>
      <c r="J41" s="27">
        <f t="shared" si="7"/>
        <v>0.2666666667</v>
      </c>
      <c r="L41" s="4">
        <v>32.0</v>
      </c>
      <c r="N41" s="37" t="s">
        <v>164</v>
      </c>
      <c r="O41" s="9">
        <f>O40+S40*(Q40*V40-(A!$B$4*(T40+O40/U40)^(1/2)))</f>
        <v>18.25223198</v>
      </c>
      <c r="P41" s="37" t="s">
        <v>165</v>
      </c>
      <c r="Q41" s="36">
        <f>Q40+(S40*O40*(A!$B$8-Q40)/(A!$B$12*A!$B$10))</f>
        <v>0.8878988611</v>
      </c>
      <c r="R41" s="5">
        <v>0.0</v>
      </c>
      <c r="S41" s="45">
        <f t="shared" si="5"/>
        <v>0.25</v>
      </c>
      <c r="T41" s="40">
        <f t="shared" si="6"/>
        <v>0.1666666667</v>
      </c>
      <c r="U41" s="4">
        <f>A!$B$3 * 3</f>
        <v>224.9868</v>
      </c>
      <c r="V41" s="4">
        <f>A!$B$2*R41</f>
        <v>0</v>
      </c>
      <c r="W41" s="27">
        <f t="shared" si="8"/>
        <v>7.75</v>
      </c>
    </row>
    <row r="42">
      <c r="A42" s="37" t="s">
        <v>168</v>
      </c>
      <c r="B42" s="9">
        <f>B41+F41*(D41*I41-(A!$B$4*(G41+B41/H41)^(1/2)))</f>
        <v>6.482905887</v>
      </c>
      <c r="C42" s="37" t="s">
        <v>169</v>
      </c>
      <c r="D42" s="36">
        <f>D41+(F41*B41*(A!$B$8-D41)/(A!$B$12*A!$B$10))</f>
        <v>0.6075205321</v>
      </c>
      <c r="E42" s="19">
        <v>0.0</v>
      </c>
      <c r="F42" s="45">
        <f t="shared" si="2"/>
        <v>0.008333333333</v>
      </c>
      <c r="G42" s="40">
        <f t="shared" si="3"/>
        <v>0.1666666667</v>
      </c>
      <c r="H42" s="4">
        <f>A!$B$3 * 3</f>
        <v>224.9868</v>
      </c>
      <c r="I42" s="4">
        <f>A!$B$2*E42</f>
        <v>0</v>
      </c>
      <c r="J42" s="27">
        <f t="shared" si="7"/>
        <v>0.275</v>
      </c>
      <c r="L42" s="4">
        <v>33.0</v>
      </c>
      <c r="N42" s="37" t="s">
        <v>166</v>
      </c>
      <c r="O42" s="9">
        <f>O41+S41*(Q41*V41-(A!$B$4*(T41+O41/U41)^(1/2)))</f>
        <v>17.25665685</v>
      </c>
      <c r="P42" s="37" t="s">
        <v>167</v>
      </c>
      <c r="Q42" s="36">
        <f>Q41+(S41*O41*(A!$B$8-Q41)/(A!$B$12*A!$B$10))</f>
        <v>0.8887861663</v>
      </c>
      <c r="R42" s="5">
        <v>0.0</v>
      </c>
      <c r="S42" s="45">
        <f t="shared" si="5"/>
        <v>0.25</v>
      </c>
      <c r="T42" s="40">
        <f t="shared" si="6"/>
        <v>0.1666666667</v>
      </c>
      <c r="U42" s="4">
        <f>A!$B$3 * 3</f>
        <v>224.9868</v>
      </c>
      <c r="V42" s="4">
        <f>A!$B$2*R42</f>
        <v>0</v>
      </c>
      <c r="W42" s="27">
        <f t="shared" si="8"/>
        <v>8</v>
      </c>
    </row>
    <row r="43">
      <c r="A43" s="37" t="s">
        <v>170</v>
      </c>
      <c r="B43" s="9">
        <f>B42+F42*(D42*I42-(A!$B$4*(G42+B42/H42)^(1/2)))</f>
        <v>6.453430378</v>
      </c>
      <c r="C43" s="37" t="s">
        <v>171</v>
      </c>
      <c r="D43" s="36">
        <f>D42+(F42*B42*(A!$B$8-D42)/(A!$B$12*A!$B$10))</f>
        <v>0.6077744391</v>
      </c>
      <c r="E43" s="19">
        <v>0.0</v>
      </c>
      <c r="F43" s="45">
        <f t="shared" si="2"/>
        <v>0.008333333333</v>
      </c>
      <c r="G43" s="40">
        <f t="shared" si="3"/>
        <v>0.1666666667</v>
      </c>
      <c r="H43" s="4">
        <f>A!$B$3 * 3</f>
        <v>224.9868</v>
      </c>
      <c r="I43" s="4">
        <f>A!$B$2*E43</f>
        <v>0</v>
      </c>
      <c r="J43" s="27">
        <f t="shared" si="7"/>
        <v>0.2833333333</v>
      </c>
      <c r="L43" s="4">
        <v>34.0</v>
      </c>
      <c r="N43" s="37" t="s">
        <v>168</v>
      </c>
      <c r="O43" s="9">
        <f>O42+S42*(Q42*V42-(A!$B$4*(T42+O42/U42)^(1/2)))</f>
        <v>16.27001118</v>
      </c>
      <c r="P43" s="37" t="s">
        <v>169</v>
      </c>
      <c r="Q43" s="36">
        <f>Q42+(S42*O42*(A!$B$8-Q42)/(A!$B$12*A!$B$10))</f>
        <v>0.889563561</v>
      </c>
      <c r="R43" s="5">
        <v>0.0</v>
      </c>
      <c r="S43" s="45">
        <f t="shared" si="5"/>
        <v>0.25</v>
      </c>
      <c r="T43" s="40">
        <f t="shared" si="6"/>
        <v>0.1666666667</v>
      </c>
      <c r="U43" s="4">
        <f>A!$B$3 * 3</f>
        <v>224.9868</v>
      </c>
      <c r="V43" s="4">
        <f>A!$B$2*R43</f>
        <v>0</v>
      </c>
      <c r="W43" s="27">
        <f t="shared" si="8"/>
        <v>8.25</v>
      </c>
    </row>
    <row r="44">
      <c r="A44" s="37" t="s">
        <v>172</v>
      </c>
      <c r="B44" s="9">
        <f>B43+F43*(D43*I43-(A!$B$4*(G43+B43/H43)^(1/2)))</f>
        <v>6.423964747</v>
      </c>
      <c r="C44" s="37" t="s">
        <v>173</v>
      </c>
      <c r="D44" s="36">
        <f>D43+(F43*B43*(A!$B$8-D43)/(A!$B$12*A!$B$10))</f>
        <v>0.6080269722</v>
      </c>
      <c r="E44" s="19">
        <v>0.0</v>
      </c>
      <c r="F44" s="45">
        <f t="shared" si="2"/>
        <v>0.008333333333</v>
      </c>
      <c r="G44" s="40">
        <f t="shared" si="3"/>
        <v>0.1666666667</v>
      </c>
      <c r="H44" s="4">
        <f>A!$B$3 * 3</f>
        <v>224.9868</v>
      </c>
      <c r="I44" s="4">
        <f>A!$B$2*E44</f>
        <v>0</v>
      </c>
      <c r="J44" s="27">
        <f t="shared" si="7"/>
        <v>0.2916666667</v>
      </c>
      <c r="L44" s="4">
        <v>35.0</v>
      </c>
      <c r="N44" s="37" t="s">
        <v>170</v>
      </c>
      <c r="O44" s="9">
        <f>O43+S43*(Q43*V43-(A!$B$4*(T43+O43/U43)^(1/2)))</f>
        <v>15.29229533</v>
      </c>
      <c r="P44" s="37" t="s">
        <v>171</v>
      </c>
      <c r="Q44" s="36">
        <f>Q43+(S43*O43*(A!$B$8-Q43)/(A!$B$12*A!$B$10))</f>
        <v>0.890245697</v>
      </c>
      <c r="R44" s="5">
        <v>0.0</v>
      </c>
      <c r="S44" s="45">
        <f t="shared" si="5"/>
        <v>0.25</v>
      </c>
      <c r="T44" s="40">
        <f t="shared" si="6"/>
        <v>0.1666666667</v>
      </c>
      <c r="U44" s="4">
        <f>A!$B$3 * 3</f>
        <v>224.9868</v>
      </c>
      <c r="V44" s="4">
        <f>A!$B$2*R44</f>
        <v>0</v>
      </c>
      <c r="W44" s="27">
        <f t="shared" si="8"/>
        <v>8.5</v>
      </c>
    </row>
    <row r="45">
      <c r="A45" s="37" t="s">
        <v>174</v>
      </c>
      <c r="B45" s="9">
        <f>B44+F44*(D44*I44-(A!$B$4*(G44+B44/H44)^(1/2)))</f>
        <v>6.394508995</v>
      </c>
      <c r="C45" s="37" t="s">
        <v>175</v>
      </c>
      <c r="D45" s="36">
        <f>D44+(F44*B44*(A!$B$8-D44)/(A!$B$12*A!$B$10))</f>
        <v>0.6082781351</v>
      </c>
      <c r="E45" s="19">
        <v>0.0</v>
      </c>
      <c r="F45" s="45">
        <f t="shared" si="2"/>
        <v>0.008333333333</v>
      </c>
      <c r="G45" s="40">
        <f t="shared" si="3"/>
        <v>0.1666666667</v>
      </c>
      <c r="H45" s="4">
        <f>A!$B$3 * 3</f>
        <v>224.9868</v>
      </c>
      <c r="I45" s="4">
        <f>A!$B$2*E45</f>
        <v>0</v>
      </c>
      <c r="J45" s="27">
        <f t="shared" si="7"/>
        <v>0.3</v>
      </c>
      <c r="L45" s="4">
        <v>36.0</v>
      </c>
      <c r="N45" s="37" t="s">
        <v>172</v>
      </c>
      <c r="O45" s="9">
        <f>O44+S44*(Q44*V44-(A!$B$4*(T44+O44/U44)^(1/2)))</f>
        <v>14.32350968</v>
      </c>
      <c r="P45" s="37" t="s">
        <v>173</v>
      </c>
      <c r="Q45" s="36">
        <f>Q44+(S44*O44*(A!$B$8-Q44)/(A!$B$12*A!$B$10))</f>
        <v>0.8908449355</v>
      </c>
      <c r="R45" s="5">
        <v>0.0</v>
      </c>
      <c r="S45" s="45">
        <f t="shared" si="5"/>
        <v>0.25</v>
      </c>
      <c r="T45" s="40">
        <f t="shared" si="6"/>
        <v>0.1666666667</v>
      </c>
      <c r="U45" s="4">
        <f>A!$B$3 * 3</f>
        <v>224.9868</v>
      </c>
      <c r="V45" s="4">
        <f>A!$B$2*R45</f>
        <v>0</v>
      </c>
      <c r="W45" s="27">
        <f t="shared" si="8"/>
        <v>8.75</v>
      </c>
    </row>
    <row r="46">
      <c r="A46" s="37" t="s">
        <v>176</v>
      </c>
      <c r="B46" s="9">
        <f>B45+F45*(D45*I45-(A!$B$4*(G45+B45/H45)^(1/2)))</f>
        <v>6.365063122</v>
      </c>
      <c r="C46" s="37" t="s">
        <v>177</v>
      </c>
      <c r="D46" s="36">
        <f>D45+(F45*B45*(A!$B$8-D45)/(A!$B$12*A!$B$10))</f>
        <v>0.6085279312</v>
      </c>
      <c r="E46" s="19">
        <v>0.0</v>
      </c>
      <c r="F46" s="45">
        <f t="shared" si="2"/>
        <v>0.008333333333</v>
      </c>
      <c r="G46" s="40">
        <f t="shared" si="3"/>
        <v>0.1666666667</v>
      </c>
      <c r="H46" s="4">
        <f>A!$B$3 * 3</f>
        <v>224.9868</v>
      </c>
      <c r="I46" s="4">
        <f>A!$B$2*E46</f>
        <v>0</v>
      </c>
      <c r="J46" s="27">
        <f t="shared" si="7"/>
        <v>0.3083333333</v>
      </c>
      <c r="L46" s="4">
        <v>37.0</v>
      </c>
      <c r="N46" s="37" t="s">
        <v>174</v>
      </c>
      <c r="O46" s="9">
        <f>O45+S45*(Q45*V45-(A!$B$4*(T45+O45/U45)^(1/2)))</f>
        <v>13.3636546</v>
      </c>
      <c r="P46" s="37" t="s">
        <v>175</v>
      </c>
      <c r="Q46" s="36">
        <f>Q45+(S45*O45*(A!$B$8-Q45)/(A!$B$12*A!$B$10))</f>
        <v>0.8913717305</v>
      </c>
      <c r="R46" s="5">
        <v>0.0</v>
      </c>
      <c r="S46" s="45">
        <f t="shared" si="5"/>
        <v>0.25</v>
      </c>
      <c r="T46" s="40">
        <f t="shared" si="6"/>
        <v>0.1666666667</v>
      </c>
      <c r="U46" s="4">
        <f>A!$B$3 * 3</f>
        <v>224.9868</v>
      </c>
      <c r="V46" s="4">
        <f>A!$B$2*R46</f>
        <v>0</v>
      </c>
      <c r="W46" s="27">
        <f t="shared" si="8"/>
        <v>9</v>
      </c>
    </row>
    <row r="47">
      <c r="A47" s="37" t="s">
        <v>178</v>
      </c>
      <c r="B47" s="9">
        <f>B46+F46*(D46*I46-(A!$B$4*(G46+B46/H46)^(1/2)))</f>
        <v>6.335627128</v>
      </c>
      <c r="C47" s="37" t="s">
        <v>179</v>
      </c>
      <c r="D47" s="36">
        <f>D46+(F46*B46*(A!$B$8-D46)/(A!$B$12*A!$B$10))</f>
        <v>0.6087763642</v>
      </c>
      <c r="E47" s="19">
        <v>0.0</v>
      </c>
      <c r="F47" s="45">
        <f t="shared" si="2"/>
        <v>0.008333333333</v>
      </c>
      <c r="G47" s="40">
        <f t="shared" si="3"/>
        <v>0.1666666667</v>
      </c>
      <c r="H47" s="4">
        <f>A!$B$3 * 3</f>
        <v>224.9868</v>
      </c>
      <c r="I47" s="4">
        <f>A!$B$2*E47</f>
        <v>0</v>
      </c>
      <c r="J47" s="27">
        <f t="shared" si="7"/>
        <v>0.3166666667</v>
      </c>
      <c r="L47" s="4">
        <v>38.0</v>
      </c>
      <c r="N47" s="37" t="s">
        <v>176</v>
      </c>
      <c r="O47" s="9">
        <f>O46+S46*(Q46*V46-(A!$B$4*(T46+O46/U46)^(1/2)))</f>
        <v>12.41273047</v>
      </c>
      <c r="P47" s="37" t="s">
        <v>177</v>
      </c>
      <c r="Q47" s="36">
        <f>Q46+(S46*O46*(A!$B$8-Q46)/(A!$B$12*A!$B$10))</f>
        <v>0.8918349425</v>
      </c>
      <c r="R47" s="5">
        <v>0.0</v>
      </c>
      <c r="S47" s="45">
        <f t="shared" si="5"/>
        <v>0.25</v>
      </c>
      <c r="T47" s="40">
        <f t="shared" si="6"/>
        <v>0.1666666667</v>
      </c>
      <c r="U47" s="4">
        <f>A!$B$3 * 3</f>
        <v>224.9868</v>
      </c>
      <c r="V47" s="4">
        <f>A!$B$2*R47</f>
        <v>0</v>
      </c>
      <c r="W47" s="27">
        <f t="shared" si="8"/>
        <v>9.25</v>
      </c>
    </row>
    <row r="48">
      <c r="A48" s="37" t="s">
        <v>180</v>
      </c>
      <c r="B48" s="9">
        <f>B47+F47*(D47*I47-(A!$B$4*(G47+B47/H47)^(1/2)))</f>
        <v>6.306201012</v>
      </c>
      <c r="C48" s="37" t="s">
        <v>181</v>
      </c>
      <c r="D48" s="36">
        <f>D47+(F47*B47*(A!$B$8-D47)/(A!$B$12*A!$B$10))</f>
        <v>0.6090234375</v>
      </c>
      <c r="E48" s="19">
        <v>0.0</v>
      </c>
      <c r="F48" s="45">
        <f t="shared" si="2"/>
        <v>0.008333333333</v>
      </c>
      <c r="G48" s="40">
        <f t="shared" si="3"/>
        <v>0.1666666667</v>
      </c>
      <c r="H48" s="4">
        <f>A!$B$3 * 3</f>
        <v>224.9868</v>
      </c>
      <c r="I48" s="4">
        <f>A!$B$2*E48</f>
        <v>0</v>
      </c>
      <c r="J48" s="27">
        <f t="shared" si="7"/>
        <v>0.325</v>
      </c>
      <c r="L48" s="4">
        <v>39.0</v>
      </c>
      <c r="N48" s="37" t="s">
        <v>178</v>
      </c>
      <c r="O48" s="9">
        <f>O47+S47*(Q47*V47-(A!$B$4*(T47+O47/U47)^(1/2)))</f>
        <v>11.47073771</v>
      </c>
      <c r="P48" s="37" t="s">
        <v>179</v>
      </c>
      <c r="Q48" s="36">
        <f>Q47+(S47*O47*(A!$B$8-Q47)/(A!$B$12*A!$B$10))</f>
        <v>0.8922420952</v>
      </c>
      <c r="R48" s="5">
        <v>0.0</v>
      </c>
      <c r="S48" s="45">
        <f t="shared" si="5"/>
        <v>0.25</v>
      </c>
      <c r="T48" s="40">
        <f t="shared" si="6"/>
        <v>0.1666666667</v>
      </c>
      <c r="U48" s="4">
        <f>A!$B$3 * 3</f>
        <v>224.9868</v>
      </c>
      <c r="V48" s="4">
        <f>A!$B$2*R48</f>
        <v>0</v>
      </c>
      <c r="W48" s="27">
        <f t="shared" si="8"/>
        <v>9.5</v>
      </c>
    </row>
    <row r="49">
      <c r="A49" s="37" t="s">
        <v>182</v>
      </c>
      <c r="B49" s="9">
        <f>B48+F48*(D48*I48-(A!$B$4*(G48+B48/H48)^(1/2)))</f>
        <v>6.276784776</v>
      </c>
      <c r="C49" s="37" t="s">
        <v>183</v>
      </c>
      <c r="D49" s="36">
        <f>D48+(F48*B48*(A!$B$8-D48)/(A!$B$12*A!$B$10))</f>
        <v>0.6092691546</v>
      </c>
      <c r="E49" s="19">
        <v>0.0</v>
      </c>
      <c r="F49" s="45">
        <f t="shared" si="2"/>
        <v>0.008333333333</v>
      </c>
      <c r="G49" s="40">
        <f t="shared" si="3"/>
        <v>0.1666666667</v>
      </c>
      <c r="H49" s="4">
        <f>A!$B$3 * 3</f>
        <v>224.9868</v>
      </c>
      <c r="I49" s="4">
        <f>A!$B$2*E49</f>
        <v>0</v>
      </c>
      <c r="J49" s="27">
        <f t="shared" si="7"/>
        <v>0.3333333333</v>
      </c>
      <c r="L49" s="4">
        <v>40.0</v>
      </c>
      <c r="N49" s="37" t="s">
        <v>180</v>
      </c>
      <c r="O49" s="9">
        <f>O48+S48*(Q48*V48-(A!$B$4*(T48+O48/U48)^(1/2)))</f>
        <v>10.53767669</v>
      </c>
      <c r="P49" s="37" t="s">
        <v>181</v>
      </c>
      <c r="Q49" s="36">
        <f>Q48+(S48*O48*(A!$B$8-Q48)/(A!$B$12*A!$B$10))</f>
        <v>0.8925995874</v>
      </c>
      <c r="R49" s="5">
        <v>0.0</v>
      </c>
      <c r="S49" s="45">
        <f t="shared" si="5"/>
        <v>0.25</v>
      </c>
      <c r="T49" s="40">
        <f t="shared" si="6"/>
        <v>0.1666666667</v>
      </c>
      <c r="U49" s="4">
        <f>A!$B$3 * 3</f>
        <v>224.9868</v>
      </c>
      <c r="V49" s="4">
        <f>A!$B$2*R49</f>
        <v>0</v>
      </c>
      <c r="W49" s="27">
        <f t="shared" si="8"/>
        <v>9.75</v>
      </c>
    </row>
    <row r="50">
      <c r="A50" s="37" t="s">
        <v>184</v>
      </c>
      <c r="B50" s="9">
        <f>B49+F49*(D49*I49-(A!$B$4*(G49+B49/H49)^(1/2)))</f>
        <v>6.247378418</v>
      </c>
      <c r="C50" s="37" t="s">
        <v>185</v>
      </c>
      <c r="D50" s="36">
        <f>D49+(F49*B49*(A!$B$8-D49)/(A!$B$12*A!$B$10))</f>
        <v>0.6095135189</v>
      </c>
      <c r="E50" s="19">
        <v>0.0</v>
      </c>
      <c r="F50" s="45">
        <f t="shared" si="2"/>
        <v>0.008333333333</v>
      </c>
      <c r="G50" s="40">
        <f t="shared" si="3"/>
        <v>0.1666666667</v>
      </c>
      <c r="H50" s="4">
        <f>A!$B$3 * 3</f>
        <v>224.9868</v>
      </c>
      <c r="I50" s="4">
        <f>A!$B$2*E50</f>
        <v>0</v>
      </c>
      <c r="J50" s="27">
        <f t="shared" si="7"/>
        <v>0.3416666667</v>
      </c>
      <c r="L50" s="4">
        <v>41.0</v>
      </c>
      <c r="N50" s="37" t="s">
        <v>182</v>
      </c>
      <c r="O50" s="9">
        <f>O49+S49*(Q49*V49-(A!$B$4*(T49+O49/U49)^(1/2)))</f>
        <v>9.61354784</v>
      </c>
      <c r="P50" s="37" t="s">
        <v>183</v>
      </c>
      <c r="Q50" s="36">
        <f>Q49+(S49*O49*(A!$B$8-Q49)/(A!$B$12*A!$B$10))</f>
        <v>0.8929128666</v>
      </c>
      <c r="R50" s="5">
        <v>0.0</v>
      </c>
      <c r="S50" s="45">
        <f t="shared" si="5"/>
        <v>0.25</v>
      </c>
      <c r="T50" s="40">
        <f t="shared" si="6"/>
        <v>0.1666666667</v>
      </c>
      <c r="U50" s="4">
        <f>A!$B$3 * 3</f>
        <v>224.9868</v>
      </c>
      <c r="V50" s="4">
        <f>A!$B$2*R50</f>
        <v>0</v>
      </c>
      <c r="W50" s="27">
        <f t="shared" si="8"/>
        <v>10</v>
      </c>
    </row>
    <row r="51">
      <c r="A51" s="37" t="s">
        <v>186</v>
      </c>
      <c r="B51" s="9">
        <f>B50+F50*(D50*I50-(A!$B$4*(G50+B50/H50)^(1/2)))</f>
        <v>6.217981939</v>
      </c>
      <c r="C51" s="37" t="s">
        <v>187</v>
      </c>
      <c r="D51" s="36">
        <f>D50+(F50*B50*(A!$B$8-D50)/(A!$B$12*A!$B$10))</f>
        <v>0.609756534</v>
      </c>
      <c r="E51" s="19">
        <v>0.0</v>
      </c>
      <c r="F51" s="45">
        <f t="shared" si="2"/>
        <v>0.008333333333</v>
      </c>
      <c r="G51" s="40">
        <f t="shared" si="3"/>
        <v>0.1666666667</v>
      </c>
      <c r="H51" s="4">
        <f>A!$B$3 * 3</f>
        <v>224.9868</v>
      </c>
      <c r="I51" s="4">
        <f>A!$B$2*E51</f>
        <v>0</v>
      </c>
      <c r="J51" s="27">
        <f t="shared" si="7"/>
        <v>0.35</v>
      </c>
      <c r="L51" s="4">
        <v>42.0</v>
      </c>
      <c r="N51" s="37" t="s">
        <v>184</v>
      </c>
      <c r="O51" s="9">
        <f>O50+S50*(Q50*V50-(A!$B$4*(T50+O50/U50)^(1/2)))</f>
        <v>8.698351571</v>
      </c>
      <c r="P51" s="37" t="s">
        <v>185</v>
      </c>
      <c r="Q51" s="36">
        <f>Q50+(S50*O50*(A!$B$8-Q50)/(A!$B$12*A!$B$10))</f>
        <v>0.8931865731</v>
      </c>
      <c r="R51" s="5">
        <v>0.0</v>
      </c>
      <c r="S51" s="45">
        <f t="shared" si="5"/>
        <v>0.25</v>
      </c>
      <c r="T51" s="40">
        <f t="shared" si="6"/>
        <v>0.1666666667</v>
      </c>
      <c r="U51" s="4">
        <f>A!$B$3 * 3</f>
        <v>224.9868</v>
      </c>
      <c r="V51" s="4">
        <f>A!$B$2*R51</f>
        <v>0</v>
      </c>
      <c r="W51" s="27">
        <f t="shared" si="8"/>
        <v>10.25</v>
      </c>
    </row>
    <row r="52">
      <c r="A52" s="37" t="s">
        <v>188</v>
      </c>
      <c r="B52" s="9">
        <f>B51+F51*(D51*I51-(A!$B$4*(G51+B51/H51)^(1/2)))</f>
        <v>6.188595338</v>
      </c>
      <c r="C52" s="37" t="s">
        <v>189</v>
      </c>
      <c r="D52" s="36">
        <f>D51+(F51*B51*(A!$B$8-D51)/(A!$B$12*A!$B$10))</f>
        <v>0.6099982033</v>
      </c>
      <c r="E52" s="19">
        <v>0.0</v>
      </c>
      <c r="F52" s="45">
        <f t="shared" si="2"/>
        <v>0.008333333333</v>
      </c>
      <c r="G52" s="40">
        <f t="shared" si="3"/>
        <v>0.1666666667</v>
      </c>
      <c r="H52" s="4">
        <f>A!$B$3 * 3</f>
        <v>224.9868</v>
      </c>
      <c r="I52" s="4">
        <f>A!$B$2*E52</f>
        <v>0</v>
      </c>
      <c r="J52" s="27">
        <f t="shared" si="7"/>
        <v>0.3583333333</v>
      </c>
      <c r="L52" s="4">
        <v>43.0</v>
      </c>
      <c r="N52" s="37" t="s">
        <v>186</v>
      </c>
      <c r="O52" s="9">
        <f>O51+S51*(Q51*V51-(A!$B$4*(T51+O51/U51)^(1/2)))</f>
        <v>7.792088309</v>
      </c>
      <c r="P52" s="37" t="s">
        <v>187</v>
      </c>
      <c r="Q52" s="36">
        <f>Q51+(S51*O51*(A!$B$8-Q51)/(A!$B$12*A!$B$10))</f>
        <v>0.8934246589</v>
      </c>
      <c r="R52" s="5">
        <v>0.0</v>
      </c>
      <c r="S52" s="45">
        <f t="shared" si="5"/>
        <v>0.25</v>
      </c>
      <c r="T52" s="40">
        <f t="shared" si="6"/>
        <v>0.1666666667</v>
      </c>
      <c r="U52" s="4">
        <f>A!$B$3 * 3</f>
        <v>224.9868</v>
      </c>
      <c r="V52" s="4">
        <f>A!$B$2*R52</f>
        <v>0</v>
      </c>
      <c r="W52" s="27">
        <f t="shared" si="8"/>
        <v>10.5</v>
      </c>
    </row>
    <row r="53">
      <c r="A53" s="37" t="s">
        <v>190</v>
      </c>
      <c r="B53" s="9">
        <f>B52+F52*(D52*I52-(A!$B$4*(G52+B52/H52)^(1/2)))</f>
        <v>6.159218617</v>
      </c>
      <c r="C53" s="37" t="s">
        <v>191</v>
      </c>
      <c r="D53" s="36">
        <f>D52+(F52*B52*(A!$B$8-D52)/(A!$B$12*A!$B$10))</f>
        <v>0.6102385302</v>
      </c>
      <c r="E53" s="19">
        <v>0.0</v>
      </c>
      <c r="F53" s="45">
        <f t="shared" si="2"/>
        <v>0.008333333333</v>
      </c>
      <c r="G53" s="40">
        <f t="shared" si="3"/>
        <v>0.1666666667</v>
      </c>
      <c r="H53" s="4">
        <f>A!$B$3 * 3</f>
        <v>224.9868</v>
      </c>
      <c r="I53" s="4">
        <f>A!$B$2*E53</f>
        <v>0</v>
      </c>
      <c r="J53" s="27">
        <f t="shared" si="7"/>
        <v>0.3666666667</v>
      </c>
      <c r="L53" s="4">
        <v>44.0</v>
      </c>
      <c r="N53" s="37" t="s">
        <v>188</v>
      </c>
      <c r="O53" s="9">
        <f>O52+S52*(Q52*V52-(A!$B$4*(T52+O52/U52)^(1/2)))</f>
        <v>6.894758487</v>
      </c>
      <c r="P53" s="37" t="s">
        <v>189</v>
      </c>
      <c r="Q53" s="36">
        <f>Q52+(S52*O52*(A!$B$8-Q52)/(A!$B$12*A!$B$10))</f>
        <v>0.8936304861</v>
      </c>
      <c r="R53" s="5">
        <v>0.0</v>
      </c>
      <c r="S53" s="45">
        <f t="shared" si="5"/>
        <v>0.25</v>
      </c>
      <c r="T53" s="40">
        <f t="shared" si="6"/>
        <v>0.1666666667</v>
      </c>
      <c r="U53" s="4">
        <f>A!$B$3 * 3</f>
        <v>224.9868</v>
      </c>
      <c r="V53" s="4">
        <f>A!$B$2*R53</f>
        <v>0</v>
      </c>
      <c r="W53" s="27">
        <f t="shared" si="8"/>
        <v>10.75</v>
      </c>
    </row>
    <row r="54">
      <c r="A54" s="37" t="s">
        <v>192</v>
      </c>
      <c r="B54" s="9">
        <f>B53+F53*(D53*I53-(A!$B$4*(G53+B53/H53)^(1/2)))</f>
        <v>6.129851774</v>
      </c>
      <c r="C54" s="37" t="s">
        <v>193</v>
      </c>
      <c r="D54" s="36">
        <f>D53+(F53*B53*(A!$B$8-D53)/(A!$B$12*A!$B$10))</f>
        <v>0.610477518</v>
      </c>
      <c r="E54" s="19">
        <v>0.0</v>
      </c>
      <c r="F54" s="45">
        <f t="shared" si="2"/>
        <v>0.008333333333</v>
      </c>
      <c r="G54" s="40">
        <f t="shared" si="3"/>
        <v>0.1666666667</v>
      </c>
      <c r="H54" s="4">
        <f>A!$B$3 * 3</f>
        <v>224.9868</v>
      </c>
      <c r="I54" s="4">
        <f>A!$B$2*E54</f>
        <v>0</v>
      </c>
      <c r="J54" s="27">
        <f t="shared" si="7"/>
        <v>0.375</v>
      </c>
      <c r="L54" s="4">
        <v>45.0</v>
      </c>
      <c r="N54" s="37" t="s">
        <v>190</v>
      </c>
      <c r="O54" s="9">
        <f>O53+S53*(Q53*V53-(A!$B$4*(T53+O53/U53)^(1/2)))</f>
        <v>6.00636255</v>
      </c>
      <c r="P54" s="37" t="s">
        <v>191</v>
      </c>
      <c r="Q54" s="36">
        <f>Q53+(S53*O53*(A!$B$8-Q53)/(A!$B$12*A!$B$10))</f>
        <v>0.8938069095</v>
      </c>
      <c r="R54" s="5">
        <v>0.0</v>
      </c>
      <c r="S54" s="45">
        <f t="shared" si="5"/>
        <v>0.25</v>
      </c>
      <c r="T54" s="40">
        <f t="shared" si="6"/>
        <v>0.1666666667</v>
      </c>
      <c r="U54" s="4">
        <f>A!$B$3 * 3</f>
        <v>224.9868</v>
      </c>
      <c r="V54" s="4">
        <f>A!$B$2*R54</f>
        <v>0</v>
      </c>
      <c r="W54" s="27">
        <f t="shared" si="8"/>
        <v>11</v>
      </c>
    </row>
    <row r="55">
      <c r="A55" s="37" t="s">
        <v>194</v>
      </c>
      <c r="B55" s="9">
        <f>B54+F54*(D54*I54-(A!$B$4*(G54+B54/H54)^(1/2)))</f>
        <v>6.10049481</v>
      </c>
      <c r="C55" s="37" t="s">
        <v>195</v>
      </c>
      <c r="D55" s="36">
        <f>D54+(F54*B54*(A!$B$8-D54)/(A!$B$12*A!$B$10))</f>
        <v>0.6107151702</v>
      </c>
      <c r="E55" s="19">
        <v>0.0</v>
      </c>
      <c r="F55" s="45">
        <f t="shared" si="2"/>
        <v>0.008333333333</v>
      </c>
      <c r="G55" s="40">
        <f t="shared" si="3"/>
        <v>0.1666666667</v>
      </c>
      <c r="H55" s="4">
        <f>A!$B$3 * 3</f>
        <v>224.9868</v>
      </c>
      <c r="I55" s="4">
        <f>A!$B$2*E55</f>
        <v>0</v>
      </c>
      <c r="J55" s="27">
        <f t="shared" si="7"/>
        <v>0.3833333333</v>
      </c>
      <c r="L55" s="4">
        <v>46.0</v>
      </c>
      <c r="N55" s="37" t="s">
        <v>192</v>
      </c>
      <c r="O55" s="9">
        <f>O54+S54*(Q54*V54-(A!$B$4*(T54+O54/U54)^(1/2)))</f>
        <v>5.126900947</v>
      </c>
      <c r="P55" s="37" t="s">
        <v>193</v>
      </c>
      <c r="Q55" s="36">
        <f>Q54+(S54*O54*(A!$B$8-Q54)/(A!$B$12*A!$B$10))</f>
        <v>0.8939563436</v>
      </c>
      <c r="R55" s="5">
        <v>0.0</v>
      </c>
      <c r="S55" s="45">
        <f t="shared" si="5"/>
        <v>0.25</v>
      </c>
      <c r="T55" s="40">
        <f t="shared" si="6"/>
        <v>0.1666666667</v>
      </c>
      <c r="U55" s="4">
        <f>A!$B$3 * 3</f>
        <v>224.9868</v>
      </c>
      <c r="V55" s="4">
        <f>A!$B$2*R55</f>
        <v>0</v>
      </c>
      <c r="W55" s="27">
        <f t="shared" si="8"/>
        <v>11.25</v>
      </c>
    </row>
    <row r="56">
      <c r="A56" s="37" t="s">
        <v>196</v>
      </c>
      <c r="B56" s="9">
        <f>B55+F55*(D55*I55-(A!$B$4*(G55+B55/H55)^(1/2)))</f>
        <v>6.071147725</v>
      </c>
      <c r="C56" s="37" t="s">
        <v>197</v>
      </c>
      <c r="D56" s="36">
        <f>D55+(F55*B55*(A!$B$8-D55)/(A!$B$12*A!$B$10))</f>
        <v>0.6109514901</v>
      </c>
      <c r="E56" s="19">
        <v>0.0</v>
      </c>
      <c r="F56" s="45">
        <f t="shared" si="2"/>
        <v>0.008333333333</v>
      </c>
      <c r="G56" s="40">
        <f t="shared" si="3"/>
        <v>0.1666666667</v>
      </c>
      <c r="H56" s="4">
        <f>A!$B$3 * 3</f>
        <v>224.9868</v>
      </c>
      <c r="I56" s="4">
        <f>A!$B$2*E56</f>
        <v>0</v>
      </c>
      <c r="J56" s="27">
        <f t="shared" si="7"/>
        <v>0.3916666667</v>
      </c>
      <c r="L56" s="4">
        <v>47.0</v>
      </c>
      <c r="N56" s="37" t="s">
        <v>194</v>
      </c>
      <c r="O56" s="9">
        <f>O55+S55*(Q55*V55-(A!$B$4*(T55+O55/U55)^(1/2)))</f>
        <v>4.256374141</v>
      </c>
      <c r="P56" s="37" t="s">
        <v>195</v>
      </c>
      <c r="Q56" s="36">
        <f>Q55+(S55*O55*(A!$B$8-Q55)/(A!$B$12*A!$B$10))</f>
        <v>0.8940808196</v>
      </c>
      <c r="R56" s="5">
        <v>0.0</v>
      </c>
      <c r="S56" s="45">
        <f t="shared" si="5"/>
        <v>0.25</v>
      </c>
      <c r="T56" s="40">
        <f t="shared" si="6"/>
        <v>0.1666666667</v>
      </c>
      <c r="U56" s="4">
        <f>A!$B$3 * 3</f>
        <v>224.9868</v>
      </c>
      <c r="V56" s="4">
        <f>A!$B$2*R56</f>
        <v>0</v>
      </c>
      <c r="W56" s="27">
        <f t="shared" si="8"/>
        <v>11.5</v>
      </c>
    </row>
    <row r="57">
      <c r="A57" s="37" t="s">
        <v>198</v>
      </c>
      <c r="B57" s="9">
        <f>B56+F56*(D56*I56-(A!$B$4*(G56+B56/H56)^(1/2)))</f>
        <v>6.041810518</v>
      </c>
      <c r="C57" s="37" t="s">
        <v>199</v>
      </c>
      <c r="D57" s="36">
        <f>D56+(F56*B56*(A!$B$8-D56)/(A!$B$12*A!$B$10))</f>
        <v>0.611186481</v>
      </c>
      <c r="E57" s="19">
        <v>0.0</v>
      </c>
      <c r="F57" s="45">
        <f t="shared" si="2"/>
        <v>0.008333333333</v>
      </c>
      <c r="G57" s="40">
        <f t="shared" si="3"/>
        <v>0.1666666667</v>
      </c>
      <c r="H57" s="4">
        <f>A!$B$3 * 3</f>
        <v>224.9868</v>
      </c>
      <c r="I57" s="4">
        <f>A!$B$2*E57</f>
        <v>0</v>
      </c>
      <c r="J57" s="27">
        <f t="shared" si="7"/>
        <v>0.4</v>
      </c>
      <c r="L57" s="4">
        <v>48.0</v>
      </c>
      <c r="N57" s="37" t="s">
        <v>196</v>
      </c>
      <c r="O57" s="9">
        <f>O56+S56*(Q56*V56-(A!$B$4*(T56+O56/U56)^(1/2)))</f>
        <v>3.394782602</v>
      </c>
      <c r="P57" s="37" t="s">
        <v>197</v>
      </c>
      <c r="Q57" s="36">
        <f>Q56+(S56*O56*(A!$B$8-Q56)/(A!$B$12*A!$B$10))</f>
        <v>0.8941820316</v>
      </c>
      <c r="R57" s="5">
        <v>0.0</v>
      </c>
      <c r="S57" s="45">
        <f t="shared" si="5"/>
        <v>0.25</v>
      </c>
      <c r="T57" s="40">
        <f t="shared" si="6"/>
        <v>0.1666666667</v>
      </c>
      <c r="U57" s="4">
        <f>A!$B$3 * 3</f>
        <v>224.9868</v>
      </c>
      <c r="V57" s="4">
        <f>A!$B$2*R57</f>
        <v>0</v>
      </c>
      <c r="W57" s="27">
        <f t="shared" si="8"/>
        <v>11.75</v>
      </c>
    </row>
    <row r="58">
      <c r="A58" s="37" t="s">
        <v>200</v>
      </c>
      <c r="B58" s="9">
        <f>B57+F57*(D57*I57-(A!$B$4*(G57+B57/H57)^(1/2)))</f>
        <v>6.01248319</v>
      </c>
      <c r="C58" s="37" t="s">
        <v>201</v>
      </c>
      <c r="D58" s="36">
        <f>D57+(F57*B57*(A!$B$8-D57)/(A!$B$12*A!$B$10))</f>
        <v>0.6114201463</v>
      </c>
      <c r="E58" s="19">
        <v>0.0</v>
      </c>
      <c r="F58" s="45">
        <f t="shared" si="2"/>
        <v>0.008333333333</v>
      </c>
      <c r="G58" s="40">
        <f t="shared" si="3"/>
        <v>0.1666666667</v>
      </c>
      <c r="H58" s="4">
        <f>A!$B$3 * 3</f>
        <v>224.9868</v>
      </c>
      <c r="I58" s="4">
        <f>A!$B$2*E58</f>
        <v>0</v>
      </c>
      <c r="J58" s="27">
        <f t="shared" si="7"/>
        <v>0.4083333333</v>
      </c>
      <c r="L58" s="4">
        <v>49.0</v>
      </c>
      <c r="N58" s="37" t="s">
        <v>198</v>
      </c>
      <c r="O58" s="9">
        <f>O57+S57*(Q57*V57-(A!$B$4*(T57+O57/U57)^(1/2)))</f>
        <v>2.542126811</v>
      </c>
      <c r="P58" s="37" t="s">
        <v>199</v>
      </c>
      <c r="Q58" s="36">
        <f>Q57+(S57*O57*(A!$B$8-Q57)/(A!$B$12*A!$B$10))</f>
        <v>0.8942613756</v>
      </c>
      <c r="R58" s="5">
        <v>0.0</v>
      </c>
      <c r="S58" s="45">
        <f t="shared" si="5"/>
        <v>0.25</v>
      </c>
      <c r="T58" s="40">
        <f t="shared" si="6"/>
        <v>0.1666666667</v>
      </c>
      <c r="U58" s="4">
        <f>A!$B$3 * 3</f>
        <v>224.9868</v>
      </c>
      <c r="V58" s="4">
        <f>A!$B$2*R58</f>
        <v>0</v>
      </c>
      <c r="W58" s="27">
        <f t="shared" si="8"/>
        <v>12</v>
      </c>
    </row>
    <row r="59">
      <c r="A59" s="37" t="s">
        <v>202</v>
      </c>
      <c r="B59" s="9">
        <f>B58+F58*(D58*I58-(A!$B$4*(G58+B58/H58)^(1/2)))</f>
        <v>5.983165742</v>
      </c>
      <c r="C59" s="37" t="s">
        <v>203</v>
      </c>
      <c r="D59" s="36">
        <f>D58+(F58*B58*(A!$B$8-D58)/(A!$B$12*A!$B$10))</f>
        <v>0.6116524892</v>
      </c>
      <c r="E59" s="19">
        <v>0.0</v>
      </c>
      <c r="F59" s="45">
        <f t="shared" si="2"/>
        <v>0.008333333333</v>
      </c>
      <c r="G59" s="40">
        <f t="shared" si="3"/>
        <v>0.1666666667</v>
      </c>
      <c r="H59" s="4">
        <f>A!$B$3 * 3</f>
        <v>224.9868</v>
      </c>
      <c r="I59" s="4">
        <f>A!$B$2*E59</f>
        <v>0</v>
      </c>
      <c r="J59" s="27">
        <f t="shared" si="7"/>
        <v>0.4166666667</v>
      </c>
      <c r="L59" s="4">
        <v>50.0</v>
      </c>
      <c r="N59" s="37" t="s">
        <v>200</v>
      </c>
      <c r="O59" s="9">
        <f>O58+S58*(Q58*V58-(A!$B$4*(T58+O58/U58)^(1/2)))</f>
        <v>1.698407258</v>
      </c>
      <c r="P59" s="37" t="s">
        <v>201</v>
      </c>
      <c r="Q59" s="36">
        <f>Q58+(S58*O58*(A!$B$8-Q58)/(A!$B$12*A!$B$10))</f>
        <v>0.8943199808</v>
      </c>
      <c r="R59" s="5">
        <v>0.0</v>
      </c>
      <c r="S59" s="45">
        <f t="shared" si="5"/>
        <v>0.25</v>
      </c>
      <c r="T59" s="40">
        <f t="shared" si="6"/>
        <v>0.1666666667</v>
      </c>
      <c r="U59" s="4">
        <f>A!$B$3 * 3</f>
        <v>224.9868</v>
      </c>
      <c r="V59" s="4">
        <f>A!$B$2*R59</f>
        <v>0</v>
      </c>
      <c r="W59" s="27">
        <f t="shared" si="8"/>
        <v>12.25</v>
      </c>
    </row>
    <row r="60">
      <c r="A60" s="37" t="s">
        <v>204</v>
      </c>
      <c r="B60" s="9">
        <f>B59+F59*(D59*I59-(A!$B$4*(G59+B59/H59)^(1/2)))</f>
        <v>5.953858171</v>
      </c>
      <c r="C60" s="37" t="s">
        <v>205</v>
      </c>
      <c r="D60" s="36">
        <f>D59+(F59*B59*(A!$B$8-D59)/(A!$B$12*A!$B$10))</f>
        <v>0.611883513</v>
      </c>
      <c r="E60" s="19">
        <v>0.0</v>
      </c>
      <c r="F60" s="45">
        <f t="shared" si="2"/>
        <v>0.008333333333</v>
      </c>
      <c r="G60" s="40">
        <f t="shared" si="3"/>
        <v>0.1666666667</v>
      </c>
      <c r="H60" s="4">
        <f>A!$B$3 * 3</f>
        <v>224.9868</v>
      </c>
      <c r="I60" s="4">
        <f>A!$B$2*E60</f>
        <v>0</v>
      </c>
      <c r="J60" s="27">
        <f t="shared" si="7"/>
        <v>0.425</v>
      </c>
      <c r="L60" s="4">
        <v>51.0</v>
      </c>
      <c r="N60" s="37" t="s">
        <v>202</v>
      </c>
      <c r="O60" s="9">
        <f>O59+S59*(Q59*V59-(A!$B$4*(T59+O59/U59)^(1/2)))</f>
        <v>0.8636244454</v>
      </c>
      <c r="P60" s="37" t="s">
        <v>203</v>
      </c>
      <c r="Q60" s="36">
        <f>Q59+(S59*O59*(A!$B$8-Q59)/(A!$B$12*A!$B$10))</f>
        <v>0.8943587353</v>
      </c>
      <c r="R60" s="5">
        <v>0.0</v>
      </c>
      <c r="S60" s="45">
        <f t="shared" si="5"/>
        <v>0.25</v>
      </c>
      <c r="T60" s="40">
        <f t="shared" si="6"/>
        <v>0.1666666667</v>
      </c>
      <c r="U60" s="4">
        <f>A!$B$3 * 3</f>
        <v>224.9868</v>
      </c>
      <c r="V60" s="4">
        <f>A!$B$2*R60</f>
        <v>0</v>
      </c>
      <c r="W60" s="27">
        <f t="shared" si="8"/>
        <v>12.5</v>
      </c>
    </row>
    <row r="61">
      <c r="A61" s="37" t="s">
        <v>206</v>
      </c>
      <c r="B61" s="9">
        <f>B60+F60*(D60*I60-(A!$B$4*(G60+B60/H60)^(1/2)))</f>
        <v>5.92456048</v>
      </c>
      <c r="C61" s="37" t="s">
        <v>207</v>
      </c>
      <c r="D61" s="36">
        <f>D60+(F60*B60*(A!$B$8-D60)/(A!$B$12*A!$B$10))</f>
        <v>0.612113221</v>
      </c>
      <c r="E61" s="19">
        <v>0.0</v>
      </c>
      <c r="F61" s="45">
        <f t="shared" si="2"/>
        <v>0.008333333333</v>
      </c>
      <c r="G61" s="40">
        <f t="shared" si="3"/>
        <v>0.1666666667</v>
      </c>
      <c r="H61" s="4">
        <f>A!$B$3 * 3</f>
        <v>224.9868</v>
      </c>
      <c r="I61" s="4">
        <f>A!$B$2*E61</f>
        <v>0</v>
      </c>
      <c r="J61" s="27">
        <f t="shared" si="7"/>
        <v>0.4333333333</v>
      </c>
      <c r="L61" s="4">
        <v>52.0</v>
      </c>
      <c r="N61" s="10" t="s">
        <v>204</v>
      </c>
      <c r="O61" s="9">
        <f>O60+S60*(Q60*V60-(A!$B$4*(T60+O60/U60)^(1/2)))</f>
        <v>0.03777888422</v>
      </c>
      <c r="P61" s="37" t="s">
        <v>205</v>
      </c>
      <c r="Q61" s="36">
        <f>Q60+(S60*O60*(A!$B$8-Q60)/(A!$B$12*A!$B$10))</f>
        <v>0.8943783072</v>
      </c>
      <c r="R61" s="5">
        <v>0.0</v>
      </c>
      <c r="S61" s="45">
        <f t="shared" si="5"/>
        <v>0.25</v>
      </c>
      <c r="T61" s="40">
        <f t="shared" si="6"/>
        <v>0.1666666667</v>
      </c>
      <c r="U61" s="4">
        <f>A!$B$3 * 3</f>
        <v>224.9868</v>
      </c>
      <c r="V61" s="4">
        <f>A!$B$2*R61</f>
        <v>0</v>
      </c>
      <c r="W61" s="27">
        <f t="shared" si="8"/>
        <v>12.75</v>
      </c>
    </row>
    <row r="62">
      <c r="A62" s="37" t="s">
        <v>208</v>
      </c>
      <c r="B62" s="9">
        <f>B61+F61*(D61*I61-(A!$B$4*(G61+B61/H61)^(1/2)))</f>
        <v>5.895272668</v>
      </c>
      <c r="C62" s="37" t="s">
        <v>209</v>
      </c>
      <c r="D62" s="36">
        <f>D61+(F61*B61*(A!$B$8-D61)/(A!$B$12*A!$B$10))</f>
        <v>0.6123416164</v>
      </c>
      <c r="E62" s="19">
        <v>0.0</v>
      </c>
      <c r="F62" s="45">
        <f t="shared" si="2"/>
        <v>0.008333333333</v>
      </c>
      <c r="G62" s="40">
        <f t="shared" si="3"/>
        <v>0.1666666667</v>
      </c>
      <c r="H62" s="4">
        <f>A!$B$3 * 3</f>
        <v>224.9868</v>
      </c>
      <c r="I62" s="4">
        <f>A!$B$2*E62</f>
        <v>0</v>
      </c>
      <c r="J62" s="27">
        <f t="shared" si="7"/>
        <v>0.4416666667</v>
      </c>
      <c r="L62" s="4">
        <v>53.0</v>
      </c>
      <c r="N62" s="37" t="s">
        <v>206</v>
      </c>
      <c r="O62" s="9">
        <f>O61+S61*(Q61*V61-(A!$B$4*(T61+O61/U61)^(1/2)))</f>
        <v>-0.7791289017</v>
      </c>
      <c r="P62" s="37" t="s">
        <v>207</v>
      </c>
      <c r="Q62" s="36">
        <f>Q61+(S61*O61*(A!$B$8-Q61)/(A!$B$12*A!$B$10))</f>
        <v>0.8943791604</v>
      </c>
      <c r="R62" s="5">
        <v>0.0</v>
      </c>
      <c r="S62" s="45">
        <f t="shared" si="5"/>
        <v>0.25</v>
      </c>
      <c r="T62" s="40">
        <f t="shared" si="6"/>
        <v>0.1666666667</v>
      </c>
      <c r="U62" s="4">
        <f>A!$B$3 * 3</f>
        <v>224.9868</v>
      </c>
      <c r="V62" s="4">
        <f>A!$B$2*R62</f>
        <v>0</v>
      </c>
    </row>
    <row r="63">
      <c r="A63" s="37" t="s">
        <v>210</v>
      </c>
      <c r="B63" s="9">
        <f>B62+F62*(D62*I62-(A!$B$4*(G62+B62/H62)^(1/2)))</f>
        <v>5.865994734</v>
      </c>
      <c r="C63" s="37" t="s">
        <v>211</v>
      </c>
      <c r="D63" s="36">
        <f>D62+(F62*B62*(A!$B$8-D62)/(A!$B$12*A!$B$10))</f>
        <v>0.6125687025</v>
      </c>
      <c r="E63" s="19">
        <v>0.0</v>
      </c>
      <c r="F63" s="45">
        <f t="shared" si="2"/>
        <v>0.008333333333</v>
      </c>
      <c r="G63" s="40">
        <f t="shared" si="3"/>
        <v>0.1666666667</v>
      </c>
      <c r="H63" s="4">
        <f>A!$B$3 * 3</f>
        <v>224.9868</v>
      </c>
      <c r="I63" s="4">
        <f>A!$B$2*E63</f>
        <v>0</v>
      </c>
      <c r="J63" s="27">
        <f t="shared" si="7"/>
        <v>0.45</v>
      </c>
      <c r="L63" s="4">
        <v>54.0</v>
      </c>
      <c r="N63" s="26"/>
      <c r="P63" s="26"/>
      <c r="R63" s="26"/>
      <c r="S63" s="27"/>
      <c r="T63" s="30"/>
    </row>
    <row r="64">
      <c r="A64" s="37" t="s">
        <v>212</v>
      </c>
      <c r="B64" s="9">
        <f>B63+F63*(D63*I63-(A!$B$4*(G63+B63/H63)^(1/2)))</f>
        <v>5.836726679</v>
      </c>
      <c r="C64" s="37" t="s">
        <v>213</v>
      </c>
      <c r="D64" s="36">
        <f>D63+(F63*B63*(A!$B$8-D63)/(A!$B$12*A!$B$10))</f>
        <v>0.6127944824</v>
      </c>
      <c r="E64" s="19">
        <v>0.0</v>
      </c>
      <c r="F64" s="45">
        <f t="shared" si="2"/>
        <v>0.008333333333</v>
      </c>
      <c r="G64" s="40">
        <f t="shared" si="3"/>
        <v>0.1666666667</v>
      </c>
      <c r="H64" s="4">
        <f>A!$B$3 * 3</f>
        <v>224.9868</v>
      </c>
      <c r="I64" s="4">
        <f>A!$B$2*E64</f>
        <v>0</v>
      </c>
      <c r="J64" s="27">
        <f t="shared" si="7"/>
        <v>0.4583333333</v>
      </c>
      <c r="L64" s="4">
        <v>55.0</v>
      </c>
      <c r="N64" s="26"/>
      <c r="P64" s="26"/>
      <c r="R64" s="26"/>
      <c r="S64" s="27"/>
      <c r="T64" s="30"/>
    </row>
    <row r="65">
      <c r="A65" s="37" t="s">
        <v>214</v>
      </c>
      <c r="B65" s="9">
        <f>B64+F64*(D64*I64-(A!$B$4*(G64+B64/H64)^(1/2)))</f>
        <v>5.807468503</v>
      </c>
      <c r="C65" s="37" t="s">
        <v>215</v>
      </c>
      <c r="D65" s="36">
        <f>D64+(F64*B64*(A!$B$8-D64)/(A!$B$12*A!$B$10))</f>
        <v>0.6130189593</v>
      </c>
      <c r="E65" s="19">
        <v>0.0</v>
      </c>
      <c r="F65" s="45">
        <f t="shared" si="2"/>
        <v>0.008333333333</v>
      </c>
      <c r="G65" s="40">
        <f t="shared" si="3"/>
        <v>0.1666666667</v>
      </c>
      <c r="H65" s="4">
        <f>A!$B$3 * 3</f>
        <v>224.9868</v>
      </c>
      <c r="I65" s="4">
        <f>A!$B$2*E65</f>
        <v>0</v>
      </c>
      <c r="J65" s="27">
        <f t="shared" si="7"/>
        <v>0.4666666667</v>
      </c>
      <c r="L65" s="4">
        <v>56.0</v>
      </c>
      <c r="T65" s="30"/>
    </row>
    <row r="66">
      <c r="A66" s="37" t="s">
        <v>216</v>
      </c>
      <c r="B66" s="9">
        <f>B65+F65*(D65*I65-(A!$B$4*(G65+B65/H65)^(1/2)))</f>
        <v>5.778220205</v>
      </c>
      <c r="C66" s="37" t="s">
        <v>217</v>
      </c>
      <c r="D66" s="36">
        <f>D65+(F65*B65*(A!$B$8-D65)/(A!$B$12*A!$B$10))</f>
        <v>0.6132421364</v>
      </c>
      <c r="E66" s="19">
        <v>0.0</v>
      </c>
      <c r="F66" s="45">
        <f t="shared" si="2"/>
        <v>0.008333333333</v>
      </c>
      <c r="G66" s="40">
        <f t="shared" si="3"/>
        <v>0.1666666667</v>
      </c>
      <c r="H66" s="4">
        <f>A!$B$3 * 3</f>
        <v>224.9868</v>
      </c>
      <c r="I66" s="4">
        <f>A!$B$2*E66</f>
        <v>0</v>
      </c>
      <c r="J66" s="27">
        <f t="shared" si="7"/>
        <v>0.475</v>
      </c>
      <c r="L66" s="4">
        <v>57.0</v>
      </c>
      <c r="N66" s="24" t="s">
        <v>78</v>
      </c>
      <c r="O66" s="24">
        <v>6.0</v>
      </c>
      <c r="P66" s="4" t="s">
        <v>90</v>
      </c>
      <c r="Q66" s="35">
        <f>SUM(S91:S123)</f>
        <v>11</v>
      </c>
      <c r="T66" s="30"/>
    </row>
    <row r="67">
      <c r="A67" s="37" t="s">
        <v>218</v>
      </c>
      <c r="B67" s="9">
        <f>B66+F66*(D66*I66-(A!$B$4*(G66+B66/H66)^(1/2)))</f>
        <v>5.748981787</v>
      </c>
      <c r="C67" s="37" t="s">
        <v>219</v>
      </c>
      <c r="D67" s="36">
        <f>D66+(F66*B66*(A!$B$8-D66)/(A!$B$12*A!$B$10))</f>
        <v>0.6134640168</v>
      </c>
      <c r="E67" s="19">
        <v>0.0</v>
      </c>
      <c r="F67" s="45">
        <f t="shared" si="2"/>
        <v>0.008333333333</v>
      </c>
      <c r="G67" s="40">
        <f t="shared" si="3"/>
        <v>0.1666666667</v>
      </c>
      <c r="H67" s="4">
        <f>A!$B$3 * 3</f>
        <v>224.9868</v>
      </c>
      <c r="I67" s="4">
        <f>A!$B$2*E67</f>
        <v>0</v>
      </c>
      <c r="J67" s="27">
        <f t="shared" si="7"/>
        <v>0.4833333333</v>
      </c>
      <c r="L67" s="4">
        <v>58.0</v>
      </c>
      <c r="N67" s="24" t="s">
        <v>79</v>
      </c>
      <c r="O67" s="24">
        <f>26.4/1000</f>
        <v>0.0264</v>
      </c>
      <c r="T67" s="30"/>
    </row>
    <row r="68">
      <c r="A68" s="37" t="s">
        <v>220</v>
      </c>
      <c r="B68" s="9">
        <f>B67+F67*(D67*I67-(A!$B$4*(G67+B67/H67)^(1/2)))</f>
        <v>5.719753247</v>
      </c>
      <c r="C68" s="37" t="s">
        <v>221</v>
      </c>
      <c r="D68" s="36">
        <f>D67+(F67*B67*(A!$B$8-D67)/(A!$B$12*A!$B$10))</f>
        <v>0.6136846037</v>
      </c>
      <c r="E68" s="19">
        <v>0.0</v>
      </c>
      <c r="F68" s="45">
        <f t="shared" si="2"/>
        <v>0.008333333333</v>
      </c>
      <c r="G68" s="40">
        <f t="shared" si="3"/>
        <v>0.1666666667</v>
      </c>
      <c r="H68" s="4">
        <f>A!$B$3 * 3</f>
        <v>224.9868</v>
      </c>
      <c r="I68" s="4">
        <f>A!$B$2*E68</f>
        <v>0</v>
      </c>
      <c r="J68" s="27">
        <f t="shared" si="7"/>
        <v>0.4916666667</v>
      </c>
      <c r="L68" s="4">
        <v>59.0</v>
      </c>
      <c r="N68" s="4" t="s">
        <v>91</v>
      </c>
      <c r="O68" s="4">
        <v>7.0</v>
      </c>
      <c r="T68" s="30"/>
    </row>
    <row r="69">
      <c r="A69" s="37" t="s">
        <v>222</v>
      </c>
      <c r="B69" s="9">
        <f>B68+F68*(D68*I68-(A!$B$4*(G68+B68/H68)^(1/2)))</f>
        <v>5.690534586</v>
      </c>
      <c r="C69" s="37" t="s">
        <v>223</v>
      </c>
      <c r="D69" s="36">
        <f>D68+(F68*B68*(A!$B$8-D68)/(A!$B$12*A!$B$10))</f>
        <v>0.6139039001</v>
      </c>
      <c r="E69" s="19">
        <v>0.0</v>
      </c>
      <c r="F69" s="45">
        <f t="shared" si="2"/>
        <v>0.008333333333</v>
      </c>
      <c r="G69" s="40">
        <f t="shared" si="3"/>
        <v>0.1666666667</v>
      </c>
      <c r="H69" s="4">
        <f>A!$B$3 * 3</f>
        <v>224.9868</v>
      </c>
      <c r="I69" s="4">
        <f>A!$B$2*E69</f>
        <v>0</v>
      </c>
      <c r="J69" s="27">
        <f t="shared" si="7"/>
        <v>0.5</v>
      </c>
      <c r="L69" s="4">
        <v>60.0</v>
      </c>
      <c r="T69" s="30"/>
    </row>
    <row r="70">
      <c r="A70" s="37" t="s">
        <v>224</v>
      </c>
      <c r="B70" s="9">
        <f>B69+F69*(D69*I69-(A!$B$4*(G69+B69/H69)^(1/2)))</f>
        <v>5.661325804</v>
      </c>
      <c r="C70" s="37" t="s">
        <v>225</v>
      </c>
      <c r="D70" s="36">
        <f>D69+(F69*B69*(A!$B$8-D69)/(A!$B$12*A!$B$10))</f>
        <v>0.6141219091</v>
      </c>
      <c r="E70" s="19">
        <v>0.0</v>
      </c>
      <c r="F70" s="45">
        <f t="shared" si="2"/>
        <v>0.008333333333</v>
      </c>
      <c r="G70" s="40">
        <f t="shared" si="3"/>
        <v>0.1666666667</v>
      </c>
      <c r="H70" s="4">
        <f>A!$B$3 * 3</f>
        <v>224.9868</v>
      </c>
      <c r="I70" s="4">
        <f>A!$B$2*E70</f>
        <v>0</v>
      </c>
      <c r="J70" s="27">
        <f t="shared" si="7"/>
        <v>0.5083333333</v>
      </c>
      <c r="L70" s="4">
        <v>61.0</v>
      </c>
      <c r="Q70" s="36"/>
      <c r="R70" s="12" t="s">
        <v>92</v>
      </c>
    </row>
    <row r="71">
      <c r="A71" s="37" t="s">
        <v>226</v>
      </c>
      <c r="B71" s="9">
        <f>B70+F70*(D70*I70-(A!$B$4*(G70+B70/H70)^(1/2)))</f>
        <v>5.632126901</v>
      </c>
      <c r="C71" s="37" t="s">
        <v>227</v>
      </c>
      <c r="D71" s="36">
        <f>D70+(F70*B70*(A!$B$8-D70)/(A!$B$12*A!$B$10))</f>
        <v>0.6143386339</v>
      </c>
      <c r="E71" s="19">
        <v>0.0</v>
      </c>
      <c r="F71" s="45">
        <f t="shared" si="2"/>
        <v>0.008333333333</v>
      </c>
      <c r="G71" s="40">
        <f t="shared" si="3"/>
        <v>0.1666666667</v>
      </c>
      <c r="H71" s="4">
        <f>A!$B$3 * 3</f>
        <v>224.9868</v>
      </c>
      <c r="I71" s="4">
        <f>A!$B$2*E71</f>
        <v>0</v>
      </c>
      <c r="J71" s="27">
        <f t="shared" si="7"/>
        <v>0.5166666667</v>
      </c>
      <c r="L71" s="4">
        <v>62.0</v>
      </c>
      <c r="N71" s="37" t="s">
        <v>93</v>
      </c>
      <c r="P71" s="37" t="s">
        <v>94</v>
      </c>
      <c r="Q71" s="36"/>
      <c r="R71" s="38" t="s">
        <v>95</v>
      </c>
      <c r="S71" s="39" t="s">
        <v>96</v>
      </c>
      <c r="T71" s="40" t="s">
        <v>97</v>
      </c>
      <c r="U71" s="4" t="s">
        <v>98</v>
      </c>
      <c r="V71" s="4" t="s">
        <v>99</v>
      </c>
      <c r="W71" s="4" t="s">
        <v>100</v>
      </c>
    </row>
    <row r="72">
      <c r="A72" s="37" t="s">
        <v>228</v>
      </c>
      <c r="B72" s="9">
        <f>B71+F71*(D71*I71-(A!$B$4*(G71+B71/H71)^(1/2)))</f>
        <v>5.602937876</v>
      </c>
      <c r="C72" s="37" t="s">
        <v>229</v>
      </c>
      <c r="D72" s="36">
        <f>D71+(F71*B71*(A!$B$8-D71)/(A!$B$12*A!$B$10))</f>
        <v>0.6145540775</v>
      </c>
      <c r="E72" s="19">
        <v>0.0</v>
      </c>
      <c r="F72" s="45">
        <f t="shared" si="2"/>
        <v>0.008333333333</v>
      </c>
      <c r="G72" s="40">
        <f t="shared" si="3"/>
        <v>0.1666666667</v>
      </c>
      <c r="H72" s="4">
        <f>A!$B$3 * 3</f>
        <v>224.9868</v>
      </c>
      <c r="I72" s="4">
        <f>A!$B$2*E72</f>
        <v>0</v>
      </c>
      <c r="J72" s="27">
        <f t="shared" si="7"/>
        <v>0.525</v>
      </c>
      <c r="L72" s="4">
        <v>63.0</v>
      </c>
      <c r="N72" s="37" t="s">
        <v>102</v>
      </c>
      <c r="O72" s="16">
        <v>0.0</v>
      </c>
      <c r="P72" s="37" t="s">
        <v>103</v>
      </c>
      <c r="Q72" s="42">
        <v>0.6</v>
      </c>
      <c r="R72" s="43">
        <f t="shared" ref="R72:R89" si="9">$O$67</f>
        <v>0.0264</v>
      </c>
      <c r="S72" s="39">
        <f t="shared" ref="S72:S124" si="10">$O$66/18</f>
        <v>0.3333333333</v>
      </c>
      <c r="T72" s="40">
        <f t="shared" ref="T72:T124" si="11">0.5/3</f>
        <v>0.1666666667</v>
      </c>
      <c r="U72" s="4">
        <f>A!$B$3 * 3</f>
        <v>224.9868</v>
      </c>
      <c r="V72" s="4">
        <f>A!$B$2*R72</f>
        <v>16.27924813</v>
      </c>
      <c r="W72" s="4">
        <v>0.0</v>
      </c>
    </row>
    <row r="73">
      <c r="A73" s="37" t="s">
        <v>230</v>
      </c>
      <c r="B73" s="9">
        <f>B72+F72*(D72*I72-(A!$B$4*(G72+B72/H72)^(1/2)))</f>
        <v>5.57375873</v>
      </c>
      <c r="C73" s="37" t="s">
        <v>231</v>
      </c>
      <c r="D73" s="36">
        <f>D72+(F72*B72*(A!$B$8-D72)/(A!$B$12*A!$B$10))</f>
        <v>0.6147682428</v>
      </c>
      <c r="E73" s="19">
        <v>0.0</v>
      </c>
      <c r="F73" s="45">
        <f t="shared" si="2"/>
        <v>0.008333333333</v>
      </c>
      <c r="G73" s="40">
        <f t="shared" si="3"/>
        <v>0.1666666667</v>
      </c>
      <c r="H73" s="4">
        <f>A!$B$3 * 3</f>
        <v>224.9868</v>
      </c>
      <c r="I73" s="4">
        <f>A!$B$2*E73</f>
        <v>0</v>
      </c>
      <c r="J73" s="27">
        <f t="shared" si="7"/>
        <v>0.5333333333</v>
      </c>
      <c r="L73" s="4">
        <v>64.0</v>
      </c>
      <c r="N73" s="37" t="s">
        <v>104</v>
      </c>
      <c r="O73" s="9">
        <f>O72+S72*(Q72*V72-(A!$B$4*(T72+O72/U72)^(1/2)))</f>
        <v>2.167187518</v>
      </c>
      <c r="P73" s="37" t="s">
        <v>105</v>
      </c>
      <c r="Q73" s="36">
        <f>Q72+(S72*O72*(A!$B$8-Q72)/(A!$B$12*A!$B$10))</f>
        <v>0.6</v>
      </c>
      <c r="R73" s="43">
        <f t="shared" si="9"/>
        <v>0.0264</v>
      </c>
      <c r="S73" s="39">
        <f t="shared" si="10"/>
        <v>0.3333333333</v>
      </c>
      <c r="T73" s="40">
        <f t="shared" si="11"/>
        <v>0.1666666667</v>
      </c>
      <c r="U73" s="4">
        <f>A!$B$3 * 3</f>
        <v>224.9868</v>
      </c>
      <c r="V73" s="4">
        <f>A!$B$2*R73</f>
        <v>16.27924813</v>
      </c>
      <c r="W73" s="27">
        <f>S72</f>
        <v>0.3333333333</v>
      </c>
    </row>
    <row r="74">
      <c r="A74" s="37" t="s">
        <v>232</v>
      </c>
      <c r="B74" s="9">
        <f>B73+F73*(D73*I73-(A!$B$4*(G73+B73/H73)^(1/2)))</f>
        <v>5.544589463</v>
      </c>
      <c r="C74" s="37" t="s">
        <v>233</v>
      </c>
      <c r="D74" s="36">
        <f>D73+(F73*B73*(A!$B$8-D73)/(A!$B$12*A!$B$10))</f>
        <v>0.6149811329</v>
      </c>
      <c r="E74" s="19">
        <v>0.0</v>
      </c>
      <c r="F74" s="45">
        <f t="shared" si="2"/>
        <v>0.008333333333</v>
      </c>
      <c r="G74" s="40">
        <f t="shared" si="3"/>
        <v>0.1666666667</v>
      </c>
      <c r="H74" s="4">
        <f>A!$B$3 * 3</f>
        <v>224.9868</v>
      </c>
      <c r="I74" s="4">
        <f>A!$B$2*E74</f>
        <v>0</v>
      </c>
      <c r="J74" s="27">
        <f t="shared" si="7"/>
        <v>0.5416666667</v>
      </c>
      <c r="L74" s="4">
        <v>65.0</v>
      </c>
      <c r="N74" s="37" t="s">
        <v>106</v>
      </c>
      <c r="O74" s="9">
        <f>O73+S73*(Q73*V73-(A!$B$4*(T73+O73/U73)^(1/2)))</f>
        <v>4.303357264</v>
      </c>
      <c r="P74" s="37" t="s">
        <v>107</v>
      </c>
      <c r="Q74" s="36">
        <f>Q73+(S73*O73*(A!$B$8-Q73)/(A!$B$12*A!$B$10))</f>
        <v>0.6034824691</v>
      </c>
      <c r="R74" s="43">
        <f t="shared" si="9"/>
        <v>0.0264</v>
      </c>
      <c r="S74" s="39">
        <f t="shared" si="10"/>
        <v>0.3333333333</v>
      </c>
      <c r="T74" s="40">
        <f t="shared" si="11"/>
        <v>0.1666666667</v>
      </c>
      <c r="U74" s="4">
        <f>A!$B$3 * 3</f>
        <v>224.9868</v>
      </c>
      <c r="V74" s="4">
        <f>A!$B$2*R74</f>
        <v>16.27924813</v>
      </c>
      <c r="W74" s="27">
        <f t="shared" ref="W74:W124" si="12">W73+S73</f>
        <v>0.6666666667</v>
      </c>
    </row>
    <row r="75">
      <c r="A75" s="37" t="s">
        <v>234</v>
      </c>
      <c r="B75" s="9">
        <f>B74+F74*(D74*I74-(A!$B$4*(G74+B74/H74)^(1/2)))</f>
        <v>5.515430075</v>
      </c>
      <c r="C75" s="37" t="s">
        <v>235</v>
      </c>
      <c r="D75" s="36">
        <f>D74+(F74*B74*(A!$B$8-D74)/(A!$B$12*A!$B$10))</f>
        <v>0.6151927509</v>
      </c>
      <c r="E75" s="19">
        <v>0.0</v>
      </c>
      <c r="F75" s="45">
        <f t="shared" si="2"/>
        <v>0.008333333333</v>
      </c>
      <c r="G75" s="40">
        <f t="shared" si="3"/>
        <v>0.1666666667</v>
      </c>
      <c r="H75" s="4">
        <f>A!$B$3 * 3</f>
        <v>224.9868</v>
      </c>
      <c r="I75" s="4">
        <f>A!$B$2*E75</f>
        <v>0</v>
      </c>
      <c r="J75" s="27">
        <f t="shared" si="7"/>
        <v>0.55</v>
      </c>
      <c r="L75" s="4">
        <v>66.0</v>
      </c>
      <c r="N75" s="37" t="s">
        <v>108</v>
      </c>
      <c r="O75" s="9">
        <f>O74+S74*(Q74*V74-(A!$B$4*(T74+O74/U74)^(1/2)))</f>
        <v>6.428669353</v>
      </c>
      <c r="P75" s="37" t="s">
        <v>109</v>
      </c>
      <c r="Q75" s="36">
        <f>Q74+(S74*O74*(A!$B$8-Q74)/(A!$B$12*A!$B$10))</f>
        <v>0.6103172927</v>
      </c>
      <c r="R75" s="43">
        <f t="shared" si="9"/>
        <v>0.0264</v>
      </c>
      <c r="S75" s="39">
        <f t="shared" si="10"/>
        <v>0.3333333333</v>
      </c>
      <c r="T75" s="40">
        <f t="shared" si="11"/>
        <v>0.1666666667</v>
      </c>
      <c r="U75" s="4">
        <f>A!$B$3 * 3</f>
        <v>224.9868</v>
      </c>
      <c r="V75" s="4">
        <f>A!$B$2*R75</f>
        <v>16.27924813</v>
      </c>
      <c r="W75" s="27">
        <f t="shared" si="12"/>
        <v>1</v>
      </c>
    </row>
    <row r="76">
      <c r="A76" s="37" t="s">
        <v>236</v>
      </c>
      <c r="B76" s="9">
        <f>B75+F75*(D75*I75-(A!$B$4*(G75+B75/H75)^(1/2)))</f>
        <v>5.486280565</v>
      </c>
      <c r="C76" s="37" t="s">
        <v>237</v>
      </c>
      <c r="D76" s="36">
        <f>D75+(F75*B75*(A!$B$8-D75)/(A!$B$12*A!$B$10))</f>
        <v>0.6154030997</v>
      </c>
      <c r="E76" s="19">
        <v>0.0</v>
      </c>
      <c r="F76" s="45">
        <f t="shared" si="2"/>
        <v>0.008333333333</v>
      </c>
      <c r="G76" s="40">
        <f t="shared" si="3"/>
        <v>0.1666666667</v>
      </c>
      <c r="H76" s="4">
        <f>A!$B$3 * 3</f>
        <v>224.9868</v>
      </c>
      <c r="I76" s="4">
        <f>A!$B$2*E76</f>
        <v>0</v>
      </c>
      <c r="J76" s="27">
        <f t="shared" si="7"/>
        <v>0.5583333333</v>
      </c>
      <c r="L76" s="4">
        <v>67.0</v>
      </c>
      <c r="N76" s="37" t="s">
        <v>110</v>
      </c>
      <c r="O76" s="9">
        <f>O75+S75*(Q75*V75-(A!$B$4*(T75+O75/U75)^(1/2)))</f>
        <v>8.562211727</v>
      </c>
      <c r="P76" s="37" t="s">
        <v>111</v>
      </c>
      <c r="Q76" s="36">
        <f>Q75+(S75*O75*(A!$B$8-Q75)/(A!$B$12*A!$B$10))</f>
        <v>0.6202922993</v>
      </c>
      <c r="R76" s="43">
        <f t="shared" si="9"/>
        <v>0.0264</v>
      </c>
      <c r="S76" s="39">
        <f t="shared" si="10"/>
        <v>0.3333333333</v>
      </c>
      <c r="T76" s="40">
        <f t="shared" si="11"/>
        <v>0.1666666667</v>
      </c>
      <c r="U76" s="4">
        <f>A!$B$3 * 3</f>
        <v>224.9868</v>
      </c>
      <c r="V76" s="4">
        <f>A!$B$2*R76</f>
        <v>16.27924813</v>
      </c>
      <c r="W76" s="27">
        <f t="shared" si="12"/>
        <v>1.333333333</v>
      </c>
    </row>
    <row r="77">
      <c r="A77" s="37" t="s">
        <v>238</v>
      </c>
      <c r="B77" s="9">
        <f>B76+F76*(D76*I76-(A!$B$4*(G76+B76/H76)^(1/2)))</f>
        <v>5.457140935</v>
      </c>
      <c r="C77" s="37" t="s">
        <v>239</v>
      </c>
      <c r="D77" s="36">
        <f>D76+(F76*B76*(A!$B$8-D76)/(A!$B$12*A!$B$10))</f>
        <v>0.6156121822</v>
      </c>
      <c r="E77" s="19">
        <v>0.0</v>
      </c>
      <c r="F77" s="45">
        <f t="shared" si="2"/>
        <v>0.008333333333</v>
      </c>
      <c r="G77" s="40">
        <f t="shared" si="3"/>
        <v>0.1666666667</v>
      </c>
      <c r="H77" s="4">
        <f>A!$B$3 * 3</f>
        <v>224.9868</v>
      </c>
      <c r="I77" s="4">
        <f>A!$B$2*E77</f>
        <v>0</v>
      </c>
      <c r="J77" s="27">
        <f t="shared" si="7"/>
        <v>0.5666666667</v>
      </c>
      <c r="L77" s="4">
        <v>68.0</v>
      </c>
      <c r="N77" s="37" t="s">
        <v>112</v>
      </c>
      <c r="O77" s="9">
        <f>O76+S76*(Q76*V76-(A!$B$4*(T76+O76/U76)^(1/2)))</f>
        <v>10.72160661</v>
      </c>
      <c r="P77" s="37" t="s">
        <v>113</v>
      </c>
      <c r="Q77" s="36">
        <f>Q76+(S76*O76*(A!$B$8-Q76)/(A!$B$12*A!$B$10))</f>
        <v>0.6331203278</v>
      </c>
      <c r="R77" s="43">
        <f t="shared" si="9"/>
        <v>0.0264</v>
      </c>
      <c r="S77" s="39">
        <f t="shared" si="10"/>
        <v>0.3333333333</v>
      </c>
      <c r="T77" s="40">
        <f t="shared" si="11"/>
        <v>0.1666666667</v>
      </c>
      <c r="U77" s="4">
        <f>A!$B$3 * 3</f>
        <v>224.9868</v>
      </c>
      <c r="V77" s="4">
        <f>A!$B$2*R77</f>
        <v>16.27924813</v>
      </c>
      <c r="W77" s="27">
        <f t="shared" si="12"/>
        <v>1.666666667</v>
      </c>
    </row>
    <row r="78">
      <c r="A78" s="37" t="s">
        <v>240</v>
      </c>
      <c r="B78" s="9">
        <f>B77+F77*(D77*I77-(A!$B$4*(G77+B77/H77)^(1/2)))</f>
        <v>5.428011183</v>
      </c>
      <c r="C78" s="37" t="s">
        <v>241</v>
      </c>
      <c r="D78" s="36">
        <f>D77+(F77*B77*(A!$B$8-D77)/(A!$B$12*A!$B$10))</f>
        <v>0.6158200014</v>
      </c>
      <c r="E78" s="19">
        <v>0.0</v>
      </c>
      <c r="F78" s="45">
        <f t="shared" si="2"/>
        <v>0.008333333333</v>
      </c>
      <c r="G78" s="40">
        <f t="shared" si="3"/>
        <v>0.1666666667</v>
      </c>
      <c r="H78" s="4">
        <f>A!$B$3 * 3</f>
        <v>224.9868</v>
      </c>
      <c r="I78" s="4">
        <f>A!$B$2*E78</f>
        <v>0</v>
      </c>
      <c r="J78" s="27">
        <f t="shared" si="7"/>
        <v>0.575</v>
      </c>
      <c r="L78" s="4">
        <v>69.0</v>
      </c>
      <c r="N78" s="37" t="s">
        <v>114</v>
      </c>
      <c r="O78" s="9">
        <f>O77+S77*(Q77*V77-(A!$B$4*(T77+O77/U77)^(1/2)))</f>
        <v>12.92265235</v>
      </c>
      <c r="P78" s="37" t="s">
        <v>115</v>
      </c>
      <c r="Q78" s="36">
        <f>Q77+(S77*O77*(A!$B$8-Q77)/(A!$B$12*A!$B$10))</f>
        <v>0.648446895</v>
      </c>
      <c r="R78" s="43">
        <f t="shared" si="9"/>
        <v>0.0264</v>
      </c>
      <c r="S78" s="39">
        <f t="shared" si="10"/>
        <v>0.3333333333</v>
      </c>
      <c r="T78" s="40">
        <f t="shared" si="11"/>
        <v>0.1666666667</v>
      </c>
      <c r="U78" s="4">
        <f>A!$B$3 * 3</f>
        <v>224.9868</v>
      </c>
      <c r="V78" s="4">
        <f>A!$B$2*R78</f>
        <v>16.27924813</v>
      </c>
      <c r="W78" s="27">
        <f t="shared" si="12"/>
        <v>2</v>
      </c>
    </row>
    <row r="79">
      <c r="A79" s="37" t="s">
        <v>242</v>
      </c>
      <c r="B79" s="9">
        <f>B78+F78*(D78*I78-(A!$B$4*(G78+B78/H78)^(1/2)))</f>
        <v>5.39889131</v>
      </c>
      <c r="C79" s="37" t="s">
        <v>243</v>
      </c>
      <c r="D79" s="36">
        <f>D78+(F78*B78*(A!$B$8-D78)/(A!$B$12*A!$B$10))</f>
        <v>0.6160265602</v>
      </c>
      <c r="E79" s="19">
        <v>0.0</v>
      </c>
      <c r="F79" s="45">
        <f t="shared" si="2"/>
        <v>0.008333333333</v>
      </c>
      <c r="G79" s="40">
        <f t="shared" si="3"/>
        <v>0.1666666667</v>
      </c>
      <c r="H79" s="4">
        <f>A!$B$3 * 3</f>
        <v>224.9868</v>
      </c>
      <c r="I79" s="4">
        <f>A!$B$2*E79</f>
        <v>0</v>
      </c>
      <c r="J79" s="27">
        <f t="shared" si="7"/>
        <v>0.5833333333</v>
      </c>
      <c r="L79" s="4">
        <v>70.0</v>
      </c>
      <c r="N79" s="37" t="s">
        <v>116</v>
      </c>
      <c r="O79" s="9">
        <f>O78+S78*(Q78*V78-(A!$B$4*(T78+O78/U78)^(1/2)))</f>
        <v>15.17900488</v>
      </c>
      <c r="P79" s="37" t="s">
        <v>117</v>
      </c>
      <c r="Q79" s="36">
        <f>Q78+(S78*O78*(A!$B$8-Q78)/(A!$B$12*A!$B$10))</f>
        <v>0.6658589839</v>
      </c>
      <c r="R79" s="43">
        <f t="shared" si="9"/>
        <v>0.0264</v>
      </c>
      <c r="S79" s="39">
        <f t="shared" si="10"/>
        <v>0.3333333333</v>
      </c>
      <c r="T79" s="40">
        <f t="shared" si="11"/>
        <v>0.1666666667</v>
      </c>
      <c r="U79" s="4">
        <f>A!$B$3 * 3</f>
        <v>224.9868</v>
      </c>
      <c r="V79" s="4">
        <f>A!$B$2*R79</f>
        <v>16.27924813</v>
      </c>
      <c r="W79" s="27">
        <f t="shared" si="12"/>
        <v>2.333333333</v>
      </c>
    </row>
    <row r="80">
      <c r="A80" s="37" t="s">
        <v>244</v>
      </c>
      <c r="B80" s="9">
        <f>B79+F79*(D79*I79-(A!$B$4*(G79+B79/H79)^(1/2)))</f>
        <v>5.369781316</v>
      </c>
      <c r="C80" s="37" t="s">
        <v>245</v>
      </c>
      <c r="D80" s="36">
        <f>D79+(F79*B79*(A!$B$8-D79)/(A!$B$12*A!$B$10))</f>
        <v>0.6162318616</v>
      </c>
      <c r="E80" s="19">
        <v>0.0</v>
      </c>
      <c r="F80" s="45">
        <f t="shared" si="2"/>
        <v>0.008333333333</v>
      </c>
      <c r="G80" s="40">
        <f t="shared" si="3"/>
        <v>0.1666666667</v>
      </c>
      <c r="H80" s="4">
        <f>A!$B$3 * 3</f>
        <v>224.9868</v>
      </c>
      <c r="I80" s="4">
        <f>A!$B$2*E80</f>
        <v>0</v>
      </c>
      <c r="J80" s="27">
        <f t="shared" si="7"/>
        <v>0.5916666667</v>
      </c>
      <c r="L80" s="4">
        <v>71.0</v>
      </c>
      <c r="N80" s="37" t="s">
        <v>118</v>
      </c>
      <c r="O80" s="9">
        <f>O79+S79*(Q79*V79-(A!$B$4*(T79+O79/U79)^(1/2)))</f>
        <v>17.50190533</v>
      </c>
      <c r="P80" s="37" t="s">
        <v>119</v>
      </c>
      <c r="Q80" s="36">
        <f>Q79+(S79*O79*(A!$B$8-Q79)/(A!$B$12*A!$B$10))</f>
        <v>0.6848956253</v>
      </c>
      <c r="R80" s="43">
        <f t="shared" si="9"/>
        <v>0.0264</v>
      </c>
      <c r="S80" s="39">
        <f t="shared" si="10"/>
        <v>0.3333333333</v>
      </c>
      <c r="T80" s="40">
        <f t="shared" si="11"/>
        <v>0.1666666667</v>
      </c>
      <c r="U80" s="4">
        <f>A!$B$3 * 3</f>
        <v>224.9868</v>
      </c>
      <c r="V80" s="4">
        <f>A!$B$2*R80</f>
        <v>16.27924813</v>
      </c>
      <c r="W80" s="27">
        <f t="shared" si="12"/>
        <v>2.666666667</v>
      </c>
    </row>
    <row r="81">
      <c r="A81" s="37" t="s">
        <v>246</v>
      </c>
      <c r="B81" s="9">
        <f>B80+F80*(D80*I80-(A!$B$4*(G80+B80/H80)^(1/2)))</f>
        <v>5.3406812</v>
      </c>
      <c r="C81" s="37" t="s">
        <v>247</v>
      </c>
      <c r="D81" s="36">
        <f>D80+(F80*B80*(A!$B$8-D80)/(A!$B$12*A!$B$10))</f>
        <v>0.6164359084</v>
      </c>
      <c r="E81" s="19">
        <v>0.0</v>
      </c>
      <c r="F81" s="45">
        <f t="shared" si="2"/>
        <v>0.008333333333</v>
      </c>
      <c r="G81" s="40">
        <f t="shared" si="3"/>
        <v>0.1666666667</v>
      </c>
      <c r="H81" s="4">
        <f>A!$B$3 * 3</f>
        <v>224.9868</v>
      </c>
      <c r="I81" s="4">
        <f>A!$B$2*E81</f>
        <v>0</v>
      </c>
      <c r="J81" s="27">
        <f t="shared" si="7"/>
        <v>0.6</v>
      </c>
      <c r="L81" s="4">
        <v>72.0</v>
      </c>
      <c r="N81" s="37" t="s">
        <v>120</v>
      </c>
      <c r="O81" s="9">
        <f>O80+S80*(Q80*V80-(A!$B$4*(T80+O80/U80)^(1/2)))</f>
        <v>19.89996351</v>
      </c>
      <c r="P81" s="37" t="s">
        <v>121</v>
      </c>
      <c r="Q81" s="36">
        <f>Q80+(S80*O80*(A!$B$8-Q80)/(A!$B$12*A!$B$10))</f>
        <v>0.7050608982</v>
      </c>
      <c r="R81" s="43">
        <f t="shared" si="9"/>
        <v>0.0264</v>
      </c>
      <c r="S81" s="39">
        <f t="shared" si="10"/>
        <v>0.3333333333</v>
      </c>
      <c r="T81" s="40">
        <f t="shared" si="11"/>
        <v>0.1666666667</v>
      </c>
      <c r="U81" s="4">
        <f>A!$B$3 * 3</f>
        <v>224.9868</v>
      </c>
      <c r="V81" s="4">
        <f>A!$B$2*R81</f>
        <v>16.27924813</v>
      </c>
      <c r="W81" s="27">
        <f t="shared" si="12"/>
        <v>3</v>
      </c>
    </row>
    <row r="82">
      <c r="A82" s="37" t="s">
        <v>248</v>
      </c>
      <c r="B82" s="9">
        <f>B81+F81*(D81*I81-(A!$B$4*(G81+B81/H81)^(1/2)))</f>
        <v>5.311590964</v>
      </c>
      <c r="C82" s="37" t="s">
        <v>249</v>
      </c>
      <c r="D82" s="36">
        <f>D81+(F81*B81*(A!$B$8-D81)/(A!$B$12*A!$B$10))</f>
        <v>0.6166387035</v>
      </c>
      <c r="E82" s="19">
        <v>0.0</v>
      </c>
      <c r="F82" s="45">
        <f t="shared" si="2"/>
        <v>0.008333333333</v>
      </c>
      <c r="G82" s="40">
        <f t="shared" si="3"/>
        <v>0.1666666667</v>
      </c>
      <c r="H82" s="4">
        <f>A!$B$3 * 3</f>
        <v>224.9868</v>
      </c>
      <c r="I82" s="4">
        <f>A!$B$2*E82</f>
        <v>0</v>
      </c>
      <c r="J82" s="27">
        <f t="shared" si="7"/>
        <v>0.6083333333</v>
      </c>
      <c r="L82" s="4">
        <v>73.0</v>
      </c>
      <c r="N82" s="37" t="s">
        <v>122</v>
      </c>
      <c r="O82" s="9">
        <f>O81+S81*(Q81*V81-(A!$B$4*(T81+O81/U81)^(1/2)))</f>
        <v>22.37901001</v>
      </c>
      <c r="P82" s="37" t="s">
        <v>123</v>
      </c>
      <c r="Q82" s="36">
        <f>Q81+(S81*O81*(A!$B$8-Q81)/(A!$B$12*A!$B$10))</f>
        <v>0.725839713</v>
      </c>
      <c r="R82" s="43">
        <f t="shared" si="9"/>
        <v>0.0264</v>
      </c>
      <c r="S82" s="39">
        <f t="shared" si="10"/>
        <v>0.3333333333</v>
      </c>
      <c r="T82" s="40">
        <f t="shared" si="11"/>
        <v>0.1666666667</v>
      </c>
      <c r="U82" s="4">
        <f>A!$B$3 * 3</f>
        <v>224.9868</v>
      </c>
      <c r="V82" s="4">
        <f>A!$B$2*R82</f>
        <v>16.27924813</v>
      </c>
      <c r="W82" s="27">
        <f t="shared" si="12"/>
        <v>3.333333333</v>
      </c>
    </row>
    <row r="83">
      <c r="A83" s="37" t="s">
        <v>250</v>
      </c>
      <c r="B83" s="9">
        <f>B82+F82*(D82*I82-(A!$B$4*(G82+B82/H82)^(1/2)))</f>
        <v>5.282510606</v>
      </c>
      <c r="C83" s="37" t="s">
        <v>251</v>
      </c>
      <c r="D83" s="36">
        <f>D82+(F82*B82*(A!$B$8-D82)/(A!$B$12*A!$B$10))</f>
        <v>0.6168402497</v>
      </c>
      <c r="E83" s="19">
        <v>0.0</v>
      </c>
      <c r="F83" s="45">
        <f t="shared" si="2"/>
        <v>0.008333333333</v>
      </c>
      <c r="G83" s="40">
        <f t="shared" si="3"/>
        <v>0.1666666667</v>
      </c>
      <c r="H83" s="4">
        <f>A!$B$3 * 3</f>
        <v>224.9868</v>
      </c>
      <c r="I83" s="4">
        <f>A!$B$2*E83</f>
        <v>0</v>
      </c>
      <c r="J83" s="27">
        <f t="shared" si="7"/>
        <v>0.6166666667</v>
      </c>
      <c r="L83" s="4">
        <v>74.0</v>
      </c>
      <c r="N83" s="37" t="s">
        <v>124</v>
      </c>
      <c r="O83" s="9">
        <f>O82+S82*(Q82*V82-(A!$B$4*(T82+O82/U82)^(1/2)))</f>
        <v>24.94203156</v>
      </c>
      <c r="P83" s="37" t="s">
        <v>125</v>
      </c>
      <c r="Q83" s="36">
        <f>Q82+(S82*O82*(A!$B$8-Q82)/(A!$B$12*A!$B$10))</f>
        <v>0.7467163016</v>
      </c>
      <c r="R83" s="43">
        <f t="shared" si="9"/>
        <v>0.0264</v>
      </c>
      <c r="S83" s="39">
        <f t="shared" si="10"/>
        <v>0.3333333333</v>
      </c>
      <c r="T83" s="40">
        <f t="shared" si="11"/>
        <v>0.1666666667</v>
      </c>
      <c r="U83" s="4">
        <f>A!$B$3 * 3</f>
        <v>224.9868</v>
      </c>
      <c r="V83" s="4">
        <f>A!$B$2*R83</f>
        <v>16.27924813</v>
      </c>
      <c r="W83" s="27">
        <f t="shared" si="12"/>
        <v>3.666666667</v>
      </c>
    </row>
    <row r="84">
      <c r="A84" s="37" t="s">
        <v>252</v>
      </c>
      <c r="B84" s="9">
        <f>B83+F83*(D83*I83-(A!$B$4*(G83+B83/H83)^(1/2)))</f>
        <v>5.253440127</v>
      </c>
      <c r="C84" s="37" t="s">
        <v>253</v>
      </c>
      <c r="D84" s="36">
        <f>D83+(F83*B83*(A!$B$8-D83)/(A!$B$12*A!$B$10))</f>
        <v>0.61704055</v>
      </c>
      <c r="E84" s="19">
        <v>0.0</v>
      </c>
      <c r="F84" s="45">
        <f t="shared" si="2"/>
        <v>0.008333333333</v>
      </c>
      <c r="G84" s="40">
        <f t="shared" si="3"/>
        <v>0.1666666667</v>
      </c>
      <c r="H84" s="4">
        <f>A!$B$3 * 3</f>
        <v>224.9868</v>
      </c>
      <c r="I84" s="4">
        <f>A!$B$2*E84</f>
        <v>0</v>
      </c>
      <c r="J84" s="27">
        <f t="shared" si="7"/>
        <v>0.625</v>
      </c>
      <c r="L84" s="4">
        <v>75.0</v>
      </c>
      <c r="N84" s="37" t="s">
        <v>126</v>
      </c>
      <c r="O84" s="9">
        <f>O83+S83*(Q83*V83-(A!$B$4*(T83+O83/U83)^(1/2)))</f>
        <v>27.58920361</v>
      </c>
      <c r="P84" s="37" t="s">
        <v>127</v>
      </c>
      <c r="Q84" s="36">
        <f>Q83+(S83*O83*(A!$B$8-Q83)/(A!$B$12*A!$B$10))</f>
        <v>0.7671947631</v>
      </c>
      <c r="R84" s="43">
        <f t="shared" si="9"/>
        <v>0.0264</v>
      </c>
      <c r="S84" s="39">
        <f t="shared" si="10"/>
        <v>0.3333333333</v>
      </c>
      <c r="T84" s="40">
        <f t="shared" si="11"/>
        <v>0.1666666667</v>
      </c>
      <c r="U84" s="4">
        <f>A!$B$3 * 3</f>
        <v>224.9868</v>
      </c>
      <c r="V84" s="4">
        <f>A!$B$2*R84</f>
        <v>16.27924813</v>
      </c>
      <c r="W84" s="27">
        <f t="shared" si="12"/>
        <v>4</v>
      </c>
    </row>
    <row r="85">
      <c r="A85" s="37" t="s">
        <v>254</v>
      </c>
      <c r="B85" s="9">
        <f>B84+F84*(D84*I84-(A!$B$4*(G84+B84/H84)^(1/2)))</f>
        <v>5.224379527</v>
      </c>
      <c r="C85" s="37" t="s">
        <v>255</v>
      </c>
      <c r="D85" s="36">
        <f>D84+(F84*B84*(A!$B$8-D84)/(A!$B$12*A!$B$10))</f>
        <v>0.617239607</v>
      </c>
      <c r="E85" s="19">
        <v>0.0</v>
      </c>
      <c r="F85" s="45">
        <f t="shared" si="2"/>
        <v>0.008333333333</v>
      </c>
      <c r="G85" s="40">
        <f t="shared" si="3"/>
        <v>0.1666666667</v>
      </c>
      <c r="H85" s="4">
        <f>A!$B$3 * 3</f>
        <v>224.9868</v>
      </c>
      <c r="I85" s="4">
        <f>A!$B$2*E85</f>
        <v>0</v>
      </c>
      <c r="J85" s="27">
        <f t="shared" si="7"/>
        <v>0.6333333333</v>
      </c>
      <c r="L85" s="4">
        <v>76.0</v>
      </c>
      <c r="N85" s="37" t="s">
        <v>128</v>
      </c>
      <c r="O85" s="9">
        <f>O84+S84*(Q84*V84-(A!$B$4*(T84+O84/U84)^(1/2)))</f>
        <v>30.31803032</v>
      </c>
      <c r="P85" s="37" t="s">
        <v>129</v>
      </c>
      <c r="Q85" s="36">
        <f>Q84+(S84*O84*(A!$B$8-Q84)/(A!$B$12*A!$B$10))</f>
        <v>0.7868204061</v>
      </c>
      <c r="R85" s="43">
        <f t="shared" si="9"/>
        <v>0.0264</v>
      </c>
      <c r="S85" s="39">
        <f t="shared" si="10"/>
        <v>0.3333333333</v>
      </c>
      <c r="T85" s="40">
        <f t="shared" si="11"/>
        <v>0.1666666667</v>
      </c>
      <c r="U85" s="4">
        <f>A!$B$3 * 3</f>
        <v>224.9868</v>
      </c>
      <c r="V85" s="4">
        <f>A!$B$2*R85</f>
        <v>16.27924813</v>
      </c>
      <c r="W85" s="27">
        <f t="shared" si="12"/>
        <v>4.333333333</v>
      </c>
    </row>
    <row r="86">
      <c r="A86" s="37" t="s">
        <v>256</v>
      </c>
      <c r="B86" s="9">
        <f>B85+F85*(D85*I85-(A!$B$4*(G85+B85/H85)^(1/2)))</f>
        <v>5.195328805</v>
      </c>
      <c r="C86" s="37" t="s">
        <v>257</v>
      </c>
      <c r="D86" s="36">
        <f>D85+(F85*B85*(A!$B$8-D85)/(A!$B$12*A!$B$10))</f>
        <v>0.6174374236</v>
      </c>
      <c r="E86" s="19">
        <v>0.0</v>
      </c>
      <c r="F86" s="45">
        <f t="shared" si="2"/>
        <v>0.008333333333</v>
      </c>
      <c r="G86" s="40">
        <f t="shared" si="3"/>
        <v>0.1666666667</v>
      </c>
      <c r="H86" s="4">
        <f>A!$B$3 * 3</f>
        <v>224.9868</v>
      </c>
      <c r="I86" s="4">
        <f>A!$B$2*E86</f>
        <v>0</v>
      </c>
      <c r="J86" s="27">
        <f t="shared" si="7"/>
        <v>0.6416666667</v>
      </c>
      <c r="L86" s="4">
        <v>77.0</v>
      </c>
      <c r="N86" s="37" t="s">
        <v>130</v>
      </c>
      <c r="O86" s="9">
        <f>O85+S85*(Q85*V85-(A!$B$4*(T85+O85/U85)^(1/2)))</f>
        <v>33.12359572</v>
      </c>
      <c r="P86" s="37" t="s">
        <v>131</v>
      </c>
      <c r="Q86" s="36">
        <f>Q85+(S85*O85*(A!$B$8-Q85)/(A!$B$12*A!$B$10))</f>
        <v>0.8052001157</v>
      </c>
      <c r="R86" s="43">
        <f t="shared" si="9"/>
        <v>0.0264</v>
      </c>
      <c r="S86" s="39">
        <f t="shared" si="10"/>
        <v>0.3333333333</v>
      </c>
      <c r="T86" s="40">
        <f t="shared" si="11"/>
        <v>0.1666666667</v>
      </c>
      <c r="U86" s="4">
        <f>A!$B$3 * 3</f>
        <v>224.9868</v>
      </c>
      <c r="V86" s="4">
        <f>A!$B$2*R86</f>
        <v>16.27924813</v>
      </c>
      <c r="W86" s="27">
        <f t="shared" si="12"/>
        <v>4.666666667</v>
      </c>
    </row>
    <row r="87">
      <c r="A87" s="37" t="s">
        <v>258</v>
      </c>
      <c r="B87" s="9">
        <f>B86+F86*(D86*I86-(A!$B$4*(G86+B86/H86)^(1/2)))</f>
        <v>5.166287963</v>
      </c>
      <c r="C87" s="37" t="s">
        <v>259</v>
      </c>
      <c r="D87" s="36">
        <f>D86+(F86*B86*(A!$B$8-D86)/(A!$B$12*A!$B$10))</f>
        <v>0.6176340027</v>
      </c>
      <c r="E87" s="19">
        <v>0.0</v>
      </c>
      <c r="F87" s="45">
        <f t="shared" si="2"/>
        <v>0.008333333333</v>
      </c>
      <c r="G87" s="40">
        <f t="shared" si="3"/>
        <v>0.1666666667</v>
      </c>
      <c r="H87" s="4">
        <f>A!$B$3 * 3</f>
        <v>224.9868</v>
      </c>
      <c r="I87" s="4">
        <f>A!$B$2*E87</f>
        <v>0</v>
      </c>
      <c r="J87" s="27">
        <f t="shared" si="7"/>
        <v>0.65</v>
      </c>
      <c r="L87" s="4">
        <v>78.0</v>
      </c>
      <c r="N87" s="37" t="s">
        <v>132</v>
      </c>
      <c r="O87" s="9">
        <f>O86+S86*(Q86*V86-(A!$B$4*(T86+O86/U86)^(1/2)))</f>
        <v>35.99891983</v>
      </c>
      <c r="P87" s="37" t="s">
        <v>133</v>
      </c>
      <c r="Q87" s="36">
        <f>Q86+(S86*O86*(A!$B$8-Q86)/(A!$B$12*A!$B$10))</f>
        <v>0.8220196828</v>
      </c>
      <c r="R87" s="43">
        <f t="shared" si="9"/>
        <v>0.0264</v>
      </c>
      <c r="S87" s="39">
        <f t="shared" si="10"/>
        <v>0.3333333333</v>
      </c>
      <c r="T87" s="40">
        <f t="shared" si="11"/>
        <v>0.1666666667</v>
      </c>
      <c r="U87" s="4">
        <f>A!$B$3 * 3</f>
        <v>224.9868</v>
      </c>
      <c r="V87" s="4">
        <f>A!$B$2*R87</f>
        <v>16.27924813</v>
      </c>
      <c r="W87" s="27">
        <f t="shared" si="12"/>
        <v>5</v>
      </c>
    </row>
    <row r="88">
      <c r="A88" s="37" t="s">
        <v>260</v>
      </c>
      <c r="B88" s="9">
        <f>B87+F87*(D87*I87-(A!$B$4*(G87+B87/H87)^(1/2)))</f>
        <v>5.137256999</v>
      </c>
      <c r="C88" s="37" t="s">
        <v>261</v>
      </c>
      <c r="D88" s="36">
        <f>D87+(F87*B87*(A!$B$8-D87)/(A!$B$12*A!$B$10))</f>
        <v>0.6178293469</v>
      </c>
      <c r="E88" s="19">
        <v>0.0</v>
      </c>
      <c r="F88" s="45">
        <f t="shared" si="2"/>
        <v>0.008333333333</v>
      </c>
      <c r="G88" s="40">
        <f t="shared" si="3"/>
        <v>0.1666666667</v>
      </c>
      <c r="H88" s="4">
        <f>A!$B$3 * 3</f>
        <v>224.9868</v>
      </c>
      <c r="I88" s="4">
        <f>A!$B$2*E88</f>
        <v>0</v>
      </c>
      <c r="J88" s="27">
        <f t="shared" si="7"/>
        <v>0.6583333333</v>
      </c>
      <c r="L88" s="4">
        <v>79.0</v>
      </c>
      <c r="N88" s="37" t="s">
        <v>134</v>
      </c>
      <c r="O88" s="9">
        <f>O87+S87*(Q87*V87-(A!$B$4*(T87+O87/U87)^(1/2)))</f>
        <v>38.93540298</v>
      </c>
      <c r="P88" s="37" t="s">
        <v>135</v>
      </c>
      <c r="Q88" s="36">
        <f>Q87+(S87*O87*(A!$B$8-Q87)/(A!$B$12*A!$B$10))</f>
        <v>0.8370560872</v>
      </c>
      <c r="R88" s="43">
        <f t="shared" si="9"/>
        <v>0.0264</v>
      </c>
      <c r="S88" s="39">
        <f t="shared" si="10"/>
        <v>0.3333333333</v>
      </c>
      <c r="T88" s="40">
        <f t="shared" si="11"/>
        <v>0.1666666667</v>
      </c>
      <c r="U88" s="4">
        <f>A!$B$3 * 3</f>
        <v>224.9868</v>
      </c>
      <c r="V88" s="4">
        <f>A!$B$2*R88</f>
        <v>16.27924813</v>
      </c>
      <c r="W88" s="27">
        <f t="shared" si="12"/>
        <v>5.333333333</v>
      </c>
    </row>
    <row r="89">
      <c r="A89" s="37" t="s">
        <v>262</v>
      </c>
      <c r="B89" s="9">
        <f>B88+F88*(D88*I88-(A!$B$4*(G88+B88/H88)^(1/2)))</f>
        <v>5.108235914</v>
      </c>
      <c r="C89" s="37" t="s">
        <v>263</v>
      </c>
      <c r="D89" s="36">
        <f>D88+(F88*B88*(A!$B$8-D88)/(A!$B$12*A!$B$10))</f>
        <v>0.618023459</v>
      </c>
      <c r="E89" s="19">
        <v>0.0</v>
      </c>
      <c r="F89" s="45">
        <f t="shared" si="2"/>
        <v>0.008333333333</v>
      </c>
      <c r="G89" s="40">
        <f t="shared" si="3"/>
        <v>0.1666666667</v>
      </c>
      <c r="H89" s="4">
        <f>A!$B$3 * 3</f>
        <v>224.9868</v>
      </c>
      <c r="I89" s="4">
        <f>A!$B$2*E89</f>
        <v>0</v>
      </c>
      <c r="J89" s="27">
        <f t="shared" si="7"/>
        <v>0.6666666667</v>
      </c>
      <c r="L89" s="4">
        <v>80.0</v>
      </c>
      <c r="N89" s="37" t="s">
        <v>136</v>
      </c>
      <c r="O89" s="9">
        <f>O88+S88*(Q88*V88-(A!$B$4*(T88+O88/U88)^(1/2)))</f>
        <v>41.92333046</v>
      </c>
      <c r="P89" s="37" t="s">
        <v>137</v>
      </c>
      <c r="Q89" s="36">
        <f>Q88+(S88*O88*(A!$B$8-Q88)/(A!$B$12*A!$B$10))</f>
        <v>0.8501831615</v>
      </c>
      <c r="R89" s="43">
        <f t="shared" si="9"/>
        <v>0.0264</v>
      </c>
      <c r="S89" s="39">
        <f t="shared" si="10"/>
        <v>0.3333333333</v>
      </c>
      <c r="T89" s="40">
        <f t="shared" si="11"/>
        <v>0.1666666667</v>
      </c>
      <c r="U89" s="4">
        <f>A!$B$3 * 3</f>
        <v>224.9868</v>
      </c>
      <c r="V89" s="4">
        <f>A!$B$2*R89</f>
        <v>16.27924813</v>
      </c>
      <c r="W89" s="27">
        <f t="shared" si="12"/>
        <v>5.666666667</v>
      </c>
    </row>
    <row r="90">
      <c r="A90" s="37" t="s">
        <v>264</v>
      </c>
      <c r="B90" s="9">
        <f>B89+F89*(D89*I89-(A!$B$4*(G89+B89/H89)^(1/2)))</f>
        <v>5.079224707</v>
      </c>
      <c r="C90" s="37" t="s">
        <v>265</v>
      </c>
      <c r="D90" s="36">
        <f>D89+(F89*B89*(A!$B$8-D89)/(A!$B$12*A!$B$10))</f>
        <v>0.6182163418</v>
      </c>
      <c r="E90" s="19">
        <v>0.0</v>
      </c>
      <c r="F90" s="45">
        <f t="shared" si="2"/>
        <v>0.008333333333</v>
      </c>
      <c r="G90" s="40">
        <f t="shared" si="3"/>
        <v>0.1666666667</v>
      </c>
      <c r="H90" s="4">
        <f>A!$B$3 * 3</f>
        <v>224.9868</v>
      </c>
      <c r="I90" s="4">
        <f>A!$B$2*E90</f>
        <v>0</v>
      </c>
      <c r="J90" s="27">
        <f t="shared" si="7"/>
        <v>0.675</v>
      </c>
      <c r="L90" s="4">
        <v>81.0</v>
      </c>
      <c r="N90" s="37" t="s">
        <v>138</v>
      </c>
      <c r="O90" s="44">
        <f>O89+S89*(Q89*V89-(A!$B$4*(T89+O89/U89)^(1/2)))</f>
        <v>44.95240204</v>
      </c>
      <c r="P90" s="37" t="s">
        <v>139</v>
      </c>
      <c r="Q90" s="36">
        <f>Q89+(S89*O89*(A!$B$8-Q89)/(A!$B$12*A!$B$10))</f>
        <v>0.861369848</v>
      </c>
      <c r="R90" s="5">
        <v>0.0</v>
      </c>
      <c r="S90" s="45">
        <f t="shared" si="10"/>
        <v>0.3333333333</v>
      </c>
      <c r="T90" s="40">
        <f t="shared" si="11"/>
        <v>0.1666666667</v>
      </c>
      <c r="U90" s="4">
        <f>A!$B$3 * 3</f>
        <v>224.9868</v>
      </c>
      <c r="V90" s="4">
        <f>A!$B$2*R90</f>
        <v>0</v>
      </c>
      <c r="W90" s="27">
        <f t="shared" si="12"/>
        <v>6</v>
      </c>
    </row>
    <row r="91">
      <c r="A91" s="37" t="s">
        <v>266</v>
      </c>
      <c r="B91" s="9">
        <f>B90+F90*(D90*I90-(A!$B$4*(G90+B90/H90)^(1/2)))</f>
        <v>5.05022338</v>
      </c>
      <c r="C91" s="37" t="s">
        <v>267</v>
      </c>
      <c r="D91" s="36">
        <f>D90+(F90*B90*(A!$B$8-D90)/(A!$B$12*A!$B$10))</f>
        <v>0.618407998</v>
      </c>
      <c r="E91" s="19">
        <v>0.0</v>
      </c>
      <c r="F91" s="45">
        <f t="shared" si="2"/>
        <v>0.008333333333</v>
      </c>
      <c r="G91" s="40">
        <f t="shared" si="3"/>
        <v>0.1666666667</v>
      </c>
      <c r="H91" s="4">
        <f>A!$B$3 * 3</f>
        <v>224.9868</v>
      </c>
      <c r="I91" s="4">
        <f>A!$B$2*E91</f>
        <v>0</v>
      </c>
      <c r="J91" s="27">
        <f t="shared" si="7"/>
        <v>0.6833333333</v>
      </c>
      <c r="L91" s="4">
        <v>82.0</v>
      </c>
      <c r="N91" s="37" t="s">
        <v>140</v>
      </c>
      <c r="O91" s="9">
        <f>O90+S90*(Q90*V90-(A!$B$4*(T90+O90/U90)^(1/2)))</f>
        <v>43.33809525</v>
      </c>
      <c r="P91" s="37" t="s">
        <v>141</v>
      </c>
      <c r="Q91" s="36">
        <f>Q90+(S90*O90*(A!$B$8-Q90)/(A!$B$12*A!$B$10))</f>
        <v>0.8706712594</v>
      </c>
      <c r="R91" s="5">
        <v>0.0</v>
      </c>
      <c r="S91" s="45">
        <f t="shared" si="10"/>
        <v>0.3333333333</v>
      </c>
      <c r="T91" s="40">
        <f t="shared" si="11"/>
        <v>0.1666666667</v>
      </c>
      <c r="U91" s="4">
        <f>A!$B$3 * 3</f>
        <v>224.9868</v>
      </c>
      <c r="V91" s="4">
        <f>A!$B$2*R91</f>
        <v>0</v>
      </c>
      <c r="W91" s="27">
        <f t="shared" si="12"/>
        <v>6.333333333</v>
      </c>
    </row>
    <row r="92">
      <c r="A92" s="37" t="s">
        <v>268</v>
      </c>
      <c r="B92" s="9">
        <f>B91+F91*(D91*I91-(A!$B$4*(G91+B91/H91)^(1/2)))</f>
        <v>5.021231931</v>
      </c>
      <c r="C92" s="37" t="s">
        <v>269</v>
      </c>
      <c r="D92" s="36">
        <f>D91+(F91*B91*(A!$B$8-D91)/(A!$B$12*A!$B$10))</f>
        <v>0.6185984302</v>
      </c>
      <c r="E92" s="19">
        <v>0.0</v>
      </c>
      <c r="F92" s="45">
        <f t="shared" si="2"/>
        <v>0.008333333333</v>
      </c>
      <c r="G92" s="40">
        <f t="shared" si="3"/>
        <v>0.1666666667</v>
      </c>
      <c r="H92" s="4">
        <f>A!$B$3 * 3</f>
        <v>224.9868</v>
      </c>
      <c r="I92" s="4">
        <f>A!$B$2*E92</f>
        <v>0</v>
      </c>
      <c r="J92" s="27">
        <f t="shared" si="7"/>
        <v>0.6916666667</v>
      </c>
      <c r="L92" s="4">
        <v>83.0</v>
      </c>
      <c r="N92" s="37" t="s">
        <v>142</v>
      </c>
      <c r="O92" s="9">
        <f>O91+S91*(Q91*V91-(A!$B$4*(T91+O91/U91)^(1/2)))</f>
        <v>41.73966997</v>
      </c>
      <c r="P92" s="37" t="s">
        <v>143</v>
      </c>
      <c r="Q92" s="36">
        <f>Q91+(S91*O91*(A!$B$8-Q91)/(A!$B$12*A!$B$10))</f>
        <v>0.8774794666</v>
      </c>
      <c r="R92" s="5">
        <v>0.0</v>
      </c>
      <c r="S92" s="45">
        <f t="shared" si="10"/>
        <v>0.3333333333</v>
      </c>
      <c r="T92" s="40">
        <f t="shared" si="11"/>
        <v>0.1666666667</v>
      </c>
      <c r="U92" s="4">
        <f>A!$B$3 * 3</f>
        <v>224.9868</v>
      </c>
      <c r="V92" s="4">
        <f>A!$B$2*R92</f>
        <v>0</v>
      </c>
      <c r="W92" s="27">
        <f t="shared" si="12"/>
        <v>6.666666667</v>
      </c>
    </row>
    <row r="93">
      <c r="A93" s="37" t="s">
        <v>270</v>
      </c>
      <c r="B93" s="9">
        <f>B92+F92*(D92*I92-(A!$B$4*(G92+B92/H92)^(1/2)))</f>
        <v>4.992250362</v>
      </c>
      <c r="C93" s="37" t="s">
        <v>271</v>
      </c>
      <c r="D93" s="36">
        <f>D92+(F92*B92*(A!$B$8-D92)/(A!$B$12*A!$B$10))</f>
        <v>0.6187876412</v>
      </c>
      <c r="E93" s="19">
        <v>0.0</v>
      </c>
      <c r="F93" s="45">
        <f t="shared" si="2"/>
        <v>0.008333333333</v>
      </c>
      <c r="G93" s="40">
        <f t="shared" si="3"/>
        <v>0.1666666667</v>
      </c>
      <c r="H93" s="4">
        <f>A!$B$3 * 3</f>
        <v>224.9868</v>
      </c>
      <c r="I93" s="4">
        <f>A!$B$2*E93</f>
        <v>0</v>
      </c>
      <c r="J93" s="27">
        <f t="shared" si="7"/>
        <v>0.7</v>
      </c>
      <c r="L93" s="4">
        <v>84.0</v>
      </c>
      <c r="N93" s="37" t="s">
        <v>144</v>
      </c>
      <c r="O93" s="9">
        <f>O92+S92*(Q92*V92-(A!$B$4*(T92+O92/U92)^(1/2)))</f>
        <v>40.15712699</v>
      </c>
      <c r="P93" s="37" t="s">
        <v>145</v>
      </c>
      <c r="Q93" s="36">
        <f>Q92+(S92*O92*(A!$B$8-Q92)/(A!$B$12*A!$B$10))</f>
        <v>0.8825144404</v>
      </c>
      <c r="R93" s="5">
        <v>0.0</v>
      </c>
      <c r="S93" s="45">
        <f t="shared" si="10"/>
        <v>0.3333333333</v>
      </c>
      <c r="T93" s="40">
        <f t="shared" si="11"/>
        <v>0.1666666667</v>
      </c>
      <c r="U93" s="4">
        <f>A!$B$3 * 3</f>
        <v>224.9868</v>
      </c>
      <c r="V93" s="4">
        <f>A!$B$2*R93</f>
        <v>0</v>
      </c>
      <c r="W93" s="27">
        <f t="shared" si="12"/>
        <v>7</v>
      </c>
    </row>
    <row r="94">
      <c r="A94" s="37" t="s">
        <v>272</v>
      </c>
      <c r="B94" s="9">
        <f>B93+F93*(D93*I93-(A!$B$4*(G93+B93/H93)^(1/2)))</f>
        <v>4.963278671</v>
      </c>
      <c r="C94" s="37" t="s">
        <v>273</v>
      </c>
      <c r="D94" s="36">
        <f>D93+(F93*B93*(A!$B$8-D93)/(A!$B$12*A!$B$10))</f>
        <v>0.6189756336</v>
      </c>
      <c r="E94" s="19">
        <v>0.0</v>
      </c>
      <c r="F94" s="45">
        <f t="shared" si="2"/>
        <v>0.008333333333</v>
      </c>
      <c r="G94" s="40">
        <f t="shared" si="3"/>
        <v>0.1666666667</v>
      </c>
      <c r="H94" s="4">
        <f>A!$B$3 * 3</f>
        <v>224.9868</v>
      </c>
      <c r="I94" s="4">
        <f>A!$B$2*E94</f>
        <v>0</v>
      </c>
      <c r="J94" s="27">
        <f t="shared" si="7"/>
        <v>0.7083333333</v>
      </c>
      <c r="L94" s="4">
        <v>85.0</v>
      </c>
      <c r="N94" s="37" t="s">
        <v>146</v>
      </c>
      <c r="O94" s="9">
        <f>O93+S93*(Q93*V93-(A!$B$4*(T93+O93/U93)^(1/2)))</f>
        <v>38.59046711</v>
      </c>
      <c r="P94" s="37" t="s">
        <v>147</v>
      </c>
      <c r="Q94" s="36">
        <f>Q93+(S93*O93*(A!$B$8-Q93)/(A!$B$12*A!$B$10))</f>
        <v>0.8862755128</v>
      </c>
      <c r="R94" s="5">
        <v>0.0</v>
      </c>
      <c r="S94" s="45">
        <f t="shared" si="10"/>
        <v>0.3333333333</v>
      </c>
      <c r="T94" s="40">
        <f t="shared" si="11"/>
        <v>0.1666666667</v>
      </c>
      <c r="U94" s="4">
        <f>A!$B$3 * 3</f>
        <v>224.9868</v>
      </c>
      <c r="V94" s="4">
        <f>A!$B$2*R94</f>
        <v>0</v>
      </c>
      <c r="W94" s="27">
        <f t="shared" si="12"/>
        <v>7.333333333</v>
      </c>
    </row>
    <row r="95">
      <c r="A95" s="37" t="s">
        <v>274</v>
      </c>
      <c r="B95" s="9">
        <f>B94+F94*(D94*I94-(A!$B$4*(G94+B94/H94)^(1/2)))</f>
        <v>4.934316858</v>
      </c>
      <c r="C95" s="37" t="s">
        <v>275</v>
      </c>
      <c r="D95" s="36">
        <f>D94+(F94*B94*(A!$B$8-D94)/(A!$B$12*A!$B$10))</f>
        <v>0.61916241</v>
      </c>
      <c r="E95" s="19">
        <v>0.0</v>
      </c>
      <c r="F95" s="45">
        <f t="shared" si="2"/>
        <v>0.008333333333</v>
      </c>
      <c r="G95" s="40">
        <f t="shared" si="3"/>
        <v>0.1666666667</v>
      </c>
      <c r="H95" s="4">
        <f>A!$B$3 * 3</f>
        <v>224.9868</v>
      </c>
      <c r="I95" s="4">
        <f>A!$B$2*E95</f>
        <v>0</v>
      </c>
      <c r="J95" s="27">
        <f t="shared" si="7"/>
        <v>0.7166666667</v>
      </c>
      <c r="L95" s="4">
        <v>86.0</v>
      </c>
      <c r="N95" s="37" t="s">
        <v>148</v>
      </c>
      <c r="O95" s="9">
        <f>O94+S94*(Q94*V94-(A!$B$4*(T94+O94/U94)^(1/2)))</f>
        <v>37.03969116</v>
      </c>
      <c r="P95" s="37" t="s">
        <v>149</v>
      </c>
      <c r="Q95" s="36">
        <f>Q94+(S94*O94*(A!$B$8-Q94)/(A!$B$12*A!$B$10))</f>
        <v>0.8891124237</v>
      </c>
      <c r="R95" s="5">
        <v>0.0</v>
      </c>
      <c r="S95" s="45">
        <f t="shared" si="10"/>
        <v>0.3333333333</v>
      </c>
      <c r="T95" s="40">
        <f t="shared" si="11"/>
        <v>0.1666666667</v>
      </c>
      <c r="U95" s="4">
        <f>A!$B$3 * 3</f>
        <v>224.9868</v>
      </c>
      <c r="V95" s="4">
        <f>A!$B$2*R95</f>
        <v>0</v>
      </c>
      <c r="W95" s="27">
        <f t="shared" si="12"/>
        <v>7.666666667</v>
      </c>
    </row>
    <row r="96">
      <c r="A96" s="37" t="s">
        <v>276</v>
      </c>
      <c r="B96" s="9">
        <f>B95+F95*(D95*I95-(A!$B$4*(G95+B95/H95)^(1/2)))</f>
        <v>4.905364925</v>
      </c>
      <c r="C96" s="37" t="s">
        <v>277</v>
      </c>
      <c r="D96" s="36">
        <f>D95+(F95*B95*(A!$B$8-D95)/(A!$B$12*A!$B$10))</f>
        <v>0.6193479732</v>
      </c>
      <c r="E96" s="19">
        <v>0.0</v>
      </c>
      <c r="F96" s="45">
        <f t="shared" si="2"/>
        <v>0.008333333333</v>
      </c>
      <c r="G96" s="40">
        <f t="shared" si="3"/>
        <v>0.1666666667</v>
      </c>
      <c r="H96" s="4">
        <f>A!$B$3 * 3</f>
        <v>224.9868</v>
      </c>
      <c r="I96" s="4">
        <f>A!$B$2*E96</f>
        <v>0</v>
      </c>
      <c r="J96" s="27">
        <f t="shared" si="7"/>
        <v>0.725</v>
      </c>
      <c r="L96" s="4">
        <v>87.0</v>
      </c>
      <c r="N96" s="37" t="s">
        <v>150</v>
      </c>
      <c r="O96" s="9">
        <f>O95+S95*(Q95*V95-(A!$B$4*(T95+O95/U95)^(1/2)))</f>
        <v>35.50479995</v>
      </c>
      <c r="P96" s="37" t="s">
        <v>151</v>
      </c>
      <c r="Q96" s="36">
        <f>Q95+(S95*O95*(A!$B$8-Q95)/(A!$B$12*A!$B$10))</f>
        <v>0.8912724951</v>
      </c>
      <c r="R96" s="5">
        <v>0.0</v>
      </c>
      <c r="S96" s="45">
        <f t="shared" si="10"/>
        <v>0.3333333333</v>
      </c>
      <c r="T96" s="40">
        <f t="shared" si="11"/>
        <v>0.1666666667</v>
      </c>
      <c r="U96" s="4">
        <f>A!$B$3 * 3</f>
        <v>224.9868</v>
      </c>
      <c r="V96" s="4">
        <f>A!$B$2*R96</f>
        <v>0</v>
      </c>
      <c r="W96" s="27">
        <f t="shared" si="12"/>
        <v>8</v>
      </c>
    </row>
    <row r="97">
      <c r="A97" s="37" t="s">
        <v>278</v>
      </c>
      <c r="B97" s="9">
        <f>B96+F96*(D96*I96-(A!$B$4*(G96+B96/H96)^(1/2)))</f>
        <v>4.876422871</v>
      </c>
      <c r="C97" s="37" t="s">
        <v>279</v>
      </c>
      <c r="D97" s="36">
        <f>D96+(F96*B96*(A!$B$8-D96)/(A!$B$12*A!$B$10))</f>
        <v>0.6195323257</v>
      </c>
      <c r="E97" s="19">
        <v>0.0</v>
      </c>
      <c r="F97" s="45">
        <f t="shared" si="2"/>
        <v>0.008333333333</v>
      </c>
      <c r="G97" s="40">
        <f t="shared" si="3"/>
        <v>0.1666666667</v>
      </c>
      <c r="H97" s="4">
        <f>A!$B$3 * 3</f>
        <v>224.9868</v>
      </c>
      <c r="I97" s="4">
        <f>A!$B$2*E97</f>
        <v>0</v>
      </c>
      <c r="J97" s="27">
        <f t="shared" si="7"/>
        <v>0.7333333333</v>
      </c>
      <c r="L97" s="4">
        <v>88.0</v>
      </c>
      <c r="N97" s="37" t="s">
        <v>152</v>
      </c>
      <c r="O97" s="9">
        <f>O96+S96*(Q96*V96-(A!$B$4*(T96+O96/U96)^(1/2)))</f>
        <v>33.98579434</v>
      </c>
      <c r="P97" s="37" t="s">
        <v>153</v>
      </c>
      <c r="Q97" s="36">
        <f>Q96+(S96*O96*(A!$B$8-Q96)/(A!$B$12*A!$B$10))</f>
        <v>0.8929322605</v>
      </c>
      <c r="R97" s="5">
        <v>0.0</v>
      </c>
      <c r="S97" s="45">
        <f t="shared" si="10"/>
        <v>0.3333333333</v>
      </c>
      <c r="T97" s="40">
        <f t="shared" si="11"/>
        <v>0.1666666667</v>
      </c>
      <c r="U97" s="4">
        <f>A!$B$3 * 3</f>
        <v>224.9868</v>
      </c>
      <c r="V97" s="4">
        <f>A!$B$2*R97</f>
        <v>0</v>
      </c>
      <c r="W97" s="27">
        <f t="shared" si="12"/>
        <v>8.333333333</v>
      </c>
    </row>
    <row r="98">
      <c r="A98" s="37" t="s">
        <v>280</v>
      </c>
      <c r="B98" s="9">
        <f>B97+F97*(D97*I97-(A!$B$4*(G97+B97/H97)^(1/2)))</f>
        <v>4.847490695</v>
      </c>
      <c r="C98" s="37" t="s">
        <v>281</v>
      </c>
      <c r="D98" s="36">
        <f>D97+(F97*B97*(A!$B$8-D97)/(A!$B$12*A!$B$10))</f>
        <v>0.6197154702</v>
      </c>
      <c r="E98" s="19">
        <v>0.0</v>
      </c>
      <c r="F98" s="45">
        <f t="shared" si="2"/>
        <v>0.008333333333</v>
      </c>
      <c r="G98" s="40">
        <f t="shared" si="3"/>
        <v>0.1666666667</v>
      </c>
      <c r="H98" s="4">
        <f>A!$B$3 * 3</f>
        <v>224.9868</v>
      </c>
      <c r="I98" s="4">
        <f>A!$B$2*E98</f>
        <v>0</v>
      </c>
      <c r="J98" s="27">
        <f t="shared" si="7"/>
        <v>0.7416666667</v>
      </c>
      <c r="L98" s="4">
        <v>89.0</v>
      </c>
      <c r="N98" s="37" t="s">
        <v>154</v>
      </c>
      <c r="O98" s="9">
        <f>O97+S97*(Q97*V97-(A!$B$4*(T97+O97/U97)^(1/2)))</f>
        <v>32.48267521</v>
      </c>
      <c r="P98" s="37" t="s">
        <v>155</v>
      </c>
      <c r="Q98" s="36">
        <f>Q97+(S97*O97*(A!$B$8-Q97)/(A!$B$12*A!$B$10))</f>
        <v>0.8942188721</v>
      </c>
      <c r="R98" s="5">
        <v>0.0</v>
      </c>
      <c r="S98" s="45">
        <f t="shared" si="10"/>
        <v>0.3333333333</v>
      </c>
      <c r="T98" s="40">
        <f t="shared" si="11"/>
        <v>0.1666666667</v>
      </c>
      <c r="U98" s="4">
        <f>A!$B$3 * 3</f>
        <v>224.9868</v>
      </c>
      <c r="V98" s="4">
        <f>A!$B$2*R98</f>
        <v>0</v>
      </c>
      <c r="W98" s="27">
        <f t="shared" si="12"/>
        <v>8.666666667</v>
      </c>
    </row>
    <row r="99">
      <c r="A99" s="37" t="s">
        <v>282</v>
      </c>
      <c r="B99" s="9">
        <f>B98+F98*(D98*I98-(A!$B$4*(G98+B98/H98)^(1/2)))</f>
        <v>4.818568398</v>
      </c>
      <c r="C99" s="37" t="s">
        <v>283</v>
      </c>
      <c r="D99" s="36">
        <f>D98+(F98*B98*(A!$B$8-D98)/(A!$B$12*A!$B$10))</f>
        <v>0.6198974091</v>
      </c>
      <c r="E99" s="19">
        <v>0.0</v>
      </c>
      <c r="F99" s="45">
        <f t="shared" si="2"/>
        <v>0.008333333333</v>
      </c>
      <c r="G99" s="40">
        <f t="shared" si="3"/>
        <v>0.1666666667</v>
      </c>
      <c r="H99" s="4">
        <f>A!$B$3 * 3</f>
        <v>224.9868</v>
      </c>
      <c r="I99" s="4">
        <f>A!$B$2*E99</f>
        <v>0</v>
      </c>
      <c r="J99" s="27">
        <f t="shared" si="7"/>
        <v>0.75</v>
      </c>
      <c r="L99" s="4">
        <v>90.0</v>
      </c>
      <c r="N99" s="37" t="s">
        <v>156</v>
      </c>
      <c r="O99" s="9">
        <f>O98+S98*(Q98*V98-(A!$B$4*(T98+O98/U98)^(1/2)))</f>
        <v>30.99544343</v>
      </c>
      <c r="P99" s="37" t="s">
        <v>157</v>
      </c>
      <c r="Q99" s="36">
        <f>Q98+(S98*O98*(A!$B$8-Q98)/(A!$B$12*A!$B$10))</f>
        <v>0.8952247237</v>
      </c>
      <c r="R99" s="5">
        <v>0.0</v>
      </c>
      <c r="S99" s="45">
        <f t="shared" si="10"/>
        <v>0.3333333333</v>
      </c>
      <c r="T99" s="40">
        <f t="shared" si="11"/>
        <v>0.1666666667</v>
      </c>
      <c r="U99" s="4">
        <f>A!$B$3 * 3</f>
        <v>224.9868</v>
      </c>
      <c r="V99" s="4">
        <f>A!$B$2*R99</f>
        <v>0</v>
      </c>
      <c r="W99" s="27">
        <f t="shared" si="12"/>
        <v>9</v>
      </c>
    </row>
    <row r="100">
      <c r="A100" s="37" t="s">
        <v>284</v>
      </c>
      <c r="B100" s="9">
        <f>B99+F99*(D99*I99-(A!$B$4*(G99+B99/H99)^(1/2)))</f>
        <v>4.78965598</v>
      </c>
      <c r="C100" s="37" t="s">
        <v>285</v>
      </c>
      <c r="D100" s="36">
        <f>D99+(F99*B99*(A!$B$8-D99)/(A!$B$12*A!$B$10))</f>
        <v>0.6200781451</v>
      </c>
      <c r="E100" s="19">
        <v>0.0</v>
      </c>
      <c r="F100" s="45">
        <f t="shared" si="2"/>
        <v>0.008333333333</v>
      </c>
      <c r="G100" s="40">
        <f t="shared" si="3"/>
        <v>0.1666666667</v>
      </c>
      <c r="H100" s="4">
        <f>A!$B$3 * 3</f>
        <v>224.9868</v>
      </c>
      <c r="I100" s="4">
        <f>A!$B$2*E100</f>
        <v>0</v>
      </c>
      <c r="J100" s="27">
        <f t="shared" si="7"/>
        <v>0.7583333333</v>
      </c>
      <c r="L100" s="4">
        <v>91.0</v>
      </c>
      <c r="N100" s="37" t="s">
        <v>158</v>
      </c>
      <c r="O100" s="9">
        <f>O99+S99*(Q99*V99-(A!$B$4*(T99+O99/U99)^(1/2)))</f>
        <v>29.52409991</v>
      </c>
      <c r="P100" s="37" t="s">
        <v>159</v>
      </c>
      <c r="Q100" s="36">
        <f>Q99+(S99*O99*(A!$B$8-Q99)/(A!$B$12*A!$B$10))</f>
        <v>0.8960175278</v>
      </c>
      <c r="R100" s="5">
        <v>0.0</v>
      </c>
      <c r="S100" s="45">
        <f t="shared" si="10"/>
        <v>0.3333333333</v>
      </c>
      <c r="T100" s="40">
        <f t="shared" si="11"/>
        <v>0.1666666667</v>
      </c>
      <c r="U100" s="4">
        <f>A!$B$3 * 3</f>
        <v>224.9868</v>
      </c>
      <c r="V100" s="4">
        <f>A!$B$2*R100</f>
        <v>0</v>
      </c>
      <c r="W100" s="27">
        <f t="shared" si="12"/>
        <v>9.333333333</v>
      </c>
    </row>
    <row r="101">
      <c r="A101" s="37" t="s">
        <v>286</v>
      </c>
      <c r="B101" s="9">
        <f>B100+F100*(D100*I100-(A!$B$4*(G100+B100/H100)^(1/2)))</f>
        <v>4.76075344</v>
      </c>
      <c r="C101" s="37" t="s">
        <v>287</v>
      </c>
      <c r="D101" s="36">
        <f>D100+(F100*B100*(A!$B$8-D100)/(A!$B$12*A!$B$10))</f>
        <v>0.6202576807</v>
      </c>
      <c r="E101" s="19">
        <v>0.0</v>
      </c>
      <c r="F101" s="45">
        <f t="shared" si="2"/>
        <v>0.008333333333</v>
      </c>
      <c r="G101" s="40">
        <f t="shared" si="3"/>
        <v>0.1666666667</v>
      </c>
      <c r="H101" s="4">
        <f>A!$B$3 * 3</f>
        <v>224.9868</v>
      </c>
      <c r="I101" s="4">
        <f>A!$B$2*E101</f>
        <v>0</v>
      </c>
      <c r="J101" s="27">
        <f t="shared" si="7"/>
        <v>0.7666666667</v>
      </c>
      <c r="L101" s="4">
        <v>92.0</v>
      </c>
      <c r="N101" s="37" t="s">
        <v>160</v>
      </c>
      <c r="O101" s="9">
        <f>O100+S100*(Q100*V100-(A!$B$4*(T100+O100/U100)^(1/2)))</f>
        <v>28.06864559</v>
      </c>
      <c r="P101" s="37" t="s">
        <v>161</v>
      </c>
      <c r="Q101" s="36">
        <f>Q100+(S100*O100*(A!$B$8-Q100)/(A!$B$12*A!$B$10))</f>
        <v>0.8966473224</v>
      </c>
      <c r="R101" s="5">
        <v>0.0</v>
      </c>
      <c r="S101" s="45">
        <f t="shared" si="10"/>
        <v>0.3333333333</v>
      </c>
      <c r="T101" s="40">
        <f t="shared" si="11"/>
        <v>0.1666666667</v>
      </c>
      <c r="U101" s="4">
        <f>A!$B$3 * 3</f>
        <v>224.9868</v>
      </c>
      <c r="V101" s="4">
        <f>A!$B$2*R101</f>
        <v>0</v>
      </c>
      <c r="W101" s="27">
        <f t="shared" si="12"/>
        <v>9.666666667</v>
      </c>
    </row>
    <row r="102">
      <c r="A102" s="37" t="s">
        <v>288</v>
      </c>
      <c r="B102" s="9">
        <f>B101+F101*(D101*I101-(A!$B$4*(G101+B101/H101)^(1/2)))</f>
        <v>4.73186078</v>
      </c>
      <c r="C102" s="37" t="s">
        <v>289</v>
      </c>
      <c r="D102" s="36">
        <f>D101+(F101*B101*(A!$B$8-D101)/(A!$B$12*A!$B$10))</f>
        <v>0.6204360185</v>
      </c>
      <c r="E102" s="19">
        <v>0.0</v>
      </c>
      <c r="F102" s="45">
        <f t="shared" si="2"/>
        <v>0.008333333333</v>
      </c>
      <c r="G102" s="40">
        <f t="shared" si="3"/>
        <v>0.1666666667</v>
      </c>
      <c r="H102" s="4">
        <f>A!$B$3 * 3</f>
        <v>224.9868</v>
      </c>
      <c r="I102" s="4">
        <f>A!$B$2*E102</f>
        <v>0</v>
      </c>
      <c r="J102" s="27">
        <f t="shared" si="7"/>
        <v>0.775</v>
      </c>
      <c r="L102" s="4">
        <v>93.0</v>
      </c>
      <c r="N102" s="37" t="s">
        <v>162</v>
      </c>
      <c r="O102" s="9">
        <f>O101+S101*(Q101*V101-(A!$B$4*(T101+O101/U101)^(1/2)))</f>
        <v>26.62908141</v>
      </c>
      <c r="P102" s="37" t="s">
        <v>163</v>
      </c>
      <c r="Q102" s="36">
        <f>Q101+(S101*O101*(A!$B$8-Q101)/(A!$B$12*A!$B$10))</f>
        <v>0.8971513831</v>
      </c>
      <c r="R102" s="5">
        <v>0.0</v>
      </c>
      <c r="S102" s="45">
        <f t="shared" si="10"/>
        <v>0.3333333333</v>
      </c>
      <c r="T102" s="40">
        <f t="shared" si="11"/>
        <v>0.1666666667</v>
      </c>
      <c r="U102" s="4">
        <f>A!$B$3 * 3</f>
        <v>224.9868</v>
      </c>
      <c r="V102" s="4">
        <f>A!$B$2*R102</f>
        <v>0</v>
      </c>
      <c r="W102" s="27">
        <f t="shared" si="12"/>
        <v>10</v>
      </c>
    </row>
    <row r="103">
      <c r="A103" s="37" t="s">
        <v>290</v>
      </c>
      <c r="B103" s="9">
        <f>B102+F102*(D102*I102-(A!$B$4*(G102+B102/H102)^(1/2)))</f>
        <v>4.702977998</v>
      </c>
      <c r="C103" s="37" t="s">
        <v>291</v>
      </c>
      <c r="D103" s="36">
        <f>D102+(F102*B102*(A!$B$8-D102)/(A!$B$12*A!$B$10))</f>
        <v>0.620613161</v>
      </c>
      <c r="E103" s="19">
        <v>0.0</v>
      </c>
      <c r="F103" s="45">
        <f t="shared" si="2"/>
        <v>0.008333333333</v>
      </c>
      <c r="G103" s="40">
        <f t="shared" si="3"/>
        <v>0.1666666667</v>
      </c>
      <c r="H103" s="4">
        <f>A!$B$3 * 3</f>
        <v>224.9868</v>
      </c>
      <c r="I103" s="4">
        <f>A!$B$2*E103</f>
        <v>0</v>
      </c>
      <c r="J103" s="27">
        <f t="shared" si="7"/>
        <v>0.7833333333</v>
      </c>
      <c r="L103" s="4">
        <v>94.0</v>
      </c>
      <c r="N103" s="37" t="s">
        <v>164</v>
      </c>
      <c r="O103" s="9">
        <f>O102+S102*(Q102*V102-(A!$B$4*(T102+O102/U102)^(1/2)))</f>
        <v>25.20540833</v>
      </c>
      <c r="P103" s="37" t="s">
        <v>165</v>
      </c>
      <c r="Q103" s="36">
        <f>Q102+(S102*O102*(A!$B$8-Q102)/(A!$B$12*A!$B$10))</f>
        <v>0.8975576952</v>
      </c>
      <c r="R103" s="5">
        <v>0.0</v>
      </c>
      <c r="S103" s="45">
        <f t="shared" si="10"/>
        <v>0.3333333333</v>
      </c>
      <c r="T103" s="40">
        <f t="shared" si="11"/>
        <v>0.1666666667</v>
      </c>
      <c r="U103" s="4">
        <f>A!$B$3 * 3</f>
        <v>224.9868</v>
      </c>
      <c r="V103" s="4">
        <f>A!$B$2*R103</f>
        <v>0</v>
      </c>
      <c r="W103" s="27">
        <f t="shared" si="12"/>
        <v>10.33333333</v>
      </c>
    </row>
    <row r="104">
      <c r="A104" s="37" t="s">
        <v>292</v>
      </c>
      <c r="B104" s="9">
        <f>B103+F103*(D103*I103-(A!$B$4*(G103+B103/H103)^(1/2)))</f>
        <v>4.674105095</v>
      </c>
      <c r="C104" s="37" t="s">
        <v>293</v>
      </c>
      <c r="D104" s="36">
        <f>D103+(F103*B103*(A!$B$8-D103)/(A!$B$12*A!$B$10))</f>
        <v>0.6207891107</v>
      </c>
      <c r="E104" s="19">
        <v>0.0</v>
      </c>
      <c r="F104" s="45">
        <f t="shared" si="2"/>
        <v>0.008333333333</v>
      </c>
      <c r="G104" s="40">
        <f t="shared" si="3"/>
        <v>0.1666666667</v>
      </c>
      <c r="H104" s="4">
        <f>A!$B$3 * 3</f>
        <v>224.9868</v>
      </c>
      <c r="I104" s="4">
        <f>A!$B$2*E104</f>
        <v>0</v>
      </c>
      <c r="J104" s="27">
        <f t="shared" si="7"/>
        <v>0.7916666667</v>
      </c>
      <c r="L104" s="4">
        <v>95.0</v>
      </c>
      <c r="N104" s="37" t="s">
        <v>166</v>
      </c>
      <c r="O104" s="9">
        <f>O103+S103*(Q103*V103-(A!$B$4*(T103+O103/U103)^(1/2)))</f>
        <v>23.79762734</v>
      </c>
      <c r="P104" s="37" t="s">
        <v>167</v>
      </c>
      <c r="Q104" s="36">
        <f>Q103+(S103*O103*(A!$B$8-Q103)/(A!$B$12*A!$B$10))</f>
        <v>0.8978874287</v>
      </c>
      <c r="R104" s="5">
        <v>0.0</v>
      </c>
      <c r="S104" s="45">
        <f t="shared" si="10"/>
        <v>0.3333333333</v>
      </c>
      <c r="T104" s="40">
        <f t="shared" si="11"/>
        <v>0.1666666667</v>
      </c>
      <c r="U104" s="4">
        <f>A!$B$3 * 3</f>
        <v>224.9868</v>
      </c>
      <c r="V104" s="4">
        <f>A!$B$2*R104</f>
        <v>0</v>
      </c>
      <c r="W104" s="27">
        <f t="shared" si="12"/>
        <v>10.66666667</v>
      </c>
    </row>
    <row r="105">
      <c r="A105" s="37" t="s">
        <v>294</v>
      </c>
      <c r="B105" s="9">
        <f>B104+F104*(D104*I104-(A!$B$4*(G104+B104/H104)^(1/2)))</f>
        <v>4.645242071</v>
      </c>
      <c r="C105" s="37" t="s">
        <v>295</v>
      </c>
      <c r="D105" s="36">
        <f>D104+(F104*B104*(A!$B$8-D104)/(A!$B$12*A!$B$10))</f>
        <v>0.62096387</v>
      </c>
      <c r="E105" s="19">
        <v>0.0</v>
      </c>
      <c r="F105" s="45">
        <f t="shared" si="2"/>
        <v>0.008333333333</v>
      </c>
      <c r="G105" s="40">
        <f t="shared" si="3"/>
        <v>0.1666666667</v>
      </c>
      <c r="H105" s="4">
        <f>A!$B$3 * 3</f>
        <v>224.9868</v>
      </c>
      <c r="I105" s="4">
        <f>A!$B$2*E105</f>
        <v>0</v>
      </c>
      <c r="J105" s="27">
        <f t="shared" si="7"/>
        <v>0.8</v>
      </c>
      <c r="L105" s="4">
        <v>96.0</v>
      </c>
      <c r="N105" s="37" t="s">
        <v>168</v>
      </c>
      <c r="O105" s="9">
        <f>O104+S104*(Q104*V104-(A!$B$4*(T104+O104/U104)^(1/2)))</f>
        <v>22.40573947</v>
      </c>
      <c r="P105" s="37" t="s">
        <v>169</v>
      </c>
      <c r="Q105" s="36">
        <f>Q104+(S104*O104*(A!$B$8-Q104)/(A!$B$12*A!$B$10))</f>
        <v>0.8981567152</v>
      </c>
      <c r="R105" s="5">
        <v>0.0</v>
      </c>
      <c r="S105" s="45">
        <f t="shared" si="10"/>
        <v>0.3333333333</v>
      </c>
      <c r="T105" s="40">
        <f t="shared" si="11"/>
        <v>0.1666666667</v>
      </c>
      <c r="U105" s="4">
        <f>A!$B$3 * 3</f>
        <v>224.9868</v>
      </c>
      <c r="V105" s="4">
        <f>A!$B$2*R105</f>
        <v>0</v>
      </c>
      <c r="W105" s="27">
        <f t="shared" si="12"/>
        <v>11</v>
      </c>
    </row>
    <row r="106">
      <c r="A106" s="37" t="s">
        <v>296</v>
      </c>
      <c r="B106" s="9">
        <f>B105+F105*(D105*I105-(A!$B$4*(G105+B105/H105)^(1/2)))</f>
        <v>4.616388926</v>
      </c>
      <c r="C106" s="37" t="s">
        <v>297</v>
      </c>
      <c r="D106" s="36">
        <f>D105+(F105*B105*(A!$B$8-D105)/(A!$B$12*A!$B$10))</f>
        <v>0.6211374415</v>
      </c>
      <c r="E106" s="19">
        <v>0.0</v>
      </c>
      <c r="F106" s="45">
        <f t="shared" si="2"/>
        <v>0.008333333333</v>
      </c>
      <c r="G106" s="40">
        <f t="shared" si="3"/>
        <v>0.1666666667</v>
      </c>
      <c r="H106" s="4">
        <f>A!$B$3 * 3</f>
        <v>224.9868</v>
      </c>
      <c r="I106" s="4">
        <f>A!$B$2*E106</f>
        <v>0</v>
      </c>
      <c r="J106" s="27">
        <f t="shared" si="7"/>
        <v>0.8083333333</v>
      </c>
      <c r="L106" s="4">
        <v>97.0</v>
      </c>
      <c r="N106" s="37" t="s">
        <v>170</v>
      </c>
      <c r="O106" s="9">
        <f>O105+S105*(Q105*V105-(A!$B$4*(T105+O105/U105)^(1/2)))</f>
        <v>21.02974574</v>
      </c>
      <c r="P106" s="37" t="s">
        <v>171</v>
      </c>
      <c r="Q106" s="36">
        <f>Q105+(S105*O105*(A!$B$8-Q105)/(A!$B$12*A!$B$10))</f>
        <v>0.8983779336</v>
      </c>
      <c r="R106" s="5">
        <v>0.0</v>
      </c>
      <c r="S106" s="45">
        <f t="shared" si="10"/>
        <v>0.3333333333</v>
      </c>
      <c r="T106" s="40">
        <f t="shared" si="11"/>
        <v>0.1666666667</v>
      </c>
      <c r="U106" s="4">
        <f>A!$B$3 * 3</f>
        <v>224.9868</v>
      </c>
      <c r="V106" s="4">
        <f>A!$B$2*R106</f>
        <v>0</v>
      </c>
      <c r="W106" s="27">
        <f t="shared" si="12"/>
        <v>11.33333333</v>
      </c>
    </row>
    <row r="107">
      <c r="A107" s="37" t="s">
        <v>298</v>
      </c>
      <c r="B107" s="9">
        <f>B106+F106*(D106*I106-(A!$B$4*(G106+B106/H106)^(1/2)))</f>
        <v>4.587545659</v>
      </c>
      <c r="C107" s="37" t="s">
        <v>299</v>
      </c>
      <c r="D107" s="36">
        <f>D106+(F106*B106*(A!$B$8-D106)/(A!$B$12*A!$B$10))</f>
        <v>0.6213098275</v>
      </c>
      <c r="E107" s="19">
        <v>0.0</v>
      </c>
      <c r="F107" s="45">
        <f t="shared" si="2"/>
        <v>0.008333333333</v>
      </c>
      <c r="G107" s="40">
        <f t="shared" si="3"/>
        <v>0.1666666667</v>
      </c>
      <c r="H107" s="4">
        <f>A!$B$3 * 3</f>
        <v>224.9868</v>
      </c>
      <c r="I107" s="4">
        <f>A!$B$2*E107</f>
        <v>0</v>
      </c>
      <c r="J107" s="27">
        <f t="shared" si="7"/>
        <v>0.8166666667</v>
      </c>
      <c r="L107" s="4">
        <v>98.0</v>
      </c>
      <c r="N107" s="37" t="s">
        <v>172</v>
      </c>
      <c r="O107" s="9">
        <f>O106+S106*(Q106*V106-(A!$B$4*(T106+O106/U106)^(1/2)))</f>
        <v>19.66964722</v>
      </c>
      <c r="P107" s="37" t="s">
        <v>173</v>
      </c>
      <c r="Q107" s="36">
        <f>Q106+(S106*O106*(A!$B$8-Q106)/(A!$B$12*A!$B$10))</f>
        <v>0.8985606478</v>
      </c>
      <c r="R107" s="5">
        <v>0.0</v>
      </c>
      <c r="S107" s="45">
        <f t="shared" si="10"/>
        <v>0.3333333333</v>
      </c>
      <c r="T107" s="40">
        <f t="shared" si="11"/>
        <v>0.1666666667</v>
      </c>
      <c r="U107" s="4">
        <f>A!$B$3 * 3</f>
        <v>224.9868</v>
      </c>
      <c r="V107" s="4">
        <f>A!$B$2*R107</f>
        <v>0</v>
      </c>
      <c r="W107" s="27">
        <f t="shared" si="12"/>
        <v>11.66666667</v>
      </c>
    </row>
    <row r="108">
      <c r="A108" s="37" t="s">
        <v>300</v>
      </c>
      <c r="B108" s="9">
        <f>B107+F107*(D107*I107-(A!$B$4*(G107+B107/H107)^(1/2)))</f>
        <v>4.558712272</v>
      </c>
      <c r="C108" s="37" t="s">
        <v>301</v>
      </c>
      <c r="D108" s="36">
        <f>D107+(F107*B107*(A!$B$8-D107)/(A!$B$12*A!$B$10))</f>
        <v>0.6214810306</v>
      </c>
      <c r="E108" s="19">
        <v>0.0</v>
      </c>
      <c r="F108" s="45">
        <f t="shared" si="2"/>
        <v>0.008333333333</v>
      </c>
      <c r="G108" s="40">
        <f t="shared" si="3"/>
        <v>0.1666666667</v>
      </c>
      <c r="H108" s="4">
        <f>A!$B$3 * 3</f>
        <v>224.9868</v>
      </c>
      <c r="I108" s="4">
        <f>A!$B$2*E108</f>
        <v>0</v>
      </c>
      <c r="J108" s="27">
        <f t="shared" si="7"/>
        <v>0.825</v>
      </c>
      <c r="L108" s="4">
        <v>99.0</v>
      </c>
      <c r="N108" s="37" t="s">
        <v>174</v>
      </c>
      <c r="O108" s="9">
        <f>O107+S107*(Q107*V107-(A!$B$4*(T107+O107/U107)^(1/2)))</f>
        <v>18.32544498</v>
      </c>
      <c r="P108" s="37" t="s">
        <v>175</v>
      </c>
      <c r="Q108" s="36">
        <f>Q107+(S107*O107*(A!$B$8-Q107)/(A!$B$12*A!$B$10))</f>
        <v>0.8987122945</v>
      </c>
      <c r="R108" s="5">
        <v>0.0</v>
      </c>
      <c r="S108" s="45">
        <f t="shared" si="10"/>
        <v>0.3333333333</v>
      </c>
      <c r="T108" s="40">
        <f t="shared" si="11"/>
        <v>0.1666666667</v>
      </c>
      <c r="U108" s="4">
        <f>A!$B$3 * 3</f>
        <v>224.9868</v>
      </c>
      <c r="V108" s="4">
        <f>A!$B$2*R108</f>
        <v>0</v>
      </c>
      <c r="W108" s="27">
        <f t="shared" si="12"/>
        <v>12</v>
      </c>
    </row>
    <row r="109">
      <c r="A109" s="37" t="s">
        <v>302</v>
      </c>
      <c r="B109" s="9">
        <f>B108+F108*(D108*I108-(A!$B$4*(G108+B108/H108)^(1/2)))</f>
        <v>4.529888763</v>
      </c>
      <c r="C109" s="37" t="s">
        <v>303</v>
      </c>
      <c r="D109" s="36">
        <f>D108+(F108*B108*(A!$B$8-D108)/(A!$B$12*A!$B$10))</f>
        <v>0.6216510532</v>
      </c>
      <c r="E109" s="19">
        <v>0.0</v>
      </c>
      <c r="F109" s="45">
        <f t="shared" si="2"/>
        <v>0.008333333333</v>
      </c>
      <c r="G109" s="40">
        <f t="shared" si="3"/>
        <v>0.1666666667</v>
      </c>
      <c r="H109" s="4">
        <f>A!$B$3 * 3</f>
        <v>224.9868</v>
      </c>
      <c r="I109" s="4">
        <f>A!$B$2*E109</f>
        <v>0</v>
      </c>
      <c r="J109" s="27">
        <f t="shared" si="7"/>
        <v>0.8333333333</v>
      </c>
      <c r="L109" s="4">
        <v>100.0</v>
      </c>
      <c r="N109" s="37" t="s">
        <v>176</v>
      </c>
      <c r="O109" s="9">
        <f>O108+S108*(Q108*V108-(A!$B$4*(T108+O108/U108)^(1/2)))</f>
        <v>16.99714015</v>
      </c>
      <c r="P109" s="37" t="s">
        <v>177</v>
      </c>
      <c r="Q109" s="36">
        <f>Q108+(S108*O108*(A!$B$8-Q108)/(A!$B$12*A!$B$10))</f>
        <v>0.8988386927</v>
      </c>
      <c r="R109" s="5">
        <v>0.0</v>
      </c>
      <c r="S109" s="45">
        <f t="shared" si="10"/>
        <v>0.3333333333</v>
      </c>
      <c r="T109" s="40">
        <f t="shared" si="11"/>
        <v>0.1666666667</v>
      </c>
      <c r="U109" s="4">
        <f>A!$B$3 * 3</f>
        <v>224.9868</v>
      </c>
      <c r="V109" s="4">
        <f>A!$B$2*R109</f>
        <v>0</v>
      </c>
      <c r="W109" s="27">
        <f t="shared" si="12"/>
        <v>12.33333333</v>
      </c>
    </row>
    <row r="110">
      <c r="A110" s="37" t="s">
        <v>304</v>
      </c>
      <c r="B110" s="9">
        <f>B109+F109*(D109*I109-(A!$B$4*(G109+B109/H109)^(1/2)))</f>
        <v>4.501075133</v>
      </c>
      <c r="C110" s="37" t="s">
        <v>305</v>
      </c>
      <c r="D110" s="36">
        <f>D109+(F109*B109*(A!$B$8-D109)/(A!$B$12*A!$B$10))</f>
        <v>0.6218198976</v>
      </c>
      <c r="E110" s="19">
        <v>0.0</v>
      </c>
      <c r="F110" s="45">
        <f t="shared" si="2"/>
        <v>0.008333333333</v>
      </c>
      <c r="G110" s="40">
        <f t="shared" si="3"/>
        <v>0.1666666667</v>
      </c>
      <c r="H110" s="4">
        <f>A!$B$3 * 3</f>
        <v>224.9868</v>
      </c>
      <c r="I110" s="4">
        <f>A!$B$2*E110</f>
        <v>0</v>
      </c>
      <c r="J110" s="27">
        <f t="shared" si="7"/>
        <v>0.8416666667</v>
      </c>
      <c r="L110" s="4">
        <v>101.0</v>
      </c>
      <c r="N110" s="37" t="s">
        <v>178</v>
      </c>
      <c r="O110" s="9">
        <f>O109+S109*(Q109*V109-(A!$B$4*(T109+O109/U109)^(1/2)))</f>
        <v>15.68473386</v>
      </c>
      <c r="P110" s="37" t="s">
        <v>179</v>
      </c>
      <c r="Q110" s="36">
        <f>Q109+(S109*O109*(A!$B$8-Q109)/(A!$B$12*A!$B$10))</f>
        <v>0.8989444213</v>
      </c>
      <c r="R110" s="5">
        <v>0.0</v>
      </c>
      <c r="S110" s="45">
        <f t="shared" si="10"/>
        <v>0.3333333333</v>
      </c>
      <c r="T110" s="40">
        <f t="shared" si="11"/>
        <v>0.1666666667</v>
      </c>
      <c r="U110" s="4">
        <f>A!$B$3 * 3</f>
        <v>224.9868</v>
      </c>
      <c r="V110" s="4">
        <f>A!$B$2*R110</f>
        <v>0</v>
      </c>
      <c r="W110" s="27">
        <f t="shared" si="12"/>
        <v>12.66666667</v>
      </c>
    </row>
    <row r="111">
      <c r="A111" s="37" t="s">
        <v>306</v>
      </c>
      <c r="B111" s="9">
        <f>B110+F110*(D110*I110-(A!$B$4*(G110+B110/H110)^(1/2)))</f>
        <v>4.472271382</v>
      </c>
      <c r="C111" s="37" t="s">
        <v>307</v>
      </c>
      <c r="D111" s="36">
        <f>D110+(F110*B110*(A!$B$8-D110)/(A!$B$12*A!$B$10))</f>
        <v>0.6219875662</v>
      </c>
      <c r="E111" s="19">
        <v>0.0</v>
      </c>
      <c r="F111" s="45">
        <f t="shared" si="2"/>
        <v>0.008333333333</v>
      </c>
      <c r="G111" s="40">
        <f t="shared" si="3"/>
        <v>0.1666666667</v>
      </c>
      <c r="H111" s="4">
        <f>A!$B$3 * 3</f>
        <v>224.9868</v>
      </c>
      <c r="I111" s="4">
        <f>A!$B$2*E111</f>
        <v>0</v>
      </c>
      <c r="J111" s="27">
        <f t="shared" si="7"/>
        <v>0.85</v>
      </c>
      <c r="L111" s="4">
        <v>102.0</v>
      </c>
      <c r="N111" s="37" t="s">
        <v>180</v>
      </c>
      <c r="O111" s="9">
        <f>O110+S110*(Q110*V110-(A!$B$4*(T110+O110/U110)^(1/2)))</f>
        <v>14.38822728</v>
      </c>
      <c r="P111" s="37" t="s">
        <v>181</v>
      </c>
      <c r="Q111" s="36">
        <f>Q110+(S110*O110*(A!$B$8-Q110)/(A!$B$12*A!$B$10))</f>
        <v>0.8990331036</v>
      </c>
      <c r="R111" s="5">
        <v>0.0</v>
      </c>
      <c r="S111" s="45">
        <f t="shared" si="10"/>
        <v>0.3333333333</v>
      </c>
      <c r="T111" s="40">
        <f t="shared" si="11"/>
        <v>0.1666666667</v>
      </c>
      <c r="U111" s="4">
        <f>A!$B$3 * 3</f>
        <v>224.9868</v>
      </c>
      <c r="V111" s="4">
        <f>A!$B$2*R111</f>
        <v>0</v>
      </c>
      <c r="W111" s="27">
        <f t="shared" si="12"/>
        <v>13</v>
      </c>
    </row>
    <row r="112">
      <c r="A112" s="37" t="s">
        <v>308</v>
      </c>
      <c r="B112" s="9">
        <f>B111+F111*(D111*I111-(A!$B$4*(G111+B111/H111)^(1/2)))</f>
        <v>4.443477509</v>
      </c>
      <c r="C112" s="37" t="s">
        <v>309</v>
      </c>
      <c r="D112" s="36">
        <f>D111+(F111*B111*(A!$B$8-D111)/(A!$B$12*A!$B$10))</f>
        <v>0.6221540615</v>
      </c>
      <c r="E112" s="19">
        <v>0.0</v>
      </c>
      <c r="F112" s="45">
        <f t="shared" si="2"/>
        <v>0.008333333333</v>
      </c>
      <c r="G112" s="40">
        <f t="shared" si="3"/>
        <v>0.1666666667</v>
      </c>
      <c r="H112" s="4">
        <f>A!$B$3 * 3</f>
        <v>224.9868</v>
      </c>
      <c r="I112" s="4">
        <f>A!$B$2*E112</f>
        <v>0</v>
      </c>
      <c r="J112" s="27">
        <f t="shared" si="7"/>
        <v>0.8583333333</v>
      </c>
      <c r="L112" s="4">
        <v>103.0</v>
      </c>
      <c r="N112" s="37" t="s">
        <v>182</v>
      </c>
      <c r="O112" s="9">
        <f>O111+S111*(Q111*V111-(A!$B$4*(T111+O111/U111)^(1/2)))</f>
        <v>13.1076216</v>
      </c>
      <c r="P112" s="37" t="s">
        <v>183</v>
      </c>
      <c r="Q112" s="36">
        <f>Q111+(S111*O111*(A!$B$8-Q111)/(A!$B$12*A!$B$10))</f>
        <v>0.8991076209</v>
      </c>
      <c r="R112" s="5">
        <v>0.0</v>
      </c>
      <c r="S112" s="45">
        <f t="shared" si="10"/>
        <v>0.3333333333</v>
      </c>
      <c r="T112" s="40">
        <f t="shared" si="11"/>
        <v>0.1666666667</v>
      </c>
      <c r="U112" s="4">
        <f>A!$B$3 * 3</f>
        <v>224.9868</v>
      </c>
      <c r="V112" s="4">
        <f>A!$B$2*R112</f>
        <v>0</v>
      </c>
      <c r="W112" s="27">
        <f t="shared" si="12"/>
        <v>13.33333333</v>
      </c>
    </row>
    <row r="113">
      <c r="A113" s="37" t="s">
        <v>310</v>
      </c>
      <c r="B113" s="9">
        <f>B112+F112*(D112*I112-(A!$B$4*(G112+B112/H112)^(1/2)))</f>
        <v>4.414693516</v>
      </c>
      <c r="C113" s="37" t="s">
        <v>311</v>
      </c>
      <c r="D113" s="36">
        <f>D112+(F112*B112*(A!$B$8-D112)/(A!$B$12*A!$B$10))</f>
        <v>0.6223193857</v>
      </c>
      <c r="E113" s="19">
        <v>0.0</v>
      </c>
      <c r="F113" s="45">
        <f t="shared" si="2"/>
        <v>0.008333333333</v>
      </c>
      <c r="G113" s="40">
        <f t="shared" si="3"/>
        <v>0.1666666667</v>
      </c>
      <c r="H113" s="4">
        <f>A!$B$3 * 3</f>
        <v>224.9868</v>
      </c>
      <c r="I113" s="4">
        <f>A!$B$2*E113</f>
        <v>0</v>
      </c>
      <c r="J113" s="27">
        <f t="shared" si="7"/>
        <v>0.8666666667</v>
      </c>
      <c r="L113" s="4">
        <v>104.0</v>
      </c>
      <c r="N113" s="37" t="s">
        <v>184</v>
      </c>
      <c r="O113" s="9">
        <f>O112+S112*(Q112*V112-(A!$B$4*(T112+O112/U112)^(1/2)))</f>
        <v>11.84291806</v>
      </c>
      <c r="P113" s="37" t="s">
        <v>185</v>
      </c>
      <c r="Q113" s="36">
        <f>Q112+(S112*O112*(A!$B$8-Q112)/(A!$B$12*A!$B$10))</f>
        <v>0.899170274</v>
      </c>
      <c r="R113" s="5">
        <v>0.0</v>
      </c>
      <c r="S113" s="45">
        <f t="shared" si="10"/>
        <v>0.3333333333</v>
      </c>
      <c r="T113" s="40">
        <f t="shared" si="11"/>
        <v>0.1666666667</v>
      </c>
      <c r="U113" s="4">
        <f>A!$B$3 * 3</f>
        <v>224.9868</v>
      </c>
      <c r="V113" s="4">
        <f>A!$B$2*R113</f>
        <v>0</v>
      </c>
      <c r="W113" s="27">
        <f t="shared" si="12"/>
        <v>13.66666667</v>
      </c>
    </row>
    <row r="114">
      <c r="A114" s="37" t="s">
        <v>312</v>
      </c>
      <c r="B114" s="9">
        <f>B113+F113*(D113*I113-(A!$B$4*(G113+B113/H113)^(1/2)))</f>
        <v>4.385919401</v>
      </c>
      <c r="C114" s="37" t="s">
        <v>313</v>
      </c>
      <c r="D114" s="36">
        <f>D113+(F113*B113*(A!$B$8-D113)/(A!$B$12*A!$B$10))</f>
        <v>0.6224835413</v>
      </c>
      <c r="E114" s="19">
        <v>0.0</v>
      </c>
      <c r="F114" s="45">
        <f t="shared" si="2"/>
        <v>0.008333333333</v>
      </c>
      <c r="G114" s="40">
        <f t="shared" si="3"/>
        <v>0.1666666667</v>
      </c>
      <c r="H114" s="4">
        <f>A!$B$3 * 3</f>
        <v>224.9868</v>
      </c>
      <c r="I114" s="4">
        <f>A!$B$2*E114</f>
        <v>0</v>
      </c>
      <c r="J114" s="27">
        <f t="shared" si="7"/>
        <v>0.875</v>
      </c>
      <c r="L114" s="4">
        <v>105.0</v>
      </c>
      <c r="N114" s="37" t="s">
        <v>186</v>
      </c>
      <c r="O114" s="9">
        <f>O113+S113*(Q113*V113-(A!$B$4*(T113+O113/U113)^(1/2)))</f>
        <v>10.5941179</v>
      </c>
      <c r="P114" s="37" t="s">
        <v>187</v>
      </c>
      <c r="Q114" s="36">
        <f>Q113+(S113*O113*(A!$B$8-Q113)/(A!$B$12*A!$B$10))</f>
        <v>0.8992229076</v>
      </c>
      <c r="R114" s="5">
        <v>0.0</v>
      </c>
      <c r="S114" s="45">
        <f t="shared" si="10"/>
        <v>0.3333333333</v>
      </c>
      <c r="T114" s="40">
        <f t="shared" si="11"/>
        <v>0.1666666667</v>
      </c>
      <c r="U114" s="4">
        <f>A!$B$3 * 3</f>
        <v>224.9868</v>
      </c>
      <c r="V114" s="4">
        <f>A!$B$2*R114</f>
        <v>0</v>
      </c>
      <c r="W114" s="27">
        <f t="shared" si="12"/>
        <v>14</v>
      </c>
    </row>
    <row r="115">
      <c r="A115" s="37" t="s">
        <v>314</v>
      </c>
      <c r="B115" s="9">
        <f>B114+F114*(D114*I114-(A!$B$4*(G114+B114/H114)^(1/2)))</f>
        <v>4.357155165</v>
      </c>
      <c r="C115" s="37" t="s">
        <v>315</v>
      </c>
      <c r="D115" s="36">
        <f>D114+(F114*B114*(A!$B$8-D114)/(A!$B$12*A!$B$10))</f>
        <v>0.6226465306</v>
      </c>
      <c r="E115" s="19">
        <v>0.0</v>
      </c>
      <c r="F115" s="45">
        <f t="shared" si="2"/>
        <v>0.008333333333</v>
      </c>
      <c r="G115" s="40">
        <f t="shared" si="3"/>
        <v>0.1666666667</v>
      </c>
      <c r="H115" s="4">
        <f>A!$B$3 * 3</f>
        <v>224.9868</v>
      </c>
      <c r="I115" s="4">
        <f>A!$B$2*E115</f>
        <v>0</v>
      </c>
      <c r="J115" s="27">
        <f t="shared" si="7"/>
        <v>0.8833333333</v>
      </c>
      <c r="L115" s="4">
        <v>106.0</v>
      </c>
      <c r="N115" s="37" t="s">
        <v>188</v>
      </c>
      <c r="O115" s="9">
        <f>O114+S114*(Q114*V114-(A!$B$4*(T114+O114/U114)^(1/2)))</f>
        <v>9.361222415</v>
      </c>
      <c r="P115" s="37" t="s">
        <v>189</v>
      </c>
      <c r="Q115" s="36">
        <f>Q114+(S114*O114*(A!$B$8-Q114)/(A!$B$12*A!$B$10))</f>
        <v>0.8992670044</v>
      </c>
      <c r="R115" s="5">
        <v>0.0</v>
      </c>
      <c r="S115" s="45">
        <f t="shared" si="10"/>
        <v>0.3333333333</v>
      </c>
      <c r="T115" s="40">
        <f t="shared" si="11"/>
        <v>0.1666666667</v>
      </c>
      <c r="U115" s="4">
        <f>A!$B$3 * 3</f>
        <v>224.9868</v>
      </c>
      <c r="V115" s="4">
        <f>A!$B$2*R115</f>
        <v>0</v>
      </c>
      <c r="W115" s="27">
        <f t="shared" si="12"/>
        <v>14.33333333</v>
      </c>
    </row>
    <row r="116">
      <c r="A116" s="37" t="s">
        <v>316</v>
      </c>
      <c r="B116" s="9">
        <f>B115+F115*(D115*I115-(A!$B$4*(G115+B115/H115)^(1/2)))</f>
        <v>4.328400808</v>
      </c>
      <c r="C116" s="37" t="s">
        <v>317</v>
      </c>
      <c r="D116" s="36">
        <f>D115+(F115*B115*(A!$B$8-D115)/(A!$B$12*A!$B$10))</f>
        <v>0.6228083558</v>
      </c>
      <c r="E116" s="19">
        <v>0.0</v>
      </c>
      <c r="F116" s="45">
        <f t="shared" si="2"/>
        <v>0.008333333333</v>
      </c>
      <c r="G116" s="40">
        <f t="shared" si="3"/>
        <v>0.1666666667</v>
      </c>
      <c r="H116" s="4">
        <f>A!$B$3 * 3</f>
        <v>224.9868</v>
      </c>
      <c r="I116" s="4">
        <f>A!$B$2*E116</f>
        <v>0</v>
      </c>
      <c r="J116" s="27">
        <f t="shared" si="7"/>
        <v>0.8916666667</v>
      </c>
      <c r="L116" s="4">
        <v>107.0</v>
      </c>
      <c r="N116" s="37" t="s">
        <v>190</v>
      </c>
      <c r="O116" s="9">
        <f>O115+S115*(Q115*V115-(A!$B$4*(T115+O115/U115)^(1/2)))</f>
        <v>8.144232933</v>
      </c>
      <c r="P116" s="37" t="s">
        <v>191</v>
      </c>
      <c r="Q116" s="36">
        <f>Q115+(S115*O115*(A!$B$8-Q115)/(A!$B$12*A!$B$10))</f>
        <v>0.8993037583</v>
      </c>
      <c r="R116" s="5">
        <v>0.0</v>
      </c>
      <c r="S116" s="45">
        <f t="shared" si="10"/>
        <v>0.3333333333</v>
      </c>
      <c r="T116" s="40">
        <f t="shared" si="11"/>
        <v>0.1666666667</v>
      </c>
      <c r="U116" s="4">
        <f>A!$B$3 * 3</f>
        <v>224.9868</v>
      </c>
      <c r="V116" s="4">
        <f>A!$B$2*R116</f>
        <v>0</v>
      </c>
      <c r="W116" s="27">
        <f t="shared" si="12"/>
        <v>14.66666667</v>
      </c>
    </row>
    <row r="117">
      <c r="A117" s="37" t="s">
        <v>318</v>
      </c>
      <c r="B117" s="9">
        <f>B116+F116*(D116*I116-(A!$B$4*(G116+B116/H116)^(1/2)))</f>
        <v>4.29965633</v>
      </c>
      <c r="C117" s="37" t="s">
        <v>319</v>
      </c>
      <c r="D117" s="36">
        <f>D116+(F116*B116*(A!$B$8-D116)/(A!$B$12*A!$B$10))</f>
        <v>0.6229690192</v>
      </c>
      <c r="E117" s="19">
        <v>0.0</v>
      </c>
      <c r="F117" s="45">
        <f t="shared" si="2"/>
        <v>0.008333333333</v>
      </c>
      <c r="G117" s="40">
        <f t="shared" si="3"/>
        <v>0.1666666667</v>
      </c>
      <c r="H117" s="4">
        <f>A!$B$3 * 3</f>
        <v>224.9868</v>
      </c>
      <c r="I117" s="4">
        <f>A!$B$2*E117</f>
        <v>0</v>
      </c>
      <c r="J117" s="27">
        <f t="shared" si="7"/>
        <v>0.9</v>
      </c>
      <c r="L117" s="4">
        <v>108.0</v>
      </c>
      <c r="N117" s="37" t="s">
        <v>192</v>
      </c>
      <c r="O117" s="9">
        <f>O116+S116*(Q116*V116-(A!$B$4*(T116+O116/U116)^(1/2)))</f>
        <v>6.94315081</v>
      </c>
      <c r="P117" s="37" t="s">
        <v>193</v>
      </c>
      <c r="Q117" s="36">
        <f>Q116+(S116*O116*(A!$B$8-Q116)/(A!$B$12*A!$B$10))</f>
        <v>0.8993341307</v>
      </c>
      <c r="R117" s="5">
        <v>0.0</v>
      </c>
      <c r="S117" s="45">
        <f t="shared" si="10"/>
        <v>0.3333333333</v>
      </c>
      <c r="T117" s="40">
        <f t="shared" si="11"/>
        <v>0.1666666667</v>
      </c>
      <c r="U117" s="4">
        <f>A!$B$3 * 3</f>
        <v>224.9868</v>
      </c>
      <c r="V117" s="4">
        <f>A!$B$2*R117</f>
        <v>0</v>
      </c>
      <c r="W117" s="27">
        <f t="shared" si="12"/>
        <v>15</v>
      </c>
    </row>
    <row r="118">
      <c r="A118" s="37" t="s">
        <v>320</v>
      </c>
      <c r="B118" s="9">
        <f>B117+F117*(D117*I117-(A!$B$4*(G117+B117/H117)^(1/2)))</f>
        <v>4.27092173</v>
      </c>
      <c r="C118" s="37" t="s">
        <v>321</v>
      </c>
      <c r="D118" s="36">
        <f>D117+(F117*B117*(A!$B$8-D117)/(A!$B$12*A!$B$10))</f>
        <v>0.6231285233</v>
      </c>
      <c r="E118" s="19">
        <v>0.0</v>
      </c>
      <c r="F118" s="45">
        <f t="shared" si="2"/>
        <v>0.008333333333</v>
      </c>
      <c r="G118" s="40">
        <f t="shared" si="3"/>
        <v>0.1666666667</v>
      </c>
      <c r="H118" s="4">
        <f>A!$B$3 * 3</f>
        <v>224.9868</v>
      </c>
      <c r="I118" s="4">
        <f>A!$B$2*E118</f>
        <v>0</v>
      </c>
      <c r="J118" s="27">
        <f t="shared" si="7"/>
        <v>0.9083333333</v>
      </c>
      <c r="L118" s="4">
        <v>109.0</v>
      </c>
      <c r="N118" s="37" t="s">
        <v>194</v>
      </c>
      <c r="O118" s="9">
        <f>O117+S117*(Q117*V117-(A!$B$4*(T117+O117/U117)^(1/2)))</f>
        <v>5.757977442</v>
      </c>
      <c r="P118" s="37" t="s">
        <v>195</v>
      </c>
      <c r="Q118" s="36">
        <f>Q117+(S117*O117*(A!$B$8-Q117)/(A!$B$12*A!$B$10))</f>
        <v>0.8993588944</v>
      </c>
      <c r="R118" s="5">
        <v>0.0</v>
      </c>
      <c r="S118" s="45">
        <f t="shared" si="10"/>
        <v>0.3333333333</v>
      </c>
      <c r="T118" s="40">
        <f t="shared" si="11"/>
        <v>0.1666666667</v>
      </c>
      <c r="U118" s="4">
        <f>A!$B$3 * 3</f>
        <v>224.9868</v>
      </c>
      <c r="V118" s="4">
        <f>A!$B$2*R118</f>
        <v>0</v>
      </c>
      <c r="W118" s="27">
        <f t="shared" si="12"/>
        <v>15.33333333</v>
      </c>
    </row>
    <row r="119">
      <c r="A119" s="37" t="s">
        <v>322</v>
      </c>
      <c r="B119" s="9">
        <f>B118+F118*(D118*I118-(A!$B$4*(G118+B118/H118)^(1/2)))</f>
        <v>4.242197009</v>
      </c>
      <c r="C119" s="37" t="s">
        <v>323</v>
      </c>
      <c r="D119" s="36">
        <f>D118+(F118*B118*(A!$B$8-D118)/(A!$B$12*A!$B$10))</f>
        <v>0.6232868701</v>
      </c>
      <c r="E119" s="19">
        <v>0.0</v>
      </c>
      <c r="F119" s="45">
        <f t="shared" si="2"/>
        <v>0.008333333333</v>
      </c>
      <c r="G119" s="40">
        <f t="shared" si="3"/>
        <v>0.1666666667</v>
      </c>
      <c r="H119" s="4">
        <f>A!$B$3 * 3</f>
        <v>224.9868</v>
      </c>
      <c r="I119" s="4">
        <f>A!$B$2*E119</f>
        <v>0</v>
      </c>
      <c r="J119" s="27">
        <f t="shared" si="7"/>
        <v>0.9166666667</v>
      </c>
      <c r="L119" s="4">
        <v>110.0</v>
      </c>
      <c r="N119" s="37" t="s">
        <v>196</v>
      </c>
      <c r="O119" s="9">
        <f>O118+S118*(Q118*V118-(A!$B$4*(T118+O118/U118)^(1/2)))</f>
        <v>4.588714262</v>
      </c>
      <c r="P119" s="37" t="s">
        <v>197</v>
      </c>
      <c r="Q119" s="36">
        <f>Q118+(S118*O118*(A!$B$8-Q118)/(A!$B$12*A!$B$10))</f>
        <v>0.8993786673</v>
      </c>
      <c r="R119" s="5">
        <v>0.0</v>
      </c>
      <c r="S119" s="45">
        <f t="shared" si="10"/>
        <v>0.3333333333</v>
      </c>
      <c r="T119" s="40">
        <f t="shared" si="11"/>
        <v>0.1666666667</v>
      </c>
      <c r="U119" s="4">
        <f>A!$B$3 * 3</f>
        <v>224.9868</v>
      </c>
      <c r="V119" s="4">
        <f>A!$B$2*R119</f>
        <v>0</v>
      </c>
      <c r="W119" s="27">
        <f t="shared" si="12"/>
        <v>15.66666667</v>
      </c>
    </row>
    <row r="120">
      <c r="A120" s="37" t="s">
        <v>324</v>
      </c>
      <c r="B120" s="9">
        <f>B119+F119*(D119*I119-(A!$B$4*(G119+B119/H119)^(1/2)))</f>
        <v>4.213482168</v>
      </c>
      <c r="C120" s="37" t="s">
        <v>325</v>
      </c>
      <c r="D120" s="36">
        <f>D119+(F119*B119*(A!$B$8-D119)/(A!$B$12*A!$B$10))</f>
        <v>0.623444062</v>
      </c>
      <c r="E120" s="19">
        <v>0.0</v>
      </c>
      <c r="F120" s="45">
        <f t="shared" si="2"/>
        <v>0.008333333333</v>
      </c>
      <c r="G120" s="40">
        <f t="shared" si="3"/>
        <v>0.1666666667</v>
      </c>
      <c r="H120" s="4">
        <f>A!$B$3 * 3</f>
        <v>224.9868</v>
      </c>
      <c r="I120" s="4">
        <f>A!$B$2*E120</f>
        <v>0</v>
      </c>
      <c r="J120" s="27">
        <f t="shared" si="7"/>
        <v>0.925</v>
      </c>
      <c r="L120" s="4">
        <v>111.0</v>
      </c>
      <c r="N120" s="37" t="s">
        <v>198</v>
      </c>
      <c r="O120" s="9">
        <f>O119+S119*(Q119*V119-(A!$B$4*(T119+O119/U119)^(1/2)))</f>
        <v>3.435362743</v>
      </c>
      <c r="P120" s="37" t="s">
        <v>199</v>
      </c>
      <c r="Q120" s="36">
        <f>Q119+(S119*O119*(A!$B$8-Q119)/(A!$B$12*A!$B$10))</f>
        <v>0.8993939389</v>
      </c>
      <c r="R120" s="5">
        <v>0.0</v>
      </c>
      <c r="S120" s="45">
        <f t="shared" si="10"/>
        <v>0.3333333333</v>
      </c>
      <c r="T120" s="40">
        <f t="shared" si="11"/>
        <v>0.1666666667</v>
      </c>
      <c r="U120" s="4">
        <f>A!$B$3 * 3</f>
        <v>224.9868</v>
      </c>
      <c r="V120" s="4">
        <f>A!$B$2*R120</f>
        <v>0</v>
      </c>
      <c r="W120" s="27">
        <f t="shared" si="12"/>
        <v>16</v>
      </c>
    </row>
    <row r="121">
      <c r="A121" s="37" t="s">
        <v>326</v>
      </c>
      <c r="B121" s="9">
        <f>B120+F120*(D120*I120-(A!$B$4*(G120+B120/H120)^(1/2)))</f>
        <v>4.184777205</v>
      </c>
      <c r="C121" s="37" t="s">
        <v>327</v>
      </c>
      <c r="D121" s="36">
        <f>D120+(F120*B120*(A!$B$8-D120)/(A!$B$12*A!$B$10))</f>
        <v>0.6236001012</v>
      </c>
      <c r="E121" s="19">
        <v>0.0</v>
      </c>
      <c r="F121" s="45">
        <f t="shared" si="2"/>
        <v>0.008333333333</v>
      </c>
      <c r="G121" s="40">
        <f t="shared" si="3"/>
        <v>0.1666666667</v>
      </c>
      <c r="H121" s="4">
        <f>A!$B$3 * 3</f>
        <v>224.9868</v>
      </c>
      <c r="I121" s="4">
        <f>A!$B$2*E121</f>
        <v>0</v>
      </c>
      <c r="J121" s="27">
        <f t="shared" si="7"/>
        <v>0.9333333333</v>
      </c>
      <c r="L121" s="4">
        <v>112.0</v>
      </c>
      <c r="N121" s="37" t="s">
        <v>200</v>
      </c>
      <c r="O121" s="9">
        <f>O120+S120*(Q120*V120-(A!$B$4*(T120+O120/U120)^(1/2)))</f>
        <v>2.297924401</v>
      </c>
      <c r="P121" s="37" t="s">
        <v>201</v>
      </c>
      <c r="Q121" s="36">
        <f>Q120+(S120*O120*(A!$B$8-Q120)/(A!$B$12*A!$B$10))</f>
        <v>0.899405091</v>
      </c>
      <c r="R121" s="5">
        <v>0.0</v>
      </c>
      <c r="S121" s="45">
        <f t="shared" si="10"/>
        <v>0.3333333333</v>
      </c>
      <c r="T121" s="40">
        <f t="shared" si="11"/>
        <v>0.1666666667</v>
      </c>
      <c r="U121" s="4">
        <f>A!$B$3 * 3</f>
        <v>224.9868</v>
      </c>
      <c r="V121" s="4">
        <f>A!$B$2*R121</f>
        <v>0</v>
      </c>
      <c r="W121" s="27">
        <f t="shared" si="12"/>
        <v>16.33333333</v>
      </c>
    </row>
    <row r="122">
      <c r="A122" s="37" t="s">
        <v>328</v>
      </c>
      <c r="B122" s="9">
        <f>B121+F121*(D121*I121-(A!$B$4*(G121+B121/H121)^(1/2)))</f>
        <v>4.15608212</v>
      </c>
      <c r="C122" s="37" t="s">
        <v>329</v>
      </c>
      <c r="D122" s="36">
        <f>D121+(F121*B121*(A!$B$8-D121)/(A!$B$12*A!$B$10))</f>
        <v>0.6237549899</v>
      </c>
      <c r="E122" s="19">
        <v>0.0</v>
      </c>
      <c r="F122" s="45">
        <f t="shared" si="2"/>
        <v>0.008333333333</v>
      </c>
      <c r="G122" s="40">
        <f t="shared" si="3"/>
        <v>0.1666666667</v>
      </c>
      <c r="H122" s="4">
        <f>A!$B$3 * 3</f>
        <v>224.9868</v>
      </c>
      <c r="I122" s="4">
        <f>A!$B$2*E122</f>
        <v>0</v>
      </c>
      <c r="J122" s="27">
        <f t="shared" si="7"/>
        <v>0.9416666667</v>
      </c>
      <c r="L122" s="4">
        <v>113.0</v>
      </c>
      <c r="N122" s="37" t="s">
        <v>202</v>
      </c>
      <c r="O122" s="9">
        <f>O121+S121*(Q121*V121-(A!$B$4*(T121+O121/U121)^(1/2)))</f>
        <v>1.176400792</v>
      </c>
      <c r="P122" s="37" t="s">
        <v>203</v>
      </c>
      <c r="Q122" s="36">
        <f>Q121+(S121*O121*(A!$B$8-Q121)/(A!$B$12*A!$B$10))</f>
        <v>0.8994124135</v>
      </c>
      <c r="R122" s="5">
        <v>0.0</v>
      </c>
      <c r="S122" s="45">
        <f t="shared" si="10"/>
        <v>0.3333333333</v>
      </c>
      <c r="T122" s="40">
        <f t="shared" si="11"/>
        <v>0.1666666667</v>
      </c>
      <c r="U122" s="4">
        <f>A!$B$3 * 3</f>
        <v>224.9868</v>
      </c>
      <c r="V122" s="4">
        <f>A!$B$2*R122</f>
        <v>0</v>
      </c>
      <c r="W122" s="27">
        <f t="shared" si="12"/>
        <v>16.66666667</v>
      </c>
    </row>
    <row r="123">
      <c r="A123" s="37" t="s">
        <v>330</v>
      </c>
      <c r="B123" s="9">
        <f>B122+F122*(D122*I122-(A!$B$4*(G122+B122/H122)^(1/2)))</f>
        <v>4.127396915</v>
      </c>
      <c r="C123" s="37" t="s">
        <v>331</v>
      </c>
      <c r="D123" s="36">
        <f>D122+(F122*B122*(A!$B$8-D122)/(A!$B$12*A!$B$10))</f>
        <v>0.6239087303</v>
      </c>
      <c r="E123" s="19">
        <v>0.0</v>
      </c>
      <c r="F123" s="45">
        <f t="shared" si="2"/>
        <v>0.008333333333</v>
      </c>
      <c r="G123" s="40">
        <f t="shared" si="3"/>
        <v>0.1666666667</v>
      </c>
      <c r="H123" s="4">
        <f>A!$B$3 * 3</f>
        <v>224.9868</v>
      </c>
      <c r="I123" s="4">
        <f>A!$B$2*E123</f>
        <v>0</v>
      </c>
      <c r="J123" s="27">
        <f t="shared" si="7"/>
        <v>0.95</v>
      </c>
      <c r="L123" s="4">
        <v>114.0</v>
      </c>
      <c r="N123" s="10" t="s">
        <v>204</v>
      </c>
      <c r="O123" s="9">
        <f>O122+S122*(Q122*V122-(A!$B$4*(T122+O122/U122)^(1/2)))</f>
        <v>0.07079351988</v>
      </c>
      <c r="P123" s="37" t="s">
        <v>205</v>
      </c>
      <c r="Q123" s="36">
        <f>Q122+(S122*O122*(A!$B$8-Q122)/(A!$B$12*A!$B$10))</f>
        <v>0.899416116</v>
      </c>
      <c r="R123" s="5">
        <v>0.0</v>
      </c>
      <c r="S123" s="45">
        <f t="shared" si="10"/>
        <v>0.3333333333</v>
      </c>
      <c r="T123" s="40">
        <f t="shared" si="11"/>
        <v>0.1666666667</v>
      </c>
      <c r="U123" s="4">
        <f>A!$B$3 * 3</f>
        <v>224.9868</v>
      </c>
      <c r="V123" s="4">
        <f>A!$B$2*R123</f>
        <v>0</v>
      </c>
      <c r="W123" s="27">
        <f t="shared" si="12"/>
        <v>17</v>
      </c>
    </row>
    <row r="124">
      <c r="A124" s="37" t="s">
        <v>332</v>
      </c>
      <c r="B124" s="9">
        <f>B123+F123*(D123*I123-(A!$B$4*(G123+B123/H123)^(1/2)))</f>
        <v>4.098721589</v>
      </c>
      <c r="C124" s="37" t="s">
        <v>333</v>
      </c>
      <c r="D124" s="36">
        <f>D123+(F123*B123*(A!$B$8-D123)/(A!$B$12*A!$B$10))</f>
        <v>0.6240613247</v>
      </c>
      <c r="E124" s="19">
        <v>0.0</v>
      </c>
      <c r="F124" s="45">
        <f t="shared" si="2"/>
        <v>0.008333333333</v>
      </c>
      <c r="G124" s="40">
        <f t="shared" si="3"/>
        <v>0.1666666667</v>
      </c>
      <c r="H124" s="4">
        <f>A!$B$3 * 3</f>
        <v>224.9868</v>
      </c>
      <c r="I124" s="4">
        <f>A!$B$2*E124</f>
        <v>0</v>
      </c>
      <c r="J124" s="27">
        <f t="shared" si="7"/>
        <v>0.9583333333</v>
      </c>
      <c r="L124" s="4">
        <v>115.0</v>
      </c>
      <c r="N124" s="37" t="s">
        <v>206</v>
      </c>
      <c r="O124" s="9">
        <f>O123+S123*(Q123*V123-(A!$B$4*(T123+O123/U123)^(1/2)))</f>
        <v>-1.018895767</v>
      </c>
      <c r="P124" s="37" t="s">
        <v>207</v>
      </c>
      <c r="Q124" s="36">
        <f>Q123+(S123*O123*(A!$B$8-Q123)/(A!$B$12*A!$B$10))</f>
        <v>0.8994163374</v>
      </c>
      <c r="R124" s="5">
        <v>0.0</v>
      </c>
      <c r="S124" s="45">
        <f t="shared" si="10"/>
        <v>0.3333333333</v>
      </c>
      <c r="T124" s="40">
        <f t="shared" si="11"/>
        <v>0.1666666667</v>
      </c>
      <c r="U124" s="4">
        <f>A!$B$3 * 3</f>
        <v>224.9868</v>
      </c>
      <c r="V124" s="4">
        <f>A!$B$2*R124</f>
        <v>0</v>
      </c>
      <c r="W124" s="27">
        <f t="shared" si="12"/>
        <v>17.33333333</v>
      </c>
    </row>
    <row r="125">
      <c r="A125" s="37" t="s">
        <v>334</v>
      </c>
      <c r="B125" s="9">
        <f>B124+F124*(D124*I124-(A!$B$4*(G124+B124/H124)^(1/2)))</f>
        <v>4.070056141</v>
      </c>
      <c r="C125" s="37" t="s">
        <v>335</v>
      </c>
      <c r="D125" s="36">
        <f>D124+(F124*B124*(A!$B$8-D124)/(A!$B$12*A!$B$10))</f>
        <v>0.6242127751</v>
      </c>
      <c r="E125" s="19">
        <v>0.0</v>
      </c>
      <c r="F125" s="45">
        <f t="shared" si="2"/>
        <v>0.008333333333</v>
      </c>
      <c r="G125" s="40">
        <f t="shared" si="3"/>
        <v>0.1666666667</v>
      </c>
      <c r="H125" s="4">
        <f>A!$B$3 * 3</f>
        <v>224.9868</v>
      </c>
      <c r="I125" s="4">
        <f>A!$B$2*E125</f>
        <v>0</v>
      </c>
      <c r="J125" s="27">
        <f t="shared" si="7"/>
        <v>0.9666666667</v>
      </c>
      <c r="L125" s="4">
        <v>116.0</v>
      </c>
      <c r="N125" s="26"/>
      <c r="P125" s="26"/>
      <c r="R125" s="26"/>
      <c r="S125" s="27"/>
      <c r="T125" s="30"/>
    </row>
    <row r="126">
      <c r="A126" s="37" t="s">
        <v>336</v>
      </c>
      <c r="B126" s="9">
        <f>B125+F125*(D125*I125-(A!$B$4*(G125+B125/H125)^(1/2)))</f>
        <v>4.041400572</v>
      </c>
      <c r="C126" s="37" t="s">
        <v>337</v>
      </c>
      <c r="D126" s="36">
        <f>D125+(F125*B125*(A!$B$8-D125)/(A!$B$12*A!$B$10))</f>
        <v>0.6243630838</v>
      </c>
      <c r="E126" s="19">
        <v>0.0</v>
      </c>
      <c r="F126" s="45">
        <f t="shared" si="2"/>
        <v>0.008333333333</v>
      </c>
      <c r="G126" s="40">
        <f t="shared" si="3"/>
        <v>0.1666666667</v>
      </c>
      <c r="H126" s="4">
        <f>A!$B$3 * 3</f>
        <v>224.9868</v>
      </c>
      <c r="I126" s="4">
        <f>A!$B$2*E126</f>
        <v>0</v>
      </c>
      <c r="J126" s="27">
        <f t="shared" si="7"/>
        <v>0.975</v>
      </c>
      <c r="L126" s="4">
        <v>117.0</v>
      </c>
      <c r="N126" s="26"/>
      <c r="P126" s="26"/>
      <c r="R126" s="26"/>
      <c r="S126" s="27"/>
      <c r="T126" s="30"/>
    </row>
    <row r="127">
      <c r="A127" s="37" t="s">
        <v>338</v>
      </c>
      <c r="B127" s="9">
        <f>B126+F126*(D126*I126-(A!$B$4*(G126+B126/H126)^(1/2)))</f>
        <v>4.012754882</v>
      </c>
      <c r="C127" s="37" t="s">
        <v>339</v>
      </c>
      <c r="D127" s="36">
        <f>D126+(F126*B126*(A!$B$8-D126)/(A!$B$12*A!$B$10))</f>
        <v>0.6245122529</v>
      </c>
      <c r="E127" s="19">
        <v>0.0</v>
      </c>
      <c r="F127" s="45">
        <f t="shared" si="2"/>
        <v>0.008333333333</v>
      </c>
      <c r="G127" s="40">
        <f t="shared" si="3"/>
        <v>0.1666666667</v>
      </c>
      <c r="H127" s="4">
        <f>A!$B$3 * 3</f>
        <v>224.9868</v>
      </c>
      <c r="I127" s="4">
        <f>A!$B$2*E127</f>
        <v>0</v>
      </c>
      <c r="J127" s="27">
        <f t="shared" si="7"/>
        <v>0.9833333333</v>
      </c>
      <c r="L127" s="4">
        <v>118.0</v>
      </c>
    </row>
    <row r="128">
      <c r="A128" s="37" t="s">
        <v>340</v>
      </c>
      <c r="B128" s="9">
        <f>B127+F127*(D127*I127-(A!$B$4*(G127+B127/H127)^(1/2)))</f>
        <v>3.984119071</v>
      </c>
      <c r="C128" s="37" t="s">
        <v>341</v>
      </c>
      <c r="D128" s="36">
        <f>D127+(F127*B127*(A!$B$8-D127)/(A!$B$12*A!$B$10))</f>
        <v>0.6246602845</v>
      </c>
      <c r="E128" s="19">
        <v>0.0</v>
      </c>
      <c r="F128" s="45">
        <f t="shared" si="2"/>
        <v>0.008333333333</v>
      </c>
      <c r="G128" s="40">
        <f t="shared" si="3"/>
        <v>0.1666666667</v>
      </c>
      <c r="H128" s="4">
        <f>A!$B$3 * 3</f>
        <v>224.9868</v>
      </c>
      <c r="I128" s="4">
        <f>A!$B$2*E128</f>
        <v>0</v>
      </c>
      <c r="J128" s="27">
        <f t="shared" si="7"/>
        <v>0.9916666667</v>
      </c>
      <c r="L128" s="4">
        <v>119.0</v>
      </c>
    </row>
    <row r="129">
      <c r="A129" s="37" t="s">
        <v>342</v>
      </c>
      <c r="B129" s="9">
        <f>B128+F128*(D128*I128-(A!$B$4*(G128+B128/H128)^(1/2)))</f>
        <v>3.955493138</v>
      </c>
      <c r="C129" s="37" t="s">
        <v>343</v>
      </c>
      <c r="D129" s="36">
        <f>D128+(F128*B128*(A!$B$8-D128)/(A!$B$12*A!$B$10))</f>
        <v>0.6248071807</v>
      </c>
      <c r="E129" s="19">
        <v>0.0</v>
      </c>
      <c r="F129" s="45">
        <f t="shared" si="2"/>
        <v>0.008333333333</v>
      </c>
      <c r="G129" s="40">
        <f t="shared" si="3"/>
        <v>0.1666666667</v>
      </c>
      <c r="H129" s="4">
        <f>A!$B$3 * 3</f>
        <v>224.9868</v>
      </c>
      <c r="I129" s="4">
        <f>A!$B$2*E129</f>
        <v>0</v>
      </c>
      <c r="J129" s="27">
        <f t="shared" si="7"/>
        <v>1</v>
      </c>
      <c r="L129" s="4">
        <v>120.0</v>
      </c>
      <c r="T129" s="30"/>
    </row>
    <row r="130">
      <c r="A130" s="37" t="s">
        <v>344</v>
      </c>
      <c r="B130" s="9">
        <f>B129+F129*(D129*I129-(A!$B$4*(G129+B129/H129)^(1/2)))</f>
        <v>3.926877085</v>
      </c>
      <c r="C130" s="37" t="s">
        <v>345</v>
      </c>
      <c r="D130" s="36">
        <f>D129+(F129*B129*(A!$B$8-D129)/(A!$B$12*A!$B$10))</f>
        <v>0.6249529437</v>
      </c>
      <c r="E130" s="19">
        <v>0.0</v>
      </c>
      <c r="F130" s="45">
        <f t="shared" si="2"/>
        <v>0.008333333333</v>
      </c>
      <c r="G130" s="40">
        <f t="shared" si="3"/>
        <v>0.1666666667</v>
      </c>
      <c r="H130" s="4">
        <f>A!$B$3 * 3</f>
        <v>224.9868</v>
      </c>
      <c r="I130" s="4">
        <f>A!$B$2*E130</f>
        <v>0</v>
      </c>
      <c r="J130" s="27">
        <f t="shared" si="7"/>
        <v>1.008333333</v>
      </c>
      <c r="L130" s="4">
        <v>121.0</v>
      </c>
      <c r="N130" s="24" t="s">
        <v>78</v>
      </c>
      <c r="O130" s="24">
        <v>12.0</v>
      </c>
      <c r="P130" s="4" t="s">
        <v>90</v>
      </c>
      <c r="Q130" s="35">
        <f>SUM(S161:S181)</f>
        <v>10.5</v>
      </c>
      <c r="T130" s="30"/>
    </row>
    <row r="131">
      <c r="A131" s="37" t="s">
        <v>346</v>
      </c>
      <c r="B131" s="9">
        <f>B130+F130*(D130*I130-(A!$B$4*(G130+B130/H130)^(1/2)))</f>
        <v>3.89827091</v>
      </c>
      <c r="C131" s="37" t="s">
        <v>347</v>
      </c>
      <c r="D131" s="36">
        <f>D130+(F130*B130*(A!$B$8-D130)/(A!$B$12*A!$B$10))</f>
        <v>0.6250975755</v>
      </c>
      <c r="E131" s="19">
        <v>0.0</v>
      </c>
      <c r="F131" s="45">
        <f t="shared" si="2"/>
        <v>0.008333333333</v>
      </c>
      <c r="G131" s="40">
        <f t="shared" si="3"/>
        <v>0.1666666667</v>
      </c>
      <c r="H131" s="4">
        <f>A!$B$3 * 3</f>
        <v>224.9868</v>
      </c>
      <c r="I131" s="4">
        <f>A!$B$2*E131</f>
        <v>0</v>
      </c>
      <c r="J131" s="27">
        <f t="shared" si="7"/>
        <v>1.016666667</v>
      </c>
      <c r="L131" s="4">
        <v>122.0</v>
      </c>
      <c r="N131" s="24" t="s">
        <v>79</v>
      </c>
      <c r="O131" s="24">
        <f>16.7/1000</f>
        <v>0.0167</v>
      </c>
      <c r="T131" s="30"/>
    </row>
    <row r="132">
      <c r="A132" s="37" t="s">
        <v>348</v>
      </c>
      <c r="B132" s="9">
        <f>B131+F131*(D131*I131-(A!$B$4*(G131+B131/H131)^(1/2)))</f>
        <v>3.869674614</v>
      </c>
      <c r="C132" s="37" t="s">
        <v>349</v>
      </c>
      <c r="D132" s="36">
        <f>D131+(F131*B131*(A!$B$8-D131)/(A!$B$12*A!$B$10))</f>
        <v>0.6252410783</v>
      </c>
      <c r="E132" s="19">
        <v>0.0</v>
      </c>
      <c r="F132" s="45">
        <f t="shared" si="2"/>
        <v>0.008333333333</v>
      </c>
      <c r="G132" s="40">
        <f t="shared" si="3"/>
        <v>0.1666666667</v>
      </c>
      <c r="H132" s="4">
        <f>A!$B$3 * 3</f>
        <v>224.9868</v>
      </c>
      <c r="I132" s="4">
        <f>A!$B$2*E132</f>
        <v>0</v>
      </c>
      <c r="J132" s="27">
        <f t="shared" si="7"/>
        <v>1.025</v>
      </c>
      <c r="L132" s="4">
        <v>123.0</v>
      </c>
      <c r="N132" s="4" t="s">
        <v>91</v>
      </c>
      <c r="O132" s="4">
        <v>8.0</v>
      </c>
      <c r="T132" s="30"/>
    </row>
    <row r="133">
      <c r="A133" s="37" t="s">
        <v>350</v>
      </c>
      <c r="B133" s="9">
        <f>B132+F132*(D132*I132-(A!$B$4*(G132+B132/H132)^(1/2)))</f>
        <v>3.841088197</v>
      </c>
      <c r="C133" s="37" t="s">
        <v>351</v>
      </c>
      <c r="D133" s="36">
        <f>D132+(F132*B132*(A!$B$8-D132)/(A!$B$12*A!$B$10))</f>
        <v>0.6253834539</v>
      </c>
      <c r="E133" s="19">
        <v>0.0</v>
      </c>
      <c r="F133" s="45">
        <f t="shared" si="2"/>
        <v>0.008333333333</v>
      </c>
      <c r="G133" s="40">
        <f t="shared" si="3"/>
        <v>0.1666666667</v>
      </c>
      <c r="H133" s="4">
        <f>A!$B$3 * 3</f>
        <v>224.9868</v>
      </c>
      <c r="I133" s="4">
        <f>A!$B$2*E133</f>
        <v>0</v>
      </c>
      <c r="J133" s="27">
        <f t="shared" si="7"/>
        <v>1.033333333</v>
      </c>
      <c r="L133" s="4">
        <v>124.0</v>
      </c>
      <c r="T133" s="30"/>
    </row>
    <row r="134">
      <c r="A134" s="37" t="s">
        <v>352</v>
      </c>
      <c r="B134" s="9">
        <f>B133+F133*(D133*I133-(A!$B$4*(G133+B133/H133)^(1/2)))</f>
        <v>3.812511659</v>
      </c>
      <c r="C134" s="37" t="s">
        <v>353</v>
      </c>
      <c r="D134" s="36">
        <f>D133+(F133*B133*(A!$B$8-D133)/(A!$B$12*A!$B$10))</f>
        <v>0.6255247046</v>
      </c>
      <c r="E134" s="19">
        <v>0.0</v>
      </c>
      <c r="F134" s="45">
        <f t="shared" si="2"/>
        <v>0.008333333333</v>
      </c>
      <c r="G134" s="40">
        <f t="shared" si="3"/>
        <v>0.1666666667</v>
      </c>
      <c r="H134" s="4">
        <f>A!$B$3 * 3</f>
        <v>224.9868</v>
      </c>
      <c r="I134" s="4">
        <f>A!$B$2*E134</f>
        <v>0</v>
      </c>
      <c r="J134" s="27">
        <f t="shared" si="7"/>
        <v>1.041666667</v>
      </c>
      <c r="L134" s="4">
        <v>125.0</v>
      </c>
      <c r="Q134" s="36"/>
      <c r="R134" s="12" t="s">
        <v>92</v>
      </c>
    </row>
    <row r="135">
      <c r="A135" s="37" t="s">
        <v>354</v>
      </c>
      <c r="B135" s="9">
        <f>B134+F134*(D134*I134-(A!$B$4*(G134+B134/H134)^(1/2)))</f>
        <v>3.783944999</v>
      </c>
      <c r="C135" s="37" t="s">
        <v>355</v>
      </c>
      <c r="D135" s="36">
        <f>D134+(F134*B134*(A!$B$8-D134)/(A!$B$12*A!$B$10))</f>
        <v>0.6256648323</v>
      </c>
      <c r="E135" s="19">
        <v>0.0</v>
      </c>
      <c r="F135" s="45">
        <f t="shared" si="2"/>
        <v>0.008333333333</v>
      </c>
      <c r="G135" s="40">
        <f t="shared" si="3"/>
        <v>0.1666666667</v>
      </c>
      <c r="H135" s="4">
        <f>A!$B$3 * 3</f>
        <v>224.9868</v>
      </c>
      <c r="I135" s="4">
        <f>A!$B$2*E135</f>
        <v>0</v>
      </c>
      <c r="J135" s="27">
        <f t="shared" si="7"/>
        <v>1.05</v>
      </c>
      <c r="L135" s="4">
        <v>126.0</v>
      </c>
      <c r="N135" s="37" t="s">
        <v>93</v>
      </c>
      <c r="P135" s="37" t="s">
        <v>94</v>
      </c>
      <c r="Q135" s="36"/>
      <c r="R135" s="38" t="s">
        <v>95</v>
      </c>
      <c r="S135" s="39" t="s">
        <v>96</v>
      </c>
      <c r="T135" s="40" t="s">
        <v>97</v>
      </c>
      <c r="U135" s="4" t="s">
        <v>98</v>
      </c>
      <c r="V135" s="4" t="s">
        <v>99</v>
      </c>
      <c r="W135" s="4" t="s">
        <v>100</v>
      </c>
    </row>
    <row r="136">
      <c r="A136" s="37" t="s">
        <v>356</v>
      </c>
      <c r="B136" s="9">
        <f>B135+F135*(D135*I135-(A!$B$4*(G135+B135/H135)^(1/2)))</f>
        <v>3.755388219</v>
      </c>
      <c r="C136" s="37" t="s">
        <v>357</v>
      </c>
      <c r="D136" s="36">
        <f>D135+(F135*B135*(A!$B$8-D135)/(A!$B$12*A!$B$10))</f>
        <v>0.625803839</v>
      </c>
      <c r="E136" s="19">
        <v>0.0</v>
      </c>
      <c r="F136" s="45">
        <f t="shared" si="2"/>
        <v>0.008333333333</v>
      </c>
      <c r="G136" s="40">
        <f t="shared" si="3"/>
        <v>0.1666666667</v>
      </c>
      <c r="H136" s="4">
        <f>A!$B$3 * 3</f>
        <v>224.9868</v>
      </c>
      <c r="I136" s="4">
        <f>A!$B$2*E136</f>
        <v>0</v>
      </c>
      <c r="J136" s="27">
        <f t="shared" si="7"/>
        <v>1.058333333</v>
      </c>
      <c r="L136" s="4">
        <v>127.0</v>
      </c>
      <c r="N136" s="37" t="s">
        <v>102</v>
      </c>
      <c r="O136" s="16">
        <v>0.0</v>
      </c>
      <c r="P136" s="37" t="s">
        <v>103</v>
      </c>
      <c r="Q136" s="42">
        <v>0.6</v>
      </c>
      <c r="R136" s="43">
        <f t="shared" ref="R136:R159" si="13">$O$131</f>
        <v>0.0167</v>
      </c>
      <c r="S136" s="39">
        <f t="shared" ref="S136:S184" si="14">$O$130/24</f>
        <v>0.5</v>
      </c>
      <c r="T136" s="40">
        <f t="shared" ref="T136:T184" si="15">0.5/3</f>
        <v>0.1666666667</v>
      </c>
      <c r="U136" s="4">
        <f>A!$B$3 * 3</f>
        <v>224.9868</v>
      </c>
      <c r="V136" s="4">
        <f>A!$B$2*R136</f>
        <v>10.29785772</v>
      </c>
      <c r="W136" s="4">
        <v>0.0</v>
      </c>
    </row>
    <row r="137">
      <c r="A137" s="37" t="s">
        <v>358</v>
      </c>
      <c r="B137" s="9">
        <f>B136+F136*(D136*I136-(A!$B$4*(G136+B136/H136)^(1/2)))</f>
        <v>3.726841317</v>
      </c>
      <c r="C137" s="37" t="s">
        <v>359</v>
      </c>
      <c r="D137" s="36">
        <f>D136+(F136*B136*(A!$B$8-D136)/(A!$B$12*A!$B$10))</f>
        <v>0.6259417268</v>
      </c>
      <c r="E137" s="19">
        <v>0.0</v>
      </c>
      <c r="F137" s="45">
        <f t="shared" si="2"/>
        <v>0.008333333333</v>
      </c>
      <c r="G137" s="40">
        <f t="shared" si="3"/>
        <v>0.1666666667</v>
      </c>
      <c r="H137" s="4">
        <f>A!$B$3 * 3</f>
        <v>224.9868</v>
      </c>
      <c r="I137" s="4">
        <f>A!$B$2*E137</f>
        <v>0</v>
      </c>
      <c r="J137" s="27">
        <f t="shared" si="7"/>
        <v>1.066666667</v>
      </c>
      <c r="L137" s="4">
        <v>128.0</v>
      </c>
      <c r="N137" s="37" t="s">
        <v>104</v>
      </c>
      <c r="O137" s="9">
        <f>O136+S136*(Q136*V136-(A!$B$4*(T136+O136/U136)^(1/2)))</f>
        <v>1.456364153</v>
      </c>
      <c r="P137" s="37" t="s">
        <v>105</v>
      </c>
      <c r="Q137" s="36">
        <f>Q136+(S136*O136*(A!$B$8-Q136)/(A!$B$12*A!$B$10))</f>
        <v>0.6</v>
      </c>
      <c r="R137" s="43">
        <f t="shared" si="13"/>
        <v>0.0167</v>
      </c>
      <c r="S137" s="39">
        <f t="shared" si="14"/>
        <v>0.5</v>
      </c>
      <c r="T137" s="40">
        <f t="shared" si="15"/>
        <v>0.1666666667</v>
      </c>
      <c r="U137" s="4">
        <f>A!$B$3 * 3</f>
        <v>224.9868</v>
      </c>
      <c r="V137" s="4">
        <f>A!$B$2*R137</f>
        <v>10.29785772</v>
      </c>
      <c r="W137" s="27">
        <f>S136</f>
        <v>0.5</v>
      </c>
    </row>
    <row r="138">
      <c r="A138" s="37" t="s">
        <v>360</v>
      </c>
      <c r="B138" s="9">
        <f>B137+F137*(D137*I137-(A!$B$4*(G137+B137/H137)^(1/2)))</f>
        <v>3.698304294</v>
      </c>
      <c r="C138" s="37" t="s">
        <v>361</v>
      </c>
      <c r="D138" s="36">
        <f>D137+(F137*B137*(A!$B$8-D137)/(A!$B$12*A!$B$10))</f>
        <v>0.6260784976</v>
      </c>
      <c r="E138" s="19">
        <v>0.0</v>
      </c>
      <c r="F138" s="45">
        <f t="shared" si="2"/>
        <v>0.008333333333</v>
      </c>
      <c r="G138" s="40">
        <f t="shared" si="3"/>
        <v>0.1666666667</v>
      </c>
      <c r="H138" s="4">
        <f>A!$B$3 * 3</f>
        <v>224.9868</v>
      </c>
      <c r="I138" s="4">
        <f>A!$B$2*E138</f>
        <v>0</v>
      </c>
      <c r="J138" s="27">
        <f t="shared" si="7"/>
        <v>1.075</v>
      </c>
      <c r="L138" s="4">
        <v>129.0</v>
      </c>
      <c r="N138" s="37" t="s">
        <v>106</v>
      </c>
      <c r="O138" s="9">
        <f>O137+S137*(Q137*V137-(A!$B$4*(T137+O137/U137)^(1/2)))</f>
        <v>2.881318748</v>
      </c>
      <c r="P138" s="37" t="s">
        <v>107</v>
      </c>
      <c r="Q138" s="36">
        <f>Q137+(S137*O137*(A!$B$8-Q137)/(A!$B$12*A!$B$10))</f>
        <v>0.603510363</v>
      </c>
      <c r="R138" s="43">
        <f t="shared" si="13"/>
        <v>0.0167</v>
      </c>
      <c r="S138" s="39">
        <f t="shared" si="14"/>
        <v>0.5</v>
      </c>
      <c r="T138" s="40">
        <f t="shared" si="15"/>
        <v>0.1666666667</v>
      </c>
      <c r="U138" s="4">
        <f>A!$B$3 * 3</f>
        <v>224.9868</v>
      </c>
      <c r="V138" s="4">
        <f>A!$B$2*R138</f>
        <v>10.29785772</v>
      </c>
      <c r="W138" s="27">
        <f t="shared" ref="W138:W181" si="16">W137+S137</f>
        <v>1</v>
      </c>
    </row>
    <row r="139">
      <c r="A139" s="37" t="s">
        <v>362</v>
      </c>
      <c r="B139" s="9">
        <f>B138+F138*(D138*I138-(A!$B$4*(G138+B138/H138)^(1/2)))</f>
        <v>3.66977715</v>
      </c>
      <c r="C139" s="37" t="s">
        <v>363</v>
      </c>
      <c r="D139" s="36">
        <f>D138+(F138*B138*(A!$B$8-D138)/(A!$B$12*A!$B$10))</f>
        <v>0.6262141534</v>
      </c>
      <c r="E139" s="19">
        <v>0.0</v>
      </c>
      <c r="F139" s="45">
        <f t="shared" si="2"/>
        <v>0.008333333333</v>
      </c>
      <c r="G139" s="40">
        <f t="shared" si="3"/>
        <v>0.1666666667</v>
      </c>
      <c r="H139" s="4">
        <f>A!$B$3 * 3</f>
        <v>224.9868</v>
      </c>
      <c r="I139" s="4">
        <f>A!$B$2*E139</f>
        <v>0</v>
      </c>
      <c r="J139" s="27">
        <f t="shared" si="7"/>
        <v>1.083333333</v>
      </c>
      <c r="L139" s="4">
        <v>130.0</v>
      </c>
      <c r="N139" s="37" t="s">
        <v>108</v>
      </c>
      <c r="O139" s="9">
        <f>O138+S138*(Q138*V138-(A!$B$4*(T138+O138/U138)^(1/2)))</f>
        <v>4.294179203</v>
      </c>
      <c r="P139" s="37" t="s">
        <v>109</v>
      </c>
      <c r="Q139" s="36">
        <f>Q138+(S138*O138*(A!$B$8-Q138)/(A!$B$12*A!$B$10))</f>
        <v>0.6103741154</v>
      </c>
      <c r="R139" s="43">
        <f t="shared" si="13"/>
        <v>0.0167</v>
      </c>
      <c r="S139" s="39">
        <f t="shared" si="14"/>
        <v>0.5</v>
      </c>
      <c r="T139" s="40">
        <f t="shared" si="15"/>
        <v>0.1666666667</v>
      </c>
      <c r="U139" s="4">
        <f>A!$B$3 * 3</f>
        <v>224.9868</v>
      </c>
      <c r="V139" s="4">
        <f>A!$B$2*R139</f>
        <v>10.29785772</v>
      </c>
      <c r="W139" s="27">
        <f t="shared" si="16"/>
        <v>1.5</v>
      </c>
    </row>
    <row r="140">
      <c r="A140" s="37" t="s">
        <v>364</v>
      </c>
      <c r="B140" s="9">
        <f>B139+F139*(D139*I139-(A!$B$4*(G139+B139/H139)^(1/2)))</f>
        <v>3.641259884</v>
      </c>
      <c r="C140" s="37" t="s">
        <v>365</v>
      </c>
      <c r="D140" s="36">
        <f>D139+(F139*B139*(A!$B$8-D139)/(A!$B$12*A!$B$10))</f>
        <v>0.6263486961</v>
      </c>
      <c r="E140" s="19">
        <v>0.0</v>
      </c>
      <c r="F140" s="45">
        <f t="shared" si="2"/>
        <v>0.008333333333</v>
      </c>
      <c r="G140" s="40">
        <f t="shared" si="3"/>
        <v>0.1666666667</v>
      </c>
      <c r="H140" s="4">
        <f>A!$B$3 * 3</f>
        <v>224.9868</v>
      </c>
      <c r="I140" s="4">
        <f>A!$B$2*E140</f>
        <v>0</v>
      </c>
      <c r="J140" s="27">
        <f t="shared" si="7"/>
        <v>1.091666667</v>
      </c>
      <c r="L140" s="4">
        <v>131.0</v>
      </c>
      <c r="N140" s="37" t="s">
        <v>110</v>
      </c>
      <c r="O140" s="9">
        <f>O139+S139*(Q139*V139-(A!$B$4*(T139+O139/U139)^(1/2)))</f>
        <v>5.712989097</v>
      </c>
      <c r="P140" s="37" t="s">
        <v>111</v>
      </c>
      <c r="Q140" s="36">
        <f>Q139+(S139*O139*(A!$B$8-Q139)/(A!$B$12*A!$B$10))</f>
        <v>0.6203667114</v>
      </c>
      <c r="R140" s="43">
        <f t="shared" si="13"/>
        <v>0.0167</v>
      </c>
      <c r="S140" s="39">
        <f t="shared" si="14"/>
        <v>0.5</v>
      </c>
      <c r="T140" s="40">
        <f t="shared" si="15"/>
        <v>0.1666666667</v>
      </c>
      <c r="U140" s="4">
        <f>A!$B$3 * 3</f>
        <v>224.9868</v>
      </c>
      <c r="V140" s="4">
        <f>A!$B$2*R140</f>
        <v>10.29785772</v>
      </c>
      <c r="W140" s="27">
        <f t="shared" si="16"/>
        <v>2</v>
      </c>
    </row>
    <row r="141">
      <c r="A141" s="37" t="s">
        <v>366</v>
      </c>
      <c r="B141" s="9">
        <f>B140+F140*(D140*I140-(A!$B$4*(G140+B140/H140)^(1/2)))</f>
        <v>3.612752498</v>
      </c>
      <c r="C141" s="37" t="s">
        <v>367</v>
      </c>
      <c r="D141" s="36">
        <f>D140+(F140*B140*(A!$B$8-D140)/(A!$B$12*A!$B$10))</f>
        <v>0.6264821277</v>
      </c>
      <c r="E141" s="19">
        <v>0.0</v>
      </c>
      <c r="F141" s="45">
        <f t="shared" si="2"/>
        <v>0.008333333333</v>
      </c>
      <c r="G141" s="40">
        <f t="shared" si="3"/>
        <v>0.1666666667</v>
      </c>
      <c r="H141" s="4">
        <f>A!$B$3 * 3</f>
        <v>224.9868</v>
      </c>
      <c r="I141" s="4">
        <f>A!$B$2*E141</f>
        <v>0</v>
      </c>
      <c r="J141" s="27">
        <f t="shared" si="7"/>
        <v>1.1</v>
      </c>
      <c r="L141" s="4">
        <v>132.0</v>
      </c>
      <c r="N141" s="37" t="s">
        <v>112</v>
      </c>
      <c r="O141" s="9">
        <f>O140+S140*(Q140*V140-(A!$B$4*(T140+O140/U140)^(1/2)))</f>
        <v>7.154230701</v>
      </c>
      <c r="P141" s="37" t="s">
        <v>113</v>
      </c>
      <c r="Q141" s="36">
        <f>Q140+(S140*O140*(A!$B$8-Q140)/(A!$B$12*A!$B$10))</f>
        <v>0.6332022192</v>
      </c>
      <c r="R141" s="43">
        <f t="shared" si="13"/>
        <v>0.0167</v>
      </c>
      <c r="S141" s="39">
        <f t="shared" si="14"/>
        <v>0.5</v>
      </c>
      <c r="T141" s="40">
        <f t="shared" si="15"/>
        <v>0.1666666667</v>
      </c>
      <c r="U141" s="4">
        <f>A!$B$3 * 3</f>
        <v>224.9868</v>
      </c>
      <c r="V141" s="4">
        <f>A!$B$2*R141</f>
        <v>10.29785772</v>
      </c>
      <c r="W141" s="27">
        <f t="shared" si="16"/>
        <v>2.5</v>
      </c>
    </row>
    <row r="142">
      <c r="A142" s="37" t="s">
        <v>368</v>
      </c>
      <c r="B142" s="9">
        <f>B141+F141*(D141*I141-(A!$B$4*(G141+B141/H141)^(1/2)))</f>
        <v>3.58425499</v>
      </c>
      <c r="C142" s="37" t="s">
        <v>369</v>
      </c>
      <c r="D142" s="36">
        <f>D141+(F141*B141*(A!$B$8-D141)/(A!$B$12*A!$B$10))</f>
        <v>0.6266144501</v>
      </c>
      <c r="E142" s="19">
        <v>0.0</v>
      </c>
      <c r="F142" s="45">
        <f t="shared" si="2"/>
        <v>0.008333333333</v>
      </c>
      <c r="G142" s="40">
        <f t="shared" si="3"/>
        <v>0.1666666667</v>
      </c>
      <c r="H142" s="4">
        <f>A!$B$3 * 3</f>
        <v>224.9868</v>
      </c>
      <c r="I142" s="4">
        <f>A!$B$2*E142</f>
        <v>0</v>
      </c>
      <c r="J142" s="27">
        <f t="shared" si="7"/>
        <v>1.108333333</v>
      </c>
      <c r="L142" s="4">
        <v>133.0</v>
      </c>
      <c r="N142" s="37" t="s">
        <v>114</v>
      </c>
      <c r="O142" s="9">
        <f>O141+S141*(Q141*V141-(A!$B$4*(T141+O141/U141)^(1/2)))</f>
        <v>8.632566942</v>
      </c>
      <c r="P142" s="37" t="s">
        <v>115</v>
      </c>
      <c r="Q142" s="36">
        <f>Q141+(S141*O141*(A!$B$8-Q141)/(A!$B$12*A!$B$10))</f>
        <v>0.6485380018</v>
      </c>
      <c r="R142" s="43">
        <f t="shared" si="13"/>
        <v>0.0167</v>
      </c>
      <c r="S142" s="39">
        <f t="shared" si="14"/>
        <v>0.5</v>
      </c>
      <c r="T142" s="40">
        <f t="shared" si="15"/>
        <v>0.1666666667</v>
      </c>
      <c r="U142" s="4">
        <f>A!$B$3 * 3</f>
        <v>224.9868</v>
      </c>
      <c r="V142" s="4">
        <f>A!$B$2*R142</f>
        <v>10.29785772</v>
      </c>
      <c r="W142" s="27">
        <f t="shared" si="16"/>
        <v>3</v>
      </c>
    </row>
    <row r="143">
      <c r="A143" s="37" t="s">
        <v>370</v>
      </c>
      <c r="B143" s="9">
        <f>B142+F142*(D142*I142-(A!$B$4*(G142+B142/H142)^(1/2)))</f>
        <v>3.555767362</v>
      </c>
      <c r="C143" s="37" t="s">
        <v>371</v>
      </c>
      <c r="D143" s="36">
        <f>D142+(F142*B142*(A!$B$8-D142)/(A!$B$12*A!$B$10))</f>
        <v>0.6267456653</v>
      </c>
      <c r="E143" s="19">
        <v>0.0</v>
      </c>
      <c r="F143" s="45">
        <f t="shared" si="2"/>
        <v>0.008333333333</v>
      </c>
      <c r="G143" s="40">
        <f t="shared" si="3"/>
        <v>0.1666666667</v>
      </c>
      <c r="H143" s="4">
        <f>A!$B$3 * 3</f>
        <v>224.9868</v>
      </c>
      <c r="I143" s="4">
        <f>A!$B$2*E143</f>
        <v>0</v>
      </c>
      <c r="J143" s="27">
        <f t="shared" si="7"/>
        <v>1.116666667</v>
      </c>
      <c r="L143" s="4">
        <v>134.0</v>
      </c>
      <c r="N143" s="37" t="s">
        <v>116</v>
      </c>
      <c r="O143" s="9">
        <f>O142+S142*(Q142*V142-(A!$B$4*(T142+O142/U142)^(1/2)))</f>
        <v>10.16060746</v>
      </c>
      <c r="P143" s="37" t="s">
        <v>117</v>
      </c>
      <c r="Q143" s="36">
        <f>Q142+(S142*O142*(A!$B$8-Q142)/(A!$B$12*A!$B$10))</f>
        <v>0.6659790711</v>
      </c>
      <c r="R143" s="43">
        <f t="shared" si="13"/>
        <v>0.0167</v>
      </c>
      <c r="S143" s="39">
        <f t="shared" si="14"/>
        <v>0.5</v>
      </c>
      <c r="T143" s="40">
        <f t="shared" si="15"/>
        <v>0.1666666667</v>
      </c>
      <c r="U143" s="4">
        <f>A!$B$3 * 3</f>
        <v>224.9868</v>
      </c>
      <c r="V143" s="4">
        <f>A!$B$2*R143</f>
        <v>10.29785772</v>
      </c>
      <c r="W143" s="27">
        <f t="shared" si="16"/>
        <v>3.5</v>
      </c>
    </row>
    <row r="144">
      <c r="A144" s="37" t="s">
        <v>372</v>
      </c>
      <c r="B144" s="9">
        <f>B143+F143*(D143*I143-(A!$B$4*(G143+B143/H143)^(1/2)))</f>
        <v>3.527289612</v>
      </c>
      <c r="C144" s="37" t="s">
        <v>373</v>
      </c>
      <c r="D144" s="36">
        <f>D143+(F143*B143*(A!$B$8-D143)/(A!$B$12*A!$B$10))</f>
        <v>0.6268757751</v>
      </c>
      <c r="E144" s="19">
        <v>0.0</v>
      </c>
      <c r="F144" s="45">
        <f t="shared" si="2"/>
        <v>0.008333333333</v>
      </c>
      <c r="G144" s="40">
        <f t="shared" si="3"/>
        <v>0.1666666667</v>
      </c>
      <c r="H144" s="4">
        <f>A!$B$3 * 3</f>
        <v>224.9868</v>
      </c>
      <c r="I144" s="4">
        <f>A!$B$2*E144</f>
        <v>0</v>
      </c>
      <c r="J144" s="27">
        <f t="shared" si="7"/>
        <v>1.125</v>
      </c>
      <c r="L144" s="4">
        <v>135.0</v>
      </c>
      <c r="N144" s="37" t="s">
        <v>118</v>
      </c>
      <c r="O144" s="9">
        <f>O143+S143*(Q143*V143-(A!$B$4*(T143+O143/U143)^(1/2)))</f>
        <v>11.74869714</v>
      </c>
      <c r="P144" s="37" t="s">
        <v>119</v>
      </c>
      <c r="Q144" s="36">
        <f>Q143+(S143*O143*(A!$B$8-Q143)/(A!$B$12*A!$B$10))</f>
        <v>0.6850835485</v>
      </c>
      <c r="R144" s="43">
        <f t="shared" si="13"/>
        <v>0.0167</v>
      </c>
      <c r="S144" s="39">
        <f t="shared" si="14"/>
        <v>0.5</v>
      </c>
      <c r="T144" s="40">
        <f t="shared" si="15"/>
        <v>0.1666666667</v>
      </c>
      <c r="U144" s="4">
        <f>A!$B$3 * 3</f>
        <v>224.9868</v>
      </c>
      <c r="V144" s="4">
        <f>A!$B$2*R144</f>
        <v>10.29785772</v>
      </c>
      <c r="W144" s="27">
        <f t="shared" si="16"/>
        <v>4</v>
      </c>
    </row>
    <row r="145">
      <c r="A145" s="37" t="s">
        <v>374</v>
      </c>
      <c r="B145" s="9">
        <f>B144+F144*(D144*I144-(A!$B$4*(G144+B144/H144)^(1/2)))</f>
        <v>3.498821741</v>
      </c>
      <c r="C145" s="37" t="s">
        <v>375</v>
      </c>
      <c r="D145" s="36">
        <f>D144+(F144*B144*(A!$B$8-D144)/(A!$B$12*A!$B$10))</f>
        <v>0.6270047814</v>
      </c>
      <c r="E145" s="19">
        <v>0.0</v>
      </c>
      <c r="F145" s="45">
        <f t="shared" si="2"/>
        <v>0.008333333333</v>
      </c>
      <c r="G145" s="40">
        <f t="shared" si="3"/>
        <v>0.1666666667</v>
      </c>
      <c r="H145" s="4">
        <f>A!$B$3 * 3</f>
        <v>224.9868</v>
      </c>
      <c r="I145" s="4">
        <f>A!$B$2*E145</f>
        <v>0</v>
      </c>
      <c r="J145" s="27">
        <f t="shared" si="7"/>
        <v>1.133333333</v>
      </c>
      <c r="L145" s="4">
        <v>136.0</v>
      </c>
      <c r="N145" s="37" t="s">
        <v>120</v>
      </c>
      <c r="O145" s="9">
        <f>O144+S144*(Q144*V144-(A!$B$4*(T144+O144/U144)^(1/2)))</f>
        <v>13.40473274</v>
      </c>
      <c r="P145" s="37" t="s">
        <v>121</v>
      </c>
      <c r="Q145" s="36">
        <f>Q144+(S144*O144*(A!$B$8-Q144)/(A!$B$12*A!$B$10))</f>
        <v>0.7053706573</v>
      </c>
      <c r="R145" s="43">
        <f t="shared" si="13"/>
        <v>0.0167</v>
      </c>
      <c r="S145" s="39">
        <f t="shared" si="14"/>
        <v>0.5</v>
      </c>
      <c r="T145" s="40">
        <f t="shared" si="15"/>
        <v>0.1666666667</v>
      </c>
      <c r="U145" s="4">
        <f>A!$B$3 * 3</f>
        <v>224.9868</v>
      </c>
      <c r="V145" s="4">
        <f>A!$B$2*R145</f>
        <v>10.29785772</v>
      </c>
      <c r="W145" s="27">
        <f t="shared" si="16"/>
        <v>4.5</v>
      </c>
    </row>
    <row r="146">
      <c r="A146" s="37" t="s">
        <v>376</v>
      </c>
      <c r="B146" s="9">
        <f>B145+F145*(D145*I145-(A!$B$4*(G145+B145/H145)^(1/2)))</f>
        <v>3.470363748</v>
      </c>
      <c r="C146" s="37" t="s">
        <v>377</v>
      </c>
      <c r="D146" s="36">
        <f>D145+(F145*B145*(A!$B$8-D145)/(A!$B$12*A!$B$10))</f>
        <v>0.627132686</v>
      </c>
      <c r="E146" s="19">
        <v>0.0</v>
      </c>
      <c r="F146" s="45">
        <f t="shared" si="2"/>
        <v>0.008333333333</v>
      </c>
      <c r="G146" s="40">
        <f t="shared" si="3"/>
        <v>0.1666666667</v>
      </c>
      <c r="H146" s="4">
        <f>A!$B$3 * 3</f>
        <v>224.9868</v>
      </c>
      <c r="I146" s="4">
        <f>A!$B$2*E146</f>
        <v>0</v>
      </c>
      <c r="J146" s="27">
        <f t="shared" si="7"/>
        <v>1.141666667</v>
      </c>
      <c r="L146" s="4">
        <v>137.0</v>
      </c>
      <c r="N146" s="37" t="s">
        <v>122</v>
      </c>
      <c r="O146" s="9">
        <f>O145+S145*(Q145*V145-(A!$B$4*(T145+O145/U145)^(1/2)))</f>
        <v>15.13401997</v>
      </c>
      <c r="P146" s="37" t="s">
        <v>123</v>
      </c>
      <c r="Q146" s="36">
        <f>Q145+(S145*O145*(A!$B$8-Q145)/(A!$B$12*A!$B$10))</f>
        <v>0.7263323942</v>
      </c>
      <c r="R146" s="43">
        <f t="shared" si="13"/>
        <v>0.0167</v>
      </c>
      <c r="S146" s="39">
        <f t="shared" si="14"/>
        <v>0.5</v>
      </c>
      <c r="T146" s="40">
        <f t="shared" si="15"/>
        <v>0.1666666667</v>
      </c>
      <c r="U146" s="4">
        <f>A!$B$3 * 3</f>
        <v>224.9868</v>
      </c>
      <c r="V146" s="4">
        <f>A!$B$2*R146</f>
        <v>10.29785772</v>
      </c>
      <c r="W146" s="27">
        <f t="shared" si="16"/>
        <v>5</v>
      </c>
    </row>
    <row r="147">
      <c r="A147" s="37" t="s">
        <v>378</v>
      </c>
      <c r="B147" s="9">
        <f>B146+F146*(D146*I146-(A!$B$4*(G146+B146/H146)^(1/2)))</f>
        <v>3.441915635</v>
      </c>
      <c r="C147" s="37" t="s">
        <v>379</v>
      </c>
      <c r="D147" s="36">
        <f>D146+(F146*B146*(A!$B$8-D146)/(A!$B$12*A!$B$10))</f>
        <v>0.6272594909</v>
      </c>
      <c r="E147" s="19">
        <v>0.0</v>
      </c>
      <c r="F147" s="45">
        <f t="shared" si="2"/>
        <v>0.008333333333</v>
      </c>
      <c r="G147" s="40">
        <f t="shared" si="3"/>
        <v>0.1666666667</v>
      </c>
      <c r="H147" s="4">
        <f>A!$B$3 * 3</f>
        <v>224.9868</v>
      </c>
      <c r="I147" s="4">
        <f>A!$B$2*E147</f>
        <v>0</v>
      </c>
      <c r="J147" s="27">
        <f t="shared" si="7"/>
        <v>1.15</v>
      </c>
      <c r="L147" s="4">
        <v>138.0</v>
      </c>
      <c r="N147" s="37" t="s">
        <v>124</v>
      </c>
      <c r="O147" s="9">
        <f>O146+S146*(Q146*V146-(A!$B$4*(T146+O146/U146)^(1/2)))</f>
        <v>16.93918928</v>
      </c>
      <c r="P147" s="37" t="s">
        <v>125</v>
      </c>
      <c r="Q147" s="36">
        <f>Q146+(S146*O146*(A!$B$8-Q146)/(A!$B$12*A!$B$10))</f>
        <v>0.7474494764</v>
      </c>
      <c r="R147" s="43">
        <f t="shared" si="13"/>
        <v>0.0167</v>
      </c>
      <c r="S147" s="39">
        <f t="shared" si="14"/>
        <v>0.5</v>
      </c>
      <c r="T147" s="40">
        <f t="shared" si="15"/>
        <v>0.1666666667</v>
      </c>
      <c r="U147" s="4">
        <f>A!$B$3 * 3</f>
        <v>224.9868</v>
      </c>
      <c r="V147" s="4">
        <f>A!$B$2*R147</f>
        <v>10.29785772</v>
      </c>
      <c r="W147" s="27">
        <f t="shared" si="16"/>
        <v>5.5</v>
      </c>
    </row>
    <row r="148">
      <c r="A148" s="37" t="s">
        <v>380</v>
      </c>
      <c r="B148" s="9">
        <f>B147+F147*(D147*I147-(A!$B$4*(G147+B147/H147)^(1/2)))</f>
        <v>3.4134774</v>
      </c>
      <c r="C148" s="37" t="s">
        <v>381</v>
      </c>
      <c r="D148" s="36">
        <f>D147+(F147*B147*(A!$B$8-D147)/(A!$B$12*A!$B$10))</f>
        <v>0.6273851979</v>
      </c>
      <c r="E148" s="19">
        <v>0.0</v>
      </c>
      <c r="F148" s="45">
        <f t="shared" si="2"/>
        <v>0.008333333333</v>
      </c>
      <c r="G148" s="40">
        <f t="shared" si="3"/>
        <v>0.1666666667</v>
      </c>
      <c r="H148" s="4">
        <f>A!$B$3 * 3</f>
        <v>224.9868</v>
      </c>
      <c r="I148" s="4">
        <f>A!$B$2*E148</f>
        <v>0</v>
      </c>
      <c r="J148" s="27">
        <f t="shared" si="7"/>
        <v>1.158333333</v>
      </c>
      <c r="L148" s="4">
        <v>139.0</v>
      </c>
      <c r="N148" s="37" t="s">
        <v>126</v>
      </c>
      <c r="O148" s="9">
        <f>O147+S147*(Q147*V147-(A!$B$4*(T147+O147/U147)^(1/2)))</f>
        <v>18.82019103</v>
      </c>
      <c r="P148" s="37" t="s">
        <v>127</v>
      </c>
      <c r="Q148" s="36">
        <f>Q147+(S147*O147*(A!$B$8-Q147)/(A!$B$12*A!$B$10))</f>
        <v>0.7682113772</v>
      </c>
      <c r="R148" s="43">
        <f t="shared" si="13"/>
        <v>0.0167</v>
      </c>
      <c r="S148" s="39">
        <f t="shared" si="14"/>
        <v>0.5</v>
      </c>
      <c r="T148" s="40">
        <f t="shared" si="15"/>
        <v>0.1666666667</v>
      </c>
      <c r="U148" s="4">
        <f>A!$B$3 * 3</f>
        <v>224.9868</v>
      </c>
      <c r="V148" s="4">
        <f>A!$B$2*R148</f>
        <v>10.29785772</v>
      </c>
      <c r="W148" s="27">
        <f t="shared" si="16"/>
        <v>6</v>
      </c>
    </row>
    <row r="149">
      <c r="A149" s="37" t="s">
        <v>382</v>
      </c>
      <c r="B149" s="9">
        <f>B148+F148*(D148*I148-(A!$B$4*(G148+B148/H148)^(1/2)))</f>
        <v>3.385049045</v>
      </c>
      <c r="C149" s="37" t="s">
        <v>383</v>
      </c>
      <c r="D149" s="36">
        <f>D148+(F148*B148*(A!$B$8-D148)/(A!$B$12*A!$B$10))</f>
        <v>0.6275098088</v>
      </c>
      <c r="E149" s="19">
        <v>0.0</v>
      </c>
      <c r="F149" s="45">
        <f t="shared" si="2"/>
        <v>0.008333333333</v>
      </c>
      <c r="G149" s="40">
        <f t="shared" si="3"/>
        <v>0.1666666667</v>
      </c>
      <c r="H149" s="4">
        <f>A!$B$3 * 3</f>
        <v>224.9868</v>
      </c>
      <c r="I149" s="4">
        <f>A!$B$2*E149</f>
        <v>0</v>
      </c>
      <c r="J149" s="27">
        <f t="shared" si="7"/>
        <v>1.166666667</v>
      </c>
      <c r="L149" s="4">
        <v>140.0</v>
      </c>
      <c r="N149" s="37" t="s">
        <v>128</v>
      </c>
      <c r="O149" s="9">
        <f>O148+S148*(Q148*V148-(A!$B$4*(T148+O148/U148)^(1/2)))</f>
        <v>20.77438969</v>
      </c>
      <c r="P149" s="37" t="s">
        <v>129</v>
      </c>
      <c r="Q149" s="36">
        <f>Q148+(S148*O148*(A!$B$8-Q148)/(A!$B$12*A!$B$10))</f>
        <v>0.7881393324</v>
      </c>
      <c r="R149" s="43">
        <f t="shared" si="13"/>
        <v>0.0167</v>
      </c>
      <c r="S149" s="39">
        <f t="shared" si="14"/>
        <v>0.5</v>
      </c>
      <c r="T149" s="40">
        <f t="shared" si="15"/>
        <v>0.1666666667</v>
      </c>
      <c r="U149" s="4">
        <f>A!$B$3 * 3</f>
        <v>224.9868</v>
      </c>
      <c r="V149" s="4">
        <f>A!$B$2*R149</f>
        <v>10.29785772</v>
      </c>
      <c r="W149" s="27">
        <f t="shared" si="16"/>
        <v>6.5</v>
      </c>
    </row>
    <row r="150">
      <c r="A150" s="37" t="s">
        <v>384</v>
      </c>
      <c r="B150" s="9">
        <f>B149+F149*(D149*I149-(A!$B$4*(G149+B149/H149)^(1/2)))</f>
        <v>3.356630568</v>
      </c>
      <c r="C150" s="37" t="s">
        <v>385</v>
      </c>
      <c r="D150" s="36">
        <f>D149+(F149*B149*(A!$B$8-D149)/(A!$B$12*A!$B$10))</f>
        <v>0.6276333254</v>
      </c>
      <c r="E150" s="19">
        <v>0.0</v>
      </c>
      <c r="F150" s="45">
        <f t="shared" si="2"/>
        <v>0.008333333333</v>
      </c>
      <c r="G150" s="40">
        <f t="shared" si="3"/>
        <v>0.1666666667</v>
      </c>
      <c r="H150" s="4">
        <f>A!$B$3 * 3</f>
        <v>224.9868</v>
      </c>
      <c r="I150" s="4">
        <f>A!$B$2*E150</f>
        <v>0</v>
      </c>
      <c r="J150" s="27">
        <f t="shared" si="7"/>
        <v>1.175</v>
      </c>
      <c r="L150" s="4">
        <v>141.0</v>
      </c>
      <c r="N150" s="37" t="s">
        <v>130</v>
      </c>
      <c r="O150" s="9">
        <f>O149+S149*(Q149*V149-(A!$B$4*(T149+O149/U149)^(1/2)))</f>
        <v>22.79677071</v>
      </c>
      <c r="P150" s="37" t="s">
        <v>131</v>
      </c>
      <c r="Q150" s="36">
        <f>Q149+(S149*O149*(A!$B$8-Q149)/(A!$B$12*A!$B$10))</f>
        <v>0.8068102847</v>
      </c>
      <c r="R150" s="43">
        <f t="shared" si="13"/>
        <v>0.0167</v>
      </c>
      <c r="S150" s="39">
        <f t="shared" si="14"/>
        <v>0.5</v>
      </c>
      <c r="T150" s="40">
        <f t="shared" si="15"/>
        <v>0.1666666667</v>
      </c>
      <c r="U150" s="4">
        <f>A!$B$3 * 3</f>
        <v>224.9868</v>
      </c>
      <c r="V150" s="4">
        <f>A!$B$2*R150</f>
        <v>10.29785772</v>
      </c>
      <c r="W150" s="27">
        <f t="shared" si="16"/>
        <v>7</v>
      </c>
    </row>
    <row r="151">
      <c r="A151" s="37" t="s">
        <v>386</v>
      </c>
      <c r="B151" s="9">
        <f>B150+F150*(D150*I150-(A!$B$4*(G150+B150/H150)^(1/2)))</f>
        <v>3.32822197</v>
      </c>
      <c r="C151" s="37" t="s">
        <v>387</v>
      </c>
      <c r="D151" s="36">
        <f>D150+(F150*B150*(A!$B$8-D150)/(A!$B$12*A!$B$10))</f>
        <v>0.6277557496</v>
      </c>
      <c r="E151" s="19">
        <v>0.0</v>
      </c>
      <c r="F151" s="45">
        <f t="shared" si="2"/>
        <v>0.008333333333</v>
      </c>
      <c r="G151" s="40">
        <f t="shared" si="3"/>
        <v>0.1666666667</v>
      </c>
      <c r="H151" s="4">
        <f>A!$B$3 * 3</f>
        <v>224.9868</v>
      </c>
      <c r="I151" s="4">
        <f>A!$B$2*E151</f>
        <v>0</v>
      </c>
      <c r="J151" s="27">
        <f t="shared" si="7"/>
        <v>1.183333333</v>
      </c>
      <c r="L151" s="4">
        <v>142.0</v>
      </c>
      <c r="N151" s="37" t="s">
        <v>132</v>
      </c>
      <c r="O151" s="9">
        <f>O150+S150*(Q150*V150-(A!$B$4*(T150+O150/U150)^(1/2)))</f>
        <v>24.8802633</v>
      </c>
      <c r="P151" s="37" t="s">
        <v>133</v>
      </c>
      <c r="Q151" s="36">
        <f>Q150+(S150*O150*(A!$B$8-Q150)/(A!$B$12*A!$B$10))</f>
        <v>0.82387905</v>
      </c>
      <c r="R151" s="43">
        <f t="shared" si="13"/>
        <v>0.0167</v>
      </c>
      <c r="S151" s="39">
        <f t="shared" si="14"/>
        <v>0.5</v>
      </c>
      <c r="T151" s="40">
        <f t="shared" si="15"/>
        <v>0.1666666667</v>
      </c>
      <c r="U151" s="4">
        <f>A!$B$3 * 3</f>
        <v>224.9868</v>
      </c>
      <c r="V151" s="4">
        <f>A!$B$2*R151</f>
        <v>10.29785772</v>
      </c>
      <c r="W151" s="27">
        <f t="shared" si="16"/>
        <v>7.5</v>
      </c>
    </row>
    <row r="152">
      <c r="A152" s="37" t="s">
        <v>388</v>
      </c>
      <c r="B152" s="9">
        <f>B151+F151*(D151*I151-(A!$B$4*(G151+B151/H151)^(1/2)))</f>
        <v>3.29982325</v>
      </c>
      <c r="C152" s="37" t="s">
        <v>389</v>
      </c>
      <c r="D152" s="36">
        <f>D151+(F151*B151*(A!$B$8-D151)/(A!$B$12*A!$B$10))</f>
        <v>0.627877083</v>
      </c>
      <c r="E152" s="19">
        <v>0.0</v>
      </c>
      <c r="F152" s="45">
        <f t="shared" si="2"/>
        <v>0.008333333333</v>
      </c>
      <c r="G152" s="40">
        <f t="shared" si="3"/>
        <v>0.1666666667</v>
      </c>
      <c r="H152" s="4">
        <f>A!$B$3 * 3</f>
        <v>224.9868</v>
      </c>
      <c r="I152" s="4">
        <f>A!$B$2*E152</f>
        <v>0</v>
      </c>
      <c r="J152" s="27">
        <f t="shared" si="7"/>
        <v>1.191666667</v>
      </c>
      <c r="L152" s="4">
        <v>143.0</v>
      </c>
      <c r="N152" s="37" t="s">
        <v>134</v>
      </c>
      <c r="O152" s="9">
        <f>O151+S151*(Q151*V151-(A!$B$4*(T151+O151/U151)^(1/2)))</f>
        <v>27.01616855</v>
      </c>
      <c r="P152" s="37" t="s">
        <v>135</v>
      </c>
      <c r="Q152" s="36">
        <f>Q151+(S151*O151*(A!$B$8-Q151)/(A!$B$12*A!$B$10))</f>
        <v>0.8390957319</v>
      </c>
      <c r="R152" s="43">
        <f t="shared" si="13"/>
        <v>0.0167</v>
      </c>
      <c r="S152" s="39">
        <f t="shared" si="14"/>
        <v>0.5</v>
      </c>
      <c r="T152" s="40">
        <f t="shared" si="15"/>
        <v>0.1666666667</v>
      </c>
      <c r="U152" s="4">
        <f>A!$B$3 * 3</f>
        <v>224.9868</v>
      </c>
      <c r="V152" s="4">
        <f>A!$B$2*R152</f>
        <v>10.29785772</v>
      </c>
      <c r="W152" s="27">
        <f t="shared" si="16"/>
        <v>8</v>
      </c>
    </row>
    <row r="153">
      <c r="A153" s="37" t="s">
        <v>390</v>
      </c>
      <c r="B153" s="9">
        <f>B152+F152*(D152*I152-(A!$B$4*(G152+B152/H152)^(1/2)))</f>
        <v>3.27143441</v>
      </c>
      <c r="C153" s="37" t="s">
        <v>391</v>
      </c>
      <c r="D153" s="36">
        <f>D152+(F152*B152*(A!$B$8-D152)/(A!$B$12*A!$B$10))</f>
        <v>0.6279973275</v>
      </c>
      <c r="E153" s="19">
        <v>0.0</v>
      </c>
      <c r="F153" s="45">
        <f t="shared" si="2"/>
        <v>0.008333333333</v>
      </c>
      <c r="G153" s="40">
        <f t="shared" si="3"/>
        <v>0.1666666667</v>
      </c>
      <c r="H153" s="4">
        <f>A!$B$3 * 3</f>
        <v>224.9868</v>
      </c>
      <c r="I153" s="4">
        <f>A!$B$2*E153</f>
        <v>0</v>
      </c>
      <c r="J153" s="27">
        <f t="shared" si="7"/>
        <v>1.2</v>
      </c>
      <c r="L153" s="4">
        <v>144.0</v>
      </c>
      <c r="N153" s="37" t="s">
        <v>136</v>
      </c>
      <c r="O153" s="9">
        <f>O152+S152*(Q152*V152-(A!$B$4*(T152+O152/U152)^(1/2)))</f>
        <v>29.1946676</v>
      </c>
      <c r="P153" s="37" t="s">
        <v>137</v>
      </c>
      <c r="Q153" s="36">
        <f>Q152+(S152*O152*(A!$B$8-Q152)/(A!$B$12*A!$B$10))</f>
        <v>0.8523157569</v>
      </c>
      <c r="R153" s="43">
        <f t="shared" si="13"/>
        <v>0.0167</v>
      </c>
      <c r="S153" s="39">
        <f t="shared" si="14"/>
        <v>0.5</v>
      </c>
      <c r="T153" s="40">
        <f t="shared" si="15"/>
        <v>0.1666666667</v>
      </c>
      <c r="U153" s="4">
        <f>A!$B$3 * 3</f>
        <v>224.9868</v>
      </c>
      <c r="V153" s="4">
        <f>A!$B$2*R153</f>
        <v>10.29785772</v>
      </c>
      <c r="W153" s="27">
        <f t="shared" si="16"/>
        <v>8.5</v>
      </c>
    </row>
    <row r="154">
      <c r="A154" s="37" t="s">
        <v>392</v>
      </c>
      <c r="B154" s="9">
        <f>B153+F153*(D153*I153-(A!$B$4*(G153+B153/H153)^(1/2)))</f>
        <v>3.243055448</v>
      </c>
      <c r="C154" s="37" t="s">
        <v>393</v>
      </c>
      <c r="D154" s="36">
        <f>D153+(F153*B153*(A!$B$8-D153)/(A!$B$12*A!$B$10))</f>
        <v>0.6281164849</v>
      </c>
      <c r="E154" s="19">
        <v>0.0</v>
      </c>
      <c r="F154" s="45">
        <f t="shared" si="2"/>
        <v>0.008333333333</v>
      </c>
      <c r="G154" s="40">
        <f t="shared" si="3"/>
        <v>0.1666666667</v>
      </c>
      <c r="H154" s="4">
        <f>A!$B$3 * 3</f>
        <v>224.9868</v>
      </c>
      <c r="I154" s="4">
        <f>A!$B$2*E154</f>
        <v>0</v>
      </c>
      <c r="J154" s="27">
        <f t="shared" si="7"/>
        <v>1.208333333</v>
      </c>
      <c r="L154" s="4">
        <v>145.0</v>
      </c>
      <c r="N154" s="37" t="s">
        <v>138</v>
      </c>
      <c r="O154" s="9">
        <f>O153+S153*(Q153*V153-(A!$B$4*(T153+O153/U153)^(1/2)))</f>
        <v>31.40537141</v>
      </c>
      <c r="P154" s="37" t="s">
        <v>139</v>
      </c>
      <c r="Q154" s="36">
        <f>Q153+(S153*O153*(A!$B$8-Q153)/(A!$B$12*A!$B$10))</f>
        <v>0.86350084</v>
      </c>
      <c r="R154" s="43">
        <f t="shared" si="13"/>
        <v>0.0167</v>
      </c>
      <c r="S154" s="39">
        <f t="shared" si="14"/>
        <v>0.5</v>
      </c>
      <c r="T154" s="40">
        <f t="shared" si="15"/>
        <v>0.1666666667</v>
      </c>
      <c r="U154" s="4">
        <f>A!$B$3 * 3</f>
        <v>224.9868</v>
      </c>
      <c r="V154" s="4">
        <f>A!$B$2*R154</f>
        <v>10.29785772</v>
      </c>
      <c r="W154" s="27">
        <f t="shared" si="16"/>
        <v>9</v>
      </c>
    </row>
    <row r="155">
      <c r="A155" s="37" t="s">
        <v>394</v>
      </c>
      <c r="B155" s="9">
        <f>B154+F154*(D154*I154-(A!$B$4*(G154+B154/H154)^(1/2)))</f>
        <v>3.214686366</v>
      </c>
      <c r="C155" s="37" t="s">
        <v>395</v>
      </c>
      <c r="D155" s="36">
        <f>D154+(F154*B154*(A!$B$8-D154)/(A!$B$12*A!$B$10))</f>
        <v>0.6282345569</v>
      </c>
      <c r="E155" s="19">
        <v>0.0</v>
      </c>
      <c r="F155" s="45">
        <f t="shared" si="2"/>
        <v>0.008333333333</v>
      </c>
      <c r="G155" s="40">
        <f t="shared" si="3"/>
        <v>0.1666666667</v>
      </c>
      <c r="H155" s="4">
        <f>A!$B$3 * 3</f>
        <v>224.9868</v>
      </c>
      <c r="I155" s="4">
        <f>A!$B$2*E155</f>
        <v>0</v>
      </c>
      <c r="J155" s="27">
        <f t="shared" si="7"/>
        <v>1.216666667</v>
      </c>
      <c r="L155" s="4">
        <v>146.0</v>
      </c>
      <c r="N155" s="37" t="s">
        <v>140</v>
      </c>
      <c r="O155" s="9">
        <f>O154+S154*(Q154*V154-(A!$B$4*(T154+O154/U154)^(1/2)))</f>
        <v>33.63786596</v>
      </c>
      <c r="P155" s="37" t="s">
        <v>141</v>
      </c>
      <c r="Q155" s="36">
        <f>Q154+(S154*O154*(A!$B$8-Q154)/(A!$B$12*A!$B$10))</f>
        <v>0.8727105848</v>
      </c>
      <c r="R155" s="43">
        <f t="shared" si="13"/>
        <v>0.0167</v>
      </c>
      <c r="S155" s="39">
        <f t="shared" si="14"/>
        <v>0.5</v>
      </c>
      <c r="T155" s="40">
        <f t="shared" si="15"/>
        <v>0.1666666667</v>
      </c>
      <c r="U155" s="4">
        <f>A!$B$3 * 3</f>
        <v>224.9868</v>
      </c>
      <c r="V155" s="4">
        <f>A!$B$2*R155</f>
        <v>10.29785772</v>
      </c>
      <c r="W155" s="27">
        <f t="shared" si="16"/>
        <v>9.5</v>
      </c>
    </row>
    <row r="156">
      <c r="A156" s="37" t="s">
        <v>396</v>
      </c>
      <c r="B156" s="9">
        <f>B155+F155*(D155*I155-(A!$B$4*(G155+B155/H155)^(1/2)))</f>
        <v>3.186327162</v>
      </c>
      <c r="C156" s="37" t="s">
        <v>397</v>
      </c>
      <c r="D156" s="36">
        <f>D155+(F155*B155*(A!$B$8-D155)/(A!$B$12*A!$B$10))</f>
        <v>0.6283515452</v>
      </c>
      <c r="E156" s="19">
        <v>0.0</v>
      </c>
      <c r="F156" s="45">
        <f t="shared" si="2"/>
        <v>0.008333333333</v>
      </c>
      <c r="G156" s="40">
        <f t="shared" si="3"/>
        <v>0.1666666667</v>
      </c>
      <c r="H156" s="4">
        <f>A!$B$3 * 3</f>
        <v>224.9868</v>
      </c>
      <c r="I156" s="4">
        <f>A!$B$2*E156</f>
        <v>0</v>
      </c>
      <c r="J156" s="27">
        <f t="shared" si="7"/>
        <v>1.225</v>
      </c>
      <c r="L156" s="4">
        <v>147.0</v>
      </c>
      <c r="N156" s="37" t="s">
        <v>142</v>
      </c>
      <c r="O156" s="9">
        <f>O155+S155*(Q155*V155-(A!$B$4*(T155+O155/U155)^(1/2)))</f>
        <v>35.8822057</v>
      </c>
      <c r="P156" s="37" t="s">
        <v>143</v>
      </c>
      <c r="Q156" s="36">
        <f>Q155+(S155*O155*(A!$B$8-Q155)/(A!$B$12*A!$B$10))</f>
        <v>0.8800859487</v>
      </c>
      <c r="R156" s="43">
        <f t="shared" si="13"/>
        <v>0.0167</v>
      </c>
      <c r="S156" s="39">
        <f t="shared" si="14"/>
        <v>0.5</v>
      </c>
      <c r="T156" s="40">
        <f t="shared" si="15"/>
        <v>0.1666666667</v>
      </c>
      <c r="U156" s="4">
        <f>A!$B$3 * 3</f>
        <v>224.9868</v>
      </c>
      <c r="V156" s="4">
        <f>A!$B$2*R156</f>
        <v>10.29785772</v>
      </c>
      <c r="W156" s="27">
        <f t="shared" si="16"/>
        <v>10</v>
      </c>
    </row>
    <row r="157">
      <c r="A157" s="37" t="s">
        <v>398</v>
      </c>
      <c r="B157" s="9">
        <f>B156+F156*(D156*I156-(A!$B$4*(G156+B156/H156)^(1/2)))</f>
        <v>3.157977837</v>
      </c>
      <c r="C157" s="37" t="s">
        <v>399</v>
      </c>
      <c r="D157" s="36">
        <f>D156+(F156*B156*(A!$B$8-D156)/(A!$B$12*A!$B$10))</f>
        <v>0.6284674515</v>
      </c>
      <c r="E157" s="19">
        <v>0.0</v>
      </c>
      <c r="F157" s="45">
        <f t="shared" si="2"/>
        <v>0.008333333333</v>
      </c>
      <c r="G157" s="40">
        <f t="shared" si="3"/>
        <v>0.1666666667</v>
      </c>
      <c r="H157" s="4">
        <f>A!$B$3 * 3</f>
        <v>224.9868</v>
      </c>
      <c r="I157" s="4">
        <f>A!$B$2*E157</f>
        <v>0</v>
      </c>
      <c r="J157" s="27">
        <f t="shared" si="7"/>
        <v>1.233333333</v>
      </c>
      <c r="L157" s="4">
        <v>148.0</v>
      </c>
      <c r="N157" s="37" t="s">
        <v>144</v>
      </c>
      <c r="O157" s="9">
        <f>O156+S156*(Q156*V156-(A!$B$4*(T156+O156/U156)^(1/2)))</f>
        <v>38.12931516</v>
      </c>
      <c r="P157" s="37" t="s">
        <v>145</v>
      </c>
      <c r="Q157" s="36">
        <f>Q156+(S156*O156*(A!$B$8-Q156)/(A!$B$12*A!$B$10))</f>
        <v>0.8858271073</v>
      </c>
      <c r="R157" s="43">
        <f t="shared" si="13"/>
        <v>0.0167</v>
      </c>
      <c r="S157" s="39">
        <f t="shared" si="14"/>
        <v>0.5</v>
      </c>
      <c r="T157" s="40">
        <f t="shared" si="15"/>
        <v>0.1666666667</v>
      </c>
      <c r="U157" s="4">
        <f>A!$B$3 * 3</f>
        <v>224.9868</v>
      </c>
      <c r="V157" s="4">
        <f>A!$B$2*R157</f>
        <v>10.29785772</v>
      </c>
      <c r="W157" s="27">
        <f t="shared" si="16"/>
        <v>10.5</v>
      </c>
    </row>
    <row r="158">
      <c r="A158" s="37" t="s">
        <v>400</v>
      </c>
      <c r="B158" s="9">
        <f>B157+F157*(D157*I157-(A!$B$4*(G157+B157/H157)^(1/2)))</f>
        <v>3.129638391</v>
      </c>
      <c r="C158" s="37" t="s">
        <v>401</v>
      </c>
      <c r="D158" s="36">
        <f>D157+(F157*B157*(A!$B$8-D157)/(A!$B$12*A!$B$10))</f>
        <v>0.6285822776</v>
      </c>
      <c r="E158" s="19">
        <v>0.0</v>
      </c>
      <c r="F158" s="45">
        <f t="shared" si="2"/>
        <v>0.008333333333</v>
      </c>
      <c r="G158" s="40">
        <f t="shared" si="3"/>
        <v>0.1666666667</v>
      </c>
      <c r="H158" s="4">
        <f>A!$B$3 * 3</f>
        <v>224.9868</v>
      </c>
      <c r="I158" s="4">
        <f>A!$B$2*E158</f>
        <v>0</v>
      </c>
      <c r="J158" s="27">
        <f t="shared" si="7"/>
        <v>1.241666667</v>
      </c>
      <c r="L158" s="4">
        <v>149.0</v>
      </c>
      <c r="N158" s="37" t="s">
        <v>146</v>
      </c>
      <c r="O158" s="9">
        <f>O157+S157*(Q157*V157-(A!$B$4*(T157+O157/U157)^(1/2)))</f>
        <v>40.37127184</v>
      </c>
      <c r="P158" s="37" t="s">
        <v>147</v>
      </c>
      <c r="Q158" s="36">
        <f>Q157+(S157*O157*(A!$B$8-Q157)/(A!$B$12*A!$B$10))</f>
        <v>0.8901689921</v>
      </c>
      <c r="R158" s="43">
        <f t="shared" si="13"/>
        <v>0.0167</v>
      </c>
      <c r="S158" s="39">
        <f t="shared" si="14"/>
        <v>0.5</v>
      </c>
      <c r="T158" s="40">
        <f t="shared" si="15"/>
        <v>0.1666666667</v>
      </c>
      <c r="U158" s="4">
        <f>A!$B$3 * 3</f>
        <v>224.9868</v>
      </c>
      <c r="V158" s="4">
        <f>A!$B$2*R158</f>
        <v>10.29785772</v>
      </c>
      <c r="W158" s="27">
        <f t="shared" si="16"/>
        <v>11</v>
      </c>
    </row>
    <row r="159">
      <c r="A159" s="37" t="s">
        <v>402</v>
      </c>
      <c r="B159" s="9">
        <f>B158+F158*(D158*I158-(A!$B$4*(G158+B158/H158)^(1/2)))</f>
        <v>3.101308823</v>
      </c>
      <c r="C159" s="37" t="s">
        <v>403</v>
      </c>
      <c r="D159" s="36">
        <f>D158+(F158*B158*(A!$B$8-D158)/(A!$B$12*A!$B$10))</f>
        <v>0.6286960251</v>
      </c>
      <c r="E159" s="19">
        <v>0.0</v>
      </c>
      <c r="F159" s="45">
        <f t="shared" si="2"/>
        <v>0.008333333333</v>
      </c>
      <c r="G159" s="40">
        <f t="shared" si="3"/>
        <v>0.1666666667</v>
      </c>
      <c r="H159" s="4">
        <f>A!$B$3 * 3</f>
        <v>224.9868</v>
      </c>
      <c r="I159" s="4">
        <f>A!$B$2*E159</f>
        <v>0</v>
      </c>
      <c r="J159" s="27">
        <f t="shared" si="7"/>
        <v>1.25</v>
      </c>
      <c r="L159" s="4">
        <v>150.0</v>
      </c>
      <c r="N159" s="37" t="s">
        <v>148</v>
      </c>
      <c r="O159" s="9">
        <f>O158+S158*(Q158*V158-(A!$B$4*(T158+O158/U158)^(1/2)))</f>
        <v>42.60146085</v>
      </c>
      <c r="P159" s="37" t="s">
        <v>149</v>
      </c>
      <c r="Q159" s="36">
        <f>Q158+(S158*O158*(A!$B$8-Q158)/(A!$B$12*A!$B$10))</f>
        <v>0.8933578213</v>
      </c>
      <c r="R159" s="43">
        <f t="shared" si="13"/>
        <v>0.0167</v>
      </c>
      <c r="S159" s="39">
        <f t="shared" si="14"/>
        <v>0.5</v>
      </c>
      <c r="T159" s="40">
        <f t="shared" si="15"/>
        <v>0.1666666667</v>
      </c>
      <c r="U159" s="4">
        <f>A!$B$3 * 3</f>
        <v>224.9868</v>
      </c>
      <c r="V159" s="4">
        <f>A!$B$2*R159</f>
        <v>10.29785772</v>
      </c>
      <c r="W159" s="27">
        <f t="shared" si="16"/>
        <v>11.5</v>
      </c>
    </row>
    <row r="160">
      <c r="A160" s="37" t="s">
        <v>404</v>
      </c>
      <c r="B160" s="9">
        <f>B159+F159*(D159*I159-(A!$B$4*(G159+B159/H159)^(1/2)))</f>
        <v>3.072989135</v>
      </c>
      <c r="C160" s="37" t="s">
        <v>405</v>
      </c>
      <c r="D160" s="36">
        <f>D159+(F159*B159*(A!$B$8-D159)/(A!$B$12*A!$B$10))</f>
        <v>0.6288086957</v>
      </c>
      <c r="E160" s="19">
        <v>0.0</v>
      </c>
      <c r="F160" s="45">
        <f t="shared" si="2"/>
        <v>0.008333333333</v>
      </c>
      <c r="G160" s="40">
        <f t="shared" si="3"/>
        <v>0.1666666667</v>
      </c>
      <c r="H160" s="4">
        <f>A!$B$3 * 3</f>
        <v>224.9868</v>
      </c>
      <c r="I160" s="4">
        <f>A!$B$2*E160</f>
        <v>0</v>
      </c>
      <c r="J160" s="27">
        <f t="shared" si="7"/>
        <v>1.258333333</v>
      </c>
      <c r="L160" s="4">
        <v>151.0</v>
      </c>
      <c r="N160" s="37" t="s">
        <v>150</v>
      </c>
      <c r="O160" s="44">
        <f>O159+S159*(Q159*V159-(A!$B$4*(T159+O159/U159)^(1/2)))</f>
        <v>44.8146083</v>
      </c>
      <c r="P160" s="37" t="s">
        <v>151</v>
      </c>
      <c r="Q160" s="36">
        <f>Q159+(S159*O159*(A!$B$8-Q159)/(A!$B$12*A!$B$10))</f>
        <v>0.8956313259</v>
      </c>
      <c r="R160" s="5">
        <v>0.0</v>
      </c>
      <c r="S160" s="46">
        <f t="shared" si="14"/>
        <v>0.5</v>
      </c>
      <c r="T160" s="40">
        <f t="shared" si="15"/>
        <v>0.1666666667</v>
      </c>
      <c r="U160" s="4">
        <f>A!$B$3 * 3</f>
        <v>224.9868</v>
      </c>
      <c r="V160" s="4">
        <f>A!$B$2*R160</f>
        <v>0</v>
      </c>
      <c r="W160" s="27">
        <f t="shared" si="16"/>
        <v>12</v>
      </c>
    </row>
    <row r="161">
      <c r="A161" s="37" t="s">
        <v>406</v>
      </c>
      <c r="B161" s="9">
        <f>B160+F160*(D160*I160-(A!$B$4*(G160+B160/H160)^(1/2)))</f>
        <v>3.044679325</v>
      </c>
      <c r="C161" s="37" t="s">
        <v>407</v>
      </c>
      <c r="D161" s="36">
        <f>D160+(F160*B160*(A!$B$8-D160)/(A!$B$12*A!$B$10))</f>
        <v>0.6289202911</v>
      </c>
      <c r="E161" s="19">
        <v>0.0</v>
      </c>
      <c r="F161" s="45">
        <f t="shared" si="2"/>
        <v>0.008333333333</v>
      </c>
      <c r="G161" s="40">
        <f t="shared" si="3"/>
        <v>0.1666666667</v>
      </c>
      <c r="H161" s="4">
        <f>A!$B$3 * 3</f>
        <v>224.9868</v>
      </c>
      <c r="I161" s="4">
        <f>A!$B$2*E161</f>
        <v>0</v>
      </c>
      <c r="J161" s="27">
        <f t="shared" si="7"/>
        <v>1.266666667</v>
      </c>
      <c r="L161" s="4">
        <v>152.0</v>
      </c>
      <c r="N161" s="37" t="s">
        <v>152</v>
      </c>
      <c r="O161" s="47">
        <f>O160+S160*(Q160*V160-(A!$B$4*(T160+O160/U160)^(1/2)))</f>
        <v>42.39517236</v>
      </c>
      <c r="P161" s="37" t="s">
        <v>153</v>
      </c>
      <c r="Q161" s="36">
        <f>Q160+(S160*O160*(A!$B$8-Q160)/(A!$B$12*A!$B$10))</f>
        <v>0.8972043307</v>
      </c>
      <c r="R161" s="4">
        <v>0.0</v>
      </c>
      <c r="S161" s="45">
        <f t="shared" si="14"/>
        <v>0.5</v>
      </c>
      <c r="T161" s="40">
        <f t="shared" si="15"/>
        <v>0.1666666667</v>
      </c>
      <c r="U161" s="4">
        <f>A!$B$3 * 3</f>
        <v>224.9868</v>
      </c>
      <c r="V161" s="4">
        <f>A!$B$2*R161</f>
        <v>0</v>
      </c>
      <c r="W161" s="27">
        <f t="shared" si="16"/>
        <v>12.5</v>
      </c>
    </row>
    <row r="162">
      <c r="A162" s="37" t="s">
        <v>408</v>
      </c>
      <c r="B162" s="9">
        <f>B161+F161*(D161*I161-(A!$B$4*(G161+B161/H161)^(1/2)))</f>
        <v>3.016379394</v>
      </c>
      <c r="C162" s="37" t="s">
        <v>409</v>
      </c>
      <c r="D162" s="36">
        <f>D161+(F161*B161*(A!$B$8-D161)/(A!$B$12*A!$B$10))</f>
        <v>0.629030813</v>
      </c>
      <c r="E162" s="19">
        <v>0.0</v>
      </c>
      <c r="F162" s="45">
        <f t="shared" si="2"/>
        <v>0.008333333333</v>
      </c>
      <c r="G162" s="40">
        <f t="shared" si="3"/>
        <v>0.1666666667</v>
      </c>
      <c r="H162" s="4">
        <f>A!$B$3 * 3</f>
        <v>224.9868</v>
      </c>
      <c r="I162" s="4">
        <f>A!$B$2*E162</f>
        <v>0</v>
      </c>
      <c r="J162" s="27">
        <f t="shared" si="7"/>
        <v>1.275</v>
      </c>
      <c r="L162" s="4">
        <v>153.0</v>
      </c>
      <c r="N162" s="37" t="s">
        <v>154</v>
      </c>
      <c r="O162" s="9">
        <f>O161+S161*(Q161*V161-(A!$B$4*(T161+O161/U161)^(1/2)))</f>
        <v>40.01155927</v>
      </c>
      <c r="P162" s="37" t="s">
        <v>155</v>
      </c>
      <c r="Q162" s="36">
        <f>Q161+(S161*O161*(A!$B$8-Q161)/(A!$B$12*A!$B$10))</f>
        <v>0.898156607</v>
      </c>
      <c r="R162" s="4">
        <v>0.0</v>
      </c>
      <c r="S162" s="45">
        <f t="shared" si="14"/>
        <v>0.5</v>
      </c>
      <c r="T162" s="40">
        <f t="shared" si="15"/>
        <v>0.1666666667</v>
      </c>
      <c r="U162" s="4">
        <f>A!$B$3 * 3</f>
        <v>224.9868</v>
      </c>
      <c r="V162" s="4">
        <f>A!$B$2*R162</f>
        <v>0</v>
      </c>
      <c r="W162" s="27">
        <f t="shared" si="16"/>
        <v>13</v>
      </c>
    </row>
    <row r="163">
      <c r="A163" s="37" t="s">
        <v>410</v>
      </c>
      <c r="B163" s="9">
        <f>B162+F162*(D162*I162-(A!$B$4*(G162+B162/H162)^(1/2)))</f>
        <v>2.988089342</v>
      </c>
      <c r="C163" s="37" t="s">
        <v>411</v>
      </c>
      <c r="D163" s="36">
        <f>D162+(F162*B162*(A!$B$8-D162)/(A!$B$12*A!$B$10))</f>
        <v>0.6291402629</v>
      </c>
      <c r="E163" s="19">
        <v>0.0</v>
      </c>
      <c r="F163" s="45">
        <f t="shared" si="2"/>
        <v>0.008333333333</v>
      </c>
      <c r="G163" s="40">
        <f t="shared" si="3"/>
        <v>0.1666666667</v>
      </c>
      <c r="H163" s="4">
        <f>A!$B$3 * 3</f>
        <v>224.9868</v>
      </c>
      <c r="I163" s="4">
        <f>A!$B$2*E163</f>
        <v>0</v>
      </c>
      <c r="J163" s="27">
        <f t="shared" si="7"/>
        <v>1.283333333</v>
      </c>
      <c r="L163" s="4">
        <v>154.0</v>
      </c>
      <c r="N163" s="37" t="s">
        <v>156</v>
      </c>
      <c r="O163" s="9">
        <f>O162+S162*(Q162*V162-(A!$B$4*(T162+O162/U162)^(1/2)))</f>
        <v>37.66377308</v>
      </c>
      <c r="P163" s="37" t="s">
        <v>157</v>
      </c>
      <c r="Q163" s="36">
        <f>Q162+(S162*O162*(A!$B$8-Q162)/(A!$B$12*A!$B$10))</f>
        <v>0.8987492105</v>
      </c>
      <c r="R163" s="4">
        <v>0.0</v>
      </c>
      <c r="S163" s="45">
        <f t="shared" si="14"/>
        <v>0.5</v>
      </c>
      <c r="T163" s="40">
        <f t="shared" si="15"/>
        <v>0.1666666667</v>
      </c>
      <c r="U163" s="4">
        <f>A!$B$3 * 3</f>
        <v>224.9868</v>
      </c>
      <c r="V163" s="4">
        <f>A!$B$2*R163</f>
        <v>0</v>
      </c>
      <c r="W163" s="27">
        <f t="shared" si="16"/>
        <v>13.5</v>
      </c>
    </row>
    <row r="164">
      <c r="A164" s="37" t="s">
        <v>412</v>
      </c>
      <c r="B164" s="9">
        <f>B163+F163*(D163*I163-(A!$B$4*(G163+B163/H163)^(1/2)))</f>
        <v>2.959809169</v>
      </c>
      <c r="C164" s="37" t="s">
        <v>413</v>
      </c>
      <c r="D164" s="36">
        <f>D163+(F163*B163*(A!$B$8-D163)/(A!$B$12*A!$B$10))</f>
        <v>0.6292486425</v>
      </c>
      <c r="E164" s="19">
        <v>0.0</v>
      </c>
      <c r="F164" s="45">
        <f t="shared" si="2"/>
        <v>0.008333333333</v>
      </c>
      <c r="G164" s="40">
        <f t="shared" si="3"/>
        <v>0.1666666667</v>
      </c>
      <c r="H164" s="4">
        <f>A!$B$3 * 3</f>
        <v>224.9868</v>
      </c>
      <c r="I164" s="4">
        <f>A!$B$2*E164</f>
        <v>0</v>
      </c>
      <c r="J164" s="27">
        <f t="shared" si="7"/>
        <v>1.291666667</v>
      </c>
      <c r="L164" s="4">
        <v>155.0</v>
      </c>
      <c r="N164" s="37" t="s">
        <v>158</v>
      </c>
      <c r="O164" s="9">
        <f>O163+S163*(Q163*V163-(A!$B$4*(T163+O163/U163)^(1/2)))</f>
        <v>35.35181794</v>
      </c>
      <c r="P164" s="37" t="s">
        <v>159</v>
      </c>
      <c r="Q164" s="36">
        <f>Q163+(S163*O163*(A!$B$8-Q163)/(A!$B$12*A!$B$10))</f>
        <v>0.8991277131</v>
      </c>
      <c r="R164" s="4">
        <v>0.0</v>
      </c>
      <c r="S164" s="45">
        <f t="shared" si="14"/>
        <v>0.5</v>
      </c>
      <c r="T164" s="40">
        <f t="shared" si="15"/>
        <v>0.1666666667</v>
      </c>
      <c r="U164" s="4">
        <f>A!$B$3 * 3</f>
        <v>224.9868</v>
      </c>
      <c r="V164" s="4">
        <f>A!$B$2*R164</f>
        <v>0</v>
      </c>
      <c r="W164" s="27">
        <f t="shared" si="16"/>
        <v>14</v>
      </c>
    </row>
    <row r="165">
      <c r="A165" s="37" t="s">
        <v>414</v>
      </c>
      <c r="B165" s="9">
        <f>B164+F164*(D164*I164-(A!$B$4*(G164+B164/H164)^(1/2)))</f>
        <v>2.931538875</v>
      </c>
      <c r="C165" s="37" t="s">
        <v>415</v>
      </c>
      <c r="D165" s="36">
        <f>D164+(F164*B164*(A!$B$8-D164)/(A!$B$12*A!$B$10))</f>
        <v>0.6293559534</v>
      </c>
      <c r="E165" s="19">
        <v>0.0</v>
      </c>
      <c r="F165" s="45">
        <f t="shared" si="2"/>
        <v>0.008333333333</v>
      </c>
      <c r="G165" s="40">
        <f t="shared" si="3"/>
        <v>0.1666666667</v>
      </c>
      <c r="H165" s="4">
        <f>A!$B$3 * 3</f>
        <v>224.9868</v>
      </c>
      <c r="I165" s="4">
        <f>A!$B$2*E165</f>
        <v>0</v>
      </c>
      <c r="J165" s="27">
        <f t="shared" si="7"/>
        <v>1.3</v>
      </c>
      <c r="L165" s="4">
        <v>156.0</v>
      </c>
      <c r="N165" s="37" t="s">
        <v>160</v>
      </c>
      <c r="O165" s="9">
        <f>O164+S164*(Q164*V164-(A!$B$4*(T164+O164/U164)^(1/2)))</f>
        <v>33.07569817</v>
      </c>
      <c r="P165" s="37" t="s">
        <v>161</v>
      </c>
      <c r="Q165" s="36">
        <f>Q164+(S164*O164*(A!$B$8-Q164)/(A!$B$12*A!$B$10))</f>
        <v>0.8993754735</v>
      </c>
      <c r="R165" s="4">
        <v>0.0</v>
      </c>
      <c r="S165" s="45">
        <f t="shared" si="14"/>
        <v>0.5</v>
      </c>
      <c r="T165" s="40">
        <f t="shared" si="15"/>
        <v>0.1666666667</v>
      </c>
      <c r="U165" s="4">
        <f>A!$B$3 * 3</f>
        <v>224.9868</v>
      </c>
      <c r="V165" s="4">
        <f>A!$B$2*R165</f>
        <v>0</v>
      </c>
      <c r="W165" s="27">
        <f t="shared" si="16"/>
        <v>14.5</v>
      </c>
    </row>
    <row r="166">
      <c r="A166" s="37" t="s">
        <v>416</v>
      </c>
      <c r="B166" s="9">
        <f>B165+F165*(D165*I165-(A!$B$4*(G165+B165/H165)^(1/2)))</f>
        <v>2.90327846</v>
      </c>
      <c r="C166" s="37" t="s">
        <v>417</v>
      </c>
      <c r="D166" s="36">
        <f>D165+(F165*B165*(A!$B$8-D165)/(A!$B$12*A!$B$10))</f>
        <v>0.6294621972</v>
      </c>
      <c r="E166" s="19">
        <v>0.0</v>
      </c>
      <c r="F166" s="45">
        <f t="shared" si="2"/>
        <v>0.008333333333</v>
      </c>
      <c r="G166" s="40">
        <f t="shared" si="3"/>
        <v>0.1666666667</v>
      </c>
      <c r="H166" s="4">
        <f>A!$B$3 * 3</f>
        <v>224.9868</v>
      </c>
      <c r="I166" s="4">
        <f>A!$B$2*E166</f>
        <v>0</v>
      </c>
      <c r="J166" s="27">
        <f t="shared" si="7"/>
        <v>1.308333333</v>
      </c>
      <c r="L166" s="4">
        <v>157.0</v>
      </c>
      <c r="N166" s="37" t="s">
        <v>162</v>
      </c>
      <c r="O166" s="9">
        <f>O165+S165*(Q165*V165-(A!$B$4*(T165+O165/U165)^(1/2)))</f>
        <v>30.83541821</v>
      </c>
      <c r="P166" s="37" t="s">
        <v>163</v>
      </c>
      <c r="Q166" s="36">
        <f>Q165+(S165*O165*(A!$B$8-Q165)/(A!$B$12*A!$B$10))</f>
        <v>0.8995414401</v>
      </c>
      <c r="R166" s="4">
        <v>0.0</v>
      </c>
      <c r="S166" s="45">
        <f t="shared" si="14"/>
        <v>0.5</v>
      </c>
      <c r="T166" s="40">
        <f t="shared" si="15"/>
        <v>0.1666666667</v>
      </c>
      <c r="U166" s="4">
        <f>A!$B$3 * 3</f>
        <v>224.9868</v>
      </c>
      <c r="V166" s="4">
        <f>A!$B$2*R166</f>
        <v>0</v>
      </c>
      <c r="W166" s="27">
        <f t="shared" si="16"/>
        <v>15</v>
      </c>
    </row>
    <row r="167">
      <c r="A167" s="37" t="s">
        <v>418</v>
      </c>
      <c r="B167" s="9">
        <f>B166+F166*(D166*I166-(A!$B$4*(G166+B166/H166)^(1/2)))</f>
        <v>2.875027923</v>
      </c>
      <c r="C167" s="37" t="s">
        <v>419</v>
      </c>
      <c r="D167" s="36">
        <f>D166+(F166*B166*(A!$B$8-D166)/(A!$B$12*A!$B$10))</f>
        <v>0.6295673755</v>
      </c>
      <c r="E167" s="19">
        <v>0.0</v>
      </c>
      <c r="F167" s="45">
        <f t="shared" si="2"/>
        <v>0.008333333333</v>
      </c>
      <c r="G167" s="40">
        <f t="shared" si="3"/>
        <v>0.1666666667</v>
      </c>
      <c r="H167" s="4">
        <f>A!$B$3 * 3</f>
        <v>224.9868</v>
      </c>
      <c r="I167" s="4">
        <f>A!$B$2*E167</f>
        <v>0</v>
      </c>
      <c r="J167" s="27">
        <f t="shared" si="7"/>
        <v>1.316666667</v>
      </c>
      <c r="L167" s="4">
        <v>158.0</v>
      </c>
      <c r="N167" s="37" t="s">
        <v>164</v>
      </c>
      <c r="O167" s="9">
        <f>O166+S166*(Q166*V166-(A!$B$4*(T166+O166/U166)^(1/2)))</f>
        <v>28.63098264</v>
      </c>
      <c r="P167" s="37" t="s">
        <v>165</v>
      </c>
      <c r="Q167" s="36">
        <f>Q166+(S166*O166*(A!$B$8-Q166)/(A!$B$12*A!$B$10))</f>
        <v>0.8996550475</v>
      </c>
      <c r="R167" s="4">
        <v>0.0</v>
      </c>
      <c r="S167" s="45">
        <f t="shared" si="14"/>
        <v>0.5</v>
      </c>
      <c r="T167" s="40">
        <f t="shared" si="15"/>
        <v>0.1666666667</v>
      </c>
      <c r="U167" s="4">
        <f>A!$B$3 * 3</f>
        <v>224.9868</v>
      </c>
      <c r="V167" s="4">
        <f>A!$B$2*R167</f>
        <v>0</v>
      </c>
      <c r="W167" s="27">
        <f t="shared" si="16"/>
        <v>15.5</v>
      </c>
    </row>
    <row r="168">
      <c r="A168" s="37" t="s">
        <v>420</v>
      </c>
      <c r="B168" s="9">
        <f>B167+F167*(D167*I167-(A!$B$4*(G167+B167/H167)^(1/2)))</f>
        <v>2.846787265</v>
      </c>
      <c r="C168" s="37" t="s">
        <v>421</v>
      </c>
      <c r="D168" s="36">
        <f>D167+(F167*B167*(A!$B$8-D167)/(A!$B$12*A!$B$10))</f>
        <v>0.6296714899</v>
      </c>
      <c r="E168" s="19">
        <v>0.0</v>
      </c>
      <c r="F168" s="45">
        <f t="shared" si="2"/>
        <v>0.008333333333</v>
      </c>
      <c r="G168" s="40">
        <f t="shared" si="3"/>
        <v>0.1666666667</v>
      </c>
      <c r="H168" s="4">
        <f>A!$B$3 * 3</f>
        <v>224.9868</v>
      </c>
      <c r="I168" s="4">
        <f>A!$B$2*E168</f>
        <v>0</v>
      </c>
      <c r="J168" s="27">
        <f t="shared" si="7"/>
        <v>1.325</v>
      </c>
      <c r="L168" s="4">
        <v>159.0</v>
      </c>
      <c r="N168" s="37" t="s">
        <v>166</v>
      </c>
      <c r="O168" s="9">
        <f>O167+S167*(Q167*V167-(A!$B$4*(T167+O167/U167)^(1/2)))</f>
        <v>26.46239621</v>
      </c>
      <c r="P168" s="37" t="s">
        <v>167</v>
      </c>
      <c r="Q168" s="36">
        <f>Q167+(S167*O167*(A!$B$8-Q167)/(A!$B$12*A!$B$10))</f>
        <v>0.8997343992</v>
      </c>
      <c r="R168" s="4">
        <v>0.0</v>
      </c>
      <c r="S168" s="45">
        <f t="shared" si="14"/>
        <v>0.5</v>
      </c>
      <c r="T168" s="40">
        <f t="shared" si="15"/>
        <v>0.1666666667</v>
      </c>
      <c r="U168" s="4">
        <f>A!$B$3 * 3</f>
        <v>224.9868</v>
      </c>
      <c r="V168" s="4">
        <f>A!$B$2*R168</f>
        <v>0</v>
      </c>
      <c r="W168" s="27">
        <f t="shared" si="16"/>
        <v>16</v>
      </c>
    </row>
    <row r="169">
      <c r="A169" s="37" t="s">
        <v>422</v>
      </c>
      <c r="B169" s="9">
        <f>B168+F168*(D168*I168-(A!$B$4*(G168+B168/H168)^(1/2)))</f>
        <v>2.818556487</v>
      </c>
      <c r="C169" s="37" t="s">
        <v>423</v>
      </c>
      <c r="D169" s="36">
        <f>D168+(F168*B168*(A!$B$8-D168)/(A!$B$12*A!$B$10))</f>
        <v>0.6297745419</v>
      </c>
      <c r="E169" s="19">
        <v>0.0</v>
      </c>
      <c r="F169" s="45">
        <f t="shared" si="2"/>
        <v>0.008333333333</v>
      </c>
      <c r="G169" s="40">
        <f t="shared" si="3"/>
        <v>0.1666666667</v>
      </c>
      <c r="H169" s="4">
        <f>A!$B$3 * 3</f>
        <v>224.9868</v>
      </c>
      <c r="I169" s="4">
        <f>A!$B$2*E169</f>
        <v>0</v>
      </c>
      <c r="J169" s="27">
        <f t="shared" si="7"/>
        <v>1.333333333</v>
      </c>
      <c r="L169" s="4">
        <v>160.0</v>
      </c>
      <c r="N169" s="37" t="s">
        <v>168</v>
      </c>
      <c r="O169" s="9">
        <f>O168+S168*(Q168*V168-(A!$B$4*(T168+O168/U168)^(1/2)))</f>
        <v>24.32966381</v>
      </c>
      <c r="P169" s="37" t="s">
        <v>169</v>
      </c>
      <c r="Q169" s="36">
        <f>Q168+(S168*O168*(A!$B$8-Q168)/(A!$B$12*A!$B$10))</f>
        <v>0.8997908694</v>
      </c>
      <c r="R169" s="4">
        <v>0.0</v>
      </c>
      <c r="S169" s="45">
        <f t="shared" si="14"/>
        <v>0.5</v>
      </c>
      <c r="T169" s="40">
        <f t="shared" si="15"/>
        <v>0.1666666667</v>
      </c>
      <c r="U169" s="4">
        <f>A!$B$3 * 3</f>
        <v>224.9868</v>
      </c>
      <c r="V169" s="4">
        <f>A!$B$2*R169</f>
        <v>0</v>
      </c>
      <c r="W169" s="27">
        <f t="shared" si="16"/>
        <v>16.5</v>
      </c>
    </row>
    <row r="170">
      <c r="A170" s="37" t="s">
        <v>424</v>
      </c>
      <c r="B170" s="9">
        <f>B169+F169*(D169*I169-(A!$B$4*(G169+B169/H169)^(1/2)))</f>
        <v>2.790335587</v>
      </c>
      <c r="C170" s="37" t="s">
        <v>425</v>
      </c>
      <c r="D170" s="36">
        <f>D169+(F169*B169*(A!$B$8-D169)/(A!$B$12*A!$B$10))</f>
        <v>0.629876533</v>
      </c>
      <c r="E170" s="19">
        <v>0.0</v>
      </c>
      <c r="F170" s="45">
        <f t="shared" si="2"/>
        <v>0.008333333333</v>
      </c>
      <c r="G170" s="40">
        <f t="shared" si="3"/>
        <v>0.1666666667</v>
      </c>
      <c r="H170" s="4">
        <f>A!$B$3 * 3</f>
        <v>224.9868</v>
      </c>
      <c r="I170" s="4">
        <f>A!$B$2*E170</f>
        <v>0</v>
      </c>
      <c r="J170" s="27">
        <f t="shared" si="7"/>
        <v>1.341666667</v>
      </c>
      <c r="L170" s="4">
        <v>161.0</v>
      </c>
      <c r="N170" s="37" t="s">
        <v>170</v>
      </c>
      <c r="O170" s="9">
        <f>O169+S169*(Q169*V169-(A!$B$4*(T169+O169/U169)^(1/2)))</f>
        <v>22.23279052</v>
      </c>
      <c r="P170" s="37" t="s">
        <v>171</v>
      </c>
      <c r="Q170" s="36">
        <f>Q169+(S169*O169*(A!$B$8-Q169)/(A!$B$12*A!$B$10))</f>
        <v>0.8998317498</v>
      </c>
      <c r="R170" s="4">
        <v>0.0</v>
      </c>
      <c r="S170" s="45">
        <f t="shared" si="14"/>
        <v>0.5</v>
      </c>
      <c r="T170" s="40">
        <f t="shared" si="15"/>
        <v>0.1666666667</v>
      </c>
      <c r="U170" s="4">
        <f>A!$B$3 * 3</f>
        <v>224.9868</v>
      </c>
      <c r="V170" s="4">
        <f>A!$B$2*R170</f>
        <v>0</v>
      </c>
      <c r="W170" s="27">
        <f t="shared" si="16"/>
        <v>17</v>
      </c>
    </row>
    <row r="171">
      <c r="A171" s="37" t="s">
        <v>426</v>
      </c>
      <c r="B171" s="9">
        <f>B170+F170*(D170*I170-(A!$B$4*(G170+B170/H170)^(1/2)))</f>
        <v>2.762124565</v>
      </c>
      <c r="C171" s="37" t="s">
        <v>427</v>
      </c>
      <c r="D171" s="36">
        <f>D170+(F170*B170*(A!$B$8-D170)/(A!$B$12*A!$B$10))</f>
        <v>0.6299774649</v>
      </c>
      <c r="E171" s="19">
        <v>0.0</v>
      </c>
      <c r="F171" s="45">
        <f t="shared" si="2"/>
        <v>0.008333333333</v>
      </c>
      <c r="G171" s="40">
        <f t="shared" si="3"/>
        <v>0.1666666667</v>
      </c>
      <c r="H171" s="4">
        <f>A!$B$3 * 3</f>
        <v>224.9868</v>
      </c>
      <c r="I171" s="4">
        <f>A!$B$2*E171</f>
        <v>0</v>
      </c>
      <c r="J171" s="27">
        <f t="shared" si="7"/>
        <v>1.35</v>
      </c>
      <c r="L171" s="4">
        <v>162.0</v>
      </c>
      <c r="N171" s="37" t="s">
        <v>172</v>
      </c>
      <c r="O171" s="9">
        <f>O170+S170*(Q170*V170-(A!$B$4*(T170+O170/U170)^(1/2)))</f>
        <v>20.17178158</v>
      </c>
      <c r="P171" s="37" t="s">
        <v>173</v>
      </c>
      <c r="Q171" s="36">
        <f>Q170+(S170*O170*(A!$B$8-Q170)/(A!$B$12*A!$B$10))</f>
        <v>0.8998618043</v>
      </c>
      <c r="R171" s="4">
        <v>0.0</v>
      </c>
      <c r="S171" s="45">
        <f t="shared" si="14"/>
        <v>0.5</v>
      </c>
      <c r="T171" s="40">
        <f t="shared" si="15"/>
        <v>0.1666666667</v>
      </c>
      <c r="U171" s="4">
        <f>A!$B$3 * 3</f>
        <v>224.9868</v>
      </c>
      <c r="V171" s="4">
        <f>A!$B$2*R171</f>
        <v>0</v>
      </c>
      <c r="W171" s="27">
        <f t="shared" si="16"/>
        <v>17.5</v>
      </c>
    </row>
    <row r="172">
      <c r="A172" s="37" t="s">
        <v>428</v>
      </c>
      <c r="B172" s="9">
        <f>B171+F171*(D171*I171-(A!$B$4*(G171+B171/H171)^(1/2)))</f>
        <v>2.733923423</v>
      </c>
      <c r="C172" s="37" t="s">
        <v>429</v>
      </c>
      <c r="D172" s="36">
        <f>D171+(F171*B171*(A!$B$8-D171)/(A!$B$12*A!$B$10))</f>
        <v>0.630077339</v>
      </c>
      <c r="E172" s="19">
        <v>0.0</v>
      </c>
      <c r="F172" s="45">
        <f t="shared" si="2"/>
        <v>0.008333333333</v>
      </c>
      <c r="G172" s="40">
        <f t="shared" si="3"/>
        <v>0.1666666667</v>
      </c>
      <c r="H172" s="4">
        <f>A!$B$3 * 3</f>
        <v>224.9868</v>
      </c>
      <c r="I172" s="4">
        <f>A!$B$2*E172</f>
        <v>0</v>
      </c>
      <c r="J172" s="27">
        <f t="shared" si="7"/>
        <v>1.358333333</v>
      </c>
      <c r="L172" s="4">
        <v>163.0</v>
      </c>
      <c r="N172" s="37" t="s">
        <v>174</v>
      </c>
      <c r="O172" s="9">
        <f>O171+S171*(Q171*V171-(A!$B$4*(T171+O171/U171)^(1/2)))</f>
        <v>18.14664242</v>
      </c>
      <c r="P172" s="37" t="s">
        <v>175</v>
      </c>
      <c r="Q172" s="36">
        <f>Q171+(S171*O171*(A!$B$8-Q171)/(A!$B$12*A!$B$10))</f>
        <v>0.8998842018</v>
      </c>
      <c r="R172" s="4">
        <v>0.0</v>
      </c>
      <c r="S172" s="45">
        <f t="shared" si="14"/>
        <v>0.5</v>
      </c>
      <c r="T172" s="40">
        <f t="shared" si="15"/>
        <v>0.1666666667</v>
      </c>
      <c r="U172" s="4">
        <f>A!$B$3 * 3</f>
        <v>224.9868</v>
      </c>
      <c r="V172" s="4">
        <f>A!$B$2*R172</f>
        <v>0</v>
      </c>
      <c r="W172" s="27">
        <f t="shared" si="16"/>
        <v>18</v>
      </c>
    </row>
    <row r="173">
      <c r="A173" s="37" t="s">
        <v>430</v>
      </c>
      <c r="B173" s="9">
        <f>B172+F172*(D172*I172-(A!$B$4*(G172+B172/H172)^(1/2)))</f>
        <v>2.70573216</v>
      </c>
      <c r="C173" s="37" t="s">
        <v>431</v>
      </c>
      <c r="D173" s="36">
        <f>D172+(F172*B172*(A!$B$8-D172)/(A!$B$12*A!$B$10))</f>
        <v>0.6301761568</v>
      </c>
      <c r="E173" s="19">
        <v>0.0</v>
      </c>
      <c r="F173" s="45">
        <f t="shared" si="2"/>
        <v>0.008333333333</v>
      </c>
      <c r="G173" s="40">
        <f t="shared" si="3"/>
        <v>0.1666666667</v>
      </c>
      <c r="H173" s="4">
        <f>A!$B$3 * 3</f>
        <v>224.9868</v>
      </c>
      <c r="I173" s="4">
        <f>A!$B$2*E173</f>
        <v>0</v>
      </c>
      <c r="J173" s="27">
        <f t="shared" si="7"/>
        <v>1.366666667</v>
      </c>
      <c r="L173" s="4">
        <v>164.0</v>
      </c>
      <c r="N173" s="37" t="s">
        <v>176</v>
      </c>
      <c r="O173" s="9">
        <f>O172+S172*(Q172*V172-(A!$B$4*(T172+O172/U172)^(1/2)))</f>
        <v>16.15737866</v>
      </c>
      <c r="P173" s="37" t="s">
        <v>177</v>
      </c>
      <c r="Q173" s="36">
        <f>Q172+(S172*O172*(A!$B$8-Q172)/(A!$B$12*A!$B$10))</f>
        <v>0.8999010852</v>
      </c>
      <c r="R173" s="4">
        <v>0.0</v>
      </c>
      <c r="S173" s="45">
        <f t="shared" si="14"/>
        <v>0.5</v>
      </c>
      <c r="T173" s="40">
        <f t="shared" si="15"/>
        <v>0.1666666667</v>
      </c>
      <c r="U173" s="4">
        <f>A!$B$3 * 3</f>
        <v>224.9868</v>
      </c>
      <c r="V173" s="4">
        <f>A!$B$2*R173</f>
        <v>0</v>
      </c>
      <c r="W173" s="27">
        <f t="shared" si="16"/>
        <v>18.5</v>
      </c>
    </row>
    <row r="174">
      <c r="A174" s="37" t="s">
        <v>432</v>
      </c>
      <c r="B174" s="9">
        <f>B173+F173*(D173*I173-(A!$B$4*(G173+B173/H173)^(1/2)))</f>
        <v>2.677550775</v>
      </c>
      <c r="C174" s="37" t="s">
        <v>433</v>
      </c>
      <c r="D174" s="36">
        <f>D173+(F173*B173*(A!$B$8-D173)/(A!$B$12*A!$B$10))</f>
        <v>0.6302739198</v>
      </c>
      <c r="E174" s="19">
        <v>0.0</v>
      </c>
      <c r="F174" s="45">
        <f t="shared" si="2"/>
        <v>0.008333333333</v>
      </c>
      <c r="G174" s="40">
        <f t="shared" si="3"/>
        <v>0.1666666667</v>
      </c>
      <c r="H174" s="4">
        <f>A!$B$3 * 3</f>
        <v>224.9868</v>
      </c>
      <c r="I174" s="4">
        <f>A!$B$2*E174</f>
        <v>0</v>
      </c>
      <c r="J174" s="27">
        <f t="shared" si="7"/>
        <v>1.375</v>
      </c>
      <c r="L174" s="4">
        <v>165.0</v>
      </c>
      <c r="N174" s="37" t="s">
        <v>178</v>
      </c>
      <c r="O174" s="9">
        <f>O173+S173*(Q173*V173-(A!$B$4*(T173+O173/U173)^(1/2)))</f>
        <v>14.20399616</v>
      </c>
      <c r="P174" s="37" t="s">
        <v>179</v>
      </c>
      <c r="Q174" s="36">
        <f>Q173+(S173*O173*(A!$B$8-Q173)/(A!$B$12*A!$B$10))</f>
        <v>0.899913926</v>
      </c>
      <c r="R174" s="4">
        <v>0.0</v>
      </c>
      <c r="S174" s="45">
        <f t="shared" si="14"/>
        <v>0.5</v>
      </c>
      <c r="T174" s="40">
        <f t="shared" si="15"/>
        <v>0.1666666667</v>
      </c>
      <c r="U174" s="4">
        <f>A!$B$3 * 3</f>
        <v>224.9868</v>
      </c>
      <c r="V174" s="4">
        <f>A!$B$2*R174</f>
        <v>0</v>
      </c>
      <c r="W174" s="27">
        <f t="shared" si="16"/>
        <v>19</v>
      </c>
    </row>
    <row r="175">
      <c r="A175" s="37" t="s">
        <v>434</v>
      </c>
      <c r="B175" s="9">
        <f>B174+F174*(D174*I174-(A!$B$4*(G174+B174/H174)^(1/2)))</f>
        <v>2.649379269</v>
      </c>
      <c r="C175" s="37" t="s">
        <v>435</v>
      </c>
      <c r="D175" s="36">
        <f>D174+(F174*B174*(A!$B$8-D174)/(A!$B$12*A!$B$10))</f>
        <v>0.6303706296</v>
      </c>
      <c r="E175" s="19">
        <v>0.0</v>
      </c>
      <c r="F175" s="45">
        <f t="shared" si="2"/>
        <v>0.008333333333</v>
      </c>
      <c r="G175" s="40">
        <f t="shared" si="3"/>
        <v>0.1666666667</v>
      </c>
      <c r="H175" s="4">
        <f>A!$B$3 * 3</f>
        <v>224.9868</v>
      </c>
      <c r="I175" s="4">
        <f>A!$B$2*E175</f>
        <v>0</v>
      </c>
      <c r="J175" s="27">
        <f t="shared" si="7"/>
        <v>1.383333333</v>
      </c>
      <c r="L175" s="4">
        <v>166.0</v>
      </c>
      <c r="N175" s="37" t="s">
        <v>180</v>
      </c>
      <c r="O175" s="9">
        <f>O174+S174*(Q174*V174-(A!$B$4*(T174+O174/U174)^(1/2)))</f>
        <v>12.28650095</v>
      </c>
      <c r="P175" s="37" t="s">
        <v>181</v>
      </c>
      <c r="Q175" s="36">
        <f>Q174+(S174*O174*(A!$B$8-Q174)/(A!$B$12*A!$B$10))</f>
        <v>0.899923749</v>
      </c>
      <c r="R175" s="4">
        <v>0.0</v>
      </c>
      <c r="S175" s="45">
        <f t="shared" si="14"/>
        <v>0.5</v>
      </c>
      <c r="T175" s="40">
        <f t="shared" si="15"/>
        <v>0.1666666667</v>
      </c>
      <c r="U175" s="4">
        <f>A!$B$3 * 3</f>
        <v>224.9868</v>
      </c>
      <c r="V175" s="4">
        <f>A!$B$2*R175</f>
        <v>0</v>
      </c>
      <c r="W175" s="27">
        <f t="shared" si="16"/>
        <v>19.5</v>
      </c>
    </row>
    <row r="176">
      <c r="A176" s="37" t="s">
        <v>436</v>
      </c>
      <c r="B176" s="9">
        <f>B175+F175*(D175*I175-(A!$B$4*(G175+B175/H175)^(1/2)))</f>
        <v>2.621217642</v>
      </c>
      <c r="C176" s="37" t="s">
        <v>437</v>
      </c>
      <c r="D176" s="36">
        <f>D175+(F175*B175*(A!$B$8-D175)/(A!$B$12*A!$B$10))</f>
        <v>0.6304662875</v>
      </c>
      <c r="E176" s="19">
        <v>0.0</v>
      </c>
      <c r="F176" s="45">
        <f t="shared" si="2"/>
        <v>0.008333333333</v>
      </c>
      <c r="G176" s="40">
        <f t="shared" si="3"/>
        <v>0.1666666667</v>
      </c>
      <c r="H176" s="4">
        <f>A!$B$3 * 3</f>
        <v>224.9868</v>
      </c>
      <c r="I176" s="4">
        <f>A!$B$2*E176</f>
        <v>0</v>
      </c>
      <c r="J176" s="27">
        <f t="shared" si="7"/>
        <v>1.391666667</v>
      </c>
      <c r="L176" s="4">
        <v>167.0</v>
      </c>
      <c r="N176" s="37" t="s">
        <v>182</v>
      </c>
      <c r="O176" s="9">
        <f>O175+S175*(Q175*V175-(A!$B$4*(T175+O175/U175)^(1/2)))</f>
        <v>10.40489933</v>
      </c>
      <c r="P176" s="37" t="s">
        <v>183</v>
      </c>
      <c r="Q176" s="36">
        <f>Q175+(S175*O175*(A!$B$8-Q175)/(A!$B$12*A!$B$10))</f>
        <v>0.8999312762</v>
      </c>
      <c r="R176" s="4">
        <v>0.0</v>
      </c>
      <c r="S176" s="45">
        <f t="shared" si="14"/>
        <v>0.5</v>
      </c>
      <c r="T176" s="40">
        <f t="shared" si="15"/>
        <v>0.1666666667</v>
      </c>
      <c r="U176" s="4">
        <f>A!$B$3 * 3</f>
        <v>224.9868</v>
      </c>
      <c r="V176" s="4">
        <f>A!$B$2*R176</f>
        <v>0</v>
      </c>
      <c r="W176" s="27">
        <f t="shared" si="16"/>
        <v>20</v>
      </c>
    </row>
    <row r="177">
      <c r="A177" s="37" t="s">
        <v>438</v>
      </c>
      <c r="B177" s="9">
        <f>B176+F176*(D176*I176-(A!$B$4*(G176+B176/H176)^(1/2)))</f>
        <v>2.593065894</v>
      </c>
      <c r="C177" s="37" t="s">
        <v>439</v>
      </c>
      <c r="D177" s="36">
        <f>D176+(F176*B176*(A!$B$8-D176)/(A!$B$12*A!$B$10))</f>
        <v>0.630560895</v>
      </c>
      <c r="E177" s="19">
        <v>0.0</v>
      </c>
      <c r="F177" s="45">
        <f t="shared" si="2"/>
        <v>0.008333333333</v>
      </c>
      <c r="G177" s="40">
        <f t="shared" si="3"/>
        <v>0.1666666667</v>
      </c>
      <c r="H177" s="4">
        <f>A!$B$3 * 3</f>
        <v>224.9868</v>
      </c>
      <c r="I177" s="4">
        <f>A!$B$2*E177</f>
        <v>0</v>
      </c>
      <c r="J177" s="27">
        <f t="shared" si="7"/>
        <v>1.4</v>
      </c>
      <c r="L177" s="4">
        <v>168.0</v>
      </c>
      <c r="N177" s="37" t="s">
        <v>184</v>
      </c>
      <c r="O177" s="9">
        <f>O176+S176*(Q176*V176-(A!$B$4*(T176+O176/U176)^(1/2)))</f>
        <v>8.559197825</v>
      </c>
      <c r="P177" s="37" t="s">
        <v>185</v>
      </c>
      <c r="Q177" s="36">
        <f>Q176+(S176*O176*(A!$B$8-Q176)/(A!$B$12*A!$B$10))</f>
        <v>0.8999370214</v>
      </c>
      <c r="R177" s="4">
        <v>0.0</v>
      </c>
      <c r="S177" s="45">
        <f t="shared" si="14"/>
        <v>0.5</v>
      </c>
      <c r="T177" s="40">
        <f t="shared" si="15"/>
        <v>0.1666666667</v>
      </c>
      <c r="U177" s="4">
        <f>A!$B$3 * 3</f>
        <v>224.9868</v>
      </c>
      <c r="V177" s="4">
        <f>A!$B$2*R177</f>
        <v>0</v>
      </c>
      <c r="W177" s="27">
        <f t="shared" si="16"/>
        <v>20.5</v>
      </c>
    </row>
    <row r="178">
      <c r="A178" s="37" t="s">
        <v>440</v>
      </c>
      <c r="B178" s="9">
        <f>B177+F177*(D177*I177-(A!$B$4*(G177+B177/H177)^(1/2)))</f>
        <v>2.564924025</v>
      </c>
      <c r="C178" s="37" t="s">
        <v>441</v>
      </c>
      <c r="D178" s="36">
        <f>D177+(F177*B177*(A!$B$8-D177)/(A!$B$12*A!$B$10))</f>
        <v>0.6306544536</v>
      </c>
      <c r="E178" s="19">
        <v>0.0</v>
      </c>
      <c r="F178" s="45">
        <f t="shared" si="2"/>
        <v>0.008333333333</v>
      </c>
      <c r="G178" s="40">
        <f t="shared" si="3"/>
        <v>0.1666666667</v>
      </c>
      <c r="H178" s="4">
        <f>A!$B$3 * 3</f>
        <v>224.9868</v>
      </c>
      <c r="I178" s="4">
        <f>A!$B$2*E178</f>
        <v>0</v>
      </c>
      <c r="J178" s="27">
        <f t="shared" si="7"/>
        <v>1.408333333</v>
      </c>
      <c r="L178" s="4">
        <v>169.0</v>
      </c>
      <c r="N178" s="37" t="s">
        <v>186</v>
      </c>
      <c r="O178" s="9">
        <f>O177+S177*(Q177*V177-(A!$B$4*(T177+O177/U177)^(1/2)))</f>
        <v>6.749403239</v>
      </c>
      <c r="P178" s="37" t="s">
        <v>187</v>
      </c>
      <c r="Q178" s="36">
        <f>Q177+(S177*O177*(A!$B$8-Q177)/(A!$B$12*A!$B$10))</f>
        <v>0.8999413524</v>
      </c>
      <c r="R178" s="4">
        <v>0.0</v>
      </c>
      <c r="S178" s="45">
        <f t="shared" si="14"/>
        <v>0.5</v>
      </c>
      <c r="T178" s="40">
        <f t="shared" si="15"/>
        <v>0.1666666667</v>
      </c>
      <c r="U178" s="4">
        <f>A!$B$3 * 3</f>
        <v>224.9868</v>
      </c>
      <c r="V178" s="4">
        <f>A!$B$2*R178</f>
        <v>0</v>
      </c>
      <c r="W178" s="27">
        <f t="shared" si="16"/>
        <v>21</v>
      </c>
    </row>
    <row r="179">
      <c r="A179" s="37" t="s">
        <v>442</v>
      </c>
      <c r="B179" s="9">
        <f>B178+F178*(D178*I178-(A!$B$4*(G178+B178/H178)^(1/2)))</f>
        <v>2.536792035</v>
      </c>
      <c r="C179" s="37" t="s">
        <v>443</v>
      </c>
      <c r="D179" s="36">
        <f>D178+(F178*B178*(A!$B$8-D178)/(A!$B$12*A!$B$10))</f>
        <v>0.6307469647</v>
      </c>
      <c r="E179" s="19">
        <v>0.0</v>
      </c>
      <c r="F179" s="45">
        <f t="shared" si="2"/>
        <v>0.008333333333</v>
      </c>
      <c r="G179" s="40">
        <f t="shared" si="3"/>
        <v>0.1666666667</v>
      </c>
      <c r="H179" s="4">
        <f>A!$B$3 * 3</f>
        <v>224.9868</v>
      </c>
      <c r="I179" s="4">
        <f>A!$B$2*E179</f>
        <v>0</v>
      </c>
      <c r="J179" s="27">
        <f t="shared" si="7"/>
        <v>1.416666667</v>
      </c>
      <c r="L179" s="4">
        <v>170.0</v>
      </c>
      <c r="N179" s="37" t="s">
        <v>188</v>
      </c>
      <c r="O179" s="9">
        <f>O178+S178*(Q178*V178-(A!$B$4*(T178+O178/U178)^(1/2)))</f>
        <v>4.975522637</v>
      </c>
      <c r="P179" s="37" t="s">
        <v>189</v>
      </c>
      <c r="Q179" s="36">
        <f>Q178+(S178*O178*(A!$B$8-Q178)/(A!$B$12*A!$B$10))</f>
        <v>0.8999445328</v>
      </c>
      <c r="R179" s="4">
        <v>0.0</v>
      </c>
      <c r="S179" s="45">
        <f t="shared" si="14"/>
        <v>0.5</v>
      </c>
      <c r="T179" s="40">
        <f t="shared" si="15"/>
        <v>0.1666666667</v>
      </c>
      <c r="U179" s="4">
        <f>A!$B$3 * 3</f>
        <v>224.9868</v>
      </c>
      <c r="V179" s="4">
        <f>A!$B$2*R179</f>
        <v>0</v>
      </c>
      <c r="W179" s="27">
        <f t="shared" si="16"/>
        <v>21.5</v>
      </c>
    </row>
    <row r="180">
      <c r="A180" s="37" t="s">
        <v>444</v>
      </c>
      <c r="B180" s="9">
        <f>B179+F179*(D179*I179-(A!$B$4*(G179+B179/H179)^(1/2)))</f>
        <v>2.508669923</v>
      </c>
      <c r="C180" s="37" t="s">
        <v>445</v>
      </c>
      <c r="D180" s="36">
        <f>D179+(F179*B179*(A!$B$8-D179)/(A!$B$12*A!$B$10))</f>
        <v>0.6308384297</v>
      </c>
      <c r="E180" s="19">
        <v>0.0</v>
      </c>
      <c r="F180" s="45">
        <f t="shared" si="2"/>
        <v>0.008333333333</v>
      </c>
      <c r="G180" s="40">
        <f t="shared" si="3"/>
        <v>0.1666666667</v>
      </c>
      <c r="H180" s="4">
        <f>A!$B$3 * 3</f>
        <v>224.9868</v>
      </c>
      <c r="I180" s="4">
        <f>A!$B$2*E180</f>
        <v>0</v>
      </c>
      <c r="J180" s="27">
        <f t="shared" si="7"/>
        <v>1.425</v>
      </c>
      <c r="L180" s="4">
        <v>171.0</v>
      </c>
      <c r="N180" s="37" t="s">
        <v>190</v>
      </c>
      <c r="O180" s="9">
        <f>O179+S179*(Q179*V179-(A!$B$4*(T179+O179/U179)^(1/2)))</f>
        <v>3.237563384</v>
      </c>
      <c r="P180" s="37" t="s">
        <v>191</v>
      </c>
      <c r="Q180" s="36">
        <f>Q179+(S179*O179*(A!$B$8-Q179)/(A!$B$12*A!$B$10))</f>
        <v>0.8999467501</v>
      </c>
      <c r="R180" s="4">
        <v>0.0</v>
      </c>
      <c r="S180" s="45">
        <f t="shared" si="14"/>
        <v>0.5</v>
      </c>
      <c r="T180" s="40">
        <f t="shared" si="15"/>
        <v>0.1666666667</v>
      </c>
      <c r="U180" s="4">
        <f>A!$B$3 * 3</f>
        <v>224.9868</v>
      </c>
      <c r="V180" s="4">
        <f>A!$B$2*R180</f>
        <v>0</v>
      </c>
      <c r="W180" s="27">
        <f t="shared" si="16"/>
        <v>22</v>
      </c>
    </row>
    <row r="181">
      <c r="A181" s="37" t="s">
        <v>446</v>
      </c>
      <c r="B181" s="9">
        <f>B180+F180*(D180*I180-(A!$B$4*(G180+B180/H180)^(1/2)))</f>
        <v>2.480557691</v>
      </c>
      <c r="C181" s="37" t="s">
        <v>447</v>
      </c>
      <c r="D181" s="36">
        <f>D180+(F180*B180*(A!$B$8-D180)/(A!$B$12*A!$B$10))</f>
        <v>0.6309288501</v>
      </c>
      <c r="E181" s="19">
        <v>0.0</v>
      </c>
      <c r="F181" s="45">
        <f t="shared" si="2"/>
        <v>0.008333333333</v>
      </c>
      <c r="G181" s="40">
        <f t="shared" si="3"/>
        <v>0.1666666667</v>
      </c>
      <c r="H181" s="4">
        <f>A!$B$3 * 3</f>
        <v>224.9868</v>
      </c>
      <c r="I181" s="4">
        <f>A!$B$2*E181</f>
        <v>0</v>
      </c>
      <c r="J181" s="27">
        <f t="shared" si="7"/>
        <v>1.433333333</v>
      </c>
      <c r="L181" s="4">
        <v>172.0</v>
      </c>
      <c r="N181" s="10" t="s">
        <v>192</v>
      </c>
      <c r="O181" s="9">
        <f>O180+S180*(Q180*V180-(A!$B$4*(T180+O180/U180)^(1/2)))</f>
        <v>1.535533154</v>
      </c>
      <c r="P181" s="37" t="s">
        <v>193</v>
      </c>
      <c r="Q181" s="36">
        <f>Q180+(S180*O180*(A!$B$8-Q180)/(A!$B$12*A!$B$10))</f>
        <v>0.8999481353</v>
      </c>
      <c r="R181" s="4">
        <v>0.0</v>
      </c>
      <c r="S181" s="45">
        <f t="shared" si="14"/>
        <v>0.5</v>
      </c>
      <c r="T181" s="40">
        <f t="shared" si="15"/>
        <v>0.1666666667</v>
      </c>
      <c r="U181" s="4">
        <f>A!$B$3 * 3</f>
        <v>224.9868</v>
      </c>
      <c r="V181" s="4">
        <f>A!$B$2*R181</f>
        <v>0</v>
      </c>
      <c r="W181" s="27">
        <f t="shared" si="16"/>
        <v>22.5</v>
      </c>
    </row>
    <row r="182">
      <c r="A182" s="37" t="s">
        <v>448</v>
      </c>
      <c r="B182" s="9">
        <f>B181+F181*(D181*I181-(A!$B$4*(G181+B181/H181)^(1/2)))</f>
        <v>2.452455337</v>
      </c>
      <c r="C182" s="37" t="s">
        <v>449</v>
      </c>
      <c r="D182" s="36">
        <f>D181+(F181*B181*(A!$B$8-D181)/(A!$B$12*A!$B$10))</f>
        <v>0.6310182271</v>
      </c>
      <c r="E182" s="19">
        <v>0.0</v>
      </c>
      <c r="F182" s="45">
        <f t="shared" si="2"/>
        <v>0.008333333333</v>
      </c>
      <c r="G182" s="40">
        <f t="shared" si="3"/>
        <v>0.1666666667</v>
      </c>
      <c r="H182" s="4">
        <f>A!$B$3 * 3</f>
        <v>224.9868</v>
      </c>
      <c r="I182" s="4">
        <f>A!$B$2*E182</f>
        <v>0</v>
      </c>
      <c r="J182" s="27">
        <f t="shared" si="7"/>
        <v>1.441666667</v>
      </c>
      <c r="L182" s="4">
        <v>173.0</v>
      </c>
      <c r="N182" s="37" t="s">
        <v>194</v>
      </c>
      <c r="O182" s="9">
        <f>O181+S181*(Q181*V181-(A!$B$4*(T181+O181/U181)^(1/2)))</f>
        <v>-0.1305600436</v>
      </c>
      <c r="P182" s="37" t="s">
        <v>195</v>
      </c>
      <c r="Q182" s="36">
        <f>Q181+(S181*O181*(A!$B$8-Q181)/(A!$B$12*A!$B$10))</f>
        <v>0.8999487751</v>
      </c>
      <c r="R182" s="4">
        <v>0.0</v>
      </c>
      <c r="S182" s="45">
        <f t="shared" si="14"/>
        <v>0.5</v>
      </c>
      <c r="T182" s="40">
        <f t="shared" si="15"/>
        <v>0.1666666667</v>
      </c>
      <c r="U182" s="4">
        <f>A!$B$3 * 3</f>
        <v>224.9868</v>
      </c>
      <c r="V182" s="4">
        <f>A!$B$2*R182</f>
        <v>0</v>
      </c>
    </row>
    <row r="183">
      <c r="A183" s="37" t="s">
        <v>450</v>
      </c>
      <c r="B183" s="9">
        <f>B182+F182*(D182*I182-(A!$B$4*(G182+B182/H182)^(1/2)))</f>
        <v>2.424362862</v>
      </c>
      <c r="C183" s="37" t="s">
        <v>451</v>
      </c>
      <c r="D183" s="36">
        <f>D182+(F182*B182*(A!$B$8-D182)/(A!$B$12*A!$B$10))</f>
        <v>0.6311065623</v>
      </c>
      <c r="E183" s="19">
        <v>0.0</v>
      </c>
      <c r="F183" s="45">
        <f t="shared" si="2"/>
        <v>0.008333333333</v>
      </c>
      <c r="G183" s="40">
        <f t="shared" si="3"/>
        <v>0.1666666667</v>
      </c>
      <c r="H183" s="4">
        <f>A!$B$3 * 3</f>
        <v>224.9868</v>
      </c>
      <c r="I183" s="4">
        <f>A!$B$2*E183</f>
        <v>0</v>
      </c>
      <c r="J183" s="27">
        <f t="shared" si="7"/>
        <v>1.45</v>
      </c>
      <c r="L183" s="4">
        <v>174.0</v>
      </c>
      <c r="N183" s="37" t="s">
        <v>196</v>
      </c>
      <c r="O183" s="9">
        <f>O182+S182*(Q182*V182-(A!$B$4*(T182+O182/U182)^(1/2)))</f>
        <v>-1.760707844</v>
      </c>
      <c r="P183" s="37" t="s">
        <v>197</v>
      </c>
      <c r="Q183" s="36">
        <f>Q182+(S182*O182*(A!$B$8-Q182)/(A!$B$12*A!$B$10))</f>
        <v>0.8999487214</v>
      </c>
      <c r="R183" s="4">
        <v>0.0</v>
      </c>
      <c r="S183" s="45">
        <f t="shared" si="14"/>
        <v>0.5</v>
      </c>
      <c r="T183" s="40">
        <f t="shared" si="15"/>
        <v>0.1666666667</v>
      </c>
      <c r="U183" s="4">
        <f>A!$B$3 * 3</f>
        <v>224.9868</v>
      </c>
      <c r="V183" s="4">
        <f>A!$B$2*R183</f>
        <v>0</v>
      </c>
    </row>
    <row r="184">
      <c r="A184" s="37" t="s">
        <v>452</v>
      </c>
      <c r="B184" s="9">
        <f>B183+F183*(D183*I183-(A!$B$4*(G183+B183/H183)^(1/2)))</f>
        <v>2.396280266</v>
      </c>
      <c r="C184" s="37" t="s">
        <v>453</v>
      </c>
      <c r="D184" s="36">
        <f>D183+(F183*B183*(A!$B$8-D183)/(A!$B$12*A!$B$10))</f>
        <v>0.6311938568</v>
      </c>
      <c r="E184" s="19">
        <v>0.0</v>
      </c>
      <c r="F184" s="45">
        <f t="shared" si="2"/>
        <v>0.008333333333</v>
      </c>
      <c r="G184" s="40">
        <f t="shared" si="3"/>
        <v>0.1666666667</v>
      </c>
      <c r="H184" s="4">
        <f>A!$B$3 * 3</f>
        <v>224.9868</v>
      </c>
      <c r="I184" s="4">
        <f>A!$B$2*E184</f>
        <v>0</v>
      </c>
      <c r="J184" s="27">
        <f t="shared" si="7"/>
        <v>1.458333333</v>
      </c>
      <c r="L184" s="4">
        <v>175.0</v>
      </c>
      <c r="N184" s="37" t="s">
        <v>198</v>
      </c>
      <c r="O184" s="9">
        <f>O183+S183*(Q183*V183-(A!$B$4*(T183+O183/U183)^(1/2)))</f>
        <v>-3.354901506</v>
      </c>
      <c r="P184" s="37" t="s">
        <v>199</v>
      </c>
      <c r="Q184" s="36">
        <f>Q183+(S183*O183*(A!$B$8-Q183)/(A!$B$12*A!$B$10))</f>
        <v>0.899947996</v>
      </c>
      <c r="R184" s="4">
        <v>0.0</v>
      </c>
      <c r="S184" s="45">
        <f t="shared" si="14"/>
        <v>0.5</v>
      </c>
      <c r="T184" s="40">
        <f t="shared" si="15"/>
        <v>0.1666666667</v>
      </c>
      <c r="U184" s="4">
        <f>A!$B$3 * 3</f>
        <v>224.9868</v>
      </c>
      <c r="V184" s="4">
        <f>A!$B$2*R184</f>
        <v>0</v>
      </c>
    </row>
    <row r="185">
      <c r="A185" s="37" t="s">
        <v>454</v>
      </c>
      <c r="B185" s="9">
        <f>B184+F184*(D184*I184-(A!$B$4*(G184+B184/H184)^(1/2)))</f>
        <v>2.368207549</v>
      </c>
      <c r="C185" s="37" t="s">
        <v>455</v>
      </c>
      <c r="D185" s="36">
        <f>D184+(F184*B184*(A!$B$8-D184)/(A!$B$12*A!$B$10))</f>
        <v>0.6312801123</v>
      </c>
      <c r="E185" s="19">
        <v>0.0</v>
      </c>
      <c r="F185" s="45">
        <f t="shared" si="2"/>
        <v>0.008333333333</v>
      </c>
      <c r="G185" s="40">
        <f t="shared" si="3"/>
        <v>0.1666666667</v>
      </c>
      <c r="H185" s="4">
        <f>A!$B$3 * 3</f>
        <v>224.9868</v>
      </c>
      <c r="I185" s="4">
        <f>A!$B$2*E185</f>
        <v>0</v>
      </c>
      <c r="J185" s="27">
        <f t="shared" si="7"/>
        <v>1.466666667</v>
      </c>
      <c r="L185" s="4">
        <v>176.0</v>
      </c>
      <c r="N185" s="26"/>
      <c r="P185" s="26"/>
      <c r="S185" s="27"/>
      <c r="T185" s="30"/>
    </row>
    <row r="186">
      <c r="A186" s="37" t="s">
        <v>456</v>
      </c>
      <c r="B186" s="9">
        <f>B185+F185*(D185*I185-(A!$B$4*(G185+B185/H185)^(1/2)))</f>
        <v>2.340144711</v>
      </c>
      <c r="C186" s="37" t="s">
        <v>457</v>
      </c>
      <c r="D186" s="36">
        <f>D185+(F185*B185*(A!$B$8-D185)/(A!$B$12*A!$B$10))</f>
        <v>0.6313653298</v>
      </c>
      <c r="E186" s="19">
        <v>0.0</v>
      </c>
      <c r="F186" s="45">
        <f t="shared" si="2"/>
        <v>0.008333333333</v>
      </c>
      <c r="G186" s="40">
        <f t="shared" si="3"/>
        <v>0.1666666667</v>
      </c>
      <c r="H186" s="4">
        <f>A!$B$3 * 3</f>
        <v>224.9868</v>
      </c>
      <c r="I186" s="4">
        <f>A!$B$2*E186</f>
        <v>0</v>
      </c>
      <c r="J186" s="27">
        <f t="shared" si="7"/>
        <v>1.475</v>
      </c>
      <c r="L186" s="4">
        <v>177.0</v>
      </c>
      <c r="T186" s="30"/>
    </row>
    <row r="187">
      <c r="A187" s="37" t="s">
        <v>458</v>
      </c>
      <c r="B187" s="9">
        <f>B186+F186*(D186*I186-(A!$B$4*(G186+B186/H186)^(1/2)))</f>
        <v>2.312091751</v>
      </c>
      <c r="C187" s="37" t="s">
        <v>459</v>
      </c>
      <c r="D187" s="36">
        <f>D186+(F186*B186*(A!$B$8-D186)/(A!$B$12*A!$B$10))</f>
        <v>0.6314495109</v>
      </c>
      <c r="E187" s="19">
        <v>0.0</v>
      </c>
      <c r="F187" s="45">
        <f t="shared" si="2"/>
        <v>0.008333333333</v>
      </c>
      <c r="G187" s="40">
        <f t="shared" si="3"/>
        <v>0.1666666667</v>
      </c>
      <c r="H187" s="4">
        <f>A!$B$3 * 3</f>
        <v>224.9868</v>
      </c>
      <c r="I187" s="4">
        <f>A!$B$2*E187</f>
        <v>0</v>
      </c>
      <c r="J187" s="27">
        <f t="shared" si="7"/>
        <v>1.483333333</v>
      </c>
      <c r="L187" s="4">
        <v>178.0</v>
      </c>
      <c r="N187" s="24" t="s">
        <v>78</v>
      </c>
      <c r="O187" s="24">
        <v>24.0</v>
      </c>
      <c r="P187" s="4" t="s">
        <v>90</v>
      </c>
      <c r="Q187" s="35">
        <f>SUM(S242:S257)</f>
        <v>8</v>
      </c>
      <c r="T187" s="30"/>
    </row>
    <row r="188">
      <c r="A188" s="37" t="s">
        <v>460</v>
      </c>
      <c r="B188" s="9">
        <f>B187+F187*(D187*I187-(A!$B$4*(G187+B187/H187)^(1/2)))</f>
        <v>2.284048671</v>
      </c>
      <c r="C188" s="37" t="s">
        <v>461</v>
      </c>
      <c r="D188" s="36">
        <f>D187+(F187*B187*(A!$B$8-D187)/(A!$B$12*A!$B$10))</f>
        <v>0.6315326567</v>
      </c>
      <c r="E188" s="19">
        <v>0.0</v>
      </c>
      <c r="F188" s="45">
        <f t="shared" si="2"/>
        <v>0.008333333333</v>
      </c>
      <c r="G188" s="40">
        <f t="shared" si="3"/>
        <v>0.1666666667</v>
      </c>
      <c r="H188" s="4">
        <f>A!$B$3 * 3</f>
        <v>224.9868</v>
      </c>
      <c r="I188" s="4">
        <f>A!$B$2*E188</f>
        <v>0</v>
      </c>
      <c r="J188" s="27">
        <f t="shared" si="7"/>
        <v>1.491666667</v>
      </c>
      <c r="L188" s="4">
        <v>179.0</v>
      </c>
      <c r="N188" s="24" t="s">
        <v>79</v>
      </c>
      <c r="O188" s="24">
        <f>10.9/1000</f>
        <v>0.0109</v>
      </c>
      <c r="T188" s="30"/>
    </row>
    <row r="189">
      <c r="A189" s="37" t="s">
        <v>462</v>
      </c>
      <c r="B189" s="9">
        <f>B188+F188*(D188*I188-(A!$B$4*(G188+B188/H188)^(1/2)))</f>
        <v>2.256015469</v>
      </c>
      <c r="C189" s="37" t="s">
        <v>463</v>
      </c>
      <c r="D189" s="36">
        <f>D188+(F188*B188*(A!$B$8-D188)/(A!$B$12*A!$B$10))</f>
        <v>0.6316147687</v>
      </c>
      <c r="E189" s="19">
        <v>0.0</v>
      </c>
      <c r="F189" s="45">
        <f t="shared" si="2"/>
        <v>0.008333333333</v>
      </c>
      <c r="G189" s="40">
        <f t="shared" si="3"/>
        <v>0.1666666667</v>
      </c>
      <c r="H189" s="4">
        <f>A!$B$3 * 3</f>
        <v>224.9868</v>
      </c>
      <c r="I189" s="4">
        <f>A!$B$2*E189</f>
        <v>0</v>
      </c>
      <c r="J189" s="27">
        <f t="shared" si="7"/>
        <v>1.5</v>
      </c>
      <c r="L189" s="4">
        <v>180.0</v>
      </c>
      <c r="N189" s="4" t="s">
        <v>91</v>
      </c>
      <c r="O189" s="4">
        <v>9.0</v>
      </c>
      <c r="T189" s="30"/>
    </row>
    <row r="190">
      <c r="A190" s="37" t="s">
        <v>464</v>
      </c>
      <c r="B190" s="9">
        <f>B189+F189*(D189*I189-(A!$B$4*(G189+B189/H189)^(1/2)))</f>
        <v>2.227992146</v>
      </c>
      <c r="C190" s="37" t="s">
        <v>465</v>
      </c>
      <c r="D190" s="36">
        <f>D189+(F189*B189*(A!$B$8-D189)/(A!$B$12*A!$B$10))</f>
        <v>0.631695848</v>
      </c>
      <c r="E190" s="19">
        <v>0.0</v>
      </c>
      <c r="F190" s="45">
        <f t="shared" si="2"/>
        <v>0.008333333333</v>
      </c>
      <c r="G190" s="40">
        <f t="shared" si="3"/>
        <v>0.1666666667</v>
      </c>
      <c r="H190" s="4">
        <f>A!$B$3 * 3</f>
        <v>224.9868</v>
      </c>
      <c r="I190" s="4">
        <f>A!$B$2*E190</f>
        <v>0</v>
      </c>
      <c r="J190" s="27">
        <f t="shared" si="7"/>
        <v>1.508333333</v>
      </c>
      <c r="L190" s="4">
        <v>181.0</v>
      </c>
      <c r="T190" s="30"/>
    </row>
    <row r="191">
      <c r="A191" s="37" t="s">
        <v>466</v>
      </c>
      <c r="B191" s="9">
        <f>B190+F190*(D190*I190-(A!$B$4*(G190+B190/H190)^(1/2)))</f>
        <v>2.199978702</v>
      </c>
      <c r="C191" s="37" t="s">
        <v>467</v>
      </c>
      <c r="D191" s="36">
        <f>D190+(F190*B190*(A!$B$8-D190)/(A!$B$12*A!$B$10))</f>
        <v>0.631775896</v>
      </c>
      <c r="E191" s="19">
        <v>0.0</v>
      </c>
      <c r="F191" s="45">
        <f t="shared" si="2"/>
        <v>0.008333333333</v>
      </c>
      <c r="G191" s="40">
        <f t="shared" si="3"/>
        <v>0.1666666667</v>
      </c>
      <c r="H191" s="4">
        <f>A!$B$3 * 3</f>
        <v>224.9868</v>
      </c>
      <c r="I191" s="4">
        <f>A!$B$2*E191</f>
        <v>0</v>
      </c>
      <c r="J191" s="27">
        <f t="shared" si="7"/>
        <v>1.516666667</v>
      </c>
      <c r="L191" s="4">
        <v>182.0</v>
      </c>
      <c r="Q191" s="36"/>
      <c r="R191" s="12" t="s">
        <v>92</v>
      </c>
    </row>
    <row r="192">
      <c r="A192" s="37" t="s">
        <v>468</v>
      </c>
      <c r="B192" s="9">
        <f>B191+F191*(D191*I191-(A!$B$4*(G191+B191/H191)^(1/2)))</f>
        <v>2.171975137</v>
      </c>
      <c r="C192" s="37" t="s">
        <v>469</v>
      </c>
      <c r="D192" s="36">
        <f>D191+(F191*B191*(A!$B$8-D191)/(A!$B$12*A!$B$10))</f>
        <v>0.631854914</v>
      </c>
      <c r="E192" s="19">
        <v>0.0</v>
      </c>
      <c r="F192" s="45">
        <f t="shared" si="2"/>
        <v>0.008333333333</v>
      </c>
      <c r="G192" s="40">
        <f t="shared" si="3"/>
        <v>0.1666666667</v>
      </c>
      <c r="H192" s="4">
        <f>A!$B$3 * 3</f>
        <v>224.9868</v>
      </c>
      <c r="I192" s="4">
        <f>A!$B$2*E192</f>
        <v>0</v>
      </c>
      <c r="J192" s="27">
        <f t="shared" si="7"/>
        <v>1.525</v>
      </c>
      <c r="L192" s="4">
        <v>183.0</v>
      </c>
      <c r="N192" s="37" t="s">
        <v>93</v>
      </c>
      <c r="P192" s="37" t="s">
        <v>94</v>
      </c>
      <c r="Q192" s="36"/>
      <c r="R192" s="38" t="s">
        <v>95</v>
      </c>
      <c r="S192" s="39" t="s">
        <v>96</v>
      </c>
      <c r="T192" s="40" t="s">
        <v>97</v>
      </c>
      <c r="U192" s="4" t="s">
        <v>98</v>
      </c>
      <c r="V192" s="4" t="s">
        <v>99</v>
      </c>
      <c r="W192" s="4" t="s">
        <v>100</v>
      </c>
    </row>
    <row r="193">
      <c r="A193" s="37" t="s">
        <v>470</v>
      </c>
      <c r="B193" s="9">
        <f>B192+F192*(D192*I192-(A!$B$4*(G192+B192/H192)^(1/2)))</f>
        <v>2.143981451</v>
      </c>
      <c r="C193" s="37" t="s">
        <v>471</v>
      </c>
      <c r="D193" s="36">
        <f>D192+(F192*B192*(A!$B$8-D192)/(A!$B$12*A!$B$10))</f>
        <v>0.6319329031</v>
      </c>
      <c r="E193" s="19">
        <v>0.0</v>
      </c>
      <c r="F193" s="45">
        <f t="shared" si="2"/>
        <v>0.008333333333</v>
      </c>
      <c r="G193" s="40">
        <f t="shared" si="3"/>
        <v>0.1666666667</v>
      </c>
      <c r="H193" s="4">
        <f>A!$B$3 * 3</f>
        <v>224.9868</v>
      </c>
      <c r="I193" s="4">
        <f>A!$B$2*E193</f>
        <v>0</v>
      </c>
      <c r="J193" s="27">
        <f t="shared" si="7"/>
        <v>1.533333333</v>
      </c>
      <c r="L193" s="4">
        <v>184.0</v>
      </c>
      <c r="N193" s="37" t="s">
        <v>102</v>
      </c>
      <c r="O193" s="16">
        <v>0.0</v>
      </c>
      <c r="P193" s="37" t="s">
        <v>103</v>
      </c>
      <c r="Q193" s="42">
        <v>0.6</v>
      </c>
      <c r="R193" s="43">
        <f t="shared" ref="R193:R240" si="17">$O$188</f>
        <v>0.0109</v>
      </c>
      <c r="S193" s="39">
        <f t="shared" ref="S193:S258" si="18">$O$187/48</f>
        <v>0.5</v>
      </c>
      <c r="T193" s="40">
        <f t="shared" ref="T193:T258" si="19">0.5/3</f>
        <v>0.1666666667</v>
      </c>
      <c r="U193" s="4">
        <f>A!$B$3 * 3</f>
        <v>224.9868</v>
      </c>
      <c r="V193" s="4">
        <f>A!$B$2*R193</f>
        <v>6.721356235</v>
      </c>
      <c r="W193" s="4">
        <v>0.0</v>
      </c>
    </row>
    <row r="194">
      <c r="A194" s="37" t="s">
        <v>472</v>
      </c>
      <c r="B194" s="9">
        <f>B193+F193*(D193*I193-(A!$B$4*(G193+B193/H193)^(1/2)))</f>
        <v>2.115997643</v>
      </c>
      <c r="C194" s="37" t="s">
        <v>473</v>
      </c>
      <c r="D194" s="36">
        <f>D193+(F193*B193*(A!$B$8-D193)/(A!$B$12*A!$B$10))</f>
        <v>0.6320098647</v>
      </c>
      <c r="E194" s="19">
        <v>0.0</v>
      </c>
      <c r="F194" s="45">
        <f t="shared" si="2"/>
        <v>0.008333333333</v>
      </c>
      <c r="G194" s="40">
        <f t="shared" si="3"/>
        <v>0.1666666667</v>
      </c>
      <c r="H194" s="4">
        <f>A!$B$3 * 3</f>
        <v>224.9868</v>
      </c>
      <c r="I194" s="4">
        <f>A!$B$2*E194</f>
        <v>0</v>
      </c>
      <c r="J194" s="27">
        <f t="shared" si="7"/>
        <v>1.541666667</v>
      </c>
      <c r="L194" s="4">
        <v>185.0</v>
      </c>
      <c r="N194" s="37" t="s">
        <v>104</v>
      </c>
      <c r="O194" s="9">
        <f>O193+S193*(Q193*V193-(A!$B$4*(T193+O193/U193)^(1/2)))</f>
        <v>0.3834137085</v>
      </c>
      <c r="P194" s="37" t="s">
        <v>105</v>
      </c>
      <c r="Q194" s="36">
        <f>Q193+(S193*O193*(A!$B$8-Q193)/(A!$B$12*A!$B$10))</f>
        <v>0.6</v>
      </c>
      <c r="R194" s="43">
        <f t="shared" si="17"/>
        <v>0.0109</v>
      </c>
      <c r="S194" s="39">
        <f t="shared" si="18"/>
        <v>0.5</v>
      </c>
      <c r="T194" s="40">
        <f t="shared" si="19"/>
        <v>0.1666666667</v>
      </c>
      <c r="U194" s="4">
        <f>A!$B$3 * 3</f>
        <v>224.9868</v>
      </c>
      <c r="V194" s="4">
        <f>A!$B$2*R194</f>
        <v>6.721356235</v>
      </c>
      <c r="W194" s="27">
        <f>S193</f>
        <v>0.5</v>
      </c>
    </row>
    <row r="195">
      <c r="A195" s="37" t="s">
        <v>474</v>
      </c>
      <c r="B195" s="9">
        <f>B194+F194*(D194*I194-(A!$B$4*(G194+B194/H194)^(1/2)))</f>
        <v>2.088023715</v>
      </c>
      <c r="C195" s="37" t="s">
        <v>475</v>
      </c>
      <c r="D195" s="36">
        <f>D194+(F194*B194*(A!$B$8-D194)/(A!$B$12*A!$B$10))</f>
        <v>0.6320858</v>
      </c>
      <c r="E195" s="19">
        <v>0.0</v>
      </c>
      <c r="F195" s="45">
        <f t="shared" si="2"/>
        <v>0.008333333333</v>
      </c>
      <c r="G195" s="40">
        <f t="shared" si="3"/>
        <v>0.1666666667</v>
      </c>
      <c r="H195" s="4">
        <f>A!$B$3 * 3</f>
        <v>224.9868</v>
      </c>
      <c r="I195" s="4">
        <f>A!$B$2*E195</f>
        <v>0</v>
      </c>
      <c r="J195" s="27">
        <f t="shared" si="7"/>
        <v>1.55</v>
      </c>
      <c r="L195" s="4">
        <v>186.0</v>
      </c>
      <c r="N195" s="37" t="s">
        <v>106</v>
      </c>
      <c r="O195" s="9">
        <f>O194+S194*(Q194*V194-(A!$B$4*(T194+O194/U194)^(1/2)))</f>
        <v>0.7585000005</v>
      </c>
      <c r="P195" s="37" t="s">
        <v>107</v>
      </c>
      <c r="Q195" s="36">
        <f>Q194+(S194*O194*(A!$B$8-Q194)/(A!$B$12*A!$B$10))</f>
        <v>0.6009241653</v>
      </c>
      <c r="R195" s="43">
        <f t="shared" si="17"/>
        <v>0.0109</v>
      </c>
      <c r="S195" s="39">
        <f t="shared" si="18"/>
        <v>0.5</v>
      </c>
      <c r="T195" s="40">
        <f t="shared" si="19"/>
        <v>0.1666666667</v>
      </c>
      <c r="U195" s="4">
        <f>A!$B$3 * 3</f>
        <v>224.9868</v>
      </c>
      <c r="V195" s="4">
        <f>A!$B$2*R195</f>
        <v>6.721356235</v>
      </c>
      <c r="W195" s="27">
        <f t="shared" ref="W195:W258" si="20">W194+S194</f>
        <v>1</v>
      </c>
    </row>
    <row r="196">
      <c r="A196" s="37" t="s">
        <v>476</v>
      </c>
      <c r="B196" s="9">
        <f>B195+F195*(D195*I195-(A!$B$4*(G195+B195/H195)^(1/2)))</f>
        <v>2.060059665</v>
      </c>
      <c r="C196" s="37" t="s">
        <v>477</v>
      </c>
      <c r="D196" s="36">
        <f>D195+(F195*B195*(A!$B$8-D195)/(A!$B$12*A!$B$10))</f>
        <v>0.6321607102</v>
      </c>
      <c r="E196" s="19">
        <v>0.0</v>
      </c>
      <c r="F196" s="45">
        <f t="shared" si="2"/>
        <v>0.008333333333</v>
      </c>
      <c r="G196" s="40">
        <f t="shared" si="3"/>
        <v>0.1666666667</v>
      </c>
      <c r="H196" s="4">
        <f>A!$B$3 * 3</f>
        <v>224.9868</v>
      </c>
      <c r="I196" s="4">
        <f>A!$B$2*E196</f>
        <v>0</v>
      </c>
      <c r="J196" s="27">
        <f t="shared" si="7"/>
        <v>1.558333333</v>
      </c>
      <c r="L196" s="4">
        <v>187.0</v>
      </c>
      <c r="N196" s="37" t="s">
        <v>108</v>
      </c>
      <c r="O196" s="9">
        <f>O195+S195*(Q195*V195-(A!$B$4*(T195+O195/U195)^(1/2)))</f>
        <v>1.128586245</v>
      </c>
      <c r="P196" s="37" t="s">
        <v>109</v>
      </c>
      <c r="Q196" s="36">
        <f>Q195+(S195*O195*(A!$B$8-Q195)/(A!$B$12*A!$B$10))</f>
        <v>0.6027467919</v>
      </c>
      <c r="R196" s="43">
        <f t="shared" si="17"/>
        <v>0.0109</v>
      </c>
      <c r="S196" s="39">
        <f t="shared" si="18"/>
        <v>0.5</v>
      </c>
      <c r="T196" s="40">
        <f t="shared" si="19"/>
        <v>0.1666666667</v>
      </c>
      <c r="U196" s="4">
        <f>A!$B$3 * 3</f>
        <v>224.9868</v>
      </c>
      <c r="V196" s="4">
        <f>A!$B$2*R196</f>
        <v>6.721356235</v>
      </c>
      <c r="W196" s="27">
        <f t="shared" si="20"/>
        <v>1.5</v>
      </c>
    </row>
    <row r="197">
      <c r="A197" s="37" t="s">
        <v>478</v>
      </c>
      <c r="B197" s="9">
        <f>B196+F196*(D196*I196-(A!$B$4*(G196+B196/H196)^(1/2)))</f>
        <v>2.032105494</v>
      </c>
      <c r="C197" s="37" t="s">
        <v>479</v>
      </c>
      <c r="D197" s="36">
        <f>D196+(F196*B196*(A!$B$8-D196)/(A!$B$12*A!$B$10))</f>
        <v>0.6322345964</v>
      </c>
      <c r="E197" s="19">
        <v>0.0</v>
      </c>
      <c r="F197" s="45">
        <f t="shared" si="2"/>
        <v>0.008333333333</v>
      </c>
      <c r="G197" s="40">
        <f t="shared" si="3"/>
        <v>0.1666666667</v>
      </c>
      <c r="H197" s="4">
        <f>A!$B$3 * 3</f>
        <v>224.9868</v>
      </c>
      <c r="I197" s="4">
        <f>A!$B$2*E197</f>
        <v>0</v>
      </c>
      <c r="J197" s="27">
        <f t="shared" si="7"/>
        <v>1.566666667</v>
      </c>
      <c r="L197" s="4">
        <v>188.0</v>
      </c>
      <c r="N197" s="37" t="s">
        <v>110</v>
      </c>
      <c r="O197" s="9">
        <f>O196+S196*(Q196*V196-(A!$B$4*(T196+O196/U196)^(1/2)))</f>
        <v>1.496838789</v>
      </c>
      <c r="P197" s="37" t="s">
        <v>111</v>
      </c>
      <c r="Q197" s="36">
        <f>Q196+(S196*O196*(A!$B$8-Q196)/(A!$B$12*A!$B$10))</f>
        <v>0.6054421849</v>
      </c>
      <c r="R197" s="43">
        <f t="shared" si="17"/>
        <v>0.0109</v>
      </c>
      <c r="S197" s="39">
        <f t="shared" si="18"/>
        <v>0.5</v>
      </c>
      <c r="T197" s="40">
        <f t="shared" si="19"/>
        <v>0.1666666667</v>
      </c>
      <c r="U197" s="4">
        <f>A!$B$3 * 3</f>
        <v>224.9868</v>
      </c>
      <c r="V197" s="4">
        <f>A!$B$2*R197</f>
        <v>6.721356235</v>
      </c>
      <c r="W197" s="27">
        <f t="shared" si="20"/>
        <v>2</v>
      </c>
    </row>
    <row r="198">
      <c r="A198" s="37" t="s">
        <v>480</v>
      </c>
      <c r="B198" s="9">
        <f>B197+F197*(D197*I197-(A!$B$4*(G197+B197/H197)^(1/2)))</f>
        <v>2.004161202</v>
      </c>
      <c r="C198" s="37" t="s">
        <v>481</v>
      </c>
      <c r="D198" s="36">
        <f>D197+(F197*B197*(A!$B$8-D197)/(A!$B$12*A!$B$10))</f>
        <v>0.6323074599</v>
      </c>
      <c r="E198" s="19">
        <v>0.0</v>
      </c>
      <c r="F198" s="45">
        <f t="shared" si="2"/>
        <v>0.008333333333</v>
      </c>
      <c r="G198" s="40">
        <f t="shared" si="3"/>
        <v>0.1666666667</v>
      </c>
      <c r="H198" s="4">
        <f>A!$B$3 * 3</f>
        <v>224.9868</v>
      </c>
      <c r="I198" s="4">
        <f>A!$B$2*E198</f>
        <v>0</v>
      </c>
      <c r="J198" s="27">
        <f t="shared" si="7"/>
        <v>1.575</v>
      </c>
      <c r="L198" s="4">
        <v>189.0</v>
      </c>
      <c r="N198" s="37" t="s">
        <v>112</v>
      </c>
      <c r="O198" s="9">
        <f>O197+S197*(Q197*V197-(A!$B$4*(T197+O197/U197)^(1/2)))</f>
        <v>1.866267911</v>
      </c>
      <c r="P198" s="37" t="s">
        <v>113</v>
      </c>
      <c r="Q198" s="36">
        <f>Q197+(S197*O197*(A!$B$8-Q197)/(A!$B$12*A!$B$10))</f>
        <v>0.6089846564</v>
      </c>
      <c r="R198" s="43">
        <f t="shared" si="17"/>
        <v>0.0109</v>
      </c>
      <c r="S198" s="39">
        <f t="shared" si="18"/>
        <v>0.5</v>
      </c>
      <c r="T198" s="40">
        <f t="shared" si="19"/>
        <v>0.1666666667</v>
      </c>
      <c r="U198" s="4">
        <f>A!$B$3 * 3</f>
        <v>224.9868</v>
      </c>
      <c r="V198" s="4">
        <f>A!$B$2*R198</f>
        <v>6.721356235</v>
      </c>
      <c r="W198" s="27">
        <f t="shared" si="20"/>
        <v>2.5</v>
      </c>
    </row>
    <row r="199">
      <c r="A199" s="37" t="s">
        <v>482</v>
      </c>
      <c r="B199" s="9">
        <f>B198+F198*(D198*I198-(A!$B$4*(G198+B198/H198)^(1/2)))</f>
        <v>1.976226789</v>
      </c>
      <c r="C199" s="37" t="s">
        <v>483</v>
      </c>
      <c r="D199" s="36">
        <f>D198+(F198*B198*(A!$B$8-D198)/(A!$B$12*A!$B$10))</f>
        <v>0.632379302</v>
      </c>
      <c r="E199" s="19">
        <v>0.0</v>
      </c>
      <c r="F199" s="45">
        <f t="shared" si="2"/>
        <v>0.008333333333</v>
      </c>
      <c r="G199" s="40">
        <f t="shared" si="3"/>
        <v>0.1666666667</v>
      </c>
      <c r="H199" s="4">
        <f>A!$B$3 * 3</f>
        <v>224.9868</v>
      </c>
      <c r="I199" s="4">
        <f>A!$B$2*E199</f>
        <v>0</v>
      </c>
      <c r="J199" s="27">
        <f t="shared" si="7"/>
        <v>1.583333333</v>
      </c>
      <c r="L199" s="4">
        <v>190.0</v>
      </c>
      <c r="N199" s="37" t="s">
        <v>114</v>
      </c>
      <c r="O199" s="9">
        <f>O198+S198*(Q198*V198-(A!$B$4*(T198+O198/U198)^(1/2)))</f>
        <v>2.239732494</v>
      </c>
      <c r="P199" s="37" t="s">
        <v>115</v>
      </c>
      <c r="Q199" s="36">
        <f>Q198+(S198*O198*(A!$B$8-Q198)/(A!$B$12*A!$B$10))</f>
        <v>0.613348314</v>
      </c>
      <c r="R199" s="43">
        <f t="shared" si="17"/>
        <v>0.0109</v>
      </c>
      <c r="S199" s="39">
        <f t="shared" si="18"/>
        <v>0.5</v>
      </c>
      <c r="T199" s="40">
        <f t="shared" si="19"/>
        <v>0.1666666667</v>
      </c>
      <c r="U199" s="4">
        <f>A!$B$3 * 3</f>
        <v>224.9868</v>
      </c>
      <c r="V199" s="4">
        <f>A!$B$2*R199</f>
        <v>6.721356235</v>
      </c>
      <c r="W199" s="27">
        <f t="shared" si="20"/>
        <v>3</v>
      </c>
    </row>
    <row r="200">
      <c r="A200" s="37" t="s">
        <v>484</v>
      </c>
      <c r="B200" s="9">
        <f>B199+F199*(D199*I199-(A!$B$4*(G199+B199/H199)^(1/2)))</f>
        <v>1.948302255</v>
      </c>
      <c r="C200" s="37" t="s">
        <v>485</v>
      </c>
      <c r="D200" s="36">
        <f>D199+(F199*B199*(A!$B$8-D199)/(A!$B$12*A!$B$10))</f>
        <v>0.6324501236</v>
      </c>
      <c r="E200" s="19">
        <v>0.0</v>
      </c>
      <c r="F200" s="45">
        <f t="shared" si="2"/>
        <v>0.008333333333</v>
      </c>
      <c r="G200" s="40">
        <f t="shared" si="3"/>
        <v>0.1666666667</v>
      </c>
      <c r="H200" s="4">
        <f>A!$B$3 * 3</f>
        <v>224.9868</v>
      </c>
      <c r="I200" s="4">
        <f>A!$B$2*E200</f>
        <v>0</v>
      </c>
      <c r="J200" s="27">
        <f t="shared" si="7"/>
        <v>1.591666667</v>
      </c>
      <c r="L200" s="4">
        <v>191.0</v>
      </c>
      <c r="N200" s="37" t="s">
        <v>116</v>
      </c>
      <c r="O200" s="9">
        <f>O199+S199*(Q199*V199-(A!$B$4*(T199+O199/U199)^(1/2)))</f>
        <v>2.619943762</v>
      </c>
      <c r="P200" s="37" t="s">
        <v>117</v>
      </c>
      <c r="Q200" s="36">
        <f>Q199+(S199*O199*(A!$B$8-Q199)/(A!$B$12*A!$B$10))</f>
        <v>0.6185066716</v>
      </c>
      <c r="R200" s="43">
        <f t="shared" si="17"/>
        <v>0.0109</v>
      </c>
      <c r="S200" s="39">
        <f t="shared" si="18"/>
        <v>0.5</v>
      </c>
      <c r="T200" s="40">
        <f t="shared" si="19"/>
        <v>0.1666666667</v>
      </c>
      <c r="U200" s="4">
        <f>A!$B$3 * 3</f>
        <v>224.9868</v>
      </c>
      <c r="V200" s="4">
        <f>A!$B$2*R200</f>
        <v>6.721356235</v>
      </c>
      <c r="W200" s="27">
        <f t="shared" si="20"/>
        <v>3.5</v>
      </c>
    </row>
    <row r="201">
      <c r="A201" s="37" t="s">
        <v>486</v>
      </c>
      <c r="B201" s="9">
        <f>B200+F200*(D200*I200-(A!$B$4*(G200+B200/H200)^(1/2)))</f>
        <v>1.9203876</v>
      </c>
      <c r="C201" s="37" t="s">
        <v>487</v>
      </c>
      <c r="D201" s="36">
        <f>D200+(F200*B200*(A!$B$8-D200)/(A!$B$12*A!$B$10))</f>
        <v>0.632519926</v>
      </c>
      <c r="E201" s="19">
        <v>0.0</v>
      </c>
      <c r="F201" s="45">
        <f t="shared" si="2"/>
        <v>0.008333333333</v>
      </c>
      <c r="G201" s="40">
        <f t="shared" si="3"/>
        <v>0.1666666667</v>
      </c>
      <c r="H201" s="4">
        <f>A!$B$3 * 3</f>
        <v>224.9868</v>
      </c>
      <c r="I201" s="4">
        <f>A!$B$2*E201</f>
        <v>0</v>
      </c>
      <c r="J201" s="27">
        <f t="shared" si="7"/>
        <v>1.6</v>
      </c>
      <c r="L201" s="4">
        <v>192.0</v>
      </c>
      <c r="N201" s="37" t="s">
        <v>118</v>
      </c>
      <c r="O201" s="9">
        <f>O200+S200*(Q200*V200-(A!$B$4*(T200+O200/U200)^(1/2)))</f>
        <v>3.009467533</v>
      </c>
      <c r="P201" s="37" t="s">
        <v>119</v>
      </c>
      <c r="Q201" s="36">
        <f>Q200+(S200*O200*(A!$B$8-Q200)/(A!$B$12*A!$B$10))</f>
        <v>0.6244321151</v>
      </c>
      <c r="R201" s="43">
        <f t="shared" si="17"/>
        <v>0.0109</v>
      </c>
      <c r="S201" s="39">
        <f t="shared" si="18"/>
        <v>0.5</v>
      </c>
      <c r="T201" s="40">
        <f t="shared" si="19"/>
        <v>0.1666666667</v>
      </c>
      <c r="U201" s="4">
        <f>A!$B$3 * 3</f>
        <v>224.9868</v>
      </c>
      <c r="V201" s="4">
        <f>A!$B$2*R201</f>
        <v>6.721356235</v>
      </c>
      <c r="W201" s="27">
        <f t="shared" si="20"/>
        <v>4</v>
      </c>
    </row>
    <row r="202">
      <c r="A202" s="37" t="s">
        <v>488</v>
      </c>
      <c r="B202" s="9">
        <f>B201+F201*(D201*I201-(A!$B$4*(G201+B201/H201)^(1/2)))</f>
        <v>1.892482823</v>
      </c>
      <c r="C202" s="37" t="s">
        <v>489</v>
      </c>
      <c r="D202" s="36">
        <f>D201+(F201*B201*(A!$B$8-D201)/(A!$B$12*A!$B$10))</f>
        <v>0.6325887104</v>
      </c>
      <c r="E202" s="19">
        <v>0.0</v>
      </c>
      <c r="F202" s="45">
        <f t="shared" si="2"/>
        <v>0.008333333333</v>
      </c>
      <c r="G202" s="40">
        <f t="shared" si="3"/>
        <v>0.1666666667</v>
      </c>
      <c r="H202" s="4">
        <f>A!$B$3 * 3</f>
        <v>224.9868</v>
      </c>
      <c r="I202" s="4">
        <f>A!$B$2*E202</f>
        <v>0</v>
      </c>
      <c r="J202" s="27">
        <f t="shared" si="7"/>
        <v>1.608333333</v>
      </c>
      <c r="L202" s="4">
        <v>193.0</v>
      </c>
      <c r="N202" s="37" t="s">
        <v>120</v>
      </c>
      <c r="O202" s="9">
        <f>O201+S201*(Q201*V201-(A!$B$4*(T201+O201/U201)^(1/2)))</f>
        <v>3.410724559</v>
      </c>
      <c r="P202" s="37" t="s">
        <v>121</v>
      </c>
      <c r="Q202" s="36">
        <f>Q201+(S201*O201*(A!$B$8-Q201)/(A!$B$12*A!$B$10))</f>
        <v>0.6310952569</v>
      </c>
      <c r="R202" s="43">
        <f t="shared" si="17"/>
        <v>0.0109</v>
      </c>
      <c r="S202" s="39">
        <f t="shared" si="18"/>
        <v>0.5</v>
      </c>
      <c r="T202" s="40">
        <f t="shared" si="19"/>
        <v>0.1666666667</v>
      </c>
      <c r="U202" s="4">
        <f>A!$B$3 * 3</f>
        <v>224.9868</v>
      </c>
      <c r="V202" s="4">
        <f>A!$B$2*R202</f>
        <v>6.721356235</v>
      </c>
      <c r="W202" s="27">
        <f t="shared" si="20"/>
        <v>4.5</v>
      </c>
    </row>
    <row r="203">
      <c r="A203" s="37" t="s">
        <v>490</v>
      </c>
      <c r="B203" s="9">
        <f>B202+F202*(D202*I202-(A!$B$4*(G202+B202/H202)^(1/2)))</f>
        <v>1.864587926</v>
      </c>
      <c r="C203" s="37" t="s">
        <v>491</v>
      </c>
      <c r="D203" s="36">
        <f>D202+(F202*B202*(A!$B$8-D202)/(A!$B$12*A!$B$10))</f>
        <v>0.6326564779</v>
      </c>
      <c r="E203" s="19">
        <v>0.0</v>
      </c>
      <c r="F203" s="45">
        <f t="shared" si="2"/>
        <v>0.008333333333</v>
      </c>
      <c r="G203" s="40">
        <f t="shared" si="3"/>
        <v>0.1666666667</v>
      </c>
      <c r="H203" s="4">
        <f>A!$B$3 * 3</f>
        <v>224.9868</v>
      </c>
      <c r="I203" s="4">
        <f>A!$B$2*E203</f>
        <v>0</v>
      </c>
      <c r="J203" s="27">
        <f t="shared" si="7"/>
        <v>1.616666667</v>
      </c>
      <c r="L203" s="4">
        <v>194.0</v>
      </c>
      <c r="N203" s="37" t="s">
        <v>122</v>
      </c>
      <c r="O203" s="9">
        <f>O202+S202*(Q202*V202-(A!$B$4*(T202+O202/U202)^(1/2)))</f>
        <v>3.825988621</v>
      </c>
      <c r="P203" s="37" t="s">
        <v>123</v>
      </c>
      <c r="Q203" s="36">
        <f>Q202+(S202*O202*(A!$B$8-Q202)/(A!$B$12*A!$B$10))</f>
        <v>0.6384642119</v>
      </c>
      <c r="R203" s="43">
        <f t="shared" si="17"/>
        <v>0.0109</v>
      </c>
      <c r="S203" s="39">
        <f t="shared" si="18"/>
        <v>0.5</v>
      </c>
      <c r="T203" s="40">
        <f t="shared" si="19"/>
        <v>0.1666666667</v>
      </c>
      <c r="U203" s="4">
        <f>A!$B$3 * 3</f>
        <v>224.9868</v>
      </c>
      <c r="V203" s="4">
        <f>A!$B$2*R203</f>
        <v>6.721356235</v>
      </c>
      <c r="W203" s="27">
        <f t="shared" si="20"/>
        <v>5</v>
      </c>
    </row>
    <row r="204">
      <c r="A204" s="37" t="s">
        <v>492</v>
      </c>
      <c r="B204" s="9">
        <f>B203+F203*(D203*I203-(A!$B$4*(G203+B203/H203)^(1/2)))</f>
        <v>1.836702907</v>
      </c>
      <c r="C204" s="37" t="s">
        <v>493</v>
      </c>
      <c r="D204" s="36">
        <f>D203+(F203*B203*(A!$B$8-D203)/(A!$B$12*A!$B$10))</f>
        <v>0.6327232296</v>
      </c>
      <c r="E204" s="19">
        <v>0.0</v>
      </c>
      <c r="F204" s="45">
        <f t="shared" si="2"/>
        <v>0.008333333333</v>
      </c>
      <c r="G204" s="40">
        <f t="shared" si="3"/>
        <v>0.1666666667</v>
      </c>
      <c r="H204" s="4">
        <f>A!$B$3 * 3</f>
        <v>224.9868</v>
      </c>
      <c r="I204" s="4">
        <f>A!$B$2*E204</f>
        <v>0</v>
      </c>
      <c r="J204" s="27">
        <f t="shared" si="7"/>
        <v>1.625</v>
      </c>
      <c r="L204" s="4">
        <v>195.0</v>
      </c>
      <c r="N204" s="37" t="s">
        <v>124</v>
      </c>
      <c r="O204" s="9">
        <f>O203+S203*(Q203*V203-(A!$B$4*(T203+O203/U203)^(1/2)))</f>
        <v>4.257382198</v>
      </c>
      <c r="P204" s="37" t="s">
        <v>125</v>
      </c>
      <c r="Q204" s="36">
        <f>Q203+(S203*O203*(A!$B$8-Q203)/(A!$B$12*A!$B$10))</f>
        <v>0.6465038331</v>
      </c>
      <c r="R204" s="43">
        <f t="shared" si="17"/>
        <v>0.0109</v>
      </c>
      <c r="S204" s="39">
        <f t="shared" si="18"/>
        <v>0.5</v>
      </c>
      <c r="T204" s="40">
        <f t="shared" si="19"/>
        <v>0.1666666667</v>
      </c>
      <c r="U204" s="4">
        <f>A!$B$3 * 3</f>
        <v>224.9868</v>
      </c>
      <c r="V204" s="4">
        <f>A!$B$2*R204</f>
        <v>6.721356235</v>
      </c>
      <c r="W204" s="27">
        <f t="shared" si="20"/>
        <v>5.5</v>
      </c>
    </row>
    <row r="205">
      <c r="A205" s="37" t="s">
        <v>494</v>
      </c>
      <c r="B205" s="9">
        <f>B204+F204*(D204*I204-(A!$B$4*(G204+B204/H204)^(1/2)))</f>
        <v>1.808827767</v>
      </c>
      <c r="C205" s="37" t="s">
        <v>495</v>
      </c>
      <c r="D205" s="36">
        <f>D204+(F204*B204*(A!$B$8-D204)/(A!$B$12*A!$B$10))</f>
        <v>0.6327889665</v>
      </c>
      <c r="E205" s="19">
        <v>0.0</v>
      </c>
      <c r="F205" s="45">
        <f t="shared" si="2"/>
        <v>0.008333333333</v>
      </c>
      <c r="G205" s="40">
        <f t="shared" si="3"/>
        <v>0.1666666667</v>
      </c>
      <c r="H205" s="4">
        <f>A!$B$3 * 3</f>
        <v>224.9868</v>
      </c>
      <c r="I205" s="4">
        <f>A!$B$2*E205</f>
        <v>0</v>
      </c>
      <c r="J205" s="27">
        <f t="shared" si="7"/>
        <v>1.633333333</v>
      </c>
      <c r="L205" s="4">
        <v>196.0</v>
      </c>
      <c r="N205" s="37" t="s">
        <v>126</v>
      </c>
      <c r="O205" s="9">
        <f>O204+S204*(Q204*V204-(A!$B$4*(T204+O204/U204)^(1/2)))</f>
        <v>4.706869604</v>
      </c>
      <c r="P205" s="37" t="s">
        <v>127</v>
      </c>
      <c r="Q205" s="36">
        <f>Q204+(S204*O204*(A!$B$8-Q204)/(A!$B$12*A!$B$10))</f>
        <v>0.6551749457</v>
      </c>
      <c r="R205" s="43">
        <f t="shared" si="17"/>
        <v>0.0109</v>
      </c>
      <c r="S205" s="39">
        <f t="shared" si="18"/>
        <v>0.5</v>
      </c>
      <c r="T205" s="40">
        <f t="shared" si="19"/>
        <v>0.1666666667</v>
      </c>
      <c r="U205" s="4">
        <f>A!$B$3 * 3</f>
        <v>224.9868</v>
      </c>
      <c r="V205" s="4">
        <f>A!$B$2*R205</f>
        <v>6.721356235</v>
      </c>
      <c r="W205" s="27">
        <f t="shared" si="20"/>
        <v>6</v>
      </c>
    </row>
    <row r="206">
      <c r="A206" s="37" t="s">
        <v>496</v>
      </c>
      <c r="B206" s="9">
        <f>B205+F205*(D205*I205-(A!$B$4*(G205+B205/H205)^(1/2)))</f>
        <v>1.780962506</v>
      </c>
      <c r="C206" s="37" t="s">
        <v>497</v>
      </c>
      <c r="D206" s="36">
        <f>D205+(F205*B205*(A!$B$8-D205)/(A!$B$12*A!$B$10))</f>
        <v>0.6328536899</v>
      </c>
      <c r="E206" s="19">
        <v>0.0</v>
      </c>
      <c r="F206" s="45">
        <f t="shared" si="2"/>
        <v>0.008333333333</v>
      </c>
      <c r="G206" s="40">
        <f t="shared" si="3"/>
        <v>0.1666666667</v>
      </c>
      <c r="H206" s="4">
        <f>A!$B$3 * 3</f>
        <v>224.9868</v>
      </c>
      <c r="I206" s="4">
        <f>A!$B$2*E206</f>
        <v>0</v>
      </c>
      <c r="J206" s="27">
        <f t="shared" si="7"/>
        <v>1.641666667</v>
      </c>
      <c r="L206" s="4">
        <v>197.0</v>
      </c>
      <c r="N206" s="37" t="s">
        <v>128</v>
      </c>
      <c r="O206" s="9">
        <f>O205+S205*(Q205*V205-(A!$B$4*(T205+O205/U205)^(1/2)))</f>
        <v>5.176247658</v>
      </c>
      <c r="P206" s="37" t="s">
        <v>129</v>
      </c>
      <c r="Q206" s="36">
        <f>Q205+(S205*O205*(A!$B$8-Q205)/(A!$B$12*A!$B$10))</f>
        <v>0.6644336202</v>
      </c>
      <c r="R206" s="43">
        <f t="shared" si="17"/>
        <v>0.0109</v>
      </c>
      <c r="S206" s="39">
        <f t="shared" si="18"/>
        <v>0.5</v>
      </c>
      <c r="T206" s="40">
        <f t="shared" si="19"/>
        <v>0.1666666667</v>
      </c>
      <c r="U206" s="4">
        <f>A!$B$3 * 3</f>
        <v>224.9868</v>
      </c>
      <c r="V206" s="4">
        <f>A!$B$2*R206</f>
        <v>6.721356235</v>
      </c>
      <c r="W206" s="27">
        <f t="shared" si="20"/>
        <v>6.5</v>
      </c>
    </row>
    <row r="207">
      <c r="A207" s="37" t="s">
        <v>498</v>
      </c>
      <c r="B207" s="9">
        <f>B206+F206*(D206*I206-(A!$B$4*(G206+B206/H206)^(1/2)))</f>
        <v>1.753107124</v>
      </c>
      <c r="C207" s="37" t="s">
        <v>499</v>
      </c>
      <c r="D207" s="36">
        <f>D206+(F206*B206*(A!$B$8-D206)/(A!$B$12*A!$B$10))</f>
        <v>0.6329174008</v>
      </c>
      <c r="E207" s="19">
        <v>0.0</v>
      </c>
      <c r="F207" s="45">
        <f t="shared" si="2"/>
        <v>0.008333333333</v>
      </c>
      <c r="G207" s="40">
        <f t="shared" si="3"/>
        <v>0.1666666667</v>
      </c>
      <c r="H207" s="4">
        <f>A!$B$3 * 3</f>
        <v>224.9868</v>
      </c>
      <c r="I207" s="4">
        <f>A!$B$2*E207</f>
        <v>0</v>
      </c>
      <c r="J207" s="27">
        <f t="shared" si="7"/>
        <v>1.65</v>
      </c>
      <c r="L207" s="4">
        <v>198.0</v>
      </c>
      <c r="N207" s="37" t="s">
        <v>130</v>
      </c>
      <c r="O207" s="9">
        <f>O206+S206*(Q206*V206-(A!$B$4*(T206+O206/U206)^(1/2)))</f>
        <v>5.667134055</v>
      </c>
      <c r="P207" s="37" t="s">
        <v>131</v>
      </c>
      <c r="Q207" s="36">
        <f>Q206+(S206*O206*(A!$B$8-Q206)/(A!$B$12*A!$B$10))</f>
        <v>0.6742305308</v>
      </c>
      <c r="R207" s="43">
        <f t="shared" si="17"/>
        <v>0.0109</v>
      </c>
      <c r="S207" s="39">
        <f t="shared" si="18"/>
        <v>0.5</v>
      </c>
      <c r="T207" s="40">
        <f t="shared" si="19"/>
        <v>0.1666666667</v>
      </c>
      <c r="U207" s="4">
        <f>A!$B$3 * 3</f>
        <v>224.9868</v>
      </c>
      <c r="V207" s="4">
        <f>A!$B$2*R207</f>
        <v>6.721356235</v>
      </c>
      <c r="W207" s="27">
        <f t="shared" si="20"/>
        <v>7</v>
      </c>
    </row>
    <row r="208">
      <c r="A208" s="37" t="s">
        <v>500</v>
      </c>
      <c r="B208" s="9">
        <f>B207+F207*(D207*I207-(A!$B$4*(G207+B207/H207)^(1/2)))</f>
        <v>1.725261621</v>
      </c>
      <c r="C208" s="37" t="s">
        <v>501</v>
      </c>
      <c r="D208" s="36">
        <f>D207+(F207*B207*(A!$B$8-D207)/(A!$B$12*A!$B$10))</f>
        <v>0.6329801002</v>
      </c>
      <c r="E208" s="19">
        <v>0.0</v>
      </c>
      <c r="F208" s="45">
        <f t="shared" si="2"/>
        <v>0.008333333333</v>
      </c>
      <c r="G208" s="40">
        <f t="shared" si="3"/>
        <v>0.1666666667</v>
      </c>
      <c r="H208" s="4">
        <f>A!$B$3 * 3</f>
        <v>224.9868</v>
      </c>
      <c r="I208" s="4">
        <f>A!$B$2*E208</f>
        <v>0</v>
      </c>
      <c r="J208" s="27">
        <f t="shared" si="7"/>
        <v>1.658333333</v>
      </c>
      <c r="L208" s="4">
        <v>199.0</v>
      </c>
      <c r="N208" s="37" t="s">
        <v>132</v>
      </c>
      <c r="O208" s="9">
        <f>O207+S207*(Q207*V207-(A!$B$4*(T207+O207/U207)^(1/2)))</f>
        <v>6.180953761</v>
      </c>
      <c r="P208" s="37" t="s">
        <v>133</v>
      </c>
      <c r="Q208" s="36">
        <f>Q207+(S207*O207*(A!$B$8-Q207)/(A!$B$12*A!$B$10))</f>
        <v>0.684510445</v>
      </c>
      <c r="R208" s="43">
        <f t="shared" si="17"/>
        <v>0.0109</v>
      </c>
      <c r="S208" s="39">
        <f t="shared" si="18"/>
        <v>0.5</v>
      </c>
      <c r="T208" s="40">
        <f t="shared" si="19"/>
        <v>0.1666666667</v>
      </c>
      <c r="U208" s="4">
        <f>A!$B$3 * 3</f>
        <v>224.9868</v>
      </c>
      <c r="V208" s="4">
        <f>A!$B$2*R208</f>
        <v>6.721356235</v>
      </c>
      <c r="W208" s="27">
        <f t="shared" si="20"/>
        <v>7.5</v>
      </c>
    </row>
    <row r="209">
      <c r="A209" s="37" t="s">
        <v>502</v>
      </c>
      <c r="B209" s="9">
        <f>B208+F208*(D208*I208-(A!$B$4*(G208+B208/H208)^(1/2)))</f>
        <v>1.697425997</v>
      </c>
      <c r="C209" s="37" t="s">
        <v>503</v>
      </c>
      <c r="D209" s="36">
        <f>D208+(F208*B208*(A!$B$8-D208)/(A!$B$12*A!$B$10))</f>
        <v>0.6330417892</v>
      </c>
      <c r="E209" s="19">
        <v>0.0</v>
      </c>
      <c r="F209" s="45">
        <f t="shared" si="2"/>
        <v>0.008333333333</v>
      </c>
      <c r="G209" s="40">
        <f t="shared" si="3"/>
        <v>0.1666666667</v>
      </c>
      <c r="H209" s="4">
        <f>A!$B$3 * 3</f>
        <v>224.9868</v>
      </c>
      <c r="I209" s="4">
        <f>A!$B$2*E209</f>
        <v>0</v>
      </c>
      <c r="J209" s="27">
        <f t="shared" si="7"/>
        <v>1.666666667</v>
      </c>
      <c r="L209" s="4">
        <v>200.0</v>
      </c>
      <c r="N209" s="37" t="s">
        <v>134</v>
      </c>
      <c r="O209" s="9">
        <f>O208+S208*(Q208*V208-(A!$B$4*(T208+O208/U208)^(1/2)))</f>
        <v>6.718923902</v>
      </c>
      <c r="P209" s="37" t="s">
        <v>135</v>
      </c>
      <c r="Q209" s="36">
        <f>Q208+(S208*O208*(A!$B$8-Q208)/(A!$B$12*A!$B$10))</f>
        <v>0.6952118921</v>
      </c>
      <c r="R209" s="43">
        <f t="shared" si="17"/>
        <v>0.0109</v>
      </c>
      <c r="S209" s="39">
        <f t="shared" si="18"/>
        <v>0.5</v>
      </c>
      <c r="T209" s="40">
        <f t="shared" si="19"/>
        <v>0.1666666667</v>
      </c>
      <c r="U209" s="4">
        <f>A!$B$3 * 3</f>
        <v>224.9868</v>
      </c>
      <c r="V209" s="4">
        <f>A!$B$2*R209</f>
        <v>6.721356235</v>
      </c>
      <c r="W209" s="27">
        <f t="shared" si="20"/>
        <v>8</v>
      </c>
    </row>
    <row r="210">
      <c r="A210" s="37" t="s">
        <v>504</v>
      </c>
      <c r="B210" s="9">
        <f>B209+F209*(D209*I209-(A!$B$4*(G209+B209/H209)^(1/2)))</f>
        <v>1.669600251</v>
      </c>
      <c r="C210" s="37" t="s">
        <v>505</v>
      </c>
      <c r="D210" s="36">
        <f>D209+(F209*B209*(A!$B$8-D209)/(A!$B$12*A!$B$10))</f>
        <v>0.633102469</v>
      </c>
      <c r="E210" s="19">
        <v>0.0</v>
      </c>
      <c r="F210" s="45">
        <f t="shared" si="2"/>
        <v>0.008333333333</v>
      </c>
      <c r="G210" s="40">
        <f t="shared" si="3"/>
        <v>0.1666666667</v>
      </c>
      <c r="H210" s="4">
        <f>A!$B$3 * 3</f>
        <v>224.9868</v>
      </c>
      <c r="I210" s="4">
        <f>A!$B$2*E210</f>
        <v>0</v>
      </c>
      <c r="J210" s="27">
        <f t="shared" si="7"/>
        <v>1.675</v>
      </c>
      <c r="L210" s="4">
        <v>201.0</v>
      </c>
      <c r="N210" s="37" t="s">
        <v>136</v>
      </c>
      <c r="O210" s="9">
        <f>O209+S209*(Q209*V209-(A!$B$4*(T209+O209/U209)^(1/2)))</f>
        <v>7.28203776</v>
      </c>
      <c r="P210" s="37" t="s">
        <v>137</v>
      </c>
      <c r="Q210" s="36">
        <f>Q209+(S209*O209*(A!$B$8-Q209)/(A!$B$12*A!$B$10))</f>
        <v>0.7062670575</v>
      </c>
      <c r="R210" s="43">
        <f t="shared" si="17"/>
        <v>0.0109</v>
      </c>
      <c r="S210" s="39">
        <f t="shared" si="18"/>
        <v>0.5</v>
      </c>
      <c r="T210" s="40">
        <f t="shared" si="19"/>
        <v>0.1666666667</v>
      </c>
      <c r="U210" s="4">
        <f>A!$B$3 * 3</f>
        <v>224.9868</v>
      </c>
      <c r="V210" s="4">
        <f>A!$B$2*R210</f>
        <v>6.721356235</v>
      </c>
      <c r="W210" s="27">
        <f t="shared" si="20"/>
        <v>8.5</v>
      </c>
    </row>
    <row r="211">
      <c r="A211" s="37" t="s">
        <v>506</v>
      </c>
      <c r="B211" s="9">
        <f>B210+F210*(D210*I210-(A!$B$4*(G210+B210/H210)^(1/2)))</f>
        <v>1.641784385</v>
      </c>
      <c r="C211" s="37" t="s">
        <v>507</v>
      </c>
      <c r="D211" s="36">
        <f>D210+(F210*B210*(A!$B$8-D210)/(A!$B$12*A!$B$10))</f>
        <v>0.6331621404</v>
      </c>
      <c r="E211" s="19">
        <v>0.0</v>
      </c>
      <c r="F211" s="45">
        <f t="shared" si="2"/>
        <v>0.008333333333</v>
      </c>
      <c r="G211" s="40">
        <f t="shared" si="3"/>
        <v>0.1666666667</v>
      </c>
      <c r="H211" s="4">
        <f>A!$B$3 * 3</f>
        <v>224.9868</v>
      </c>
      <c r="I211" s="4">
        <f>A!$B$2*E211</f>
        <v>0</v>
      </c>
      <c r="J211" s="27">
        <f t="shared" si="7"/>
        <v>1.683333333</v>
      </c>
      <c r="L211" s="4">
        <v>202.0</v>
      </c>
      <c r="N211" s="37" t="s">
        <v>138</v>
      </c>
      <c r="O211" s="9">
        <f>O210+S210*(Q210*V210-(A!$B$4*(T210+O210/U210)^(1/2)))</f>
        <v>7.871048621</v>
      </c>
      <c r="P211" s="37" t="s">
        <v>139</v>
      </c>
      <c r="Q211" s="36">
        <f>Q210+(S210*O210*(A!$B$8-Q210)/(A!$B$12*A!$B$10))</f>
        <v>0.7176019444</v>
      </c>
      <c r="R211" s="43">
        <f t="shared" si="17"/>
        <v>0.0109</v>
      </c>
      <c r="S211" s="39">
        <f t="shared" si="18"/>
        <v>0.5</v>
      </c>
      <c r="T211" s="40">
        <f t="shared" si="19"/>
        <v>0.1666666667</v>
      </c>
      <c r="U211" s="4">
        <f>A!$B$3 * 3</f>
        <v>224.9868</v>
      </c>
      <c r="V211" s="4">
        <f>A!$B$2*R211</f>
        <v>6.721356235</v>
      </c>
      <c r="W211" s="27">
        <f t="shared" si="20"/>
        <v>9</v>
      </c>
    </row>
    <row r="212">
      <c r="A212" s="37" t="s">
        <v>508</v>
      </c>
      <c r="B212" s="9">
        <f>B211+F211*(D211*I211-(A!$B$4*(G211+B211/H211)^(1/2)))</f>
        <v>1.613978397</v>
      </c>
      <c r="C212" s="37" t="s">
        <v>509</v>
      </c>
      <c r="D212" s="36">
        <f>D211+(F211*B211*(A!$B$8-D211)/(A!$B$12*A!$B$10))</f>
        <v>0.6332208046</v>
      </c>
      <c r="E212" s="19">
        <v>0.0</v>
      </c>
      <c r="F212" s="45">
        <f t="shared" si="2"/>
        <v>0.008333333333</v>
      </c>
      <c r="G212" s="40">
        <f t="shared" si="3"/>
        <v>0.1666666667</v>
      </c>
      <c r="H212" s="4">
        <f>A!$B$3 * 3</f>
        <v>224.9868</v>
      </c>
      <c r="I212" s="4">
        <f>A!$B$2*E212</f>
        <v>0</v>
      </c>
      <c r="J212" s="27">
        <f t="shared" si="7"/>
        <v>1.691666667</v>
      </c>
      <c r="L212" s="4">
        <v>203.0</v>
      </c>
      <c r="N212" s="37" t="s">
        <v>140</v>
      </c>
      <c r="O212" s="9">
        <f>O211+S211*(Q211*V211-(A!$B$4*(T211+O211/U211)^(1/2)))</f>
        <v>8.486454368</v>
      </c>
      <c r="P212" s="37" t="s">
        <v>141</v>
      </c>
      <c r="Q212" s="36">
        <f>Q211+(S211*O211*(A!$B$8-Q211)/(A!$B$12*A!$B$10))</f>
        <v>0.7291368379</v>
      </c>
      <c r="R212" s="43">
        <f t="shared" si="17"/>
        <v>0.0109</v>
      </c>
      <c r="S212" s="39">
        <f t="shared" si="18"/>
        <v>0.5</v>
      </c>
      <c r="T212" s="40">
        <f t="shared" si="19"/>
        <v>0.1666666667</v>
      </c>
      <c r="U212" s="4">
        <f>A!$B$3 * 3</f>
        <v>224.9868</v>
      </c>
      <c r="V212" s="4">
        <f>A!$B$2*R212</f>
        <v>6.721356235</v>
      </c>
      <c r="W212" s="27">
        <f t="shared" si="20"/>
        <v>9.5</v>
      </c>
    </row>
    <row r="213">
      <c r="A213" s="37" t="s">
        <v>510</v>
      </c>
      <c r="B213" s="9">
        <f>B212+F212*(D212*I212-(A!$B$4*(G212+B212/H212)^(1/2)))</f>
        <v>1.586182288</v>
      </c>
      <c r="C213" s="37" t="s">
        <v>511</v>
      </c>
      <c r="D213" s="36">
        <f>D212+(F212*B212*(A!$B$8-D212)/(A!$B$12*A!$B$10))</f>
        <v>0.6332784626</v>
      </c>
      <c r="E213" s="19">
        <v>0.0</v>
      </c>
      <c r="F213" s="45">
        <f t="shared" si="2"/>
        <v>0.008333333333</v>
      </c>
      <c r="G213" s="40">
        <f t="shared" si="3"/>
        <v>0.1666666667</v>
      </c>
      <c r="H213" s="4">
        <f>A!$B$3 * 3</f>
        <v>224.9868</v>
      </c>
      <c r="I213" s="4">
        <f>A!$B$2*E213</f>
        <v>0</v>
      </c>
      <c r="J213" s="27">
        <f t="shared" si="7"/>
        <v>1.7</v>
      </c>
      <c r="L213" s="4">
        <v>204.0</v>
      </c>
      <c r="N213" s="37" t="s">
        <v>142</v>
      </c>
      <c r="O213" s="9">
        <f>O212+S212*(Q212*V212-(A!$B$4*(T212+O212/U212)^(1/2)))</f>
        <v>9.128483778</v>
      </c>
      <c r="P213" s="37" t="s">
        <v>143</v>
      </c>
      <c r="Q213" s="36">
        <f>Q212+(S212*O212*(A!$B$8-Q212)/(A!$B$12*A!$B$10))</f>
        <v>0.740787095</v>
      </c>
      <c r="R213" s="43">
        <f t="shared" si="17"/>
        <v>0.0109</v>
      </c>
      <c r="S213" s="39">
        <f t="shared" si="18"/>
        <v>0.5</v>
      </c>
      <c r="T213" s="40">
        <f t="shared" si="19"/>
        <v>0.1666666667</v>
      </c>
      <c r="U213" s="4">
        <f>A!$B$3 * 3</f>
        <v>224.9868</v>
      </c>
      <c r="V213" s="4">
        <f>A!$B$2*R213</f>
        <v>6.721356235</v>
      </c>
      <c r="W213" s="27">
        <f t="shared" si="20"/>
        <v>10</v>
      </c>
    </row>
    <row r="214">
      <c r="A214" s="37" t="s">
        <v>512</v>
      </c>
      <c r="B214" s="9">
        <f>B213+F213*(D213*I213-(A!$B$4*(G213+B213/H213)^(1/2)))</f>
        <v>1.558396058</v>
      </c>
      <c r="C214" s="37" t="s">
        <v>513</v>
      </c>
      <c r="D214" s="36">
        <f>D213+(F213*B213*(A!$B$8-D213)/(A!$B$12*A!$B$10))</f>
        <v>0.6333351153</v>
      </c>
      <c r="E214" s="19">
        <v>0.0</v>
      </c>
      <c r="F214" s="45">
        <f t="shared" si="2"/>
        <v>0.008333333333</v>
      </c>
      <c r="G214" s="40">
        <f t="shared" si="3"/>
        <v>0.1666666667</v>
      </c>
      <c r="H214" s="4">
        <f>A!$B$3 * 3</f>
        <v>224.9868</v>
      </c>
      <c r="I214" s="4">
        <f>A!$B$2*E214</f>
        <v>0</v>
      </c>
      <c r="J214" s="27">
        <f t="shared" si="7"/>
        <v>1.708333333</v>
      </c>
      <c r="L214" s="4">
        <v>205.0</v>
      </c>
      <c r="N214" s="37" t="s">
        <v>144</v>
      </c>
      <c r="O214" s="9">
        <f>O213+S213*(Q213*V213-(A!$B$4*(T213+O213/U213)^(1/2)))</f>
        <v>9.79708557</v>
      </c>
      <c r="P214" s="37" t="s">
        <v>145</v>
      </c>
      <c r="Q214" s="36">
        <f>Q213+(S213*O213*(A!$B$8-Q213)/(A!$B$12*A!$B$10))</f>
        <v>0.7524642677</v>
      </c>
      <c r="R214" s="43">
        <f t="shared" si="17"/>
        <v>0.0109</v>
      </c>
      <c r="S214" s="39">
        <f t="shared" si="18"/>
        <v>0.5</v>
      </c>
      <c r="T214" s="40">
        <f t="shared" si="19"/>
        <v>0.1666666667</v>
      </c>
      <c r="U214" s="4">
        <f>A!$B$3 * 3</f>
        <v>224.9868</v>
      </c>
      <c r="V214" s="4">
        <f>A!$B$2*R214</f>
        <v>6.721356235</v>
      </c>
      <c r="W214" s="27">
        <f t="shared" si="20"/>
        <v>10.5</v>
      </c>
    </row>
    <row r="215">
      <c r="A215" s="37" t="s">
        <v>514</v>
      </c>
      <c r="B215" s="9">
        <f>B214+F214*(D214*I214-(A!$B$4*(G214+B214/H214)^(1/2)))</f>
        <v>1.530619707</v>
      </c>
      <c r="C215" s="37" t="s">
        <v>515</v>
      </c>
      <c r="D215" s="36">
        <f>D214+(F214*B214*(A!$B$8-D214)/(A!$B$12*A!$B$10))</f>
        <v>0.6333907638</v>
      </c>
      <c r="E215" s="19">
        <v>0.0</v>
      </c>
      <c r="F215" s="45">
        <f t="shared" si="2"/>
        <v>0.008333333333</v>
      </c>
      <c r="G215" s="40">
        <f t="shared" si="3"/>
        <v>0.1666666667</v>
      </c>
      <c r="H215" s="4">
        <f>A!$B$3 * 3</f>
        <v>224.9868</v>
      </c>
      <c r="I215" s="4">
        <f>A!$B$2*E215</f>
        <v>0</v>
      </c>
      <c r="J215" s="27">
        <f t="shared" si="7"/>
        <v>1.716666667</v>
      </c>
      <c r="L215" s="4">
        <v>206.0</v>
      </c>
      <c r="N215" s="37" t="s">
        <v>146</v>
      </c>
      <c r="O215" s="9">
        <f>O214+S214*(Q214*V214-(A!$B$4*(T214+O214/U214)^(1/2)))</f>
        <v>10.49192125</v>
      </c>
      <c r="P215" s="37" t="s">
        <v>147</v>
      </c>
      <c r="Q215" s="36">
        <f>Q214+(S214*O214*(A!$B$8-Q214)/(A!$B$12*A!$B$10))</f>
        <v>0.764077548</v>
      </c>
      <c r="R215" s="43">
        <f t="shared" si="17"/>
        <v>0.0109</v>
      </c>
      <c r="S215" s="39">
        <f t="shared" si="18"/>
        <v>0.5</v>
      </c>
      <c r="T215" s="40">
        <f t="shared" si="19"/>
        <v>0.1666666667</v>
      </c>
      <c r="U215" s="4">
        <f>A!$B$3 * 3</f>
        <v>224.9868</v>
      </c>
      <c r="V215" s="4">
        <f>A!$B$2*R215</f>
        <v>6.721356235</v>
      </c>
      <c r="W215" s="27">
        <f t="shared" si="20"/>
        <v>11</v>
      </c>
    </row>
    <row r="216">
      <c r="A216" s="37" t="s">
        <v>516</v>
      </c>
      <c r="B216" s="9">
        <f>B215+F215*(D215*I215-(A!$B$4*(G215+B215/H215)^(1/2)))</f>
        <v>1.502853235</v>
      </c>
      <c r="C216" s="37" t="s">
        <v>517</v>
      </c>
      <c r="D216" s="36">
        <f>D215+(F215*B215*(A!$B$8-D215)/(A!$B$12*A!$B$10))</f>
        <v>0.633445409</v>
      </c>
      <c r="E216" s="19">
        <v>0.0</v>
      </c>
      <c r="F216" s="45">
        <f t="shared" si="2"/>
        <v>0.008333333333</v>
      </c>
      <c r="G216" s="40">
        <f t="shared" si="3"/>
        <v>0.1666666667</v>
      </c>
      <c r="H216" s="4">
        <f>A!$B$3 * 3</f>
        <v>224.9868</v>
      </c>
      <c r="I216" s="4">
        <f>A!$B$2*E216</f>
        <v>0</v>
      </c>
      <c r="J216" s="27">
        <f t="shared" si="7"/>
        <v>1.725</v>
      </c>
      <c r="L216" s="4">
        <v>207.0</v>
      </c>
      <c r="N216" s="37" t="s">
        <v>148</v>
      </c>
      <c r="O216" s="9">
        <f>O215+S215*(Q215*V215-(A!$B$4*(T215+O215/U215)^(1/2)))</f>
        <v>11.21236272</v>
      </c>
      <c r="P216" s="37" t="s">
        <v>149</v>
      </c>
      <c r="Q216" s="36">
        <f>Q215+(S215*O215*(A!$B$8-Q215)/(A!$B$12*A!$B$10))</f>
        <v>0.7755355004</v>
      </c>
      <c r="R216" s="43">
        <f t="shared" si="17"/>
        <v>0.0109</v>
      </c>
      <c r="S216" s="39">
        <f t="shared" si="18"/>
        <v>0.5</v>
      </c>
      <c r="T216" s="40">
        <f t="shared" si="19"/>
        <v>0.1666666667</v>
      </c>
      <c r="U216" s="4">
        <f>A!$B$3 * 3</f>
        <v>224.9868</v>
      </c>
      <c r="V216" s="4">
        <f>A!$B$2*R216</f>
        <v>6.721356235</v>
      </c>
      <c r="W216" s="27">
        <f t="shared" si="20"/>
        <v>11.5</v>
      </c>
    </row>
    <row r="217">
      <c r="A217" s="37" t="s">
        <v>518</v>
      </c>
      <c r="B217" s="9">
        <f>B216+F216*(D216*I216-(A!$B$4*(G216+B216/H216)^(1/2)))</f>
        <v>1.475096642</v>
      </c>
      <c r="C217" s="37" t="s">
        <v>519</v>
      </c>
      <c r="D217" s="36">
        <f>D216+(F216*B216*(A!$B$8-D216)/(A!$B$12*A!$B$10))</f>
        <v>0.6334990519</v>
      </c>
      <c r="E217" s="19">
        <v>0.0</v>
      </c>
      <c r="F217" s="45">
        <f t="shared" si="2"/>
        <v>0.008333333333</v>
      </c>
      <c r="G217" s="40">
        <f t="shared" si="3"/>
        <v>0.1666666667</v>
      </c>
      <c r="H217" s="4">
        <f>A!$B$3 * 3</f>
        <v>224.9868</v>
      </c>
      <c r="I217" s="4">
        <f>A!$B$2*E217</f>
        <v>0</v>
      </c>
      <c r="J217" s="27">
        <f t="shared" si="7"/>
        <v>1.733333333</v>
      </c>
      <c r="L217" s="4">
        <v>208.0</v>
      </c>
      <c r="N217" s="37" t="s">
        <v>150</v>
      </c>
      <c r="O217" s="9">
        <f>O216+S216*(Q216*V216-(A!$B$4*(T216+O216/U216)^(1/2)))</f>
        <v>11.95749554</v>
      </c>
      <c r="P217" s="37" t="s">
        <v>151</v>
      </c>
      <c r="Q217" s="36">
        <f>Q216+(S216*O216*(A!$B$8-Q216)/(A!$B$12*A!$B$10))</f>
        <v>0.7867480254</v>
      </c>
      <c r="R217" s="43">
        <f t="shared" si="17"/>
        <v>0.0109</v>
      </c>
      <c r="S217" s="39">
        <f t="shared" si="18"/>
        <v>0.5</v>
      </c>
      <c r="T217" s="40">
        <f t="shared" si="19"/>
        <v>0.1666666667</v>
      </c>
      <c r="U217" s="4">
        <f>A!$B$3 * 3</f>
        <v>224.9868</v>
      </c>
      <c r="V217" s="4">
        <f>A!$B$2*R217</f>
        <v>6.721356235</v>
      </c>
      <c r="W217" s="27">
        <f t="shared" si="20"/>
        <v>12</v>
      </c>
    </row>
    <row r="218">
      <c r="A218" s="37" t="s">
        <v>520</v>
      </c>
      <c r="B218" s="9">
        <f>B217+F217*(D217*I217-(A!$B$4*(G217+B217/H217)^(1/2)))</f>
        <v>1.447349927</v>
      </c>
      <c r="C218" s="37" t="s">
        <v>521</v>
      </c>
      <c r="D218" s="36">
        <f>D217+(F217*B217*(A!$B$8-D217)/(A!$B$12*A!$B$10))</f>
        <v>0.6335516934</v>
      </c>
      <c r="E218" s="19">
        <v>0.0</v>
      </c>
      <c r="F218" s="45">
        <f t="shared" si="2"/>
        <v>0.008333333333</v>
      </c>
      <c r="G218" s="40">
        <f t="shared" si="3"/>
        <v>0.1666666667</v>
      </c>
      <c r="H218" s="4">
        <f>A!$B$3 * 3</f>
        <v>224.9868</v>
      </c>
      <c r="I218" s="4">
        <f>A!$B$2*E218</f>
        <v>0</v>
      </c>
      <c r="J218" s="27">
        <f t="shared" si="7"/>
        <v>1.741666667</v>
      </c>
      <c r="L218" s="4">
        <v>209.0</v>
      </c>
      <c r="N218" s="37" t="s">
        <v>152</v>
      </c>
      <c r="O218" s="9">
        <f>O217+S217*(Q217*V217-(A!$B$4*(T217+O217/U217)^(1/2)))</f>
        <v>12.72612849</v>
      </c>
      <c r="P218" s="37" t="s">
        <v>153</v>
      </c>
      <c r="Q218" s="36">
        <f>Q217+(S217*O217*(A!$B$8-Q217)/(A!$B$12*A!$B$10))</f>
        <v>0.797628474</v>
      </c>
      <c r="R218" s="43">
        <f t="shared" si="17"/>
        <v>0.0109</v>
      </c>
      <c r="S218" s="39">
        <f t="shared" si="18"/>
        <v>0.5</v>
      </c>
      <c r="T218" s="40">
        <f t="shared" si="19"/>
        <v>0.1666666667</v>
      </c>
      <c r="U218" s="4">
        <f>A!$B$3 * 3</f>
        <v>224.9868</v>
      </c>
      <c r="V218" s="4">
        <f>A!$B$2*R218</f>
        <v>6.721356235</v>
      </c>
      <c r="W218" s="27">
        <f t="shared" si="20"/>
        <v>12.5</v>
      </c>
    </row>
    <row r="219">
      <c r="A219" s="37" t="s">
        <v>522</v>
      </c>
      <c r="B219" s="9">
        <f>B218+F218*(D218*I218-(A!$B$4*(G218+B218/H218)^(1/2)))</f>
        <v>1.419613092</v>
      </c>
      <c r="C219" s="37" t="s">
        <v>523</v>
      </c>
      <c r="D219" s="36">
        <f>D218+(F218*B218*(A!$B$8-D218)/(A!$B$12*A!$B$10))</f>
        <v>0.6336033346</v>
      </c>
      <c r="E219" s="19">
        <v>0.0</v>
      </c>
      <c r="F219" s="45">
        <f t="shared" si="2"/>
        <v>0.008333333333</v>
      </c>
      <c r="G219" s="40">
        <f t="shared" si="3"/>
        <v>0.1666666667</v>
      </c>
      <c r="H219" s="4">
        <f>A!$B$3 * 3</f>
        <v>224.9868</v>
      </c>
      <c r="I219" s="4">
        <f>A!$B$2*E219</f>
        <v>0</v>
      </c>
      <c r="J219" s="27">
        <f t="shared" si="7"/>
        <v>1.75</v>
      </c>
      <c r="L219" s="4">
        <v>210.0</v>
      </c>
      <c r="N219" s="37" t="s">
        <v>154</v>
      </c>
      <c r="O219" s="9">
        <f>O218+S218*(Q218*V218-(A!$B$4*(T218+O218/U218)^(1/2)))</f>
        <v>13.51680981</v>
      </c>
      <c r="P219" s="37" t="s">
        <v>155</v>
      </c>
      <c r="Q219" s="36">
        <f>Q218+(S218*O218*(A!$B$8-Q218)/(A!$B$12*A!$B$10))</f>
        <v>0.8080958125</v>
      </c>
      <c r="R219" s="43">
        <f t="shared" si="17"/>
        <v>0.0109</v>
      </c>
      <c r="S219" s="39">
        <f t="shared" si="18"/>
        <v>0.5</v>
      </c>
      <c r="T219" s="40">
        <f t="shared" si="19"/>
        <v>0.1666666667</v>
      </c>
      <c r="U219" s="4">
        <f>A!$B$3 * 3</f>
        <v>224.9868</v>
      </c>
      <c r="V219" s="4">
        <f>A!$B$2*R219</f>
        <v>6.721356235</v>
      </c>
      <c r="W219" s="27">
        <f t="shared" si="20"/>
        <v>13</v>
      </c>
    </row>
    <row r="220">
      <c r="A220" s="37" t="s">
        <v>524</v>
      </c>
      <c r="B220" s="9">
        <f>B219+F219*(D219*I219-(A!$B$4*(G219+B219/H219)^(1/2)))</f>
        <v>1.391886135</v>
      </c>
      <c r="C220" s="37" t="s">
        <v>525</v>
      </c>
      <c r="D220" s="36">
        <f>D219+(F219*B219*(A!$B$8-D219)/(A!$B$12*A!$B$10))</f>
        <v>0.6336539763</v>
      </c>
      <c r="E220" s="19">
        <v>0.0</v>
      </c>
      <c r="F220" s="45">
        <f t="shared" si="2"/>
        <v>0.008333333333</v>
      </c>
      <c r="G220" s="40">
        <f t="shared" si="3"/>
        <v>0.1666666667</v>
      </c>
      <c r="H220" s="4">
        <f>A!$B$3 * 3</f>
        <v>224.9868</v>
      </c>
      <c r="I220" s="4">
        <f>A!$B$2*E220</f>
        <v>0</v>
      </c>
      <c r="J220" s="27">
        <f t="shared" si="7"/>
        <v>1.758333333</v>
      </c>
      <c r="L220" s="4">
        <v>211.0</v>
      </c>
      <c r="N220" s="37" t="s">
        <v>156</v>
      </c>
      <c r="O220" s="9">
        <f>O219+S219*(Q219*V219-(A!$B$4*(T219+O219/U219)^(1/2)))</f>
        <v>14.32785018</v>
      </c>
      <c r="P220" s="37" t="s">
        <v>157</v>
      </c>
      <c r="Q220" s="36">
        <f>Q219+(S219*O219*(A!$B$8-Q219)/(A!$B$12*A!$B$10))</f>
        <v>0.818076726</v>
      </c>
      <c r="R220" s="43">
        <f t="shared" si="17"/>
        <v>0.0109</v>
      </c>
      <c r="S220" s="39">
        <f t="shared" si="18"/>
        <v>0.5</v>
      </c>
      <c r="T220" s="40">
        <f t="shared" si="19"/>
        <v>0.1666666667</v>
      </c>
      <c r="U220" s="4">
        <f>A!$B$3 * 3</f>
        <v>224.9868</v>
      </c>
      <c r="V220" s="4">
        <f>A!$B$2*R220</f>
        <v>6.721356235</v>
      </c>
      <c r="W220" s="27">
        <f t="shared" si="20"/>
        <v>13.5</v>
      </c>
    </row>
    <row r="221">
      <c r="A221" s="37" t="s">
        <v>526</v>
      </c>
      <c r="B221" s="9">
        <f>B220+F220*(D220*I220-(A!$B$4*(G220+B220/H220)^(1/2)))</f>
        <v>1.364169057</v>
      </c>
      <c r="C221" s="37" t="s">
        <v>527</v>
      </c>
      <c r="D221" s="36">
        <f>D220+(F220*B220*(A!$B$8-D220)/(A!$B$12*A!$B$10))</f>
        <v>0.6337036195</v>
      </c>
      <c r="E221" s="19">
        <v>0.0</v>
      </c>
      <c r="F221" s="45">
        <f t="shared" si="2"/>
        <v>0.008333333333</v>
      </c>
      <c r="G221" s="40">
        <f t="shared" si="3"/>
        <v>0.1666666667</v>
      </c>
      <c r="H221" s="4">
        <f>A!$B$3 * 3</f>
        <v>224.9868</v>
      </c>
      <c r="I221" s="4">
        <f>A!$B$2*E221</f>
        <v>0</v>
      </c>
      <c r="J221" s="27">
        <f t="shared" si="7"/>
        <v>1.766666667</v>
      </c>
      <c r="L221" s="4">
        <v>212.0</v>
      </c>
      <c r="N221" s="37" t="s">
        <v>158</v>
      </c>
      <c r="O221" s="9">
        <f>O220+S220*(Q220*V220-(A!$B$4*(T220+O220/U220)^(1/2)))</f>
        <v>15.15735218</v>
      </c>
      <c r="P221" s="37" t="s">
        <v>159</v>
      </c>
      <c r="Q221" s="36">
        <f>Q220+(S220*O220*(A!$B$8-Q220)/(A!$B$12*A!$B$10))</f>
        <v>0.8275075388</v>
      </c>
      <c r="R221" s="43">
        <f t="shared" si="17"/>
        <v>0.0109</v>
      </c>
      <c r="S221" s="39">
        <f t="shared" si="18"/>
        <v>0.5</v>
      </c>
      <c r="T221" s="40">
        <f t="shared" si="19"/>
        <v>0.1666666667</v>
      </c>
      <c r="U221" s="4">
        <f>A!$B$3 * 3</f>
        <v>224.9868</v>
      </c>
      <c r="V221" s="4">
        <f>A!$B$2*R221</f>
        <v>6.721356235</v>
      </c>
      <c r="W221" s="27">
        <f t="shared" si="20"/>
        <v>14</v>
      </c>
    </row>
    <row r="222">
      <c r="A222" s="37" t="s">
        <v>528</v>
      </c>
      <c r="B222" s="9">
        <f>B221+F221*(D221*I221-(A!$B$4*(G221+B221/H221)^(1/2)))</f>
        <v>1.336461858</v>
      </c>
      <c r="C222" s="37" t="s">
        <v>529</v>
      </c>
      <c r="D222" s="36">
        <f>D221+(F221*B221*(A!$B$8-D221)/(A!$B$12*A!$B$10))</f>
        <v>0.633752265</v>
      </c>
      <c r="E222" s="19">
        <v>0.0</v>
      </c>
      <c r="F222" s="45">
        <f t="shared" si="2"/>
        <v>0.008333333333</v>
      </c>
      <c r="G222" s="40">
        <f t="shared" si="3"/>
        <v>0.1666666667</v>
      </c>
      <c r="H222" s="4">
        <f>A!$B$3 * 3</f>
        <v>224.9868</v>
      </c>
      <c r="I222" s="4">
        <f>A!$B$2*E222</f>
        <v>0</v>
      </c>
      <c r="J222" s="27">
        <f t="shared" si="7"/>
        <v>1.775</v>
      </c>
      <c r="L222" s="4">
        <v>213.0</v>
      </c>
      <c r="N222" s="37" t="s">
        <v>160</v>
      </c>
      <c r="O222" s="9">
        <f>O221+S221*(Q221*V221-(A!$B$4*(T221+O221/U221)^(1/2)))</f>
        <v>16.00324536</v>
      </c>
      <c r="P222" s="37" t="s">
        <v>161</v>
      </c>
      <c r="Q222" s="36">
        <f>Q221+(S221*O221*(A!$B$8-Q221)/(A!$B$12*A!$B$10))</f>
        <v>0.8363358366</v>
      </c>
      <c r="R222" s="43">
        <f t="shared" si="17"/>
        <v>0.0109</v>
      </c>
      <c r="S222" s="39">
        <f t="shared" si="18"/>
        <v>0.5</v>
      </c>
      <c r="T222" s="40">
        <f t="shared" si="19"/>
        <v>0.1666666667</v>
      </c>
      <c r="U222" s="4">
        <f>A!$B$3 * 3</f>
        <v>224.9868</v>
      </c>
      <c r="V222" s="4">
        <f>A!$B$2*R222</f>
        <v>6.721356235</v>
      </c>
      <c r="W222" s="27">
        <f t="shared" si="20"/>
        <v>14.5</v>
      </c>
    </row>
    <row r="223">
      <c r="A223" s="37" t="s">
        <v>530</v>
      </c>
      <c r="B223" s="9">
        <f>B222+F222*(D222*I222-(A!$B$4*(G222+B222/H222)^(1/2)))</f>
        <v>1.308764538</v>
      </c>
      <c r="C223" s="37" t="s">
        <v>531</v>
      </c>
      <c r="D223" s="36">
        <f>D222+(F222*B222*(A!$B$8-D222)/(A!$B$12*A!$B$10))</f>
        <v>0.6337999138</v>
      </c>
      <c r="E223" s="19">
        <v>0.0</v>
      </c>
      <c r="F223" s="45">
        <f t="shared" si="2"/>
        <v>0.008333333333</v>
      </c>
      <c r="G223" s="40">
        <f t="shared" si="3"/>
        <v>0.1666666667</v>
      </c>
      <c r="H223" s="4">
        <f>A!$B$3 * 3</f>
        <v>224.9868</v>
      </c>
      <c r="I223" s="4">
        <f>A!$B$2*E223</f>
        <v>0</v>
      </c>
      <c r="J223" s="27">
        <f t="shared" si="7"/>
        <v>1.783333333</v>
      </c>
      <c r="L223" s="4">
        <v>214.0</v>
      </c>
      <c r="N223" s="37" t="s">
        <v>162</v>
      </c>
      <c r="O223" s="9">
        <f>O222+S222*(Q222*V222-(A!$B$4*(T222+O222/U222)^(1/2)))</f>
        <v>16.86332612</v>
      </c>
      <c r="P223" s="37" t="s">
        <v>163</v>
      </c>
      <c r="Q223" s="36">
        <f>Q222+(S222*O222*(A!$B$8-Q222)/(A!$B$12*A!$B$10))</f>
        <v>0.8445216886</v>
      </c>
      <c r="R223" s="43">
        <f t="shared" si="17"/>
        <v>0.0109</v>
      </c>
      <c r="S223" s="39">
        <f t="shared" si="18"/>
        <v>0.5</v>
      </c>
      <c r="T223" s="40">
        <f t="shared" si="19"/>
        <v>0.1666666667</v>
      </c>
      <c r="U223" s="4">
        <f>A!$B$3 * 3</f>
        <v>224.9868</v>
      </c>
      <c r="V223" s="4">
        <f>A!$B$2*R223</f>
        <v>6.721356235</v>
      </c>
      <c r="W223" s="27">
        <f t="shared" si="20"/>
        <v>15</v>
      </c>
    </row>
    <row r="224">
      <c r="A224" s="37" t="s">
        <v>532</v>
      </c>
      <c r="B224" s="9">
        <f>B223+F223*(D223*I223-(A!$B$4*(G223+B223/H223)^(1/2)))</f>
        <v>1.281077097</v>
      </c>
      <c r="C224" s="37" t="s">
        <v>533</v>
      </c>
      <c r="D224" s="36">
        <f>D223+(F223*B223*(A!$B$8-D223)/(A!$B$12*A!$B$10))</f>
        <v>0.6338465668</v>
      </c>
      <c r="E224" s="19">
        <v>0.0</v>
      </c>
      <c r="F224" s="45">
        <f t="shared" si="2"/>
        <v>0.008333333333</v>
      </c>
      <c r="G224" s="40">
        <f t="shared" si="3"/>
        <v>0.1666666667</v>
      </c>
      <c r="H224" s="4">
        <f>A!$B$3 * 3</f>
        <v>224.9868</v>
      </c>
      <c r="I224" s="4">
        <f>A!$B$2*E224</f>
        <v>0</v>
      </c>
      <c r="J224" s="27">
        <f t="shared" si="7"/>
        <v>1.791666667</v>
      </c>
      <c r="L224" s="4">
        <v>215.0</v>
      </c>
      <c r="N224" s="37" t="s">
        <v>164</v>
      </c>
      <c r="O224" s="9">
        <f>O223+S223*(Q223*V223-(A!$B$4*(T223+O223/U223)^(1/2)))</f>
        <v>17.73530072</v>
      </c>
      <c r="P224" s="37" t="s">
        <v>165</v>
      </c>
      <c r="Q224" s="36">
        <f>Q223+(S223*O223*(A!$B$8-Q223)/(A!$B$12*A!$B$10))</f>
        <v>0.8520383894</v>
      </c>
      <c r="R224" s="43">
        <f t="shared" si="17"/>
        <v>0.0109</v>
      </c>
      <c r="S224" s="39">
        <f t="shared" si="18"/>
        <v>0.5</v>
      </c>
      <c r="T224" s="40">
        <f t="shared" si="19"/>
        <v>0.1666666667</v>
      </c>
      <c r="U224" s="4">
        <f>A!$B$3 * 3</f>
        <v>224.9868</v>
      </c>
      <c r="V224" s="4">
        <f>A!$B$2*R224</f>
        <v>6.721356235</v>
      </c>
      <c r="W224" s="27">
        <f t="shared" si="20"/>
        <v>15.5</v>
      </c>
    </row>
    <row r="225">
      <c r="A225" s="37" t="s">
        <v>534</v>
      </c>
      <c r="B225" s="9">
        <f>B224+F224*(D224*I224-(A!$B$4*(G224+B224/H224)^(1/2)))</f>
        <v>1.253399535</v>
      </c>
      <c r="C225" s="37" t="s">
        <v>535</v>
      </c>
      <c r="D225" s="36">
        <f>D224+(F224*B224*(A!$B$8-D224)/(A!$B$12*A!$B$10))</f>
        <v>0.6338922248</v>
      </c>
      <c r="E225" s="19">
        <v>0.0</v>
      </c>
      <c r="F225" s="45">
        <f t="shared" si="2"/>
        <v>0.008333333333</v>
      </c>
      <c r="G225" s="40">
        <f t="shared" si="3"/>
        <v>0.1666666667</v>
      </c>
      <c r="H225" s="4">
        <f>A!$B$3 * 3</f>
        <v>224.9868</v>
      </c>
      <c r="I225" s="4">
        <f>A!$B$2*E225</f>
        <v>0</v>
      </c>
      <c r="J225" s="27">
        <f t="shared" si="7"/>
        <v>1.8</v>
      </c>
      <c r="L225" s="4">
        <v>216.0</v>
      </c>
      <c r="N225" s="37" t="s">
        <v>166</v>
      </c>
      <c r="O225" s="9">
        <f>O224+S224*(Q224*V224-(A!$B$4*(T224+O224/U224)^(1/2)))</f>
        <v>18.61683002</v>
      </c>
      <c r="P225" s="37" t="s">
        <v>167</v>
      </c>
      <c r="Q225" s="36">
        <f>Q224+(S224*O224*(A!$B$8-Q224)/(A!$B$12*A!$B$10))</f>
        <v>0.8588726747</v>
      </c>
      <c r="R225" s="43">
        <f t="shared" si="17"/>
        <v>0.0109</v>
      </c>
      <c r="S225" s="39">
        <f t="shared" si="18"/>
        <v>0.5</v>
      </c>
      <c r="T225" s="40">
        <f t="shared" si="19"/>
        <v>0.1666666667</v>
      </c>
      <c r="U225" s="4">
        <f>A!$B$3 * 3</f>
        <v>224.9868</v>
      </c>
      <c r="V225" s="4">
        <f>A!$B$2*R225</f>
        <v>6.721356235</v>
      </c>
      <c r="W225" s="27">
        <f t="shared" si="20"/>
        <v>16</v>
      </c>
    </row>
    <row r="226">
      <c r="A226" s="37" t="s">
        <v>536</v>
      </c>
      <c r="B226" s="9">
        <f>B225+F225*(D225*I225-(A!$B$4*(G225+B225/H225)^(1/2)))</f>
        <v>1.225731852</v>
      </c>
      <c r="C226" s="37" t="s">
        <v>537</v>
      </c>
      <c r="D226" s="36">
        <f>D225+(F225*B225*(A!$B$8-D225)/(A!$B$12*A!$B$10))</f>
        <v>0.6339368887</v>
      </c>
      <c r="E226" s="19">
        <v>0.0</v>
      </c>
      <c r="F226" s="45">
        <f t="shared" si="2"/>
        <v>0.008333333333</v>
      </c>
      <c r="G226" s="40">
        <f t="shared" si="3"/>
        <v>0.1666666667</v>
      </c>
      <c r="H226" s="4">
        <f>A!$B$3 * 3</f>
        <v>224.9868</v>
      </c>
      <c r="I226" s="4">
        <f>A!$B$2*E226</f>
        <v>0</v>
      </c>
      <c r="J226" s="27">
        <f t="shared" si="7"/>
        <v>1.808333333</v>
      </c>
      <c r="L226" s="4">
        <v>217.0</v>
      </c>
      <c r="N226" s="37" t="s">
        <v>168</v>
      </c>
      <c r="O226" s="9">
        <f>O225+S225*(Q225*V225-(A!$B$4*(T225+O225/U225)^(1/2)))</f>
        <v>19.50557405</v>
      </c>
      <c r="P226" s="37" t="s">
        <v>169</v>
      </c>
      <c r="Q226" s="36">
        <f>Q225+(S225*O225*(A!$B$8-Q225)/(A!$B$12*A!$B$10))</f>
        <v>0.8650244008</v>
      </c>
      <c r="R226" s="43">
        <f t="shared" si="17"/>
        <v>0.0109</v>
      </c>
      <c r="S226" s="39">
        <f t="shared" si="18"/>
        <v>0.5</v>
      </c>
      <c r="T226" s="40">
        <f t="shared" si="19"/>
        <v>0.1666666667</v>
      </c>
      <c r="U226" s="4">
        <f>A!$B$3 * 3</f>
        <v>224.9868</v>
      </c>
      <c r="V226" s="4">
        <f>A!$B$2*R226</f>
        <v>6.721356235</v>
      </c>
      <c r="W226" s="27">
        <f t="shared" si="20"/>
        <v>16.5</v>
      </c>
    </row>
    <row r="227">
      <c r="A227" s="37" t="s">
        <v>538</v>
      </c>
      <c r="B227" s="9">
        <f>B226+F226*(D226*I226-(A!$B$4*(G226+B226/H226)^(1/2)))</f>
        <v>1.198074047</v>
      </c>
      <c r="C227" s="37" t="s">
        <v>539</v>
      </c>
      <c r="D227" s="36">
        <f>D226+(F226*B226*(A!$B$8-D226)/(A!$B$12*A!$B$10))</f>
        <v>0.6339805593</v>
      </c>
      <c r="E227" s="19">
        <v>0.0</v>
      </c>
      <c r="F227" s="45">
        <f t="shared" si="2"/>
        <v>0.008333333333</v>
      </c>
      <c r="G227" s="40">
        <f t="shared" si="3"/>
        <v>0.1666666667</v>
      </c>
      <c r="H227" s="4">
        <f>A!$B$3 * 3</f>
        <v>224.9868</v>
      </c>
      <c r="I227" s="4">
        <f>A!$B$2*E227</f>
        <v>0</v>
      </c>
      <c r="J227" s="27">
        <f t="shared" si="7"/>
        <v>1.816666667</v>
      </c>
      <c r="L227" s="4">
        <v>218.0</v>
      </c>
      <c r="N227" s="37" t="s">
        <v>170</v>
      </c>
      <c r="O227" s="9">
        <f>O226+S226*(Q226*V226-(A!$B$4*(T226+O226/U226)^(1/2)))</f>
        <v>20.39923479</v>
      </c>
      <c r="P227" s="37" t="s">
        <v>171</v>
      </c>
      <c r="Q227" s="36">
        <f>Q226+(S226*O226*(A!$B$8-Q226)/(A!$B$12*A!$B$10))</f>
        <v>0.8705057149</v>
      </c>
      <c r="R227" s="43">
        <f t="shared" si="17"/>
        <v>0.0109</v>
      </c>
      <c r="S227" s="39">
        <f t="shared" si="18"/>
        <v>0.5</v>
      </c>
      <c r="T227" s="40">
        <f t="shared" si="19"/>
        <v>0.1666666667</v>
      </c>
      <c r="U227" s="4">
        <f>A!$B$3 * 3</f>
        <v>224.9868</v>
      </c>
      <c r="V227" s="4">
        <f>A!$B$2*R227</f>
        <v>6.721356235</v>
      </c>
      <c r="W227" s="27">
        <f t="shared" si="20"/>
        <v>17</v>
      </c>
    </row>
    <row r="228">
      <c r="A228" s="37" t="s">
        <v>540</v>
      </c>
      <c r="B228" s="9">
        <f>B227+F227*(D227*I227-(A!$B$4*(G227+B227/H227)^(1/2)))</f>
        <v>1.170426122</v>
      </c>
      <c r="C228" s="37" t="s">
        <v>541</v>
      </c>
      <c r="D228" s="36">
        <f>D227+(F227*B227*(A!$B$8-D227)/(A!$B$12*A!$B$10))</f>
        <v>0.6340232376</v>
      </c>
      <c r="E228" s="19">
        <v>0.0</v>
      </c>
      <c r="F228" s="45">
        <f t="shared" si="2"/>
        <v>0.008333333333</v>
      </c>
      <c r="G228" s="40">
        <f t="shared" si="3"/>
        <v>0.1666666667</v>
      </c>
      <c r="H228" s="4">
        <f>A!$B$3 * 3</f>
        <v>224.9868</v>
      </c>
      <c r="I228" s="4">
        <f>A!$B$2*E228</f>
        <v>0</v>
      </c>
      <c r="J228" s="27">
        <f t="shared" si="7"/>
        <v>1.825</v>
      </c>
      <c r="L228" s="4">
        <v>219.0</v>
      </c>
      <c r="N228" s="37" t="s">
        <v>172</v>
      </c>
      <c r="O228" s="9">
        <f>O227+S227*(Q227*V227-(A!$B$4*(T227+O227/U227)^(1/2)))</f>
        <v>21.29559542</v>
      </c>
      <c r="P228" s="37" t="s">
        <v>173</v>
      </c>
      <c r="Q228" s="36">
        <f>Q227+(S227*O227*(A!$B$8-Q227)/(A!$B$12*A!$B$10))</f>
        <v>0.8753397805</v>
      </c>
      <c r="R228" s="43">
        <f t="shared" si="17"/>
        <v>0.0109</v>
      </c>
      <c r="S228" s="39">
        <f t="shared" si="18"/>
        <v>0.5</v>
      </c>
      <c r="T228" s="40">
        <f t="shared" si="19"/>
        <v>0.1666666667</v>
      </c>
      <c r="U228" s="4">
        <f>A!$B$3 * 3</f>
        <v>224.9868</v>
      </c>
      <c r="V228" s="4">
        <f>A!$B$2*R228</f>
        <v>6.721356235</v>
      </c>
      <c r="W228" s="27">
        <f t="shared" si="20"/>
        <v>17.5</v>
      </c>
    </row>
    <row r="229">
      <c r="A229" s="37" t="s">
        <v>542</v>
      </c>
      <c r="B229" s="9">
        <f>B228+F228*(D228*I228-(A!$B$4*(G228+B228/H228)^(1/2)))</f>
        <v>1.142788075</v>
      </c>
      <c r="C229" s="37" t="s">
        <v>543</v>
      </c>
      <c r="D229" s="36">
        <f>D228+(F228*B228*(A!$B$8-D228)/(A!$B$12*A!$B$10))</f>
        <v>0.6340649242</v>
      </c>
      <c r="E229" s="19">
        <v>0.0</v>
      </c>
      <c r="F229" s="45">
        <f t="shared" si="2"/>
        <v>0.008333333333</v>
      </c>
      <c r="G229" s="40">
        <f t="shared" si="3"/>
        <v>0.1666666667</v>
      </c>
      <c r="H229" s="4">
        <f>A!$B$3 * 3</f>
        <v>224.9868</v>
      </c>
      <c r="I229" s="4">
        <f>A!$B$2*E229</f>
        <v>0</v>
      </c>
      <c r="J229" s="27">
        <f t="shared" si="7"/>
        <v>1.833333333</v>
      </c>
      <c r="L229" s="4">
        <v>220.0</v>
      </c>
      <c r="N229" s="37" t="s">
        <v>174</v>
      </c>
      <c r="O229" s="9">
        <f>O228+S228*(Q228*V228-(A!$B$4*(T228+O228/U228)^(1/2)))</f>
        <v>22.19255464</v>
      </c>
      <c r="P229" s="37" t="s">
        <v>175</v>
      </c>
      <c r="Q229" s="36">
        <f>Q228+(S228*O228*(A!$B$8-Q228)/(A!$B$12*A!$B$10))</f>
        <v>0.8795591496</v>
      </c>
      <c r="R229" s="43">
        <f t="shared" si="17"/>
        <v>0.0109</v>
      </c>
      <c r="S229" s="39">
        <f t="shared" si="18"/>
        <v>0.5</v>
      </c>
      <c r="T229" s="40">
        <f t="shared" si="19"/>
        <v>0.1666666667</v>
      </c>
      <c r="U229" s="4">
        <f>A!$B$3 * 3</f>
        <v>224.9868</v>
      </c>
      <c r="V229" s="4">
        <f>A!$B$2*R229</f>
        <v>6.721356235</v>
      </c>
      <c r="W229" s="27">
        <f t="shared" si="20"/>
        <v>18</v>
      </c>
    </row>
    <row r="230">
      <c r="A230" s="37" t="s">
        <v>544</v>
      </c>
      <c r="B230" s="9">
        <f>B229+F229*(D229*I229-(A!$B$4*(G229+B229/H229)^(1/2)))</f>
        <v>1.115159907</v>
      </c>
      <c r="C230" s="37" t="s">
        <v>545</v>
      </c>
      <c r="D230" s="36">
        <f>D229+(F229*B229*(A!$B$8-D229)/(A!$B$12*A!$B$10))</f>
        <v>0.6341056202</v>
      </c>
      <c r="E230" s="19">
        <v>0.0</v>
      </c>
      <c r="F230" s="45">
        <f t="shared" si="2"/>
        <v>0.008333333333</v>
      </c>
      <c r="G230" s="40">
        <f t="shared" si="3"/>
        <v>0.1666666667</v>
      </c>
      <c r="H230" s="4">
        <f>A!$B$3 * 3</f>
        <v>224.9868</v>
      </c>
      <c r="I230" s="4">
        <f>A!$B$2*E230</f>
        <v>0</v>
      </c>
      <c r="J230" s="27">
        <f t="shared" si="7"/>
        <v>1.841666667</v>
      </c>
      <c r="L230" s="4">
        <v>221.0</v>
      </c>
      <c r="N230" s="37" t="s">
        <v>176</v>
      </c>
      <c r="O230" s="9">
        <f>O229+S229*(Q229*V229-(A!$B$4*(T229+O229/U229)^(1/2)))</f>
        <v>23.08815518</v>
      </c>
      <c r="P230" s="37" t="s">
        <v>177</v>
      </c>
      <c r="Q230" s="36">
        <f>Q229+(S229*O229*(A!$B$8-Q229)/(A!$B$12*A!$B$10))</f>
        <v>0.8832038937</v>
      </c>
      <c r="R230" s="43">
        <f t="shared" si="17"/>
        <v>0.0109</v>
      </c>
      <c r="S230" s="39">
        <f t="shared" si="18"/>
        <v>0.5</v>
      </c>
      <c r="T230" s="40">
        <f t="shared" si="19"/>
        <v>0.1666666667</v>
      </c>
      <c r="U230" s="4">
        <f>A!$B$3 * 3</f>
        <v>224.9868</v>
      </c>
      <c r="V230" s="4">
        <f>A!$B$2*R230</f>
        <v>6.721356235</v>
      </c>
      <c r="W230" s="27">
        <f t="shared" si="20"/>
        <v>18.5</v>
      </c>
    </row>
    <row r="231">
      <c r="A231" s="37" t="s">
        <v>546</v>
      </c>
      <c r="B231" s="9">
        <f>B230+F230*(D230*I230-(A!$B$4*(G230+B230/H230)^(1/2)))</f>
        <v>1.087541618</v>
      </c>
      <c r="C231" s="37" t="s">
        <v>547</v>
      </c>
      <c r="D231" s="36">
        <f>D230+(F230*B230*(A!$B$8-D230)/(A!$B$12*A!$B$10))</f>
        <v>0.6341453261</v>
      </c>
      <c r="E231" s="19">
        <v>0.0</v>
      </c>
      <c r="F231" s="45">
        <f t="shared" si="2"/>
        <v>0.008333333333</v>
      </c>
      <c r="G231" s="40">
        <f t="shared" si="3"/>
        <v>0.1666666667</v>
      </c>
      <c r="H231" s="4">
        <f>A!$B$3 * 3</f>
        <v>224.9868</v>
      </c>
      <c r="I231" s="4">
        <f>A!$B$2*E231</f>
        <v>0</v>
      </c>
      <c r="J231" s="27">
        <f t="shared" si="7"/>
        <v>1.85</v>
      </c>
      <c r="L231" s="4">
        <v>222.0</v>
      </c>
      <c r="N231" s="37" t="s">
        <v>178</v>
      </c>
      <c r="O231" s="9">
        <f>O230+S230*(Q230*V230-(A!$B$4*(T230+O230/U230)^(1/2)))</f>
        <v>23.98060548</v>
      </c>
      <c r="P231" s="37" t="s">
        <v>179</v>
      </c>
      <c r="Q231" s="36">
        <f>Q230+(S230*O230*(A!$B$8-Q230)/(A!$B$12*A!$B$10))</f>
        <v>0.8863196153</v>
      </c>
      <c r="R231" s="43">
        <f t="shared" si="17"/>
        <v>0.0109</v>
      </c>
      <c r="S231" s="39">
        <f t="shared" si="18"/>
        <v>0.5</v>
      </c>
      <c r="T231" s="40">
        <f t="shared" si="19"/>
        <v>0.1666666667</v>
      </c>
      <c r="U231" s="4">
        <f>A!$B$3 * 3</f>
        <v>224.9868</v>
      </c>
      <c r="V231" s="4">
        <f>A!$B$2*R231</f>
        <v>6.721356235</v>
      </c>
      <c r="W231" s="27">
        <f t="shared" si="20"/>
        <v>19</v>
      </c>
    </row>
    <row r="232">
      <c r="A232" s="37" t="s">
        <v>548</v>
      </c>
      <c r="B232" s="9">
        <f>B231+F231*(D231*I231-(A!$B$4*(G231+B231/H231)^(1/2)))</f>
        <v>1.059933208</v>
      </c>
      <c r="C232" s="37" t="s">
        <v>549</v>
      </c>
      <c r="D232" s="36">
        <f>D231+(F231*B231*(A!$B$8-D231)/(A!$B$12*A!$B$10))</f>
        <v>0.634184043</v>
      </c>
      <c r="E232" s="19">
        <v>0.0</v>
      </c>
      <c r="F232" s="45">
        <f t="shared" si="2"/>
        <v>0.008333333333</v>
      </c>
      <c r="G232" s="40">
        <f t="shared" si="3"/>
        <v>0.1666666667</v>
      </c>
      <c r="H232" s="4">
        <f>A!$B$3 * 3</f>
        <v>224.9868</v>
      </c>
      <c r="I232" s="4">
        <f>A!$B$2*E232</f>
        <v>0</v>
      </c>
      <c r="J232" s="27">
        <f t="shared" si="7"/>
        <v>1.858333333</v>
      </c>
      <c r="L232" s="4">
        <v>223.0</v>
      </c>
      <c r="N232" s="37" t="s">
        <v>180</v>
      </c>
      <c r="O232" s="9">
        <f>O231+S231*(Q231*V231-(A!$B$4*(T231+O231/U231)^(1/2)))</f>
        <v>24.86829464</v>
      </c>
      <c r="P232" s="37" t="s">
        <v>181</v>
      </c>
      <c r="Q232" s="36">
        <f>Q231+(S231*O231*(A!$B$8-Q231)/(A!$B$12*A!$B$10))</f>
        <v>0.8889554565</v>
      </c>
      <c r="R232" s="43">
        <f t="shared" si="17"/>
        <v>0.0109</v>
      </c>
      <c r="S232" s="39">
        <f t="shared" si="18"/>
        <v>0.5</v>
      </c>
      <c r="T232" s="40">
        <f t="shared" si="19"/>
        <v>0.1666666667</v>
      </c>
      <c r="U232" s="4">
        <f>A!$B$3 * 3</f>
        <v>224.9868</v>
      </c>
      <c r="V232" s="4">
        <f>A!$B$2*R232</f>
        <v>6.721356235</v>
      </c>
      <c r="W232" s="27">
        <f t="shared" si="20"/>
        <v>19.5</v>
      </c>
    </row>
    <row r="233">
      <c r="A233" s="37" t="s">
        <v>550</v>
      </c>
      <c r="B233" s="9">
        <f>B232+F232*(D232*I232-(A!$B$4*(G232+B232/H232)^(1/2)))</f>
        <v>1.032334677</v>
      </c>
      <c r="C233" s="37" t="s">
        <v>551</v>
      </c>
      <c r="D233" s="36">
        <f>D232+(F232*B232*(A!$B$8-D232)/(A!$B$12*A!$B$10))</f>
        <v>0.6342217714</v>
      </c>
      <c r="E233" s="19">
        <v>0.0</v>
      </c>
      <c r="F233" s="45">
        <f t="shared" si="2"/>
        <v>0.008333333333</v>
      </c>
      <c r="G233" s="40">
        <f t="shared" si="3"/>
        <v>0.1666666667</v>
      </c>
      <c r="H233" s="4">
        <f>A!$B$3 * 3</f>
        <v>224.9868</v>
      </c>
      <c r="I233" s="4">
        <f>A!$B$2*E233</f>
        <v>0</v>
      </c>
      <c r="J233" s="27">
        <f t="shared" si="7"/>
        <v>1.866666667</v>
      </c>
      <c r="L233" s="4">
        <v>224.0</v>
      </c>
      <c r="N233" s="37" t="s">
        <v>182</v>
      </c>
      <c r="O233" s="9">
        <f>O232+S232*(Q232*V232-(A!$B$4*(T232+O232/U232)^(1/2)))</f>
        <v>25.7498005</v>
      </c>
      <c r="P233" s="37" t="s">
        <v>183</v>
      </c>
      <c r="Q233" s="36">
        <f>Q232+(S232*O232*(A!$B$8-Q232)/(A!$B$12*A!$B$10))</f>
        <v>0.8911622138</v>
      </c>
      <c r="R233" s="43">
        <f t="shared" si="17"/>
        <v>0.0109</v>
      </c>
      <c r="S233" s="39">
        <f t="shared" si="18"/>
        <v>0.5</v>
      </c>
      <c r="T233" s="40">
        <f t="shared" si="19"/>
        <v>0.1666666667</v>
      </c>
      <c r="U233" s="4">
        <f>A!$B$3 * 3</f>
        <v>224.9868</v>
      </c>
      <c r="V233" s="4">
        <f>A!$B$2*R233</f>
        <v>6.721356235</v>
      </c>
      <c r="W233" s="27">
        <f t="shared" si="20"/>
        <v>20</v>
      </c>
    </row>
    <row r="234">
      <c r="A234" s="37" t="s">
        <v>552</v>
      </c>
      <c r="B234" s="9">
        <f>B233+F233*(D233*I233-(A!$B$4*(G233+B233/H233)^(1/2)))</f>
        <v>1.004746025</v>
      </c>
      <c r="C234" s="37" t="s">
        <v>553</v>
      </c>
      <c r="D234" s="36">
        <f>D233+(F233*B233*(A!$B$8-D233)/(A!$B$12*A!$B$10))</f>
        <v>0.6342585123</v>
      </c>
      <c r="E234" s="19">
        <v>0.0</v>
      </c>
      <c r="F234" s="45">
        <f t="shared" si="2"/>
        <v>0.008333333333</v>
      </c>
      <c r="G234" s="40">
        <f t="shared" si="3"/>
        <v>0.1666666667</v>
      </c>
      <c r="H234" s="4">
        <f>A!$B$3 * 3</f>
        <v>224.9868</v>
      </c>
      <c r="I234" s="4">
        <f>A!$B$2*E234</f>
        <v>0</v>
      </c>
      <c r="J234" s="27">
        <f t="shared" si="7"/>
        <v>1.875</v>
      </c>
      <c r="L234" s="4">
        <v>225.0</v>
      </c>
      <c r="N234" s="37" t="s">
        <v>184</v>
      </c>
      <c r="O234" s="9">
        <f>O233+S233*(Q233*V233-(A!$B$4*(T233+O233/U233)^(1/2)))</f>
        <v>26.62389137</v>
      </c>
      <c r="P234" s="37" t="s">
        <v>185</v>
      </c>
      <c r="Q234" s="36">
        <f>Q233+(S233*O233*(A!$B$8-Q233)/(A!$B$12*A!$B$10))</f>
        <v>0.892990643</v>
      </c>
      <c r="R234" s="43">
        <f t="shared" si="17"/>
        <v>0.0109</v>
      </c>
      <c r="S234" s="39">
        <f t="shared" si="18"/>
        <v>0.5</v>
      </c>
      <c r="T234" s="40">
        <f t="shared" si="19"/>
        <v>0.1666666667</v>
      </c>
      <c r="U234" s="4">
        <f>A!$B$3 * 3</f>
        <v>224.9868</v>
      </c>
      <c r="V234" s="4">
        <f>A!$B$2*R234</f>
        <v>6.721356235</v>
      </c>
      <c r="W234" s="27">
        <f t="shared" si="20"/>
        <v>20.5</v>
      </c>
    </row>
    <row r="235">
      <c r="A235" s="37" t="s">
        <v>554</v>
      </c>
      <c r="B235" s="9">
        <f>B234+F234*(D234*I234-(A!$B$4*(G234+B234/H234)^(1/2)))</f>
        <v>0.9771672513</v>
      </c>
      <c r="C235" s="37" t="s">
        <v>555</v>
      </c>
      <c r="D235" s="36">
        <f>D234+(F234*B234*(A!$B$8-D234)/(A!$B$12*A!$B$10))</f>
        <v>0.6342942663</v>
      </c>
      <c r="E235" s="19">
        <v>0.0</v>
      </c>
      <c r="F235" s="45">
        <f t="shared" si="2"/>
        <v>0.008333333333</v>
      </c>
      <c r="G235" s="40">
        <f t="shared" si="3"/>
        <v>0.1666666667</v>
      </c>
      <c r="H235" s="4">
        <f>A!$B$3 * 3</f>
        <v>224.9868</v>
      </c>
      <c r="I235" s="4">
        <f>A!$B$2*E235</f>
        <v>0</v>
      </c>
      <c r="J235" s="27">
        <f t="shared" si="7"/>
        <v>1.883333333</v>
      </c>
      <c r="L235" s="4">
        <v>226.0</v>
      </c>
      <c r="N235" s="37" t="s">
        <v>186</v>
      </c>
      <c r="O235" s="9">
        <f>O234+S234*(Q234*V234-(A!$B$4*(T234+O234/U234)^(1/2)))</f>
        <v>27.48952228</v>
      </c>
      <c r="P235" s="37" t="s">
        <v>187</v>
      </c>
      <c r="Q235" s="36">
        <f>Q234+(S234*O234*(A!$B$8-Q234)/(A!$B$12*A!$B$10))</f>
        <v>0.8944900188</v>
      </c>
      <c r="R235" s="43">
        <f t="shared" si="17"/>
        <v>0.0109</v>
      </c>
      <c r="S235" s="39">
        <f t="shared" si="18"/>
        <v>0.5</v>
      </c>
      <c r="T235" s="40">
        <f t="shared" si="19"/>
        <v>0.1666666667</v>
      </c>
      <c r="U235" s="4">
        <f>A!$B$3 * 3</f>
        <v>224.9868</v>
      </c>
      <c r="V235" s="4">
        <f>A!$B$2*R235</f>
        <v>6.721356235</v>
      </c>
      <c r="W235" s="27">
        <f t="shared" si="20"/>
        <v>21</v>
      </c>
    </row>
    <row r="236">
      <c r="A236" s="37" t="s">
        <v>556</v>
      </c>
      <c r="B236" s="9">
        <f>B235+F235*(D235*I235-(A!$B$4*(G235+B235/H235)^(1/2)))</f>
        <v>0.9495983568</v>
      </c>
      <c r="C236" s="37" t="s">
        <v>557</v>
      </c>
      <c r="D236" s="36">
        <f>D235+(F235*B235*(A!$B$8-D235)/(A!$B$12*A!$B$10))</f>
        <v>0.6343290343</v>
      </c>
      <c r="E236" s="19">
        <v>0.0</v>
      </c>
      <c r="F236" s="45">
        <f t="shared" si="2"/>
        <v>0.008333333333</v>
      </c>
      <c r="G236" s="40">
        <f t="shared" si="3"/>
        <v>0.1666666667</v>
      </c>
      <c r="H236" s="4">
        <f>A!$B$3 * 3</f>
        <v>224.9868</v>
      </c>
      <c r="I236" s="4">
        <f>A!$B$2*E236</f>
        <v>0</v>
      </c>
      <c r="J236" s="27">
        <f t="shared" si="7"/>
        <v>1.891666667</v>
      </c>
      <c r="L236" s="4">
        <v>227.0</v>
      </c>
      <c r="N236" s="37" t="s">
        <v>188</v>
      </c>
      <c r="O236" s="9">
        <f>O235+S235*(Q235*V235-(A!$B$4*(T235+O235/U235)^(1/2)))</f>
        <v>28.34582653</v>
      </c>
      <c r="P236" s="37" t="s">
        <v>189</v>
      </c>
      <c r="Q236" s="36">
        <f>Q235+(S235*O235*(A!$B$8-Q235)/(A!$B$12*A!$B$10))</f>
        <v>0.8957069838</v>
      </c>
      <c r="R236" s="43">
        <f t="shared" si="17"/>
        <v>0.0109</v>
      </c>
      <c r="S236" s="39">
        <f t="shared" si="18"/>
        <v>0.5</v>
      </c>
      <c r="T236" s="40">
        <f t="shared" si="19"/>
        <v>0.1666666667</v>
      </c>
      <c r="U236" s="4">
        <f>A!$B$3 * 3</f>
        <v>224.9868</v>
      </c>
      <c r="V236" s="4">
        <f>A!$B$2*R236</f>
        <v>6.721356235</v>
      </c>
      <c r="W236" s="27">
        <f t="shared" si="20"/>
        <v>21.5</v>
      </c>
    </row>
    <row r="237">
      <c r="A237" s="37" t="s">
        <v>558</v>
      </c>
      <c r="B237" s="9">
        <f>B236+F236*(D236*I236-(A!$B$4*(G236+B236/H236)^(1/2)))</f>
        <v>0.9220393412</v>
      </c>
      <c r="C237" s="37" t="s">
        <v>559</v>
      </c>
      <c r="D237" s="36">
        <f>D236+(F236*B236*(A!$B$8-D236)/(A!$B$12*A!$B$10))</f>
        <v>0.634362817</v>
      </c>
      <c r="E237" s="19">
        <v>0.0</v>
      </c>
      <c r="F237" s="45">
        <f t="shared" si="2"/>
        <v>0.008333333333</v>
      </c>
      <c r="G237" s="40">
        <f t="shared" si="3"/>
        <v>0.1666666667</v>
      </c>
      <c r="H237" s="4">
        <f>A!$B$3 * 3</f>
        <v>224.9868</v>
      </c>
      <c r="I237" s="4">
        <f>A!$B$2*E237</f>
        <v>0</v>
      </c>
      <c r="J237" s="27">
        <f t="shared" si="7"/>
        <v>1.9</v>
      </c>
      <c r="L237" s="4">
        <v>228.0</v>
      </c>
      <c r="N237" s="37" t="s">
        <v>190</v>
      </c>
      <c r="O237" s="9">
        <f>O236+S236*(Q236*V236-(A!$B$4*(T236+O236/U236)^(1/2)))</f>
        <v>29.19210362</v>
      </c>
      <c r="P237" s="37" t="s">
        <v>191</v>
      </c>
      <c r="Q237" s="36">
        <f>Q236+(S236*O236*(A!$B$8-Q236)/(A!$B$12*A!$B$10))</f>
        <v>0.8966846992</v>
      </c>
      <c r="R237" s="43">
        <f t="shared" si="17"/>
        <v>0.0109</v>
      </c>
      <c r="S237" s="39">
        <f t="shared" si="18"/>
        <v>0.5</v>
      </c>
      <c r="T237" s="40">
        <f t="shared" si="19"/>
        <v>0.1666666667</v>
      </c>
      <c r="U237" s="4">
        <f>A!$B$3 * 3</f>
        <v>224.9868</v>
      </c>
      <c r="V237" s="4">
        <f>A!$B$2*R237</f>
        <v>6.721356235</v>
      </c>
      <c r="W237" s="27">
        <f t="shared" si="20"/>
        <v>22</v>
      </c>
    </row>
    <row r="238">
      <c r="A238" s="37" t="s">
        <v>560</v>
      </c>
      <c r="B238" s="9">
        <f>B237+F237*(D237*I237-(A!$B$4*(G237+B237/H237)^(1/2)))</f>
        <v>0.8944902045</v>
      </c>
      <c r="C238" s="37" t="s">
        <v>561</v>
      </c>
      <c r="D238" s="36">
        <f>D237+(F237*B237*(A!$B$8-D237)/(A!$B$12*A!$B$10))</f>
        <v>0.634395615</v>
      </c>
      <c r="E238" s="19">
        <v>0.0</v>
      </c>
      <c r="F238" s="45">
        <f t="shared" si="2"/>
        <v>0.008333333333</v>
      </c>
      <c r="G238" s="40">
        <f t="shared" si="3"/>
        <v>0.1666666667</v>
      </c>
      <c r="H238" s="4">
        <f>A!$B$3 * 3</f>
        <v>224.9868</v>
      </c>
      <c r="I238" s="4">
        <f>A!$B$2*E238</f>
        <v>0</v>
      </c>
      <c r="J238" s="27">
        <f t="shared" si="7"/>
        <v>1.908333333</v>
      </c>
      <c r="L238" s="4">
        <v>229.0</v>
      </c>
      <c r="N238" s="37" t="s">
        <v>192</v>
      </c>
      <c r="O238" s="9">
        <f>O237+S237*(Q237*V237-(A!$B$4*(T237+O237/U237)^(1/2)))</f>
        <v>30.02780475</v>
      </c>
      <c r="P238" s="37" t="s">
        <v>193</v>
      </c>
      <c r="Q238" s="36">
        <f>Q237+(S237*O237*(A!$B$8-Q237)/(A!$B$12*A!$B$10))</f>
        <v>0.8974622864</v>
      </c>
      <c r="R238" s="43">
        <f t="shared" si="17"/>
        <v>0.0109</v>
      </c>
      <c r="S238" s="39">
        <f t="shared" si="18"/>
        <v>0.5</v>
      </c>
      <c r="T238" s="40">
        <f t="shared" si="19"/>
        <v>0.1666666667</v>
      </c>
      <c r="U238" s="4">
        <f>A!$B$3 * 3</f>
        <v>224.9868</v>
      </c>
      <c r="V238" s="4">
        <f>A!$B$2*R238</f>
        <v>6.721356235</v>
      </c>
      <c r="W238" s="27">
        <f t="shared" si="20"/>
        <v>22.5</v>
      </c>
    </row>
    <row r="239">
      <c r="A239" s="37" t="s">
        <v>562</v>
      </c>
      <c r="B239" s="9">
        <f>B238+F238*(D238*I238-(A!$B$4*(G238+B238/H238)^(1/2)))</f>
        <v>0.8669509467</v>
      </c>
      <c r="C239" s="37" t="s">
        <v>563</v>
      </c>
      <c r="D239" s="36">
        <f>D238+(F238*B238*(A!$B$8-D238)/(A!$B$12*A!$B$10))</f>
        <v>0.6344274291</v>
      </c>
      <c r="E239" s="19">
        <v>0.0</v>
      </c>
      <c r="F239" s="45">
        <f t="shared" si="2"/>
        <v>0.008333333333</v>
      </c>
      <c r="G239" s="40">
        <f t="shared" si="3"/>
        <v>0.1666666667</v>
      </c>
      <c r="H239" s="4">
        <f>A!$B$3 * 3</f>
        <v>224.9868</v>
      </c>
      <c r="I239" s="4">
        <f>A!$B$2*E239</f>
        <v>0</v>
      </c>
      <c r="J239" s="27">
        <f t="shared" si="7"/>
        <v>1.916666667</v>
      </c>
      <c r="L239" s="4">
        <v>230.0</v>
      </c>
      <c r="N239" s="37" t="s">
        <v>194</v>
      </c>
      <c r="O239" s="9">
        <f>O238+S238*(Q238*V238-(A!$B$4*(T238+O238/U238)^(1/2)))</f>
        <v>30.85251661</v>
      </c>
      <c r="P239" s="37" t="s">
        <v>195</v>
      </c>
      <c r="Q239" s="36">
        <f>Q238+(S238*O238*(A!$B$8-Q238)/(A!$B$12*A!$B$10))</f>
        <v>0.8980745339</v>
      </c>
      <c r="R239" s="43">
        <f t="shared" si="17"/>
        <v>0.0109</v>
      </c>
      <c r="S239" s="39">
        <f t="shared" si="18"/>
        <v>0.5</v>
      </c>
      <c r="T239" s="40">
        <f t="shared" si="19"/>
        <v>0.1666666667</v>
      </c>
      <c r="U239" s="4">
        <f>A!$B$3 * 3</f>
        <v>224.9868</v>
      </c>
      <c r="V239" s="4">
        <f>A!$B$2*R239</f>
        <v>6.721356235</v>
      </c>
      <c r="W239" s="27">
        <f t="shared" si="20"/>
        <v>23</v>
      </c>
    </row>
    <row r="240">
      <c r="A240" s="37" t="s">
        <v>564</v>
      </c>
      <c r="B240" s="9">
        <f>B239+F239*(D239*I239-(A!$B$4*(G239+B239/H239)^(1/2)))</f>
        <v>0.8394215678</v>
      </c>
      <c r="C240" s="37" t="s">
        <v>565</v>
      </c>
      <c r="D240" s="36">
        <f>D239+(F239*B239*(A!$B$8-D239)/(A!$B$12*A!$B$10))</f>
        <v>0.6344582601</v>
      </c>
      <c r="E240" s="19">
        <v>0.0</v>
      </c>
      <c r="F240" s="45">
        <f t="shared" si="2"/>
        <v>0.008333333333</v>
      </c>
      <c r="G240" s="40">
        <f t="shared" si="3"/>
        <v>0.1666666667</v>
      </c>
      <c r="H240" s="4">
        <f>A!$B$3 * 3</f>
        <v>224.9868</v>
      </c>
      <c r="I240" s="4">
        <f>A!$B$2*E240</f>
        <v>0</v>
      </c>
      <c r="J240" s="27">
        <f t="shared" si="7"/>
        <v>1.925</v>
      </c>
      <c r="L240" s="4">
        <v>231.0</v>
      </c>
      <c r="N240" s="37" t="s">
        <v>196</v>
      </c>
      <c r="O240" s="9">
        <f>O239+S239*(Q239*V239-(A!$B$4*(T239+O239/U239)^(1/2)))</f>
        <v>31.6659447</v>
      </c>
      <c r="P240" s="37" t="s">
        <v>197</v>
      </c>
      <c r="Q240" s="36">
        <f>Q239+(S239*O239*(A!$B$8-Q239)/(A!$B$12*A!$B$10))</f>
        <v>0.8985518293</v>
      </c>
      <c r="R240" s="43">
        <f t="shared" si="17"/>
        <v>0.0109</v>
      </c>
      <c r="S240" s="39">
        <f t="shared" si="18"/>
        <v>0.5</v>
      </c>
      <c r="T240" s="40">
        <f t="shared" si="19"/>
        <v>0.1666666667</v>
      </c>
      <c r="U240" s="4">
        <f>A!$B$3 * 3</f>
        <v>224.9868</v>
      </c>
      <c r="V240" s="4">
        <f>A!$B$2*R240</f>
        <v>6.721356235</v>
      </c>
      <c r="W240" s="27">
        <f t="shared" si="20"/>
        <v>23.5</v>
      </c>
    </row>
    <row r="241">
      <c r="A241" s="37" t="s">
        <v>566</v>
      </c>
      <c r="B241" s="9">
        <f>B240+F240*(D240*I240-(A!$B$4*(G240+B240/H240)^(1/2)))</f>
        <v>0.8119020678</v>
      </c>
      <c r="C241" s="37" t="s">
        <v>567</v>
      </c>
      <c r="D241" s="36">
        <f>D240+(F240*B240*(A!$B$8-D240)/(A!$B$12*A!$B$10))</f>
        <v>0.6344881086</v>
      </c>
      <c r="E241" s="19">
        <v>0.0</v>
      </c>
      <c r="F241" s="45">
        <f t="shared" si="2"/>
        <v>0.008333333333</v>
      </c>
      <c r="G241" s="40">
        <f t="shared" si="3"/>
        <v>0.1666666667</v>
      </c>
      <c r="H241" s="4">
        <f>A!$B$3 * 3</f>
        <v>224.9868</v>
      </c>
      <c r="I241" s="4">
        <f>A!$B$2*E241</f>
        <v>0</v>
      </c>
      <c r="J241" s="27">
        <f t="shared" si="7"/>
        <v>1.933333333</v>
      </c>
      <c r="L241" s="4">
        <v>232.0</v>
      </c>
      <c r="N241" s="37" t="s">
        <v>198</v>
      </c>
      <c r="O241" s="44">
        <f>O240+S240*(Q240*V240-(A!$B$4*(T240+O240/U240)^(1/2)))</f>
        <v>32.46789663</v>
      </c>
      <c r="P241" s="37" t="s">
        <v>199</v>
      </c>
      <c r="Q241" s="36">
        <f>Q240+(S240*O240*(A!$B$8-Q240)/(A!$B$12*A!$B$10))</f>
        <v>0.8989202746</v>
      </c>
      <c r="R241" s="4">
        <v>0.0</v>
      </c>
      <c r="S241" s="45">
        <f t="shared" si="18"/>
        <v>0.5</v>
      </c>
      <c r="T241" s="40">
        <f t="shared" si="19"/>
        <v>0.1666666667</v>
      </c>
      <c r="U241" s="4">
        <f>A!$B$3 * 3</f>
        <v>224.9868</v>
      </c>
      <c r="V241" s="4">
        <f>A!$B$2*R241</f>
        <v>0</v>
      </c>
      <c r="W241" s="27">
        <f t="shared" si="20"/>
        <v>24</v>
      </c>
    </row>
    <row r="242">
      <c r="A242" s="37" t="s">
        <v>568</v>
      </c>
      <c r="B242" s="9">
        <f>B241+F241*(D241*I241-(A!$B$4*(G241+B241/H241)^(1/2)))</f>
        <v>0.7843924467</v>
      </c>
      <c r="C242" s="37" t="s">
        <v>569</v>
      </c>
      <c r="D242" s="36">
        <f>D241+(F241*B241*(A!$B$8-D241)/(A!$B$12*A!$B$10))</f>
        <v>0.6345169753</v>
      </c>
      <c r="E242" s="19">
        <v>0.0</v>
      </c>
      <c r="F242" s="45">
        <f t="shared" si="2"/>
        <v>0.008333333333</v>
      </c>
      <c r="G242" s="40">
        <f t="shared" si="3"/>
        <v>0.1666666667</v>
      </c>
      <c r="H242" s="4">
        <f>A!$B$3 * 3</f>
        <v>224.9868</v>
      </c>
      <c r="I242" s="4">
        <f>A!$B$2*E242</f>
        <v>0</v>
      </c>
      <c r="J242" s="27">
        <f t="shared" si="7"/>
        <v>1.941666667</v>
      </c>
      <c r="L242" s="4">
        <v>233.0</v>
      </c>
      <c r="N242" s="37" t="s">
        <v>200</v>
      </c>
      <c r="O242" s="9">
        <f>O241+S241*(Q241*V241-(A!$B$4*(T241+O241/U241)^(1/2)))</f>
        <v>30.23728453</v>
      </c>
      <c r="P242" s="37" t="s">
        <v>201</v>
      </c>
      <c r="Q242" s="36">
        <f>Q241+(S241*O241*(A!$B$8-Q241)/(A!$B$12*A!$B$10))</f>
        <v>0.8992019366</v>
      </c>
      <c r="R242" s="4">
        <v>0.0</v>
      </c>
      <c r="S242" s="45">
        <f t="shared" si="18"/>
        <v>0.5</v>
      </c>
      <c r="T242" s="40">
        <f t="shared" si="19"/>
        <v>0.1666666667</v>
      </c>
      <c r="U242" s="4">
        <f>A!$B$3 * 3</f>
        <v>224.9868</v>
      </c>
      <c r="V242" s="4">
        <f>A!$B$2*R242</f>
        <v>0</v>
      </c>
      <c r="W242" s="27">
        <f t="shared" si="20"/>
        <v>24.5</v>
      </c>
    </row>
    <row r="243">
      <c r="A243" s="37" t="s">
        <v>570</v>
      </c>
      <c r="B243" s="9">
        <f>B242+F242*(D242*I242-(A!$B$4*(G242+B242/H242)^(1/2)))</f>
        <v>0.7568927045</v>
      </c>
      <c r="C243" s="37" t="s">
        <v>571</v>
      </c>
      <c r="D243" s="36">
        <f>D242+(F242*B242*(A!$B$8-D242)/(A!$B$12*A!$B$10))</f>
        <v>0.6345448609</v>
      </c>
      <c r="E243" s="19">
        <v>0.0</v>
      </c>
      <c r="F243" s="45">
        <f t="shared" si="2"/>
        <v>0.008333333333</v>
      </c>
      <c r="G243" s="40">
        <f t="shared" si="3"/>
        <v>0.1666666667</v>
      </c>
      <c r="H243" s="4">
        <f>A!$B$3 * 3</f>
        <v>224.9868</v>
      </c>
      <c r="I243" s="4">
        <f>A!$B$2*E243</f>
        <v>0</v>
      </c>
      <c r="J243" s="27">
        <f t="shared" si="7"/>
        <v>1.95</v>
      </c>
      <c r="L243" s="4">
        <v>234.0</v>
      </c>
      <c r="N243" s="37" t="s">
        <v>202</v>
      </c>
      <c r="O243" s="9">
        <f>O242+S242*(Q242*V242-(A!$B$4*(T242+O242/U242)^(1/2)))</f>
        <v>28.04251809</v>
      </c>
      <c r="P243" s="37" t="s">
        <v>203</v>
      </c>
      <c r="Q243" s="36">
        <f>Q242+(S242*O242*(A!$B$8-Q242)/(A!$B$12*A!$B$10))</f>
        <v>0.8993958201</v>
      </c>
      <c r="R243" s="4">
        <v>0.0</v>
      </c>
      <c r="S243" s="45">
        <f t="shared" si="18"/>
        <v>0.5</v>
      </c>
      <c r="T243" s="40">
        <f t="shared" si="19"/>
        <v>0.1666666667</v>
      </c>
      <c r="U243" s="4">
        <f>A!$B$3 * 3</f>
        <v>224.9868</v>
      </c>
      <c r="V243" s="4">
        <f>A!$B$2*R243</f>
        <v>0</v>
      </c>
      <c r="W243" s="27">
        <f t="shared" si="20"/>
        <v>25</v>
      </c>
    </row>
    <row r="244">
      <c r="A244" s="37" t="s">
        <v>572</v>
      </c>
      <c r="B244" s="9">
        <f>B243+F243*(D243*I243-(A!$B$4*(G243+B243/H243)^(1/2)))</f>
        <v>0.7294028412</v>
      </c>
      <c r="C244" s="37" t="s">
        <v>573</v>
      </c>
      <c r="D244" s="36">
        <f>D243+(F243*B243*(A!$B$8-D243)/(A!$B$12*A!$B$10))</f>
        <v>0.634571766</v>
      </c>
      <c r="E244" s="19">
        <v>0.0</v>
      </c>
      <c r="F244" s="45">
        <f t="shared" si="2"/>
        <v>0.008333333333</v>
      </c>
      <c r="G244" s="40">
        <f t="shared" si="3"/>
        <v>0.1666666667</v>
      </c>
      <c r="H244" s="4">
        <f>A!$B$3 * 3</f>
        <v>224.9868</v>
      </c>
      <c r="I244" s="4">
        <f>A!$B$2*E244</f>
        <v>0</v>
      </c>
      <c r="J244" s="27">
        <f t="shared" si="7"/>
        <v>1.958333333</v>
      </c>
      <c r="L244" s="4">
        <v>235.0</v>
      </c>
      <c r="N244" s="37" t="s">
        <v>204</v>
      </c>
      <c r="O244" s="9">
        <f>O243+S243*(Q243*V243-(A!$B$4*(T243+O243/U243)^(1/2)))</f>
        <v>25.8836021</v>
      </c>
      <c r="P244" s="37" t="s">
        <v>205</v>
      </c>
      <c r="Q244" s="36">
        <f>Q243+(S243*O243*(A!$B$8-Q243)/(A!$B$12*A!$B$10))</f>
        <v>0.8995319471</v>
      </c>
      <c r="R244" s="4">
        <v>0.0</v>
      </c>
      <c r="S244" s="45">
        <f t="shared" si="18"/>
        <v>0.5</v>
      </c>
      <c r="T244" s="40">
        <f t="shared" si="19"/>
        <v>0.1666666667</v>
      </c>
      <c r="U244" s="4">
        <f>A!$B$3 * 3</f>
        <v>224.9868</v>
      </c>
      <c r="V244" s="4">
        <f>A!$B$2*R244</f>
        <v>0</v>
      </c>
      <c r="W244" s="27">
        <f t="shared" si="20"/>
        <v>25.5</v>
      </c>
    </row>
    <row r="245">
      <c r="A245" s="37" t="s">
        <v>574</v>
      </c>
      <c r="B245" s="9">
        <f>B244+F244*(D244*I244-(A!$B$4*(G244+B244/H244)^(1/2)))</f>
        <v>0.7019228568</v>
      </c>
      <c r="C245" s="37" t="s">
        <v>575</v>
      </c>
      <c r="D245" s="36">
        <f>D244+(F244*B244*(A!$B$8-D244)/(A!$B$12*A!$B$10))</f>
        <v>0.6345976913</v>
      </c>
      <c r="E245" s="19">
        <v>0.0</v>
      </c>
      <c r="F245" s="45">
        <f t="shared" si="2"/>
        <v>0.008333333333</v>
      </c>
      <c r="G245" s="40">
        <f t="shared" si="3"/>
        <v>0.1666666667</v>
      </c>
      <c r="H245" s="4">
        <f>A!$B$3 * 3</f>
        <v>224.9868</v>
      </c>
      <c r="I245" s="4">
        <f>A!$B$2*E245</f>
        <v>0</v>
      </c>
      <c r="J245" s="27">
        <f t="shared" si="7"/>
        <v>1.966666667</v>
      </c>
      <c r="L245" s="4">
        <v>236.0</v>
      </c>
      <c r="N245" s="37" t="s">
        <v>206</v>
      </c>
      <c r="O245" s="9">
        <f>O244+S244*(Q244*V244-(A!$B$4*(T244+O244/U244)^(1/2)))</f>
        <v>23.76054149</v>
      </c>
      <c r="P245" s="37" t="s">
        <v>207</v>
      </c>
      <c r="Q245" s="36">
        <f>Q244+(S244*O244*(A!$B$8-Q244)/(A!$B$12*A!$B$10))</f>
        <v>0.8996292846</v>
      </c>
      <c r="R245" s="4">
        <v>0.0</v>
      </c>
      <c r="S245" s="45">
        <f t="shared" si="18"/>
        <v>0.5</v>
      </c>
      <c r="T245" s="40">
        <f t="shared" si="19"/>
        <v>0.1666666667</v>
      </c>
      <c r="U245" s="4">
        <f>A!$B$3 * 3</f>
        <v>224.9868</v>
      </c>
      <c r="V245" s="4">
        <f>A!$B$2*R245</f>
        <v>0</v>
      </c>
      <c r="W245" s="27">
        <f t="shared" si="20"/>
        <v>26</v>
      </c>
    </row>
    <row r="246">
      <c r="A246" s="37" t="s">
        <v>576</v>
      </c>
      <c r="B246" s="9">
        <f>B245+F245*(D245*I245-(A!$B$4*(G245+B245/H245)^(1/2)))</f>
        <v>0.6744527513</v>
      </c>
      <c r="C246" s="37" t="s">
        <v>577</v>
      </c>
      <c r="D246" s="36">
        <f>D245+(F245*B245*(A!$B$8-D245)/(A!$B$12*A!$B$10))</f>
        <v>0.6346226375</v>
      </c>
      <c r="E246" s="19">
        <v>0.0</v>
      </c>
      <c r="F246" s="45">
        <f t="shared" si="2"/>
        <v>0.008333333333</v>
      </c>
      <c r="G246" s="40">
        <f t="shared" si="3"/>
        <v>0.1666666667</v>
      </c>
      <c r="H246" s="4">
        <f>A!$B$3 * 3</f>
        <v>224.9868</v>
      </c>
      <c r="I246" s="4">
        <f>A!$B$2*E246</f>
        <v>0</v>
      </c>
      <c r="J246" s="27">
        <f t="shared" si="7"/>
        <v>1.975</v>
      </c>
      <c r="L246" s="4">
        <v>237.0</v>
      </c>
      <c r="N246" s="37" t="s">
        <v>208</v>
      </c>
      <c r="O246" s="9">
        <f>O245+S245*(Q245*V245-(A!$B$4*(T245+O245/U245)^(1/2)))</f>
        <v>21.67334137</v>
      </c>
      <c r="P246" s="37" t="s">
        <v>209</v>
      </c>
      <c r="Q246" s="36">
        <f>Q245+(S245*O245*(A!$B$8-Q245)/(A!$B$12*A!$B$10))</f>
        <v>0.899700056</v>
      </c>
      <c r="R246" s="4">
        <v>0.0</v>
      </c>
      <c r="S246" s="45">
        <f t="shared" si="18"/>
        <v>0.5</v>
      </c>
      <c r="T246" s="40">
        <f t="shared" si="19"/>
        <v>0.1666666667</v>
      </c>
      <c r="U246" s="4">
        <f>A!$B$3 * 3</f>
        <v>224.9868</v>
      </c>
      <c r="V246" s="4">
        <f>A!$B$2*R246</f>
        <v>0</v>
      </c>
      <c r="W246" s="27">
        <f t="shared" si="20"/>
        <v>26.5</v>
      </c>
    </row>
    <row r="247">
      <c r="A247" s="37" t="s">
        <v>578</v>
      </c>
      <c r="B247" s="9">
        <f>B246+F246*(D246*I246-(A!$B$4*(G246+B246/H246)^(1/2)))</f>
        <v>0.6469925247</v>
      </c>
      <c r="C247" s="37" t="s">
        <v>579</v>
      </c>
      <c r="D247" s="36">
        <f>D246+(F246*B246*(A!$B$8-D246)/(A!$B$12*A!$B$10))</f>
        <v>0.6346466051</v>
      </c>
      <c r="E247" s="19">
        <v>0.0</v>
      </c>
      <c r="F247" s="45">
        <f t="shared" si="2"/>
        <v>0.008333333333</v>
      </c>
      <c r="G247" s="40">
        <f t="shared" si="3"/>
        <v>0.1666666667</v>
      </c>
      <c r="H247" s="4">
        <f>A!$B$3 * 3</f>
        <v>224.9868</v>
      </c>
      <c r="I247" s="4">
        <f>A!$B$2*E247</f>
        <v>0</v>
      </c>
      <c r="J247" s="27">
        <f t="shared" si="7"/>
        <v>1.983333333</v>
      </c>
      <c r="L247" s="4">
        <v>238.0</v>
      </c>
      <c r="N247" s="37" t="s">
        <v>210</v>
      </c>
      <c r="O247" s="9">
        <f>O246+S246*(Q246*V246-(A!$B$4*(T246+O246/U246)^(1/2)))</f>
        <v>19.62200706</v>
      </c>
      <c r="P247" s="37" t="s">
        <v>211</v>
      </c>
      <c r="Q247" s="36">
        <f>Q246+(S246*O246*(A!$B$8-Q246)/(A!$B$12*A!$B$10))</f>
        <v>0.8997522868</v>
      </c>
      <c r="R247" s="4">
        <v>0.0</v>
      </c>
      <c r="S247" s="45">
        <f t="shared" si="18"/>
        <v>0.5</v>
      </c>
      <c r="T247" s="40">
        <f t="shared" si="19"/>
        <v>0.1666666667</v>
      </c>
      <c r="U247" s="4">
        <f>A!$B$3 * 3</f>
        <v>224.9868</v>
      </c>
      <c r="V247" s="4">
        <f>A!$B$2*R247</f>
        <v>0</v>
      </c>
      <c r="W247" s="27">
        <f t="shared" si="20"/>
        <v>27</v>
      </c>
    </row>
    <row r="248">
      <c r="A248" s="37" t="s">
        <v>580</v>
      </c>
      <c r="B248" s="9">
        <f>B247+F247*(D247*I247-(A!$B$4*(G247+B247/H247)^(1/2)))</f>
        <v>0.6195421769</v>
      </c>
      <c r="C248" s="37" t="s">
        <v>581</v>
      </c>
      <c r="D248" s="36">
        <f>D247+(F247*B247*(A!$B$8-D247)/(A!$B$12*A!$B$10))</f>
        <v>0.6346695948</v>
      </c>
      <c r="E248" s="19">
        <v>0.0</v>
      </c>
      <c r="F248" s="45">
        <f t="shared" si="2"/>
        <v>0.008333333333</v>
      </c>
      <c r="G248" s="40">
        <f t="shared" si="3"/>
        <v>0.1666666667</v>
      </c>
      <c r="H248" s="4">
        <f>A!$B$3 * 3</f>
        <v>224.9868</v>
      </c>
      <c r="I248" s="4">
        <f>A!$B$2*E248</f>
        <v>0</v>
      </c>
      <c r="J248" s="27">
        <f t="shared" si="7"/>
        <v>1.991666667</v>
      </c>
      <c r="L248" s="4">
        <v>239.0</v>
      </c>
      <c r="N248" s="37" t="s">
        <v>212</v>
      </c>
      <c r="O248" s="9">
        <f>O247+S247*(Q247*V247-(A!$B$4*(T247+O247/U247)^(1/2)))</f>
        <v>17.60654402</v>
      </c>
      <c r="P248" s="37" t="s">
        <v>213</v>
      </c>
      <c r="Q248" s="36">
        <f>Q247+(S247*O247*(A!$B$8-Q247)/(A!$B$12*A!$B$10))</f>
        <v>0.8997913397</v>
      </c>
      <c r="R248" s="4">
        <v>0.0</v>
      </c>
      <c r="S248" s="45">
        <f t="shared" si="18"/>
        <v>0.5</v>
      </c>
      <c r="T248" s="40">
        <f t="shared" si="19"/>
        <v>0.1666666667</v>
      </c>
      <c r="U248" s="4">
        <f>A!$B$3 * 3</f>
        <v>224.9868</v>
      </c>
      <c r="V248" s="4">
        <f>A!$B$2*R248</f>
        <v>0</v>
      </c>
      <c r="W248" s="27">
        <f t="shared" si="20"/>
        <v>27.5</v>
      </c>
    </row>
    <row r="249">
      <c r="A249" s="37" t="s">
        <v>582</v>
      </c>
      <c r="B249" s="9">
        <f>B248+F248*(D248*I248-(A!$B$4*(G248+B248/H248)^(1/2)))</f>
        <v>0.5921017081</v>
      </c>
      <c r="C249" s="37" t="s">
        <v>583</v>
      </c>
      <c r="D249" s="36">
        <f>D248+(F248*B248*(A!$B$8-D248)/(A!$B$12*A!$B$10))</f>
        <v>0.6346916072</v>
      </c>
      <c r="E249" s="19">
        <v>0.0</v>
      </c>
      <c r="F249" s="45">
        <f t="shared" si="2"/>
        <v>0.008333333333</v>
      </c>
      <c r="G249" s="40">
        <f t="shared" si="3"/>
        <v>0.1666666667</v>
      </c>
      <c r="H249" s="4">
        <f>A!$B$3 * 3</f>
        <v>224.9868</v>
      </c>
      <c r="I249" s="4">
        <f>A!$B$2*E249</f>
        <v>0</v>
      </c>
      <c r="J249" s="27">
        <f t="shared" si="7"/>
        <v>2</v>
      </c>
      <c r="L249" s="4">
        <v>240.0</v>
      </c>
      <c r="N249" s="37" t="s">
        <v>214</v>
      </c>
      <c r="O249" s="9">
        <f>O248+S248*(Q248*V248-(A!$B$4*(T248+O248/U248)^(1/2)))</f>
        <v>15.62695795</v>
      </c>
      <c r="P249" s="37" t="s">
        <v>215</v>
      </c>
      <c r="Q249" s="36">
        <f>Q248+(S248*O248*(A!$B$8-Q248)/(A!$B$12*A!$B$10))</f>
        <v>0.8998208569</v>
      </c>
      <c r="R249" s="4">
        <v>0.0</v>
      </c>
      <c r="S249" s="45">
        <f t="shared" si="18"/>
        <v>0.5</v>
      </c>
      <c r="T249" s="40">
        <f t="shared" si="19"/>
        <v>0.1666666667</v>
      </c>
      <c r="U249" s="4">
        <f>A!$B$3 * 3</f>
        <v>224.9868</v>
      </c>
      <c r="V249" s="4">
        <f>A!$B$2*R249</f>
        <v>0</v>
      </c>
      <c r="W249" s="27">
        <f t="shared" si="20"/>
        <v>28</v>
      </c>
    </row>
    <row r="250">
      <c r="A250" s="37" t="s">
        <v>584</v>
      </c>
      <c r="B250" s="9">
        <f>B249+F249*(D249*I249-(A!$B$4*(G249+B249/H249)^(1/2)))</f>
        <v>0.5646711182</v>
      </c>
      <c r="C250" s="37" t="s">
        <v>585</v>
      </c>
      <c r="D250" s="36">
        <f>D249+(F249*B249*(A!$B$8-D249)/(A!$B$12*A!$B$10))</f>
        <v>0.6347126429</v>
      </c>
      <c r="E250" s="19">
        <v>0.0</v>
      </c>
      <c r="F250" s="45">
        <f t="shared" si="2"/>
        <v>0.008333333333</v>
      </c>
      <c r="G250" s="40">
        <f t="shared" si="3"/>
        <v>0.1666666667</v>
      </c>
      <c r="H250" s="4">
        <f>A!$B$3 * 3</f>
        <v>224.9868</v>
      </c>
      <c r="I250" s="4">
        <f>A!$B$2*E250</f>
        <v>0</v>
      </c>
      <c r="J250" s="27">
        <f t="shared" si="7"/>
        <v>2.008333333</v>
      </c>
      <c r="L250" s="4">
        <v>241.0</v>
      </c>
      <c r="N250" s="37" t="s">
        <v>216</v>
      </c>
      <c r="O250" s="9">
        <f>O249+S249*(Q249*V249-(A!$B$4*(T249+O249/U249)^(1/2)))</f>
        <v>13.68325473</v>
      </c>
      <c r="P250" s="37" t="s">
        <v>217</v>
      </c>
      <c r="Q250" s="36">
        <f>Q249+(S249*O249*(A!$B$8-Q249)/(A!$B$12*A!$B$10))</f>
        <v>0.8998433493</v>
      </c>
      <c r="R250" s="4">
        <v>0.0</v>
      </c>
      <c r="S250" s="45">
        <f t="shared" si="18"/>
        <v>0.5</v>
      </c>
      <c r="T250" s="40">
        <f t="shared" si="19"/>
        <v>0.1666666667</v>
      </c>
      <c r="U250" s="4">
        <f>A!$B$3 * 3</f>
        <v>224.9868</v>
      </c>
      <c r="V250" s="4">
        <f>A!$B$2*R250</f>
        <v>0</v>
      </c>
      <c r="W250" s="27">
        <f t="shared" si="20"/>
        <v>28.5</v>
      </c>
    </row>
    <row r="251">
      <c r="A251" s="37" t="s">
        <v>586</v>
      </c>
      <c r="B251" s="9">
        <f>B250+F250*(D250*I250-(A!$B$4*(G250+B250/H250)^(1/2)))</f>
        <v>0.5372504072</v>
      </c>
      <c r="C251" s="37" t="s">
        <v>587</v>
      </c>
      <c r="D251" s="36">
        <f>D250+(F250*B250*(A!$B$8-D250)/(A!$B$12*A!$B$10))</f>
        <v>0.6347327025</v>
      </c>
      <c r="E251" s="19">
        <v>0.0</v>
      </c>
      <c r="F251" s="45">
        <f t="shared" si="2"/>
        <v>0.008333333333</v>
      </c>
      <c r="G251" s="40">
        <f t="shared" si="3"/>
        <v>0.1666666667</v>
      </c>
      <c r="H251" s="4">
        <f>A!$B$3 * 3</f>
        <v>224.9868</v>
      </c>
      <c r="I251" s="4">
        <f>A!$B$2*E251</f>
        <v>0</v>
      </c>
      <c r="J251" s="27">
        <f t="shared" si="7"/>
        <v>2.016666667</v>
      </c>
      <c r="L251" s="4">
        <v>242.0</v>
      </c>
      <c r="N251" s="37" t="s">
        <v>218</v>
      </c>
      <c r="O251" s="9">
        <f>O250+S250*(Q250*V250-(A!$B$4*(T250+O250/U250)^(1/2)))</f>
        <v>11.77544048</v>
      </c>
      <c r="P251" s="37" t="s">
        <v>219</v>
      </c>
      <c r="Q251" s="36">
        <f>Q250+(S250*O250*(A!$B$8-Q250)/(A!$B$12*A!$B$10))</f>
        <v>0.8998605712</v>
      </c>
      <c r="R251" s="4">
        <v>0.0</v>
      </c>
      <c r="S251" s="45">
        <f t="shared" si="18"/>
        <v>0.5</v>
      </c>
      <c r="T251" s="40">
        <f t="shared" si="19"/>
        <v>0.1666666667</v>
      </c>
      <c r="U251" s="4">
        <f>A!$B$3 * 3</f>
        <v>224.9868</v>
      </c>
      <c r="V251" s="4">
        <f>A!$B$2*R251</f>
        <v>0</v>
      </c>
      <c r="W251" s="27">
        <f t="shared" si="20"/>
        <v>29</v>
      </c>
    </row>
    <row r="252">
      <c r="A252" s="37" t="s">
        <v>588</v>
      </c>
      <c r="B252" s="9">
        <f>B251+F251*(D251*I251-(A!$B$4*(G251+B251/H251)^(1/2)))</f>
        <v>0.5098395751</v>
      </c>
      <c r="C252" s="37" t="s">
        <v>589</v>
      </c>
      <c r="D252" s="36">
        <f>D251+(F251*B251*(A!$B$8-D251)/(A!$B$12*A!$B$10))</f>
        <v>0.6347517865</v>
      </c>
      <c r="E252" s="19">
        <v>0.0</v>
      </c>
      <c r="F252" s="45">
        <f t="shared" si="2"/>
        <v>0.008333333333</v>
      </c>
      <c r="G252" s="40">
        <f t="shared" si="3"/>
        <v>0.1666666667</v>
      </c>
      <c r="H252" s="4">
        <f>A!$B$3 * 3</f>
        <v>224.9868</v>
      </c>
      <c r="I252" s="4">
        <f>A!$B$2*E252</f>
        <v>0</v>
      </c>
      <c r="J252" s="27">
        <f t="shared" si="7"/>
        <v>2.025</v>
      </c>
      <c r="L252" s="4">
        <v>243.0</v>
      </c>
      <c r="N252" s="37" t="s">
        <v>220</v>
      </c>
      <c r="O252" s="9">
        <f>O251+S251*(Q251*V251-(A!$B$4*(T251+O251/U251)^(1/2)))</f>
        <v>9.903521556</v>
      </c>
      <c r="P252" s="37" t="s">
        <v>221</v>
      </c>
      <c r="Q252" s="36">
        <f>Q251+(S251*O251*(A!$B$8-Q251)/(A!$B$12*A!$B$10))</f>
        <v>0.8998737626</v>
      </c>
      <c r="R252" s="4">
        <v>0.0</v>
      </c>
      <c r="S252" s="45">
        <f t="shared" si="18"/>
        <v>0.5</v>
      </c>
      <c r="T252" s="40">
        <f t="shared" si="19"/>
        <v>0.1666666667</v>
      </c>
      <c r="U252" s="4">
        <f>A!$B$3 * 3</f>
        <v>224.9868</v>
      </c>
      <c r="V252" s="4">
        <f>A!$B$2*R252</f>
        <v>0</v>
      </c>
      <c r="W252" s="27">
        <f t="shared" si="20"/>
        <v>29.5</v>
      </c>
    </row>
    <row r="253">
      <c r="A253" s="37" t="s">
        <v>590</v>
      </c>
      <c r="B253" s="9">
        <f>B252+F252*(D252*I252-(A!$B$4*(G252+B252/H252)^(1/2)))</f>
        <v>0.4824386219</v>
      </c>
      <c r="C253" s="37" t="s">
        <v>591</v>
      </c>
      <c r="D253" s="36">
        <f>D252+(F252*B252*(A!$B$8-D252)/(A!$B$12*A!$B$10))</f>
        <v>0.6347698956</v>
      </c>
      <c r="E253" s="19">
        <v>0.0</v>
      </c>
      <c r="F253" s="45">
        <f t="shared" si="2"/>
        <v>0.008333333333</v>
      </c>
      <c r="G253" s="40">
        <f t="shared" si="3"/>
        <v>0.1666666667</v>
      </c>
      <c r="H253" s="4">
        <f>A!$B$3 * 3</f>
        <v>224.9868</v>
      </c>
      <c r="I253" s="4">
        <f>A!$B$2*E253</f>
        <v>0</v>
      </c>
      <c r="J253" s="27">
        <f t="shared" si="7"/>
        <v>2.033333333</v>
      </c>
      <c r="L253" s="4">
        <v>244.0</v>
      </c>
      <c r="N253" s="37" t="s">
        <v>222</v>
      </c>
      <c r="O253" s="9">
        <f>O252+S252*(Q252*V252-(A!$B$4*(T252+O252/U252)^(1/2)))</f>
        <v>8.067504561</v>
      </c>
      <c r="P253" s="37" t="s">
        <v>223</v>
      </c>
      <c r="Q253" s="36">
        <f>Q252+(S252*O252*(A!$B$8-Q252)/(A!$B$12*A!$B$10))</f>
        <v>0.8998838074</v>
      </c>
      <c r="R253" s="4">
        <v>0.0</v>
      </c>
      <c r="S253" s="45">
        <f t="shared" si="18"/>
        <v>0.5</v>
      </c>
      <c r="T253" s="40">
        <f t="shared" si="19"/>
        <v>0.1666666667</v>
      </c>
      <c r="U253" s="4">
        <f>A!$B$3 * 3</f>
        <v>224.9868</v>
      </c>
      <c r="V253" s="4">
        <f>A!$B$2*R253</f>
        <v>0</v>
      </c>
      <c r="W253" s="27">
        <f t="shared" si="20"/>
        <v>30</v>
      </c>
    </row>
    <row r="254">
      <c r="A254" s="37" t="s">
        <v>592</v>
      </c>
      <c r="B254" s="9">
        <f>B253+F253*(D253*I253-(A!$B$4*(G253+B253/H253)^(1/2)))</f>
        <v>0.4550475476</v>
      </c>
      <c r="C254" s="37" t="s">
        <v>593</v>
      </c>
      <c r="D254" s="36">
        <f>D253+(F253*B253*(A!$B$8-D253)/(A!$B$12*A!$B$10))</f>
        <v>0.6347870302</v>
      </c>
      <c r="E254" s="19">
        <v>0.0</v>
      </c>
      <c r="F254" s="45">
        <f t="shared" si="2"/>
        <v>0.008333333333</v>
      </c>
      <c r="G254" s="40">
        <f t="shared" si="3"/>
        <v>0.1666666667</v>
      </c>
      <c r="H254" s="4">
        <f>A!$B$3 * 3</f>
        <v>224.9868</v>
      </c>
      <c r="I254" s="4">
        <f>A!$B$2*E254</f>
        <v>0</v>
      </c>
      <c r="J254" s="27">
        <f t="shared" si="7"/>
        <v>2.041666667</v>
      </c>
      <c r="L254" s="4">
        <v>245.0</v>
      </c>
      <c r="N254" s="37" t="s">
        <v>224</v>
      </c>
      <c r="O254" s="9">
        <f>O253+S253*(Q253*V253-(A!$B$4*(T253+O253/U253)^(1/2)))</f>
        <v>6.267396359</v>
      </c>
      <c r="P254" s="37" t="s">
        <v>225</v>
      </c>
      <c r="Q254" s="36">
        <f>Q253+(S253*O253*(A!$B$8-Q253)/(A!$B$12*A!$B$10))</f>
        <v>0.8998913388</v>
      </c>
      <c r="R254" s="4">
        <v>0.0</v>
      </c>
      <c r="S254" s="45">
        <f t="shared" si="18"/>
        <v>0.5</v>
      </c>
      <c r="T254" s="40">
        <f t="shared" si="19"/>
        <v>0.1666666667</v>
      </c>
      <c r="U254" s="4">
        <f>A!$B$3 * 3</f>
        <v>224.9868</v>
      </c>
      <c r="V254" s="4">
        <f>A!$B$2*R254</f>
        <v>0</v>
      </c>
      <c r="W254" s="27">
        <f t="shared" si="20"/>
        <v>30.5</v>
      </c>
    </row>
    <row r="255">
      <c r="A255" s="37" t="s">
        <v>594</v>
      </c>
      <c r="B255" s="9">
        <f>B254+F254*(D254*I254-(A!$B$4*(G254+B254/H254)^(1/2)))</f>
        <v>0.4276663522</v>
      </c>
      <c r="C255" s="37" t="s">
        <v>595</v>
      </c>
      <c r="D255" s="36">
        <f>D254+(F254*B254*(A!$B$8-D254)/(A!$B$12*A!$B$10))</f>
        <v>0.6348031909</v>
      </c>
      <c r="E255" s="19">
        <v>0.0</v>
      </c>
      <c r="F255" s="45">
        <f t="shared" si="2"/>
        <v>0.008333333333</v>
      </c>
      <c r="G255" s="40">
        <f t="shared" si="3"/>
        <v>0.1666666667</v>
      </c>
      <c r="H255" s="4">
        <f>A!$B$3 * 3</f>
        <v>224.9868</v>
      </c>
      <c r="I255" s="4">
        <f>A!$B$2*E255</f>
        <v>0</v>
      </c>
      <c r="J255" s="27">
        <f t="shared" si="7"/>
        <v>2.05</v>
      </c>
      <c r="L255" s="4">
        <v>246.0</v>
      </c>
      <c r="N255" s="37" t="s">
        <v>226</v>
      </c>
      <c r="O255" s="9">
        <f>O254+S254*(Q254*V254-(A!$B$4*(T254+O254/U254)^(1/2)))</f>
        <v>4.503204098</v>
      </c>
      <c r="P255" s="37" t="s">
        <v>227</v>
      </c>
      <c r="Q255" s="36">
        <f>Q254+(S254*O254*(A!$B$8-Q254)/(A!$B$12*A!$B$10))</f>
        <v>0.8998968105</v>
      </c>
      <c r="R255" s="4">
        <v>0.0</v>
      </c>
      <c r="S255" s="45">
        <f t="shared" si="18"/>
        <v>0.5</v>
      </c>
      <c r="T255" s="40">
        <f t="shared" si="19"/>
        <v>0.1666666667</v>
      </c>
      <c r="U255" s="4">
        <f>A!$B$3 * 3</f>
        <v>224.9868</v>
      </c>
      <c r="V255" s="4">
        <f>A!$B$2*R255</f>
        <v>0</v>
      </c>
      <c r="W255" s="27">
        <f t="shared" si="20"/>
        <v>31</v>
      </c>
    </row>
    <row r="256">
      <c r="A256" s="37" t="s">
        <v>596</v>
      </c>
      <c r="B256" s="9">
        <f>B255+F255*(D255*I255-(A!$B$4*(G255+B255/H255)^(1/2)))</f>
        <v>0.4002950357</v>
      </c>
      <c r="C256" s="37" t="s">
        <v>597</v>
      </c>
      <c r="D256" s="36">
        <f>D255+(F255*B255*(A!$B$8-D255)/(A!$B$12*A!$B$10))</f>
        <v>0.6348183783</v>
      </c>
      <c r="E256" s="19">
        <v>0.0</v>
      </c>
      <c r="F256" s="45">
        <f t="shared" si="2"/>
        <v>0.008333333333</v>
      </c>
      <c r="G256" s="40">
        <f t="shared" si="3"/>
        <v>0.1666666667</v>
      </c>
      <c r="H256" s="4">
        <f>A!$B$3 * 3</f>
        <v>224.9868</v>
      </c>
      <c r="I256" s="4">
        <f>A!$B$2*E256</f>
        <v>0</v>
      </c>
      <c r="J256" s="27">
        <f t="shared" si="7"/>
        <v>2.058333333</v>
      </c>
      <c r="L256" s="4">
        <v>247.0</v>
      </c>
      <c r="N256" s="37" t="s">
        <v>228</v>
      </c>
      <c r="O256" s="9">
        <f>O255+S255*(Q255*V255-(A!$B$4*(T255+O255/U255)^(1/2)))</f>
        <v>2.774935224</v>
      </c>
      <c r="P256" s="37" t="s">
        <v>229</v>
      </c>
      <c r="Q256" s="36">
        <f>Q255+(S255*O255*(A!$B$8-Q255)/(A!$B$12*A!$B$10))</f>
        <v>0.899900544</v>
      </c>
      <c r="R256" s="4">
        <v>0.0</v>
      </c>
      <c r="S256" s="45">
        <f t="shared" si="18"/>
        <v>0.5</v>
      </c>
      <c r="T256" s="40">
        <f t="shared" si="19"/>
        <v>0.1666666667</v>
      </c>
      <c r="U256" s="4">
        <f>A!$B$3 * 3</f>
        <v>224.9868</v>
      </c>
      <c r="V256" s="4">
        <f>A!$B$2*R256</f>
        <v>0</v>
      </c>
      <c r="W256" s="27">
        <f t="shared" si="20"/>
        <v>31.5</v>
      </c>
    </row>
    <row r="257">
      <c r="A257" s="37" t="s">
        <v>598</v>
      </c>
      <c r="B257" s="9">
        <f>B256+F256*(D256*I256-(A!$B$4*(G256+B256/H256)^(1/2)))</f>
        <v>0.3729335981</v>
      </c>
      <c r="C257" s="37" t="s">
        <v>599</v>
      </c>
      <c r="D257" s="36">
        <f>D256+(F256*B256*(A!$B$8-D256)/(A!$B$12*A!$B$10))</f>
        <v>0.6348325929</v>
      </c>
      <c r="E257" s="19">
        <v>0.0</v>
      </c>
      <c r="F257" s="45">
        <f t="shared" si="2"/>
        <v>0.008333333333</v>
      </c>
      <c r="G257" s="40">
        <f t="shared" si="3"/>
        <v>0.1666666667</v>
      </c>
      <c r="H257" s="4">
        <f>A!$B$3 * 3</f>
        <v>224.9868</v>
      </c>
      <c r="I257" s="4">
        <f>A!$B$2*E257</f>
        <v>0</v>
      </c>
      <c r="J257" s="27">
        <f t="shared" si="7"/>
        <v>2.066666667</v>
      </c>
      <c r="L257" s="4">
        <v>248.0</v>
      </c>
      <c r="N257" s="10" t="s">
        <v>230</v>
      </c>
      <c r="O257" s="9">
        <f>O256+S256*(Q256*V256-(A!$B$4*(T256+O256/U256)^(1/2)))</f>
        <v>1.0825975</v>
      </c>
      <c r="P257" s="37" t="s">
        <v>231</v>
      </c>
      <c r="Q257" s="36">
        <f>Q256+(S256*O256*(A!$B$8-Q256)/(A!$B$12*A!$B$10))</f>
        <v>0.8999027614</v>
      </c>
      <c r="R257" s="4">
        <v>0.0</v>
      </c>
      <c r="S257" s="45">
        <f t="shared" si="18"/>
        <v>0.5</v>
      </c>
      <c r="T257" s="40">
        <f t="shared" si="19"/>
        <v>0.1666666667</v>
      </c>
      <c r="U257" s="4">
        <f>A!$B$3 * 3</f>
        <v>224.9868</v>
      </c>
      <c r="V257" s="4">
        <f>A!$B$2*R257</f>
        <v>0</v>
      </c>
      <c r="W257" s="27">
        <f t="shared" si="20"/>
        <v>32</v>
      </c>
    </row>
    <row r="258">
      <c r="A258" s="37" t="s">
        <v>600</v>
      </c>
      <c r="B258" s="9">
        <f>B257+F257*(D257*I257-(A!$B$4*(G257+B257/H257)^(1/2)))</f>
        <v>0.3455820394</v>
      </c>
      <c r="C258" s="37" t="s">
        <v>601</v>
      </c>
      <c r="D258" s="36">
        <f>D257+(F257*B257*(A!$B$8-D257)/(A!$B$12*A!$B$10))</f>
        <v>0.6348458351</v>
      </c>
      <c r="E258" s="19">
        <v>0.0</v>
      </c>
      <c r="F258" s="45">
        <f t="shared" si="2"/>
        <v>0.008333333333</v>
      </c>
      <c r="G258" s="40">
        <f t="shared" si="3"/>
        <v>0.1666666667</v>
      </c>
      <c r="H258" s="4">
        <f>A!$B$3 * 3</f>
        <v>224.9868</v>
      </c>
      <c r="I258" s="4">
        <f>A!$B$2*E258</f>
        <v>0</v>
      </c>
      <c r="J258" s="27">
        <f t="shared" si="7"/>
        <v>2.075</v>
      </c>
      <c r="L258" s="4">
        <v>249.0</v>
      </c>
      <c r="N258" s="37" t="s">
        <v>232</v>
      </c>
      <c r="O258" s="9">
        <f>O257+S257*(Q257*V257-(A!$B$4*(T257+O257/U257)^(1/2)))</f>
        <v>-0.5738009706</v>
      </c>
      <c r="P258" s="37" t="s">
        <v>233</v>
      </c>
      <c r="Q258" s="36">
        <f>Q257+(S257*O257*(A!$B$8-Q257)/(A!$B$12*A!$B$10))</f>
        <v>0.8999036072</v>
      </c>
      <c r="R258" s="4">
        <v>0.0</v>
      </c>
      <c r="S258" s="45">
        <f t="shared" si="18"/>
        <v>0.5</v>
      </c>
      <c r="T258" s="40">
        <f t="shared" si="19"/>
        <v>0.1666666667</v>
      </c>
      <c r="U258" s="4">
        <f>A!$B$3 * 3</f>
        <v>224.9868</v>
      </c>
      <c r="V258" s="4">
        <f>A!$B$2*R258</f>
        <v>0</v>
      </c>
      <c r="W258" s="27">
        <f t="shared" si="20"/>
        <v>32.5</v>
      </c>
    </row>
    <row r="259">
      <c r="A259" s="37" t="s">
        <v>602</v>
      </c>
      <c r="B259" s="9">
        <f>B258+F258*(D258*I258-(A!$B$4*(G258+B258/H258)^(1/2)))</f>
        <v>0.3182403596</v>
      </c>
      <c r="C259" s="37" t="s">
        <v>603</v>
      </c>
      <c r="D259" s="36">
        <f>D258+(F258*B258*(A!$B$8-D258)/(A!$B$12*A!$B$10))</f>
        <v>0.6348581055</v>
      </c>
      <c r="E259" s="19">
        <v>0.0</v>
      </c>
      <c r="F259" s="45">
        <f t="shared" si="2"/>
        <v>0.008333333333</v>
      </c>
      <c r="G259" s="40">
        <f t="shared" si="3"/>
        <v>0.1666666667</v>
      </c>
      <c r="H259" s="4">
        <f>A!$B$3 * 3</f>
        <v>224.9868</v>
      </c>
      <c r="I259" s="4">
        <f>A!$B$2*E259</f>
        <v>0</v>
      </c>
      <c r="J259" s="27">
        <f t="shared" si="7"/>
        <v>2.083333333</v>
      </c>
      <c r="L259" s="4">
        <v>250.0</v>
      </c>
      <c r="N259" s="26"/>
      <c r="P259" s="26"/>
      <c r="S259" s="27"/>
      <c r="T259" s="30"/>
    </row>
    <row r="260">
      <c r="A260" s="37" t="s">
        <v>604</v>
      </c>
      <c r="B260" s="9">
        <f>B259+F259*(D259*I259-(A!$B$4*(G259+B259/H259)^(1/2)))</f>
        <v>0.2909085587</v>
      </c>
      <c r="C260" s="37" t="s">
        <v>605</v>
      </c>
      <c r="D260" s="36">
        <f>D259+(F259*B259*(A!$B$8-D259)/(A!$B$12*A!$B$10))</f>
        <v>0.6348694046</v>
      </c>
      <c r="E260" s="19">
        <v>0.0</v>
      </c>
      <c r="F260" s="45">
        <f t="shared" si="2"/>
        <v>0.008333333333</v>
      </c>
      <c r="G260" s="40">
        <f t="shared" si="3"/>
        <v>0.1666666667</v>
      </c>
      <c r="H260" s="4">
        <f>A!$B$3 * 3</f>
        <v>224.9868</v>
      </c>
      <c r="I260" s="4">
        <f>A!$B$2*E260</f>
        <v>0</v>
      </c>
      <c r="J260" s="27">
        <f t="shared" si="7"/>
        <v>2.091666667</v>
      </c>
      <c r="L260" s="4">
        <v>251.0</v>
      </c>
      <c r="N260" s="26"/>
      <c r="P260" s="26"/>
      <c r="S260" s="27"/>
      <c r="T260" s="30"/>
    </row>
    <row r="261">
      <c r="A261" s="37" t="s">
        <v>606</v>
      </c>
      <c r="B261" s="9">
        <f>B260+F260*(D260*I260-(A!$B$4*(G260+B260/H260)^(1/2)))</f>
        <v>0.2635866368</v>
      </c>
      <c r="C261" s="37" t="s">
        <v>607</v>
      </c>
      <c r="D261" s="36">
        <f>D260+(F260*B260*(A!$B$8-D260)/(A!$B$12*A!$B$10))</f>
        <v>0.6348797328</v>
      </c>
      <c r="E261" s="19">
        <v>0.0</v>
      </c>
      <c r="F261" s="45">
        <f t="shared" si="2"/>
        <v>0.008333333333</v>
      </c>
      <c r="G261" s="40">
        <f t="shared" si="3"/>
        <v>0.1666666667</v>
      </c>
      <c r="H261" s="4">
        <f>A!$B$3 * 3</f>
        <v>224.9868</v>
      </c>
      <c r="I261" s="4">
        <f>A!$B$2*E261</f>
        <v>0</v>
      </c>
      <c r="J261" s="27">
        <f t="shared" si="7"/>
        <v>2.1</v>
      </c>
      <c r="L261" s="4">
        <v>252.0</v>
      </c>
    </row>
    <row r="262">
      <c r="A262" s="37" t="s">
        <v>608</v>
      </c>
      <c r="B262" s="9">
        <f>B261+F261*(D261*I261-(A!$B$4*(G261+B261/H261)^(1/2)))</f>
        <v>0.2362745937</v>
      </c>
      <c r="C262" s="37" t="s">
        <v>609</v>
      </c>
      <c r="D262" s="36">
        <f>D261+(F261*B261*(A!$B$8-D261)/(A!$B$12*A!$B$10))</f>
        <v>0.6348890907</v>
      </c>
      <c r="E262" s="19">
        <v>0.0</v>
      </c>
      <c r="F262" s="45">
        <f t="shared" si="2"/>
        <v>0.008333333333</v>
      </c>
      <c r="G262" s="40">
        <f t="shared" si="3"/>
        <v>0.1666666667</v>
      </c>
      <c r="H262" s="4">
        <f>A!$B$3 * 3</f>
        <v>224.9868</v>
      </c>
      <c r="I262" s="4">
        <f>A!$B$2*E262</f>
        <v>0</v>
      </c>
      <c r="J262" s="27">
        <f t="shared" si="7"/>
        <v>2.108333333</v>
      </c>
      <c r="L262" s="4">
        <v>253.0</v>
      </c>
    </row>
    <row r="263">
      <c r="A263" s="37" t="s">
        <v>610</v>
      </c>
      <c r="B263" s="9">
        <f>B262+F262*(D262*I262-(A!$B$4*(G262+B262/H262)^(1/2)))</f>
        <v>0.2089724296</v>
      </c>
      <c r="C263" s="37" t="s">
        <v>611</v>
      </c>
      <c r="D263" s="36">
        <f>D262+(F262*B262*(A!$B$8-D262)/(A!$B$12*A!$B$10))</f>
        <v>0.6348974786</v>
      </c>
      <c r="E263" s="19">
        <v>0.0</v>
      </c>
      <c r="F263" s="45">
        <f t="shared" si="2"/>
        <v>0.008333333333</v>
      </c>
      <c r="G263" s="40">
        <f t="shared" si="3"/>
        <v>0.1666666667</v>
      </c>
      <c r="H263" s="4">
        <f>A!$B$3 * 3</f>
        <v>224.9868</v>
      </c>
      <c r="I263" s="4">
        <f>A!$B$2*E263</f>
        <v>0</v>
      </c>
      <c r="J263" s="27">
        <f t="shared" si="7"/>
        <v>2.116666667</v>
      </c>
      <c r="L263" s="4">
        <v>254.0</v>
      </c>
      <c r="T263" s="30"/>
    </row>
    <row r="264">
      <c r="A264" s="37" t="s">
        <v>612</v>
      </c>
      <c r="B264" s="9">
        <f>B263+F263*(D263*I263-(A!$B$4*(G263+B263/H263)^(1/2)))</f>
        <v>0.1816801443</v>
      </c>
      <c r="C264" s="37" t="s">
        <v>613</v>
      </c>
      <c r="D264" s="36">
        <f>D263+(F263*B263*(A!$B$8-D263)/(A!$B$12*A!$B$10))</f>
        <v>0.634904897</v>
      </c>
      <c r="E264" s="19">
        <v>0.0</v>
      </c>
      <c r="F264" s="45">
        <f t="shared" si="2"/>
        <v>0.008333333333</v>
      </c>
      <c r="G264" s="40">
        <f t="shared" si="3"/>
        <v>0.1666666667</v>
      </c>
      <c r="H264" s="4">
        <f>A!$B$3 * 3</f>
        <v>224.9868</v>
      </c>
      <c r="I264" s="4">
        <f>A!$B$2*E264</f>
        <v>0</v>
      </c>
      <c r="J264" s="27">
        <f t="shared" si="7"/>
        <v>2.125</v>
      </c>
      <c r="L264" s="4">
        <v>255.0</v>
      </c>
      <c r="N264" s="24" t="s">
        <v>78</v>
      </c>
      <c r="O264" s="24">
        <v>72.0</v>
      </c>
      <c r="P264" s="4" t="s">
        <v>614</v>
      </c>
      <c r="T264" s="30"/>
    </row>
    <row r="265">
      <c r="A265" s="37" t="s">
        <v>615</v>
      </c>
      <c r="B265" s="9">
        <f>B264+F264*(D264*I264-(A!$B$4*(G264+B264/H264)^(1/2)))</f>
        <v>0.154397738</v>
      </c>
      <c r="C265" s="37" t="s">
        <v>616</v>
      </c>
      <c r="D265" s="36">
        <f>D264+(F264*B264*(A!$B$8-D264)/(A!$B$12*A!$B$10))</f>
        <v>0.6349113464</v>
      </c>
      <c r="E265" s="19">
        <v>0.0</v>
      </c>
      <c r="F265" s="45">
        <f t="shared" si="2"/>
        <v>0.008333333333</v>
      </c>
      <c r="G265" s="40">
        <f t="shared" si="3"/>
        <v>0.1666666667</v>
      </c>
      <c r="H265" s="4">
        <f>A!$B$3 * 3</f>
        <v>224.9868</v>
      </c>
      <c r="I265" s="4">
        <f>A!$B$2*E265</f>
        <v>0</v>
      </c>
      <c r="J265" s="27">
        <f t="shared" si="7"/>
        <v>2.133333333</v>
      </c>
      <c r="L265" s="4">
        <v>256.0</v>
      </c>
      <c r="N265" s="24" t="s">
        <v>79</v>
      </c>
      <c r="O265" s="24">
        <f>5.2/1000</f>
        <v>0.0052</v>
      </c>
      <c r="T265" s="30"/>
    </row>
    <row r="266">
      <c r="A266" s="37" t="s">
        <v>617</v>
      </c>
      <c r="B266" s="9">
        <f>B265+F265*(D265*I265-(A!$B$4*(G265+B265/H265)^(1/2)))</f>
        <v>0.1271252106</v>
      </c>
      <c r="C266" s="37" t="s">
        <v>618</v>
      </c>
      <c r="D266" s="36">
        <f>D265+(F265*B265*(A!$B$8-D265)/(A!$B$12*A!$B$10))</f>
        <v>0.6349168272</v>
      </c>
      <c r="E266" s="19">
        <v>0.0</v>
      </c>
      <c r="F266" s="45">
        <f t="shared" si="2"/>
        <v>0.008333333333</v>
      </c>
      <c r="G266" s="40">
        <f t="shared" si="3"/>
        <v>0.1666666667</v>
      </c>
      <c r="H266" s="4">
        <f>A!$B$3 * 3</f>
        <v>224.9868</v>
      </c>
      <c r="I266" s="4">
        <f>A!$B$2*E266</f>
        <v>0</v>
      </c>
      <c r="J266" s="27">
        <f t="shared" si="7"/>
        <v>2.141666667</v>
      </c>
      <c r="L266" s="4">
        <v>257.0</v>
      </c>
      <c r="N266" s="4" t="s">
        <v>91</v>
      </c>
      <c r="O266" s="4">
        <v>10.0</v>
      </c>
      <c r="T266" s="30"/>
    </row>
    <row r="267">
      <c r="A267" s="37" t="s">
        <v>619</v>
      </c>
      <c r="B267" s="9">
        <f>B266+F266*(D266*I266-(A!$B$4*(G266+B266/H266)^(1/2)))</f>
        <v>0.09986256211</v>
      </c>
      <c r="C267" s="37" t="s">
        <v>620</v>
      </c>
      <c r="D267" s="36">
        <f>D266+(F266*B266*(A!$B$8-D266)/(A!$B$12*A!$B$10))</f>
        <v>0.6349213397</v>
      </c>
      <c r="E267" s="19">
        <v>0.0</v>
      </c>
      <c r="F267" s="45">
        <f t="shared" si="2"/>
        <v>0.008333333333</v>
      </c>
      <c r="G267" s="40">
        <f t="shared" si="3"/>
        <v>0.1666666667</v>
      </c>
      <c r="H267" s="4">
        <f>A!$B$3 * 3</f>
        <v>224.9868</v>
      </c>
      <c r="I267" s="4">
        <f>A!$B$2*E267</f>
        <v>0</v>
      </c>
      <c r="J267" s="27">
        <f t="shared" si="7"/>
        <v>2.15</v>
      </c>
      <c r="L267" s="4">
        <v>258.0</v>
      </c>
      <c r="T267" s="30"/>
    </row>
    <row r="268">
      <c r="A268" s="37" t="s">
        <v>621</v>
      </c>
      <c r="B268" s="9">
        <f>B267+F267*(D267*I267-(A!$B$4*(G267+B267/H267)^(1/2)))</f>
        <v>0.07260979252</v>
      </c>
      <c r="C268" s="37" t="s">
        <v>622</v>
      </c>
      <c r="D268" s="36">
        <f>D267+(F267*B267*(A!$B$8-D267)/(A!$B$12*A!$B$10))</f>
        <v>0.6349248845</v>
      </c>
      <c r="E268" s="19">
        <v>0.0</v>
      </c>
      <c r="F268" s="45">
        <f t="shared" si="2"/>
        <v>0.008333333333</v>
      </c>
      <c r="G268" s="40">
        <f t="shared" si="3"/>
        <v>0.1666666667</v>
      </c>
      <c r="H268" s="4">
        <f>A!$B$3 * 3</f>
        <v>224.9868</v>
      </c>
      <c r="I268" s="4">
        <f>A!$B$2*E268</f>
        <v>0</v>
      </c>
      <c r="J268" s="27">
        <f t="shared" si="7"/>
        <v>2.158333333</v>
      </c>
      <c r="L268" s="4">
        <v>259.0</v>
      </c>
      <c r="T268" s="30"/>
    </row>
    <row r="269">
      <c r="A269" s="37" t="s">
        <v>623</v>
      </c>
      <c r="B269" s="9">
        <f>B268+F268*(D268*I268-(A!$B$4*(G268+B268/H268)^(1/2)))</f>
        <v>0.04536690184</v>
      </c>
      <c r="C269" s="37" t="s">
        <v>624</v>
      </c>
      <c r="D269" s="36">
        <f>D268+(F268*B268*(A!$B$8-D268)/(A!$B$12*A!$B$10))</f>
        <v>0.6349274618</v>
      </c>
      <c r="E269" s="19">
        <v>0.0</v>
      </c>
      <c r="F269" s="45">
        <f t="shared" si="2"/>
        <v>0.008333333333</v>
      </c>
      <c r="G269" s="40">
        <f t="shared" si="3"/>
        <v>0.1666666667</v>
      </c>
      <c r="H269" s="4">
        <f>A!$B$3 * 3</f>
        <v>224.9868</v>
      </c>
      <c r="I269" s="4">
        <f>A!$B$2*E269</f>
        <v>0</v>
      </c>
      <c r="J269" s="27">
        <f t="shared" si="7"/>
        <v>2.166666667</v>
      </c>
      <c r="L269" s="4">
        <v>260.0</v>
      </c>
      <c r="Q269" s="36"/>
      <c r="R269" s="12" t="s">
        <v>92</v>
      </c>
    </row>
    <row r="270">
      <c r="A270" s="10" t="s">
        <v>625</v>
      </c>
      <c r="B270" s="9">
        <f>B269+F269*(D269*I269-(A!$B$4*(G269+B269/H269)^(1/2)))</f>
        <v>0.01813389008</v>
      </c>
      <c r="C270" s="37" t="s">
        <v>626</v>
      </c>
      <c r="D270" s="36">
        <f>D269+(F269*B269*(A!$B$8-D269)/(A!$B$12*A!$B$10))</f>
        <v>0.6349290722</v>
      </c>
      <c r="E270" s="19">
        <v>0.0</v>
      </c>
      <c r="F270" s="45">
        <f t="shared" si="2"/>
        <v>0.008333333333</v>
      </c>
      <c r="G270" s="40">
        <f t="shared" si="3"/>
        <v>0.1666666667</v>
      </c>
      <c r="H270" s="4">
        <f>A!$B$3 * 3</f>
        <v>224.9868</v>
      </c>
      <c r="I270" s="4">
        <f>A!$B$2*E270</f>
        <v>0</v>
      </c>
      <c r="J270" s="27">
        <f t="shared" si="7"/>
        <v>2.175</v>
      </c>
      <c r="L270" s="4">
        <v>261.0</v>
      </c>
      <c r="N270" s="37" t="s">
        <v>93</v>
      </c>
      <c r="P270" s="37" t="s">
        <v>94</v>
      </c>
      <c r="Q270" s="36"/>
      <c r="R270" s="38" t="s">
        <v>95</v>
      </c>
      <c r="S270" s="39" t="s">
        <v>96</v>
      </c>
      <c r="T270" s="40" t="s">
        <v>97</v>
      </c>
      <c r="U270" s="4" t="s">
        <v>98</v>
      </c>
      <c r="V270" s="4" t="s">
        <v>99</v>
      </c>
      <c r="W270" s="4" t="s">
        <v>100</v>
      </c>
    </row>
    <row r="271">
      <c r="A271" s="37" t="s">
        <v>627</v>
      </c>
      <c r="B271" s="9">
        <f>B270+F270*(D270*I270-(A!$B$4*(G270+B270/H270)^(1/2)))</f>
        <v>-0.009089242769</v>
      </c>
      <c r="C271" s="37" t="s">
        <v>628</v>
      </c>
      <c r="D271" s="36">
        <f>D270+(F270*B270*(A!$B$8-D270)/(A!$B$12*A!$B$10))</f>
        <v>0.6349297158</v>
      </c>
      <c r="E271" s="19">
        <v>0.0</v>
      </c>
      <c r="F271" s="45">
        <f t="shared" si="2"/>
        <v>0.008333333333</v>
      </c>
      <c r="G271" s="40">
        <f t="shared" si="3"/>
        <v>0.1666666667</v>
      </c>
      <c r="H271" s="4">
        <f>A!$B$3 * 3</f>
        <v>224.9868</v>
      </c>
      <c r="I271" s="4">
        <f>A!$B$2*E271</f>
        <v>0</v>
      </c>
      <c r="N271" s="10" t="s">
        <v>102</v>
      </c>
      <c r="O271" s="16">
        <v>0.0</v>
      </c>
      <c r="P271" s="37" t="s">
        <v>103</v>
      </c>
      <c r="Q271" s="42">
        <v>0.6</v>
      </c>
      <c r="R271" s="43">
        <f t="shared" ref="R271:R286" si="21">$O$265</f>
        <v>0.0052</v>
      </c>
      <c r="S271" s="48">
        <f t="shared" ref="S271:S286" si="22">$O$264/100000000</f>
        <v>0.00000072</v>
      </c>
      <c r="T271" s="40">
        <f t="shared" ref="T271:T286" si="23">0.5/3</f>
        <v>0.1666666667</v>
      </c>
      <c r="U271" s="4">
        <f>A!$B$3 * 3</f>
        <v>224.9868</v>
      </c>
      <c r="V271" s="4">
        <f>A!$B$2*R271</f>
        <v>3.206518571</v>
      </c>
      <c r="W271" s="49">
        <f>S271</f>
        <v>0.00000072</v>
      </c>
    </row>
    <row r="272">
      <c r="N272" s="37" t="s">
        <v>104</v>
      </c>
      <c r="O272" s="50">
        <f>O271+S271*(Q271*V271-(A!$B$4*(T271+O271/U271)^(1/2)))</f>
        <v>-0.0000009662941305</v>
      </c>
      <c r="P272" s="37" t="s">
        <v>105</v>
      </c>
      <c r="Q272" s="36">
        <f>Q271+(S271*O271*(A!$B$8-Q271)/(A!$B$12*A!$B$10))</f>
        <v>0.6</v>
      </c>
      <c r="R272" s="43">
        <f t="shared" si="21"/>
        <v>0.0052</v>
      </c>
      <c r="S272" s="48">
        <f t="shared" si="22"/>
        <v>0.00000072</v>
      </c>
      <c r="T272" s="40">
        <f t="shared" si="23"/>
        <v>0.1666666667</v>
      </c>
      <c r="U272" s="4">
        <f>A!$B$3 * 3</f>
        <v>224.9868</v>
      </c>
      <c r="V272" s="4">
        <f>A!$B$2*R272</f>
        <v>3.206518571</v>
      </c>
      <c r="W272" s="49">
        <f t="shared" ref="W272:W286" si="24">W271+S272</f>
        <v>0.00000144</v>
      </c>
    </row>
    <row r="273">
      <c r="N273" s="37" t="s">
        <v>106</v>
      </c>
      <c r="O273" s="50">
        <f>O272+S272*(Q272*V272-(A!$B$4*(T272+O272/U272)^(1/2)))</f>
        <v>-0.000001932588231</v>
      </c>
      <c r="P273" s="37" t="s">
        <v>107</v>
      </c>
      <c r="Q273" s="36">
        <f>Q272+(S272*O272*(A!$B$8-Q272)/(A!$B$12*A!$B$10))</f>
        <v>0.6</v>
      </c>
      <c r="R273" s="43">
        <f t="shared" si="21"/>
        <v>0.0052</v>
      </c>
      <c r="S273" s="48">
        <f t="shared" si="22"/>
        <v>0.00000072</v>
      </c>
      <c r="T273" s="40">
        <f t="shared" si="23"/>
        <v>0.1666666667</v>
      </c>
      <c r="U273" s="4">
        <f>A!$B$3 * 3</f>
        <v>224.9868</v>
      </c>
      <c r="V273" s="4">
        <f>A!$B$2*R273</f>
        <v>3.206518571</v>
      </c>
      <c r="W273" s="49">
        <f t="shared" si="24"/>
        <v>0.00000216</v>
      </c>
    </row>
    <row r="274">
      <c r="N274" s="37" t="s">
        <v>108</v>
      </c>
      <c r="O274" s="50">
        <f>O273+S273*(Q273*V273-(A!$B$4*(T273+O273/U273)^(1/2)))</f>
        <v>-0.000002898882301</v>
      </c>
      <c r="P274" s="37" t="s">
        <v>109</v>
      </c>
      <c r="Q274" s="36">
        <f>Q273+(S273*O273*(A!$B$8-Q273)/(A!$B$12*A!$B$10))</f>
        <v>0.6</v>
      </c>
      <c r="R274" s="43">
        <f t="shared" si="21"/>
        <v>0.0052</v>
      </c>
      <c r="S274" s="48">
        <f t="shared" si="22"/>
        <v>0.00000072</v>
      </c>
      <c r="T274" s="40">
        <f t="shared" si="23"/>
        <v>0.1666666667</v>
      </c>
      <c r="U274" s="4">
        <f>A!$B$3 * 3</f>
        <v>224.9868</v>
      </c>
      <c r="V274" s="4">
        <f>A!$B$2*R274</f>
        <v>3.206518571</v>
      </c>
      <c r="W274" s="49">
        <f t="shared" si="24"/>
        <v>0.00000288</v>
      </c>
    </row>
    <row r="275">
      <c r="K275" s="4"/>
      <c r="N275" s="37" t="s">
        <v>110</v>
      </c>
      <c r="O275" s="50">
        <f>O274+S274*(Q274*V274-(A!$B$4*(T274+O274/U274)^(1/2)))</f>
        <v>-0.00000386517634</v>
      </c>
      <c r="P275" s="37" t="s">
        <v>111</v>
      </c>
      <c r="Q275" s="36">
        <f>Q274+(S274*O274*(A!$B$8-Q274)/(A!$B$12*A!$B$10))</f>
        <v>0.6</v>
      </c>
      <c r="R275" s="43">
        <f t="shared" si="21"/>
        <v>0.0052</v>
      </c>
      <c r="S275" s="48">
        <f t="shared" si="22"/>
        <v>0.00000072</v>
      </c>
      <c r="T275" s="40">
        <f t="shared" si="23"/>
        <v>0.1666666667</v>
      </c>
      <c r="U275" s="4">
        <f>A!$B$3 * 3</f>
        <v>224.9868</v>
      </c>
      <c r="V275" s="4">
        <f>A!$B$2*R275</f>
        <v>3.206518571</v>
      </c>
      <c r="W275" s="49">
        <f t="shared" si="24"/>
        <v>0.0000036</v>
      </c>
    </row>
    <row r="276">
      <c r="I276" s="7"/>
      <c r="K276" s="4"/>
      <c r="N276" s="37" t="s">
        <v>112</v>
      </c>
      <c r="O276" s="50">
        <f>O275+S275*(Q275*V275-(A!$B$4*(T275+O275/U275)^(1/2)))</f>
        <v>-0.00000483147035</v>
      </c>
      <c r="P276" s="37" t="s">
        <v>113</v>
      </c>
      <c r="Q276" s="36">
        <f>Q275+(S275*O275*(A!$B$8-Q275)/(A!$B$12*A!$B$10))</f>
        <v>0.6</v>
      </c>
      <c r="R276" s="43">
        <f t="shared" si="21"/>
        <v>0.0052</v>
      </c>
      <c r="S276" s="48">
        <f t="shared" si="22"/>
        <v>0.00000072</v>
      </c>
      <c r="T276" s="40">
        <f t="shared" si="23"/>
        <v>0.1666666667</v>
      </c>
      <c r="U276" s="4">
        <f>A!$B$3 * 3</f>
        <v>224.9868</v>
      </c>
      <c r="V276" s="4">
        <f>A!$B$2*R276</f>
        <v>3.206518571</v>
      </c>
      <c r="W276" s="49">
        <f t="shared" si="24"/>
        <v>0.00000432</v>
      </c>
    </row>
    <row r="277">
      <c r="N277" s="37" t="s">
        <v>114</v>
      </c>
      <c r="O277" s="50">
        <f>O276+S276*(Q276*V276-(A!$B$4*(T276+O276/U276)^(1/2)))</f>
        <v>-0.000005797764329</v>
      </c>
      <c r="P277" s="37" t="s">
        <v>115</v>
      </c>
      <c r="Q277" s="36">
        <f>Q276+(S276*O276*(A!$B$8-Q276)/(A!$B$12*A!$B$10))</f>
        <v>0.6</v>
      </c>
      <c r="R277" s="43">
        <f t="shared" si="21"/>
        <v>0.0052</v>
      </c>
      <c r="S277" s="48">
        <f t="shared" si="22"/>
        <v>0.00000072</v>
      </c>
      <c r="T277" s="40">
        <f t="shared" si="23"/>
        <v>0.1666666667</v>
      </c>
      <c r="U277" s="4">
        <f>A!$B$3 * 3</f>
        <v>224.9868</v>
      </c>
      <c r="V277" s="4">
        <f>A!$B$2*R277</f>
        <v>3.206518571</v>
      </c>
      <c r="W277" s="49">
        <f t="shared" si="24"/>
        <v>0.00000504</v>
      </c>
    </row>
    <row r="278">
      <c r="G278" s="30"/>
      <c r="N278" s="37" t="s">
        <v>116</v>
      </c>
      <c r="O278" s="50">
        <f>O277+S277*(Q277*V277-(A!$B$4*(T277+O277/U277)^(1/2)))</f>
        <v>-0.000006764058278</v>
      </c>
      <c r="P278" s="37" t="s">
        <v>117</v>
      </c>
      <c r="Q278" s="36">
        <f>Q277+(S277*O277*(A!$B$8-Q277)/(A!$B$12*A!$B$10))</f>
        <v>0.6</v>
      </c>
      <c r="R278" s="43">
        <f t="shared" si="21"/>
        <v>0.0052</v>
      </c>
      <c r="S278" s="48">
        <f t="shared" si="22"/>
        <v>0.00000072</v>
      </c>
      <c r="T278" s="40">
        <f t="shared" si="23"/>
        <v>0.1666666667</v>
      </c>
      <c r="U278" s="4">
        <f>A!$B$3 * 3</f>
        <v>224.9868</v>
      </c>
      <c r="V278" s="4">
        <f>A!$B$2*R278</f>
        <v>3.206518571</v>
      </c>
      <c r="W278" s="49">
        <f t="shared" si="24"/>
        <v>0.00000576</v>
      </c>
    </row>
    <row r="279">
      <c r="A279" s="24" t="s">
        <v>78</v>
      </c>
      <c r="B279" s="25">
        <f>10/60</f>
        <v>0.1666666667</v>
      </c>
      <c r="C279" s="4" t="s">
        <v>90</v>
      </c>
      <c r="D279" s="35">
        <f>SUM(F295:F486)</f>
        <v>3.2</v>
      </c>
      <c r="G279" s="30"/>
      <c r="N279" s="37" t="s">
        <v>118</v>
      </c>
      <c r="O279" s="50">
        <f>O278+S278*(Q278*V278-(A!$B$4*(T278+O278/U278)^(1/2)))</f>
        <v>-0.000007730352196</v>
      </c>
      <c r="P279" s="37" t="s">
        <v>119</v>
      </c>
      <c r="Q279" s="36">
        <f>Q278+(S278*O278*(A!$B$8-Q278)/(A!$B$12*A!$B$10))</f>
        <v>0.6</v>
      </c>
      <c r="R279" s="43">
        <f t="shared" si="21"/>
        <v>0.0052</v>
      </c>
      <c r="S279" s="48">
        <f t="shared" si="22"/>
        <v>0.00000072</v>
      </c>
      <c r="T279" s="40">
        <f t="shared" si="23"/>
        <v>0.1666666667</v>
      </c>
      <c r="U279" s="4">
        <f>A!$B$3 * 3</f>
        <v>224.9868</v>
      </c>
      <c r="V279" s="4">
        <f>A!$B$2*R279</f>
        <v>3.206518571</v>
      </c>
      <c r="W279" s="49">
        <f t="shared" si="24"/>
        <v>0.00000648</v>
      </c>
    </row>
    <row r="280">
      <c r="A280" s="24" t="s">
        <v>79</v>
      </c>
      <c r="B280" s="24">
        <f>190.7/1000</f>
        <v>0.1907</v>
      </c>
      <c r="G280" s="30"/>
      <c r="N280" s="37" t="s">
        <v>120</v>
      </c>
      <c r="O280" s="50">
        <f>O279+S279*(Q279*V279-(A!$B$4*(T279+O279/U279)^(1/2)))</f>
        <v>-0.000008696646084</v>
      </c>
      <c r="P280" s="37" t="s">
        <v>121</v>
      </c>
      <c r="Q280" s="36">
        <f>Q279+(S279*O279*(A!$B$8-Q279)/(A!$B$12*A!$B$10))</f>
        <v>0.6</v>
      </c>
      <c r="R280" s="43">
        <f t="shared" si="21"/>
        <v>0.0052</v>
      </c>
      <c r="S280" s="48">
        <f t="shared" si="22"/>
        <v>0.00000072</v>
      </c>
      <c r="T280" s="40">
        <f t="shared" si="23"/>
        <v>0.1666666667</v>
      </c>
      <c r="U280" s="4">
        <f>A!$B$3 * 3</f>
        <v>224.9868</v>
      </c>
      <c r="V280" s="4">
        <f>A!$B$2*R280</f>
        <v>3.206518571</v>
      </c>
      <c r="W280" s="49">
        <f t="shared" si="24"/>
        <v>0.0000072</v>
      </c>
    </row>
    <row r="281">
      <c r="A281" s="4" t="s">
        <v>91</v>
      </c>
      <c r="B281" s="4">
        <v>2.0</v>
      </c>
      <c r="G281" s="30"/>
      <c r="N281" s="37" t="s">
        <v>122</v>
      </c>
      <c r="O281" s="50">
        <f>O280+S280*(Q280*V280-(A!$B$4*(T280+O280/U280)^(1/2)))</f>
        <v>-0.000009662939942</v>
      </c>
      <c r="P281" s="37" t="s">
        <v>123</v>
      </c>
      <c r="Q281" s="36">
        <f>Q280+(S280*O280*(A!$B$8-Q280)/(A!$B$12*A!$B$10))</f>
        <v>0.6</v>
      </c>
      <c r="R281" s="43">
        <f t="shared" si="21"/>
        <v>0.0052</v>
      </c>
      <c r="S281" s="48">
        <f t="shared" si="22"/>
        <v>0.00000072</v>
      </c>
      <c r="T281" s="40">
        <f t="shared" si="23"/>
        <v>0.1666666667</v>
      </c>
      <c r="U281" s="4">
        <f>A!$B$3 * 3</f>
        <v>224.9868</v>
      </c>
      <c r="V281" s="4">
        <f>A!$B$2*R281</f>
        <v>3.206518571</v>
      </c>
      <c r="W281" s="49">
        <f t="shared" si="24"/>
        <v>0.00000792</v>
      </c>
    </row>
    <row r="282">
      <c r="D282" s="36"/>
      <c r="E282" s="12" t="s">
        <v>92</v>
      </c>
      <c r="N282" s="37" t="s">
        <v>124</v>
      </c>
      <c r="O282" s="50">
        <f>O281+S281*(Q281*V281-(A!$B$4*(T281+O281/U281)^(1/2)))</f>
        <v>-0.00001062923377</v>
      </c>
      <c r="P282" s="37" t="s">
        <v>125</v>
      </c>
      <c r="Q282" s="36">
        <f>Q281+(S281*O281*(A!$B$8-Q281)/(A!$B$12*A!$B$10))</f>
        <v>0.6</v>
      </c>
      <c r="R282" s="43">
        <f t="shared" si="21"/>
        <v>0.0052</v>
      </c>
      <c r="S282" s="48">
        <f t="shared" si="22"/>
        <v>0.00000072</v>
      </c>
      <c r="T282" s="40">
        <f t="shared" si="23"/>
        <v>0.1666666667</v>
      </c>
      <c r="U282" s="4">
        <f>A!$B$3 * 3</f>
        <v>224.9868</v>
      </c>
      <c r="V282" s="4">
        <f>A!$B$2*R282</f>
        <v>3.206518571</v>
      </c>
      <c r="W282" s="49">
        <f t="shared" si="24"/>
        <v>0.00000864</v>
      </c>
    </row>
    <row r="283">
      <c r="A283" s="37" t="s">
        <v>93</v>
      </c>
      <c r="C283" s="37" t="s">
        <v>94</v>
      </c>
      <c r="D283" s="36"/>
      <c r="E283" s="38" t="s">
        <v>95</v>
      </c>
      <c r="F283" s="39" t="s">
        <v>96</v>
      </c>
      <c r="G283" s="40" t="s">
        <v>97</v>
      </c>
      <c r="H283" s="4" t="s">
        <v>98</v>
      </c>
      <c r="I283" s="4" t="s">
        <v>99</v>
      </c>
      <c r="J283" s="4" t="s">
        <v>629</v>
      </c>
      <c r="N283" s="37" t="s">
        <v>126</v>
      </c>
      <c r="O283" s="50">
        <f>O282+S282*(Q282*V282-(A!$B$4*(T282+O282/U282)^(1/2)))</f>
        <v>-0.00001159552757</v>
      </c>
      <c r="P283" s="37" t="s">
        <v>127</v>
      </c>
      <c r="Q283" s="36">
        <f>Q282+(S282*O282*(A!$B$8-Q282)/(A!$B$12*A!$B$10))</f>
        <v>0.6</v>
      </c>
      <c r="R283" s="43">
        <f t="shared" si="21"/>
        <v>0.0052</v>
      </c>
      <c r="S283" s="48">
        <f t="shared" si="22"/>
        <v>0.00000072</v>
      </c>
      <c r="T283" s="40">
        <f t="shared" si="23"/>
        <v>0.1666666667</v>
      </c>
      <c r="U283" s="4">
        <f>A!$B$3 * 3</f>
        <v>224.9868</v>
      </c>
      <c r="V283" s="4">
        <f>A!$B$2*R283</f>
        <v>3.206518571</v>
      </c>
      <c r="W283" s="49">
        <f t="shared" si="24"/>
        <v>0.00000936</v>
      </c>
    </row>
    <row r="284">
      <c r="A284" s="37" t="s">
        <v>102</v>
      </c>
      <c r="B284" s="16">
        <v>0.0</v>
      </c>
      <c r="C284" s="37" t="s">
        <v>103</v>
      </c>
      <c r="D284" s="42">
        <v>0.6</v>
      </c>
      <c r="E284" s="43">
        <f t="shared" ref="E284:E293" si="25">$B$280</f>
        <v>0.1907</v>
      </c>
      <c r="F284" s="39">
        <f t="shared" ref="F284:F487" si="26">$B$279/10</f>
        <v>0.01666666667</v>
      </c>
      <c r="G284" s="40">
        <f t="shared" ref="G284:G487" si="27">0.5/3</f>
        <v>0.1666666667</v>
      </c>
      <c r="H284" s="4">
        <f>A!$B$3 * 3</f>
        <v>224.9868</v>
      </c>
      <c r="I284" s="4">
        <f>A!$B$2*E284</f>
        <v>117.5929022</v>
      </c>
      <c r="J284" s="4">
        <v>0.0</v>
      </c>
      <c r="K284" s="51"/>
      <c r="N284" s="37" t="s">
        <v>128</v>
      </c>
      <c r="O284" s="50">
        <f>O283+S283*(Q283*V283-(A!$B$4*(T283+O283/U283)^(1/2)))</f>
        <v>-0.00001256182133</v>
      </c>
      <c r="P284" s="37" t="s">
        <v>129</v>
      </c>
      <c r="Q284" s="36">
        <f>Q283+(S283*O283*(A!$B$8-Q283)/(A!$B$12*A!$B$10))</f>
        <v>0.6</v>
      </c>
      <c r="R284" s="43">
        <f t="shared" si="21"/>
        <v>0.0052</v>
      </c>
      <c r="S284" s="48">
        <f t="shared" si="22"/>
        <v>0.00000072</v>
      </c>
      <c r="T284" s="40">
        <f t="shared" si="23"/>
        <v>0.1666666667</v>
      </c>
      <c r="U284" s="4">
        <f>A!$B$3 * 3</f>
        <v>224.9868</v>
      </c>
      <c r="V284" s="4">
        <f>A!$B$2*R284</f>
        <v>3.206518571</v>
      </c>
      <c r="W284" s="49">
        <f t="shared" si="24"/>
        <v>0.00001008</v>
      </c>
    </row>
    <row r="285">
      <c r="A285" s="37" t="s">
        <v>104</v>
      </c>
      <c r="B285" s="9">
        <f>B284+F284*(D284*I284-(A!$B$4*(G284+B284/H284)^(1/2)))</f>
        <v>1.121495917</v>
      </c>
      <c r="C285" s="37" t="s">
        <v>105</v>
      </c>
      <c r="D285" s="36">
        <f>D284+(F284*B284*(A!$B$8-D284)/(A!$B$12*A!$B$10))</f>
        <v>0.6</v>
      </c>
      <c r="E285" s="43">
        <f t="shared" si="25"/>
        <v>0.1907</v>
      </c>
      <c r="F285" s="39">
        <f t="shared" si="26"/>
        <v>0.01666666667</v>
      </c>
      <c r="G285" s="40">
        <f t="shared" si="27"/>
        <v>0.1666666667</v>
      </c>
      <c r="H285" s="4">
        <f>A!$B$3 * 3</f>
        <v>224.9868</v>
      </c>
      <c r="I285" s="4">
        <f>A!$B$2*E285</f>
        <v>117.5929022</v>
      </c>
      <c r="J285" s="52">
        <f>F284</f>
        <v>0.01666666667</v>
      </c>
      <c r="K285" s="53"/>
      <c r="N285" s="37" t="s">
        <v>130</v>
      </c>
      <c r="O285" s="50">
        <f>O284+S284*(Q284*V284-(A!$B$4*(T284+O284/U284)^(1/2)))</f>
        <v>-0.00001352811507</v>
      </c>
      <c r="P285" s="37" t="s">
        <v>131</v>
      </c>
      <c r="Q285" s="36">
        <f>Q284+(S284*O284*(A!$B$8-Q284)/(A!$B$12*A!$B$10))</f>
        <v>0.6</v>
      </c>
      <c r="R285" s="43">
        <f t="shared" si="21"/>
        <v>0.0052</v>
      </c>
      <c r="S285" s="48">
        <f t="shared" si="22"/>
        <v>0.00000072</v>
      </c>
      <c r="T285" s="40">
        <f t="shared" si="23"/>
        <v>0.1666666667</v>
      </c>
      <c r="U285" s="4">
        <f>A!$B$3 * 3</f>
        <v>224.9868</v>
      </c>
      <c r="V285" s="4">
        <f>A!$B$2*R285</f>
        <v>3.206518571</v>
      </c>
      <c r="W285" s="49">
        <f t="shared" si="24"/>
        <v>0.0000108</v>
      </c>
    </row>
    <row r="286">
      <c r="A286" s="37" t="s">
        <v>106</v>
      </c>
      <c r="B286" s="9">
        <f>B285+F285*(D285*I285-(A!$B$4*(G285+B285/H285)^(1/2)))</f>
        <v>2.242183829</v>
      </c>
      <c r="C286" s="37" t="s">
        <v>107</v>
      </c>
      <c r="D286" s="36">
        <f>D285+(F285*B285*(A!$B$8-D285)/(A!$B$12*A!$B$10))</f>
        <v>0.600090107</v>
      </c>
      <c r="E286" s="43">
        <f t="shared" si="25"/>
        <v>0.1907</v>
      </c>
      <c r="F286" s="39">
        <f t="shared" si="26"/>
        <v>0.01666666667</v>
      </c>
      <c r="G286" s="40">
        <f t="shared" si="27"/>
        <v>0.1666666667</v>
      </c>
      <c r="H286" s="4">
        <f>A!$B$3 * 3</f>
        <v>224.9868</v>
      </c>
      <c r="I286" s="4">
        <f>A!$B$2*E286</f>
        <v>117.5929022</v>
      </c>
      <c r="J286" s="54">
        <f t="shared" ref="J286:J487" si="28">J285+F285</f>
        <v>0.03333333333</v>
      </c>
      <c r="K286" s="53"/>
      <c r="N286" s="37" t="s">
        <v>132</v>
      </c>
      <c r="O286" s="50">
        <f>O285+S285*(Q285*V285-(A!$B$4*(T285+O285/U285)^(1/2)))</f>
        <v>-0.00001449440878</v>
      </c>
      <c r="P286" s="37" t="s">
        <v>133</v>
      </c>
      <c r="Q286" s="36">
        <f>Q285+(S285*O285*(A!$B$8-Q285)/(A!$B$12*A!$B$10))</f>
        <v>0.6</v>
      </c>
      <c r="R286" s="43">
        <f t="shared" si="21"/>
        <v>0.0052</v>
      </c>
      <c r="S286" s="48">
        <f t="shared" si="22"/>
        <v>0.00000072</v>
      </c>
      <c r="T286" s="40">
        <f t="shared" si="23"/>
        <v>0.1666666667</v>
      </c>
      <c r="U286" s="4">
        <f>A!$B$3 * 3</f>
        <v>224.9868</v>
      </c>
      <c r="V286" s="4">
        <f>A!$B$2*R286</f>
        <v>3.206518571</v>
      </c>
      <c r="W286" s="49">
        <f t="shared" si="24"/>
        <v>0.00001152</v>
      </c>
    </row>
    <row r="287">
      <c r="A287" s="37" t="s">
        <v>108</v>
      </c>
      <c r="B287" s="9">
        <f>B286+F286*(D286*I286-(A!$B$4*(G286+B286/H286)^(1/2)))</f>
        <v>3.362252555</v>
      </c>
      <c r="C287" s="37" t="s">
        <v>109</v>
      </c>
      <c r="D287" s="36">
        <f>D286+(F286*B286*(A!$B$8-D286)/(A!$B$12*A!$B$10))</f>
        <v>0.6002702019</v>
      </c>
      <c r="E287" s="43">
        <f t="shared" si="25"/>
        <v>0.1907</v>
      </c>
      <c r="F287" s="39">
        <f t="shared" si="26"/>
        <v>0.01666666667</v>
      </c>
      <c r="G287" s="40">
        <f t="shared" si="27"/>
        <v>0.1666666667</v>
      </c>
      <c r="H287" s="4">
        <f>A!$B$3 * 3</f>
        <v>224.9868</v>
      </c>
      <c r="I287" s="4">
        <f>A!$B$2*E287</f>
        <v>117.5929022</v>
      </c>
      <c r="J287" s="54">
        <f t="shared" si="28"/>
        <v>0.05</v>
      </c>
      <c r="K287" s="53"/>
      <c r="T287" s="30"/>
    </row>
    <row r="288">
      <c r="A288" s="37" t="s">
        <v>110</v>
      </c>
      <c r="B288" s="9">
        <f>B287+F287*(D287*I287-(A!$B$4*(G287+B287/H287)^(1/2)))</f>
        <v>4.481890036</v>
      </c>
      <c r="C288" s="37" t="s">
        <v>111</v>
      </c>
      <c r="D288" s="36">
        <f>D287+(F287*B287*(A!$B$8-D287)/(A!$B$12*A!$B$10))</f>
        <v>0.6005401</v>
      </c>
      <c r="E288" s="43">
        <f t="shared" si="25"/>
        <v>0.1907</v>
      </c>
      <c r="F288" s="39">
        <f t="shared" si="26"/>
        <v>0.01666666667</v>
      </c>
      <c r="G288" s="40">
        <f t="shared" si="27"/>
        <v>0.1666666667</v>
      </c>
      <c r="H288" s="4">
        <f>A!$B$3 * 3</f>
        <v>224.9868</v>
      </c>
      <c r="I288" s="4">
        <f>A!$B$2*E288</f>
        <v>117.5929022</v>
      </c>
      <c r="J288" s="54">
        <f t="shared" si="28"/>
        <v>0.06666666667</v>
      </c>
      <c r="K288" s="53"/>
      <c r="T288" s="30"/>
    </row>
    <row r="289">
      <c r="A289" s="37" t="s">
        <v>112</v>
      </c>
      <c r="B289" s="9">
        <f>B288+F288*(D288*I288-(A!$B$4*(G288+B288/H288)^(1/2)))</f>
        <v>5.601283247</v>
      </c>
      <c r="C289" s="37" t="s">
        <v>113</v>
      </c>
      <c r="D289" s="36">
        <f>D288+(F288*B288*(A!$B$8-D288)/(A!$B$12*A!$B$10))</f>
        <v>0.6008995508</v>
      </c>
      <c r="E289" s="43">
        <f t="shared" si="25"/>
        <v>0.1907</v>
      </c>
      <c r="F289" s="39">
        <f t="shared" si="26"/>
        <v>0.01666666667</v>
      </c>
      <c r="G289" s="40">
        <f t="shared" si="27"/>
        <v>0.1666666667</v>
      </c>
      <c r="H289" s="4">
        <f>A!$B$3 * 3</f>
        <v>224.9868</v>
      </c>
      <c r="I289" s="4">
        <f>A!$B$2*E289</f>
        <v>117.5929022</v>
      </c>
      <c r="J289" s="54">
        <f t="shared" si="28"/>
        <v>0.08333333333</v>
      </c>
      <c r="K289" s="53"/>
      <c r="T289" s="30"/>
    </row>
    <row r="290">
      <c r="A290" s="37" t="s">
        <v>114</v>
      </c>
      <c r="B290" s="9">
        <f>B289+F289*(D289*I289-(A!$B$4*(G289+B289/H289)^(1/2)))</f>
        <v>6.72061811</v>
      </c>
      <c r="C290" s="37" t="s">
        <v>115</v>
      </c>
      <c r="D290" s="36">
        <f>D289+(F289*B289*(A!$B$8-D289)/(A!$B$12*A!$B$10))</f>
        <v>0.6013482385</v>
      </c>
      <c r="E290" s="43">
        <f t="shared" si="25"/>
        <v>0.1907</v>
      </c>
      <c r="F290" s="39">
        <f t="shared" si="26"/>
        <v>0.01666666667</v>
      </c>
      <c r="G290" s="40">
        <f t="shared" si="27"/>
        <v>0.1666666667</v>
      </c>
      <c r="H290" s="4">
        <f>A!$B$3 * 3</f>
        <v>224.9868</v>
      </c>
      <c r="I290" s="4">
        <f>A!$B$2*E290</f>
        <v>117.5929022</v>
      </c>
      <c r="J290" s="54">
        <f t="shared" si="28"/>
        <v>0.1</v>
      </c>
      <c r="K290" s="53"/>
      <c r="T290" s="30"/>
    </row>
    <row r="291">
      <c r="A291" s="37" t="s">
        <v>116</v>
      </c>
      <c r="B291" s="9">
        <f>B290+F290*(D290*I290-(A!$B$4*(G290+B290/H290)^(1/2)))</f>
        <v>7.840079403</v>
      </c>
      <c r="C291" s="37" t="s">
        <v>117</v>
      </c>
      <c r="D291" s="36">
        <f>D290+(F290*B290*(A!$B$8-D290)/(A!$B$12*A!$B$10))</f>
        <v>0.6018857822</v>
      </c>
      <c r="E291" s="43">
        <f t="shared" si="25"/>
        <v>0.1907</v>
      </c>
      <c r="F291" s="39">
        <f t="shared" si="26"/>
        <v>0.01666666667</v>
      </c>
      <c r="G291" s="40">
        <f t="shared" si="27"/>
        <v>0.1666666667</v>
      </c>
      <c r="H291" s="4">
        <f>A!$B$3 * 3</f>
        <v>224.9868</v>
      </c>
      <c r="I291" s="4">
        <f>A!$B$2*E291</f>
        <v>117.5929022</v>
      </c>
      <c r="J291" s="54">
        <f t="shared" si="28"/>
        <v>0.1166666667</v>
      </c>
      <c r="K291" s="53"/>
      <c r="T291" s="30"/>
    </row>
    <row r="292">
      <c r="A292" s="37" t="s">
        <v>118</v>
      </c>
      <c r="B292" s="9">
        <f>B291+F291*(D291*I291-(A!$B$4*(G291+B291/H291)^(1/2)))</f>
        <v>8.959850661</v>
      </c>
      <c r="C292" s="37" t="s">
        <v>119</v>
      </c>
      <c r="D292" s="36">
        <f>D291+(F291*B291*(A!$B$8-D291)/(A!$B$12*A!$B$10))</f>
        <v>0.6025117366</v>
      </c>
      <c r="E292" s="43">
        <f t="shared" si="25"/>
        <v>0.1907</v>
      </c>
      <c r="F292" s="39">
        <f t="shared" si="26"/>
        <v>0.01666666667</v>
      </c>
      <c r="G292" s="40">
        <f t="shared" si="27"/>
        <v>0.1666666667</v>
      </c>
      <c r="H292" s="4">
        <f>A!$B$3 * 3</f>
        <v>224.9868</v>
      </c>
      <c r="I292" s="4">
        <f>A!$B$2*E292</f>
        <v>117.5929022</v>
      </c>
      <c r="J292" s="54">
        <f t="shared" si="28"/>
        <v>0.1333333333</v>
      </c>
      <c r="K292" s="53"/>
      <c r="T292" s="30"/>
    </row>
    <row r="293">
      <c r="A293" s="37" t="s">
        <v>120</v>
      </c>
      <c r="B293" s="9">
        <f>B292+F292*(D292*I292-(A!$B$4*(G292+B292/H292)^(1/2)))</f>
        <v>10.08011408</v>
      </c>
      <c r="C293" s="37" t="s">
        <v>121</v>
      </c>
      <c r="D293" s="36">
        <f>D292+(F292*B292*(A!$B$8-D292)/(A!$B$12*A!$B$10))</f>
        <v>0.6032255918</v>
      </c>
      <c r="E293" s="43">
        <f t="shared" si="25"/>
        <v>0.1907</v>
      </c>
      <c r="F293" s="39">
        <f t="shared" si="26"/>
        <v>0.01666666667</v>
      </c>
      <c r="G293" s="40">
        <f t="shared" si="27"/>
        <v>0.1666666667</v>
      </c>
      <c r="H293" s="4">
        <f>A!$B$3 * 3</f>
        <v>224.9868</v>
      </c>
      <c r="I293" s="4">
        <f>A!$B$2*E293</f>
        <v>117.5929022</v>
      </c>
      <c r="J293" s="54">
        <f t="shared" si="28"/>
        <v>0.15</v>
      </c>
      <c r="K293" s="53"/>
      <c r="T293" s="30"/>
    </row>
    <row r="294">
      <c r="A294" s="37" t="s">
        <v>122</v>
      </c>
      <c r="B294" s="44">
        <f>B293+F293*(D293*I293-(A!$B$4*(G293+B293/H293)^(1/2)))</f>
        <v>11.20105042</v>
      </c>
      <c r="C294" s="37" t="s">
        <v>123</v>
      </c>
      <c r="D294" s="36">
        <f>D293+(F293*B293*(A!$B$8-D293)/(A!$B$12*A!$B$10))</f>
        <v>0.6040267743</v>
      </c>
      <c r="E294" s="4">
        <v>0.0</v>
      </c>
      <c r="F294" s="45">
        <f t="shared" si="26"/>
        <v>0.01666666667</v>
      </c>
      <c r="G294" s="40">
        <f t="shared" si="27"/>
        <v>0.1666666667</v>
      </c>
      <c r="H294" s="4">
        <f>A!$B$3 * 3</f>
        <v>224.9868</v>
      </c>
      <c r="I294" s="4">
        <f>A!$B$2*E294</f>
        <v>0</v>
      </c>
      <c r="J294" s="54">
        <f t="shared" si="28"/>
        <v>0.1666666667</v>
      </c>
      <c r="K294" s="53"/>
    </row>
    <row r="295">
      <c r="A295" s="37" t="s">
        <v>124</v>
      </c>
      <c r="B295" s="9">
        <f>B294+F294*(D294*I294-(A!$B$4*(G294+B294/H294)^(1/2)))</f>
        <v>11.13901788</v>
      </c>
      <c r="C295" s="37" t="s">
        <v>125</v>
      </c>
      <c r="D295" s="36">
        <f>D294+(F294*B294*(A!$B$8-D294)/(A!$B$12*A!$B$10))</f>
        <v>0.604914647</v>
      </c>
      <c r="E295" s="4">
        <v>0.0</v>
      </c>
      <c r="F295" s="45">
        <f t="shared" si="26"/>
        <v>0.01666666667</v>
      </c>
      <c r="G295" s="40">
        <f t="shared" si="27"/>
        <v>0.1666666667</v>
      </c>
      <c r="H295" s="4">
        <f>A!$B$3 * 3</f>
        <v>224.9868</v>
      </c>
      <c r="I295" s="4">
        <f>A!$B$2*E295</f>
        <v>0</v>
      </c>
      <c r="J295" s="54">
        <f t="shared" si="28"/>
        <v>0.1833333333</v>
      </c>
      <c r="K295" s="53"/>
    </row>
    <row r="296">
      <c r="A296" s="37" t="s">
        <v>126</v>
      </c>
      <c r="B296" s="9">
        <f>B295+F295*(D295*I295-(A!$B$4*(G295+B295/H295)^(1/2)))</f>
        <v>11.07702486</v>
      </c>
      <c r="C296" s="37" t="s">
        <v>127</v>
      </c>
      <c r="D296" s="36">
        <f>D295+(F295*B295*(A!$B$8-D295)/(A!$B$12*A!$B$10))</f>
        <v>0.6057949539</v>
      </c>
      <c r="E296" s="4">
        <v>0.0</v>
      </c>
      <c r="F296" s="45">
        <f t="shared" si="26"/>
        <v>0.01666666667</v>
      </c>
      <c r="G296" s="40">
        <f t="shared" si="27"/>
        <v>0.1666666667</v>
      </c>
      <c r="H296" s="4">
        <f>A!$B$3 * 3</f>
        <v>224.9868</v>
      </c>
      <c r="I296" s="4">
        <f>A!$B$2*E296</f>
        <v>0</v>
      </c>
      <c r="J296" s="54">
        <f t="shared" si="28"/>
        <v>0.2</v>
      </c>
      <c r="K296" s="53"/>
    </row>
    <row r="297">
      <c r="A297" s="37" t="s">
        <v>128</v>
      </c>
      <c r="B297" s="9">
        <f>B296+F296*(D296*I296-(A!$B$4*(G296+B296/H296)^(1/2)))</f>
        <v>11.01507136</v>
      </c>
      <c r="C297" s="37" t="s">
        <v>129</v>
      </c>
      <c r="D297" s="36">
        <f>D296+(F296*B296*(A!$B$8-D296)/(A!$B$12*A!$B$10))</f>
        <v>0.6066677499</v>
      </c>
      <c r="E297" s="4">
        <v>0.0</v>
      </c>
      <c r="F297" s="45">
        <f t="shared" si="26"/>
        <v>0.01666666667</v>
      </c>
      <c r="G297" s="40">
        <f t="shared" si="27"/>
        <v>0.1666666667</v>
      </c>
      <c r="H297" s="4">
        <f>A!$B$3 * 3</f>
        <v>224.9868</v>
      </c>
      <c r="I297" s="4">
        <f>A!$B$2*E297</f>
        <v>0</v>
      </c>
      <c r="J297" s="54">
        <f t="shared" si="28"/>
        <v>0.2166666667</v>
      </c>
      <c r="K297" s="53"/>
    </row>
    <row r="298">
      <c r="A298" s="37" t="s">
        <v>130</v>
      </c>
      <c r="B298" s="9">
        <f>B297+F297*(D297*I297-(A!$B$4*(G297+B297/H297)^(1/2)))</f>
        <v>10.95315738</v>
      </c>
      <c r="C298" s="37" t="s">
        <v>131</v>
      </c>
      <c r="D298" s="36">
        <f>D297+(F297*B297*(A!$B$8-D297)/(A!$B$12*A!$B$10))</f>
        <v>0.6075330897</v>
      </c>
      <c r="E298" s="4">
        <v>0.0</v>
      </c>
      <c r="F298" s="45">
        <f t="shared" si="26"/>
        <v>0.01666666667</v>
      </c>
      <c r="G298" s="40">
        <f t="shared" si="27"/>
        <v>0.1666666667</v>
      </c>
      <c r="H298" s="4">
        <f>A!$B$3 * 3</f>
        <v>224.9868</v>
      </c>
      <c r="I298" s="4">
        <f>A!$B$2*E298</f>
        <v>0</v>
      </c>
      <c r="J298" s="54">
        <f t="shared" si="28"/>
        <v>0.2333333333</v>
      </c>
      <c r="K298" s="53"/>
    </row>
    <row r="299">
      <c r="A299" s="37" t="s">
        <v>132</v>
      </c>
      <c r="B299" s="9">
        <f>B298+F298*(D298*I298-(A!$B$4*(G298+B298/H298)^(1/2)))</f>
        <v>10.89128292</v>
      </c>
      <c r="C299" s="37" t="s">
        <v>133</v>
      </c>
      <c r="D299" s="36">
        <f>D298+(F298*B298*(A!$B$8-D298)/(A!$B$12*A!$B$10))</f>
        <v>0.6083910271</v>
      </c>
      <c r="E299" s="4">
        <v>0.0</v>
      </c>
      <c r="F299" s="45">
        <f t="shared" si="26"/>
        <v>0.01666666667</v>
      </c>
      <c r="G299" s="40">
        <f t="shared" si="27"/>
        <v>0.1666666667</v>
      </c>
      <c r="H299" s="4">
        <f>A!$B$3 * 3</f>
        <v>224.9868</v>
      </c>
      <c r="I299" s="4">
        <f>A!$B$2*E299</f>
        <v>0</v>
      </c>
      <c r="J299" s="54">
        <f t="shared" si="28"/>
        <v>0.25</v>
      </c>
      <c r="K299" s="53"/>
    </row>
    <row r="300">
      <c r="A300" s="37" t="s">
        <v>134</v>
      </c>
      <c r="B300" s="9">
        <f>B299+F299*(D299*I299-(A!$B$4*(G299+B299/H299)^(1/2)))</f>
        <v>10.82944799</v>
      </c>
      <c r="C300" s="37" t="s">
        <v>135</v>
      </c>
      <c r="D300" s="36">
        <f>D299+(F299*B299*(A!$B$8-D299)/(A!$B$12*A!$B$10))</f>
        <v>0.6092416155</v>
      </c>
      <c r="E300" s="4">
        <v>0.0</v>
      </c>
      <c r="F300" s="45">
        <f t="shared" si="26"/>
        <v>0.01666666667</v>
      </c>
      <c r="G300" s="40">
        <f t="shared" si="27"/>
        <v>0.1666666667</v>
      </c>
      <c r="H300" s="4">
        <f>A!$B$3 * 3</f>
        <v>224.9868</v>
      </c>
      <c r="I300" s="4">
        <f>A!$B$2*E300</f>
        <v>0</v>
      </c>
      <c r="J300" s="54">
        <f t="shared" si="28"/>
        <v>0.2666666667</v>
      </c>
      <c r="K300" s="53"/>
    </row>
    <row r="301">
      <c r="A301" s="37" t="s">
        <v>136</v>
      </c>
      <c r="B301" s="9">
        <f>B300+F300*(D300*I300-(A!$B$4*(G300+B300/H300)^(1/2)))</f>
        <v>10.76765257</v>
      </c>
      <c r="C301" s="37" t="s">
        <v>137</v>
      </c>
      <c r="D301" s="36">
        <f>D300+(F300*B300*(A!$B$8-D300)/(A!$B$12*A!$B$10))</f>
        <v>0.6100849078</v>
      </c>
      <c r="E301" s="4">
        <v>0.0</v>
      </c>
      <c r="F301" s="45">
        <f t="shared" si="26"/>
        <v>0.01666666667</v>
      </c>
      <c r="G301" s="40">
        <f t="shared" si="27"/>
        <v>0.1666666667</v>
      </c>
      <c r="H301" s="4">
        <f>A!$B$3 * 3</f>
        <v>224.9868</v>
      </c>
      <c r="I301" s="4">
        <f>A!$B$2*E301</f>
        <v>0</v>
      </c>
      <c r="J301" s="54">
        <f t="shared" si="28"/>
        <v>0.2833333333</v>
      </c>
      <c r="K301" s="53"/>
    </row>
    <row r="302">
      <c r="A302" s="37" t="s">
        <v>138</v>
      </c>
      <c r="B302" s="9">
        <f>B301+F301*(D301*I301-(A!$B$4*(G301+B301/H301)^(1/2)))</f>
        <v>10.70589668</v>
      </c>
      <c r="C302" s="37" t="s">
        <v>139</v>
      </c>
      <c r="D302" s="36">
        <f>D301+(F301*B301*(A!$B$8-D301)/(A!$B$12*A!$B$10))</f>
        <v>0.6109209561</v>
      </c>
      <c r="E302" s="4">
        <v>0.0</v>
      </c>
      <c r="F302" s="45">
        <f t="shared" si="26"/>
        <v>0.01666666667</v>
      </c>
      <c r="G302" s="40">
        <f t="shared" si="27"/>
        <v>0.1666666667</v>
      </c>
      <c r="H302" s="4">
        <f>A!$B$3 * 3</f>
        <v>224.9868</v>
      </c>
      <c r="I302" s="4">
        <f>A!$B$2*E302</f>
        <v>0</v>
      </c>
      <c r="J302" s="54">
        <f t="shared" si="28"/>
        <v>0.3</v>
      </c>
      <c r="K302" s="53"/>
    </row>
    <row r="303">
      <c r="A303" s="37" t="s">
        <v>140</v>
      </c>
      <c r="B303" s="9">
        <f>B302+F302*(D302*I302-(A!$B$4*(G302+B302/H302)^(1/2)))</f>
        <v>10.64418031</v>
      </c>
      <c r="C303" s="37" t="s">
        <v>141</v>
      </c>
      <c r="D303" s="36">
        <f>D302+(F302*B302*(A!$B$8-D302)/(A!$B$12*A!$B$10))</f>
        <v>0.6117498123</v>
      </c>
      <c r="E303" s="4">
        <v>0.0</v>
      </c>
      <c r="F303" s="45">
        <f t="shared" si="26"/>
        <v>0.01666666667</v>
      </c>
      <c r="G303" s="40">
        <f t="shared" si="27"/>
        <v>0.1666666667</v>
      </c>
      <c r="H303" s="4">
        <f>A!$B$3 * 3</f>
        <v>224.9868</v>
      </c>
      <c r="I303" s="4">
        <f>A!$B$2*E303</f>
        <v>0</v>
      </c>
      <c r="J303" s="54">
        <f t="shared" si="28"/>
        <v>0.3166666667</v>
      </c>
      <c r="K303" s="53"/>
    </row>
    <row r="304">
      <c r="A304" s="37" t="s">
        <v>142</v>
      </c>
      <c r="B304" s="9">
        <f>B303+F303*(D303*I303-(A!$B$4*(G303+B303/H303)^(1/2)))</f>
        <v>10.58250346</v>
      </c>
      <c r="C304" s="37" t="s">
        <v>143</v>
      </c>
      <c r="D304" s="36">
        <f>D303+(F303*B303*(A!$B$8-D303)/(A!$B$12*A!$B$10))</f>
        <v>0.6125715276</v>
      </c>
      <c r="E304" s="4">
        <v>0.0</v>
      </c>
      <c r="F304" s="45">
        <f t="shared" si="26"/>
        <v>0.01666666667</v>
      </c>
      <c r="G304" s="40">
        <f t="shared" si="27"/>
        <v>0.1666666667</v>
      </c>
      <c r="H304" s="4">
        <f>A!$B$3 * 3</f>
        <v>224.9868</v>
      </c>
      <c r="I304" s="4">
        <f>A!$B$2*E304</f>
        <v>0</v>
      </c>
      <c r="J304" s="54">
        <f t="shared" si="28"/>
        <v>0.3333333333</v>
      </c>
      <c r="K304" s="53"/>
    </row>
    <row r="305">
      <c r="A305" s="37" t="s">
        <v>144</v>
      </c>
      <c r="B305" s="9">
        <f>B304+F304*(D304*I304-(A!$B$4*(G304+B304/H304)^(1/2)))</f>
        <v>10.52086613</v>
      </c>
      <c r="C305" s="37" t="s">
        <v>145</v>
      </c>
      <c r="D305" s="36">
        <f>D304+(F304*B304*(A!$B$8-D304)/(A!$B$12*A!$B$10))</f>
        <v>0.6133861526</v>
      </c>
      <c r="E305" s="4">
        <v>0.0</v>
      </c>
      <c r="F305" s="45">
        <f t="shared" si="26"/>
        <v>0.01666666667</v>
      </c>
      <c r="G305" s="40">
        <f t="shared" si="27"/>
        <v>0.1666666667</v>
      </c>
      <c r="H305" s="4">
        <f>A!$B$3 * 3</f>
        <v>224.9868</v>
      </c>
      <c r="I305" s="4">
        <f>A!$B$2*E305</f>
        <v>0</v>
      </c>
      <c r="J305" s="54">
        <f t="shared" si="28"/>
        <v>0.35</v>
      </c>
      <c r="K305" s="53"/>
    </row>
    <row r="306">
      <c r="A306" s="37" t="s">
        <v>146</v>
      </c>
      <c r="B306" s="9">
        <f>B305+F305*(D305*I305-(A!$B$4*(G305+B305/H305)^(1/2)))</f>
        <v>10.45926832</v>
      </c>
      <c r="C306" s="37" t="s">
        <v>147</v>
      </c>
      <c r="D306" s="36">
        <f>D305+(F305*B305*(A!$B$8-D305)/(A!$B$12*A!$B$10))</f>
        <v>0.6141937375</v>
      </c>
      <c r="E306" s="4">
        <v>0.0</v>
      </c>
      <c r="F306" s="45">
        <f t="shared" si="26"/>
        <v>0.01666666667</v>
      </c>
      <c r="G306" s="40">
        <f t="shared" si="27"/>
        <v>0.1666666667</v>
      </c>
      <c r="H306" s="4">
        <f>A!$B$3 * 3</f>
        <v>224.9868</v>
      </c>
      <c r="I306" s="4">
        <f>A!$B$2*E306</f>
        <v>0</v>
      </c>
      <c r="J306" s="54">
        <f t="shared" si="28"/>
        <v>0.3666666667</v>
      </c>
      <c r="K306" s="53"/>
    </row>
    <row r="307">
      <c r="A307" s="37" t="s">
        <v>148</v>
      </c>
      <c r="B307" s="9">
        <f>B306+F306*(D306*I306-(A!$B$4*(G306+B306/H306)^(1/2)))</f>
        <v>10.39771003</v>
      </c>
      <c r="C307" s="37" t="s">
        <v>149</v>
      </c>
      <c r="D307" s="36">
        <f>D306+(F306*B306*(A!$B$8-D306)/(A!$B$12*A!$B$10))</f>
        <v>0.614994332</v>
      </c>
      <c r="E307" s="4">
        <v>0.0</v>
      </c>
      <c r="F307" s="45">
        <f t="shared" si="26"/>
        <v>0.01666666667</v>
      </c>
      <c r="G307" s="40">
        <f t="shared" si="27"/>
        <v>0.1666666667</v>
      </c>
      <c r="H307" s="4">
        <f>A!$B$3 * 3</f>
        <v>224.9868</v>
      </c>
      <c r="I307" s="4">
        <f>A!$B$2*E307</f>
        <v>0</v>
      </c>
      <c r="J307" s="54">
        <f t="shared" si="28"/>
        <v>0.3833333333</v>
      </c>
      <c r="K307" s="53"/>
    </row>
    <row r="308">
      <c r="A308" s="37" t="s">
        <v>150</v>
      </c>
      <c r="B308" s="9">
        <f>B307+F307*(D307*I307-(A!$B$4*(G307+B307/H307)^(1/2)))</f>
        <v>10.33619126</v>
      </c>
      <c r="C308" s="37" t="s">
        <v>151</v>
      </c>
      <c r="D308" s="36">
        <f>D307+(F307*B307*(A!$B$8-D307)/(A!$B$12*A!$B$10))</f>
        <v>0.6157879851</v>
      </c>
      <c r="E308" s="4">
        <v>0.0</v>
      </c>
      <c r="F308" s="45">
        <f t="shared" si="26"/>
        <v>0.01666666667</v>
      </c>
      <c r="G308" s="40">
        <f t="shared" si="27"/>
        <v>0.1666666667</v>
      </c>
      <c r="H308" s="4">
        <f>A!$B$3 * 3</f>
        <v>224.9868</v>
      </c>
      <c r="I308" s="4">
        <f>A!$B$2*E308</f>
        <v>0</v>
      </c>
      <c r="J308" s="54">
        <f t="shared" si="28"/>
        <v>0.4</v>
      </c>
      <c r="K308" s="53"/>
    </row>
    <row r="309">
      <c r="A309" s="37" t="s">
        <v>152</v>
      </c>
      <c r="B309" s="9">
        <f>B308+F308*(D308*I308-(A!$B$4*(G308+B308/H308)^(1/2)))</f>
        <v>10.27471202</v>
      </c>
      <c r="C309" s="37" t="s">
        <v>153</v>
      </c>
      <c r="D309" s="36">
        <f>D308+(F308*B308*(A!$B$8-D308)/(A!$B$12*A!$B$10))</f>
        <v>0.6165747455</v>
      </c>
      <c r="E309" s="4">
        <v>0.0</v>
      </c>
      <c r="F309" s="45">
        <f t="shared" si="26"/>
        <v>0.01666666667</v>
      </c>
      <c r="G309" s="40">
        <f t="shared" si="27"/>
        <v>0.1666666667</v>
      </c>
      <c r="H309" s="4">
        <f>A!$B$3 * 3</f>
        <v>224.9868</v>
      </c>
      <c r="I309" s="4">
        <f>A!$B$2*E309</f>
        <v>0</v>
      </c>
      <c r="J309" s="54">
        <f t="shared" si="28"/>
        <v>0.4166666667</v>
      </c>
      <c r="K309" s="53"/>
    </row>
    <row r="310">
      <c r="A310" s="37" t="s">
        <v>154</v>
      </c>
      <c r="B310" s="9">
        <f>B309+F309*(D309*I309-(A!$B$4*(G309+B309/H309)^(1/2)))</f>
        <v>10.21327229</v>
      </c>
      <c r="C310" s="37" t="s">
        <v>155</v>
      </c>
      <c r="D310" s="36">
        <f>D309+(F309*B309*(A!$B$8-D309)/(A!$B$12*A!$B$10))</f>
        <v>0.6173546614</v>
      </c>
      <c r="E310" s="4">
        <v>0.0</v>
      </c>
      <c r="F310" s="45">
        <f t="shared" si="26"/>
        <v>0.01666666667</v>
      </c>
      <c r="G310" s="40">
        <f t="shared" si="27"/>
        <v>0.1666666667</v>
      </c>
      <c r="H310" s="4">
        <f>A!$B$3 * 3</f>
        <v>224.9868</v>
      </c>
      <c r="I310" s="4">
        <f>A!$B$2*E310</f>
        <v>0</v>
      </c>
      <c r="J310" s="54">
        <f t="shared" si="28"/>
        <v>0.4333333333</v>
      </c>
      <c r="K310" s="53"/>
    </row>
    <row r="311">
      <c r="A311" s="37" t="s">
        <v>156</v>
      </c>
      <c r="B311" s="9">
        <f>B310+F310*(D310*I310-(A!$B$4*(G310+B310/H310)^(1/2)))</f>
        <v>10.15187209</v>
      </c>
      <c r="C311" s="37" t="s">
        <v>157</v>
      </c>
      <c r="D311" s="36">
        <f>D310+(F310*B310*(A!$B$8-D310)/(A!$B$12*A!$B$10))</f>
        <v>0.6181277802</v>
      </c>
      <c r="E311" s="4">
        <v>0.0</v>
      </c>
      <c r="F311" s="45">
        <f t="shared" si="26"/>
        <v>0.01666666667</v>
      </c>
      <c r="G311" s="40">
        <f t="shared" si="27"/>
        <v>0.1666666667</v>
      </c>
      <c r="H311" s="4">
        <f>A!$B$3 * 3</f>
        <v>224.9868</v>
      </c>
      <c r="I311" s="4">
        <f>A!$B$2*E311</f>
        <v>0</v>
      </c>
      <c r="J311" s="54">
        <f t="shared" si="28"/>
        <v>0.45</v>
      </c>
      <c r="K311" s="53"/>
    </row>
    <row r="312">
      <c r="A312" s="37" t="s">
        <v>158</v>
      </c>
      <c r="B312" s="9">
        <f>B311+F311*(D311*I311-(A!$B$4*(G311+B311/H311)^(1/2)))</f>
        <v>10.09051141</v>
      </c>
      <c r="C312" s="37" t="s">
        <v>159</v>
      </c>
      <c r="D312" s="36">
        <f>D311+(F311*B311*(A!$B$8-D311)/(A!$B$12*A!$B$10))</f>
        <v>0.6188941493</v>
      </c>
      <c r="E312" s="4">
        <v>0.0</v>
      </c>
      <c r="F312" s="45">
        <f t="shared" si="26"/>
        <v>0.01666666667</v>
      </c>
      <c r="G312" s="40">
        <f t="shared" si="27"/>
        <v>0.1666666667</v>
      </c>
      <c r="H312" s="4">
        <f>A!$B$3 * 3</f>
        <v>224.9868</v>
      </c>
      <c r="I312" s="4">
        <f>A!$B$2*E312</f>
        <v>0</v>
      </c>
      <c r="J312" s="54">
        <f t="shared" si="28"/>
        <v>0.4666666667</v>
      </c>
      <c r="K312" s="53"/>
    </row>
    <row r="313">
      <c r="A313" s="37" t="s">
        <v>160</v>
      </c>
      <c r="B313" s="9">
        <f>B312+F312*(D312*I312-(A!$B$4*(G312+B312/H312)^(1/2)))</f>
        <v>10.02919025</v>
      </c>
      <c r="C313" s="37" t="s">
        <v>161</v>
      </c>
      <c r="D313" s="36">
        <f>D312+(F312*B312*(A!$B$8-D312)/(A!$B$12*A!$B$10))</f>
        <v>0.6196538151</v>
      </c>
      <c r="E313" s="4">
        <v>0.0</v>
      </c>
      <c r="F313" s="45">
        <f t="shared" si="26"/>
        <v>0.01666666667</v>
      </c>
      <c r="G313" s="40">
        <f t="shared" si="27"/>
        <v>0.1666666667</v>
      </c>
      <c r="H313" s="4">
        <f>A!$B$3 * 3</f>
        <v>224.9868</v>
      </c>
      <c r="I313" s="4">
        <f>A!$B$2*E313</f>
        <v>0</v>
      </c>
      <c r="J313" s="54">
        <f t="shared" si="28"/>
        <v>0.4833333333</v>
      </c>
      <c r="K313" s="53"/>
    </row>
    <row r="314">
      <c r="A314" s="37" t="s">
        <v>162</v>
      </c>
      <c r="B314" s="9">
        <f>B313+F313*(D313*I313-(A!$B$4*(G313+B313/H313)^(1/2)))</f>
        <v>9.967908611</v>
      </c>
      <c r="C314" s="37" t="s">
        <v>163</v>
      </c>
      <c r="D314" s="36">
        <f>D313+(F313*B313*(A!$B$8-D313)/(A!$B$12*A!$B$10))</f>
        <v>0.6204068239</v>
      </c>
      <c r="E314" s="4">
        <v>0.0</v>
      </c>
      <c r="F314" s="45">
        <f t="shared" si="26"/>
        <v>0.01666666667</v>
      </c>
      <c r="G314" s="40">
        <f t="shared" si="27"/>
        <v>0.1666666667</v>
      </c>
      <c r="H314" s="4">
        <f>A!$B$3 * 3</f>
        <v>224.9868</v>
      </c>
      <c r="I314" s="4">
        <f>A!$B$2*E314</f>
        <v>0</v>
      </c>
      <c r="J314" s="54">
        <f t="shared" si="28"/>
        <v>0.5</v>
      </c>
      <c r="K314" s="53"/>
    </row>
    <row r="315">
      <c r="A315" s="37" t="s">
        <v>164</v>
      </c>
      <c r="B315" s="9">
        <f>B314+F314*(D314*I314-(A!$B$4*(G314+B314/H314)^(1/2)))</f>
        <v>9.906666493</v>
      </c>
      <c r="C315" s="37" t="s">
        <v>165</v>
      </c>
      <c r="D315" s="36">
        <f>D314+(F314*B314*(A!$B$8-D314)/(A!$B$12*A!$B$10))</f>
        <v>0.6211532214</v>
      </c>
      <c r="E315" s="4">
        <v>0.0</v>
      </c>
      <c r="F315" s="45">
        <f t="shared" si="26"/>
        <v>0.01666666667</v>
      </c>
      <c r="G315" s="40">
        <f t="shared" si="27"/>
        <v>0.1666666667</v>
      </c>
      <c r="H315" s="4">
        <f>A!$B$3 * 3</f>
        <v>224.9868</v>
      </c>
      <c r="I315" s="4">
        <f>A!$B$2*E315</f>
        <v>0</v>
      </c>
      <c r="J315" s="54">
        <f t="shared" si="28"/>
        <v>0.5166666667</v>
      </c>
      <c r="K315" s="53"/>
    </row>
    <row r="316">
      <c r="A316" s="37" t="s">
        <v>166</v>
      </c>
      <c r="B316" s="9">
        <f>B315+F315*(D315*I315-(A!$B$4*(G315+B315/H315)^(1/2)))</f>
        <v>9.845463896</v>
      </c>
      <c r="C316" s="37" t="s">
        <v>167</v>
      </c>
      <c r="D316" s="36">
        <f>D315+(F315*B315*(A!$B$8-D315)/(A!$B$12*A!$B$10))</f>
        <v>0.6218930527</v>
      </c>
      <c r="E316" s="4">
        <v>0.0</v>
      </c>
      <c r="F316" s="45">
        <f t="shared" si="26"/>
        <v>0.01666666667</v>
      </c>
      <c r="G316" s="40">
        <f t="shared" si="27"/>
        <v>0.1666666667</v>
      </c>
      <c r="H316" s="4">
        <f>A!$B$3 * 3</f>
        <v>224.9868</v>
      </c>
      <c r="I316" s="4">
        <f>A!$B$2*E316</f>
        <v>0</v>
      </c>
      <c r="J316" s="54">
        <f t="shared" si="28"/>
        <v>0.5333333333</v>
      </c>
      <c r="K316" s="53"/>
    </row>
    <row r="317">
      <c r="A317" s="37" t="s">
        <v>168</v>
      </c>
      <c r="B317" s="9">
        <f>B316+F316*(D316*I316-(A!$B$4*(G316+B316/H316)^(1/2)))</f>
        <v>9.784300821</v>
      </c>
      <c r="C317" s="37" t="s">
        <v>169</v>
      </c>
      <c r="D317" s="36">
        <f>D316+(F316*B316*(A!$B$8-D316)/(A!$B$12*A!$B$10))</f>
        <v>0.6226263626</v>
      </c>
      <c r="E317" s="4">
        <v>0.0</v>
      </c>
      <c r="F317" s="45">
        <f t="shared" si="26"/>
        <v>0.01666666667</v>
      </c>
      <c r="G317" s="40">
        <f t="shared" si="27"/>
        <v>0.1666666667</v>
      </c>
      <c r="H317" s="4">
        <f>A!$B$3 * 3</f>
        <v>224.9868</v>
      </c>
      <c r="I317" s="4">
        <f>A!$B$2*E317</f>
        <v>0</v>
      </c>
      <c r="J317" s="54">
        <f t="shared" si="28"/>
        <v>0.55</v>
      </c>
      <c r="K317" s="53"/>
    </row>
    <row r="318">
      <c r="A318" s="37" t="s">
        <v>170</v>
      </c>
      <c r="B318" s="9">
        <f>B317+F317*(D317*I317-(A!$B$4*(G317+B317/H317)^(1/2)))</f>
        <v>9.723177267</v>
      </c>
      <c r="C318" s="37" t="s">
        <v>171</v>
      </c>
      <c r="D318" s="36">
        <f>D317+(F317*B317*(A!$B$8-D317)/(A!$B$12*A!$B$10))</f>
        <v>0.6233531954</v>
      </c>
      <c r="E318" s="4">
        <v>0.0</v>
      </c>
      <c r="F318" s="45">
        <f t="shared" si="26"/>
        <v>0.01666666667</v>
      </c>
      <c r="G318" s="40">
        <f t="shared" si="27"/>
        <v>0.1666666667</v>
      </c>
      <c r="H318" s="4">
        <f>A!$B$3 * 3</f>
        <v>224.9868</v>
      </c>
      <c r="I318" s="4">
        <f>A!$B$2*E318</f>
        <v>0</v>
      </c>
      <c r="J318" s="54">
        <f t="shared" si="28"/>
        <v>0.5666666667</v>
      </c>
      <c r="K318" s="53"/>
    </row>
    <row r="319">
      <c r="A319" s="37" t="s">
        <v>172</v>
      </c>
      <c r="B319" s="9">
        <f>B318+F318*(D318*I318-(A!$B$4*(G318+B318/H318)^(1/2)))</f>
        <v>9.662093234</v>
      </c>
      <c r="C319" s="37" t="s">
        <v>173</v>
      </c>
      <c r="D319" s="36">
        <f>D318+(F318*B318*(A!$B$8-D318)/(A!$B$12*A!$B$10))</f>
        <v>0.6240735949</v>
      </c>
      <c r="E319" s="4">
        <v>0.0</v>
      </c>
      <c r="F319" s="45">
        <f t="shared" si="26"/>
        <v>0.01666666667</v>
      </c>
      <c r="G319" s="40">
        <f t="shared" si="27"/>
        <v>0.1666666667</v>
      </c>
      <c r="H319" s="4">
        <f>A!$B$3 * 3</f>
        <v>224.9868</v>
      </c>
      <c r="I319" s="4">
        <f>A!$B$2*E319</f>
        <v>0</v>
      </c>
      <c r="J319" s="54">
        <f t="shared" si="28"/>
        <v>0.5833333333</v>
      </c>
      <c r="K319" s="53"/>
    </row>
    <row r="320">
      <c r="A320" s="37" t="s">
        <v>174</v>
      </c>
      <c r="B320" s="9">
        <f>B319+F319*(D319*I319-(A!$B$4*(G319+B319/H319)^(1/2)))</f>
        <v>9.601048722</v>
      </c>
      <c r="C320" s="37" t="s">
        <v>175</v>
      </c>
      <c r="D320" s="36">
        <f>D319+(F319*B319*(A!$B$8-D319)/(A!$B$12*A!$B$10))</f>
        <v>0.6247876044</v>
      </c>
      <c r="E320" s="4">
        <v>0.0</v>
      </c>
      <c r="F320" s="45">
        <f t="shared" si="26"/>
        <v>0.01666666667</v>
      </c>
      <c r="G320" s="40">
        <f t="shared" si="27"/>
        <v>0.1666666667</v>
      </c>
      <c r="H320" s="4">
        <f>A!$B$3 * 3</f>
        <v>224.9868</v>
      </c>
      <c r="I320" s="4">
        <f>A!$B$2*E320</f>
        <v>0</v>
      </c>
      <c r="J320" s="54">
        <f t="shared" si="28"/>
        <v>0.6</v>
      </c>
      <c r="K320" s="53"/>
    </row>
    <row r="321">
      <c r="A321" s="37" t="s">
        <v>176</v>
      </c>
      <c r="B321" s="9">
        <f>B320+F320*(D320*I320-(A!$B$4*(G320+B320/H320)^(1/2)))</f>
        <v>9.540043732</v>
      </c>
      <c r="C321" s="37" t="s">
        <v>177</v>
      </c>
      <c r="D321" s="36">
        <f>D320+(F320*B320*(A!$B$8-D320)/(A!$B$12*A!$B$10))</f>
        <v>0.625495267</v>
      </c>
      <c r="E321" s="4">
        <v>0.0</v>
      </c>
      <c r="F321" s="45">
        <f t="shared" si="26"/>
        <v>0.01666666667</v>
      </c>
      <c r="G321" s="40">
        <f t="shared" si="27"/>
        <v>0.1666666667</v>
      </c>
      <c r="H321" s="4">
        <f>A!$B$3 * 3</f>
        <v>224.9868</v>
      </c>
      <c r="I321" s="4">
        <f>A!$B$2*E321</f>
        <v>0</v>
      </c>
      <c r="J321" s="54">
        <f t="shared" si="28"/>
        <v>0.6166666667</v>
      </c>
      <c r="K321" s="53"/>
    </row>
    <row r="322">
      <c r="A322" s="37" t="s">
        <v>178</v>
      </c>
      <c r="B322" s="9">
        <f>B321+F321*(D321*I321-(A!$B$4*(G321+B321/H321)^(1/2)))</f>
        <v>9.479078263</v>
      </c>
      <c r="C322" s="37" t="s">
        <v>179</v>
      </c>
      <c r="D322" s="36">
        <f>D321+(F321*B321*(A!$B$8-D321)/(A!$B$12*A!$B$10))</f>
        <v>0.6261966249</v>
      </c>
      <c r="E322" s="4">
        <v>0.0</v>
      </c>
      <c r="F322" s="45">
        <f t="shared" si="26"/>
        <v>0.01666666667</v>
      </c>
      <c r="G322" s="40">
        <f t="shared" si="27"/>
        <v>0.1666666667</v>
      </c>
      <c r="H322" s="4">
        <f>A!$B$3 * 3</f>
        <v>224.9868</v>
      </c>
      <c r="I322" s="4">
        <f>A!$B$2*E322</f>
        <v>0</v>
      </c>
      <c r="J322" s="54">
        <f t="shared" si="28"/>
        <v>0.6333333333</v>
      </c>
      <c r="K322" s="53"/>
    </row>
    <row r="323">
      <c r="A323" s="37" t="s">
        <v>180</v>
      </c>
      <c r="B323" s="9">
        <f>B322+F322*(D322*I322-(A!$B$4*(G322+B322/H322)^(1/2)))</f>
        <v>9.418152315</v>
      </c>
      <c r="C323" s="37" t="s">
        <v>181</v>
      </c>
      <c r="D323" s="36">
        <f>D322+(F322*B322*(A!$B$8-D322)/(A!$B$12*A!$B$10))</f>
        <v>0.6268917204</v>
      </c>
      <c r="E323" s="4">
        <v>0.0</v>
      </c>
      <c r="F323" s="45">
        <f t="shared" si="26"/>
        <v>0.01666666667</v>
      </c>
      <c r="G323" s="40">
        <f t="shared" si="27"/>
        <v>0.1666666667</v>
      </c>
      <c r="H323" s="4">
        <f>A!$B$3 * 3</f>
        <v>224.9868</v>
      </c>
      <c r="I323" s="4">
        <f>A!$B$2*E323</f>
        <v>0</v>
      </c>
      <c r="J323" s="54">
        <f t="shared" si="28"/>
        <v>0.65</v>
      </c>
      <c r="K323" s="53"/>
    </row>
    <row r="324">
      <c r="A324" s="37" t="s">
        <v>182</v>
      </c>
      <c r="B324" s="9">
        <f>B323+F323*(D323*I323-(A!$B$4*(G323+B323/H323)^(1/2)))</f>
        <v>9.357265888</v>
      </c>
      <c r="C324" s="37" t="s">
        <v>183</v>
      </c>
      <c r="D324" s="36">
        <f>D323+(F323*B323*(A!$B$8-D323)/(A!$B$12*A!$B$10))</f>
        <v>0.6275805949</v>
      </c>
      <c r="E324" s="4">
        <v>0.0</v>
      </c>
      <c r="F324" s="45">
        <f t="shared" si="26"/>
        <v>0.01666666667</v>
      </c>
      <c r="G324" s="40">
        <f t="shared" si="27"/>
        <v>0.1666666667</v>
      </c>
      <c r="H324" s="4">
        <f>A!$B$3 * 3</f>
        <v>224.9868</v>
      </c>
      <c r="I324" s="4">
        <f>A!$B$2*E324</f>
        <v>0</v>
      </c>
      <c r="J324" s="54">
        <f t="shared" si="28"/>
        <v>0.6666666667</v>
      </c>
      <c r="K324" s="53"/>
    </row>
    <row r="325">
      <c r="A325" s="37" t="s">
        <v>184</v>
      </c>
      <c r="B325" s="9">
        <f>B324+F324*(D324*I324-(A!$B$4*(G324+B324/H324)^(1/2)))</f>
        <v>9.296418983</v>
      </c>
      <c r="C325" s="37" t="s">
        <v>185</v>
      </c>
      <c r="D325" s="36">
        <f>D324+(F324*B324*(A!$B$8-D324)/(A!$B$12*A!$B$10))</f>
        <v>0.6282632896</v>
      </c>
      <c r="E325" s="4">
        <v>0.0</v>
      </c>
      <c r="F325" s="45">
        <f t="shared" si="26"/>
        <v>0.01666666667</v>
      </c>
      <c r="G325" s="40">
        <f t="shared" si="27"/>
        <v>0.1666666667</v>
      </c>
      <c r="H325" s="4">
        <f>A!$B$3 * 3</f>
        <v>224.9868</v>
      </c>
      <c r="I325" s="4">
        <f>A!$B$2*E325</f>
        <v>0</v>
      </c>
      <c r="J325" s="54">
        <f t="shared" si="28"/>
        <v>0.6833333333</v>
      </c>
      <c r="K325" s="53"/>
    </row>
    <row r="326">
      <c r="A326" s="37" t="s">
        <v>186</v>
      </c>
      <c r="B326" s="9">
        <f>B325+F325*(D325*I325-(A!$B$4*(G325+B325/H325)^(1/2)))</f>
        <v>9.235611599</v>
      </c>
      <c r="C326" s="37" t="s">
        <v>187</v>
      </c>
      <c r="D326" s="36">
        <f>D325+(F325*B325*(A!$B$8-D325)/(A!$B$12*A!$B$10))</f>
        <v>0.6289398453</v>
      </c>
      <c r="E326" s="4">
        <v>0.0</v>
      </c>
      <c r="F326" s="45">
        <f t="shared" si="26"/>
        <v>0.01666666667</v>
      </c>
      <c r="G326" s="40">
        <f t="shared" si="27"/>
        <v>0.1666666667</v>
      </c>
      <c r="H326" s="4">
        <f>A!$B$3 * 3</f>
        <v>224.9868</v>
      </c>
      <c r="I326" s="4">
        <f>A!$B$2*E326</f>
        <v>0</v>
      </c>
      <c r="J326" s="54">
        <f t="shared" si="28"/>
        <v>0.7</v>
      </c>
      <c r="K326" s="53"/>
    </row>
    <row r="327">
      <c r="A327" s="37" t="s">
        <v>188</v>
      </c>
      <c r="B327" s="9">
        <f>B326+F326*(D326*I326-(A!$B$4*(G326+B326/H326)^(1/2)))</f>
        <v>9.174843737</v>
      </c>
      <c r="C327" s="37" t="s">
        <v>189</v>
      </c>
      <c r="D327" s="36">
        <f>D326+(F326*B326*(A!$B$8-D326)/(A!$B$12*A!$B$10))</f>
        <v>0.6296103022</v>
      </c>
      <c r="E327" s="4">
        <v>0.0</v>
      </c>
      <c r="F327" s="45">
        <f t="shared" si="26"/>
        <v>0.01666666667</v>
      </c>
      <c r="G327" s="40">
        <f t="shared" si="27"/>
        <v>0.1666666667</v>
      </c>
      <c r="H327" s="4">
        <f>A!$B$3 * 3</f>
        <v>224.9868</v>
      </c>
      <c r="I327" s="4">
        <f>A!$B$2*E327</f>
        <v>0</v>
      </c>
      <c r="J327" s="54">
        <f t="shared" si="28"/>
        <v>0.7166666667</v>
      </c>
      <c r="K327" s="53"/>
    </row>
    <row r="328">
      <c r="A328" s="37" t="s">
        <v>190</v>
      </c>
      <c r="B328" s="9">
        <f>B327+F327*(D327*I327-(A!$B$4*(G327+B327/H327)^(1/2)))</f>
        <v>9.114115396</v>
      </c>
      <c r="C328" s="37" t="s">
        <v>191</v>
      </c>
      <c r="D328" s="36">
        <f>D327+(F327*B327*(A!$B$8-D327)/(A!$B$12*A!$B$10))</f>
        <v>0.6302747002</v>
      </c>
      <c r="E328" s="4">
        <v>0.0</v>
      </c>
      <c r="F328" s="45">
        <f t="shared" si="26"/>
        <v>0.01666666667</v>
      </c>
      <c r="G328" s="40">
        <f t="shared" si="27"/>
        <v>0.1666666667</v>
      </c>
      <c r="H328" s="4">
        <f>A!$B$3 * 3</f>
        <v>224.9868</v>
      </c>
      <c r="I328" s="4">
        <f>A!$B$2*E328</f>
        <v>0</v>
      </c>
      <c r="J328" s="54">
        <f t="shared" si="28"/>
        <v>0.7333333333</v>
      </c>
      <c r="K328" s="53"/>
    </row>
    <row r="329">
      <c r="A329" s="37" t="s">
        <v>192</v>
      </c>
      <c r="B329" s="9">
        <f>B328+F328*(D328*I328-(A!$B$4*(G328+B328/H328)^(1/2)))</f>
        <v>9.053426576</v>
      </c>
      <c r="C329" s="37" t="s">
        <v>193</v>
      </c>
      <c r="D329" s="36">
        <f>D328+(F328*B328*(A!$B$8-D328)/(A!$B$12*A!$B$10))</f>
        <v>0.6309330789</v>
      </c>
      <c r="E329" s="4">
        <v>0.0</v>
      </c>
      <c r="F329" s="45">
        <f t="shared" si="26"/>
        <v>0.01666666667</v>
      </c>
      <c r="G329" s="40">
        <f t="shared" si="27"/>
        <v>0.1666666667</v>
      </c>
      <c r="H329" s="4">
        <f>A!$B$3 * 3</f>
        <v>224.9868</v>
      </c>
      <c r="I329" s="4">
        <f>A!$B$2*E329</f>
        <v>0</v>
      </c>
      <c r="J329" s="54">
        <f t="shared" si="28"/>
        <v>0.75</v>
      </c>
      <c r="K329" s="53"/>
    </row>
    <row r="330">
      <c r="A330" s="37" t="s">
        <v>194</v>
      </c>
      <c r="B330" s="9">
        <f>B329+F329*(D329*I329-(A!$B$4*(G329+B329/H329)^(1/2)))</f>
        <v>8.992777277</v>
      </c>
      <c r="C330" s="37" t="s">
        <v>195</v>
      </c>
      <c r="D330" s="36">
        <f>D329+(F329*B329*(A!$B$8-D329)/(A!$B$12*A!$B$10))</f>
        <v>0.6315854772</v>
      </c>
      <c r="E330" s="4">
        <v>0.0</v>
      </c>
      <c r="F330" s="45">
        <f t="shared" si="26"/>
        <v>0.01666666667</v>
      </c>
      <c r="G330" s="40">
        <f t="shared" si="27"/>
        <v>0.1666666667</v>
      </c>
      <c r="H330" s="4">
        <f>A!$B$3 * 3</f>
        <v>224.9868</v>
      </c>
      <c r="I330" s="4">
        <f>A!$B$2*E330</f>
        <v>0</v>
      </c>
      <c r="J330" s="54">
        <f t="shared" si="28"/>
        <v>0.7666666667</v>
      </c>
      <c r="K330" s="53"/>
    </row>
    <row r="331">
      <c r="A331" s="37" t="s">
        <v>196</v>
      </c>
      <c r="B331" s="9">
        <f>B330+F330*(D330*I330-(A!$B$4*(G330+B330/H330)^(1/2)))</f>
        <v>8.9321675</v>
      </c>
      <c r="C331" s="37" t="s">
        <v>197</v>
      </c>
      <c r="D331" s="36">
        <f>D330+(F330*B330*(A!$B$8-D330)/(A!$B$12*A!$B$10))</f>
        <v>0.6322319338</v>
      </c>
      <c r="E331" s="4">
        <v>0.0</v>
      </c>
      <c r="F331" s="45">
        <f t="shared" si="26"/>
        <v>0.01666666667</v>
      </c>
      <c r="G331" s="40">
        <f t="shared" si="27"/>
        <v>0.1666666667</v>
      </c>
      <c r="H331" s="4">
        <f>A!$B$3 * 3</f>
        <v>224.9868</v>
      </c>
      <c r="I331" s="4">
        <f>A!$B$2*E331</f>
        <v>0</v>
      </c>
      <c r="J331" s="54">
        <f t="shared" si="28"/>
        <v>0.7833333333</v>
      </c>
      <c r="K331" s="53"/>
    </row>
    <row r="332">
      <c r="A332" s="37" t="s">
        <v>198</v>
      </c>
      <c r="B332" s="9">
        <f>B331+F331*(D331*I331-(A!$B$4*(G331+B331/H331)^(1/2)))</f>
        <v>8.871597245</v>
      </c>
      <c r="C332" s="37" t="s">
        <v>199</v>
      </c>
      <c r="D332" s="36">
        <f>D331+(F331*B331*(A!$B$8-D331)/(A!$B$12*A!$B$10))</f>
        <v>0.632872487</v>
      </c>
      <c r="E332" s="4">
        <v>0.0</v>
      </c>
      <c r="F332" s="45">
        <f t="shared" si="26"/>
        <v>0.01666666667</v>
      </c>
      <c r="G332" s="40">
        <f t="shared" si="27"/>
        <v>0.1666666667</v>
      </c>
      <c r="H332" s="4">
        <f>A!$B$3 * 3</f>
        <v>224.9868</v>
      </c>
      <c r="I332" s="4">
        <f>A!$B$2*E332</f>
        <v>0</v>
      </c>
      <c r="J332" s="54">
        <f t="shared" si="28"/>
        <v>0.8</v>
      </c>
      <c r="K332" s="53"/>
    </row>
    <row r="333">
      <c r="A333" s="37" t="s">
        <v>200</v>
      </c>
      <c r="B333" s="9">
        <f>B332+F332*(D332*I332-(A!$B$4*(G332+B332/H332)^(1/2)))</f>
        <v>8.81106651</v>
      </c>
      <c r="C333" s="37" t="s">
        <v>201</v>
      </c>
      <c r="D333" s="36">
        <f>D332+(F332*B332*(A!$B$8-D332)/(A!$B$12*A!$B$10))</f>
        <v>0.6335071745</v>
      </c>
      <c r="E333" s="4">
        <v>0.0</v>
      </c>
      <c r="F333" s="45">
        <f t="shared" si="26"/>
        <v>0.01666666667</v>
      </c>
      <c r="G333" s="40">
        <f t="shared" si="27"/>
        <v>0.1666666667</v>
      </c>
      <c r="H333" s="4">
        <f>A!$B$3 * 3</f>
        <v>224.9868</v>
      </c>
      <c r="I333" s="4">
        <f>A!$B$2*E333</f>
        <v>0</v>
      </c>
      <c r="J333" s="54">
        <f t="shared" si="28"/>
        <v>0.8166666667</v>
      </c>
      <c r="K333" s="53"/>
    </row>
    <row r="334">
      <c r="A334" s="37" t="s">
        <v>202</v>
      </c>
      <c r="B334" s="9">
        <f>B333+F333*(D333*I333-(A!$B$4*(G333+B333/H333)^(1/2)))</f>
        <v>8.750575297</v>
      </c>
      <c r="C334" s="37" t="s">
        <v>203</v>
      </c>
      <c r="D334" s="36">
        <f>D333+(F333*B333*(A!$B$8-D333)/(A!$B$12*A!$B$10))</f>
        <v>0.6341360339</v>
      </c>
      <c r="E334" s="4">
        <v>0.0</v>
      </c>
      <c r="F334" s="45">
        <f t="shared" si="26"/>
        <v>0.01666666667</v>
      </c>
      <c r="G334" s="40">
        <f t="shared" si="27"/>
        <v>0.1666666667</v>
      </c>
      <c r="H334" s="4">
        <f>A!$B$3 * 3</f>
        <v>224.9868</v>
      </c>
      <c r="I334" s="4">
        <f>A!$B$2*E334</f>
        <v>0</v>
      </c>
      <c r="J334" s="54">
        <f t="shared" si="28"/>
        <v>0.8333333333</v>
      </c>
      <c r="K334" s="53"/>
    </row>
    <row r="335">
      <c r="A335" s="37" t="s">
        <v>204</v>
      </c>
      <c r="B335" s="9">
        <f>B334+F334*(D334*I334-(A!$B$4*(G334+B334/H334)^(1/2)))</f>
        <v>8.690123606</v>
      </c>
      <c r="C335" s="37" t="s">
        <v>205</v>
      </c>
      <c r="D335" s="36">
        <f>D334+(F334*B334*(A!$B$8-D334)/(A!$B$12*A!$B$10))</f>
        <v>0.6347591021</v>
      </c>
      <c r="E335" s="4">
        <v>0.0</v>
      </c>
      <c r="F335" s="45">
        <f t="shared" si="26"/>
        <v>0.01666666667</v>
      </c>
      <c r="G335" s="40">
        <f t="shared" si="27"/>
        <v>0.1666666667</v>
      </c>
      <c r="H335" s="4">
        <f>A!$B$3 * 3</f>
        <v>224.9868</v>
      </c>
      <c r="I335" s="4">
        <f>A!$B$2*E335</f>
        <v>0</v>
      </c>
      <c r="J335" s="54">
        <f t="shared" si="28"/>
        <v>0.85</v>
      </c>
      <c r="K335" s="53"/>
    </row>
    <row r="336">
      <c r="A336" s="37" t="s">
        <v>206</v>
      </c>
      <c r="B336" s="9">
        <f>B335+F335*(D335*I335-(A!$B$4*(G335+B335/H335)^(1/2)))</f>
        <v>8.629711436</v>
      </c>
      <c r="C336" s="37" t="s">
        <v>207</v>
      </c>
      <c r="D336" s="36">
        <f>D335+(F335*B335*(A!$B$8-D335)/(A!$B$12*A!$B$10))</f>
        <v>0.6353764159</v>
      </c>
      <c r="E336" s="4">
        <v>0.0</v>
      </c>
      <c r="F336" s="45">
        <f t="shared" si="26"/>
        <v>0.01666666667</v>
      </c>
      <c r="G336" s="40">
        <f t="shared" si="27"/>
        <v>0.1666666667</v>
      </c>
      <c r="H336" s="4">
        <f>A!$B$3 * 3</f>
        <v>224.9868</v>
      </c>
      <c r="I336" s="4">
        <f>A!$B$2*E336</f>
        <v>0</v>
      </c>
      <c r="J336" s="54">
        <f t="shared" si="28"/>
        <v>0.8666666667</v>
      </c>
      <c r="K336" s="53"/>
    </row>
    <row r="337">
      <c r="A337" s="37" t="s">
        <v>208</v>
      </c>
      <c r="B337" s="9">
        <f>B336+F336*(D336*I336-(A!$B$4*(G336+B336/H336)^(1/2)))</f>
        <v>8.569338787</v>
      </c>
      <c r="C337" s="37" t="s">
        <v>209</v>
      </c>
      <c r="D337" s="36">
        <f>D336+(F336*B336*(A!$B$8-D336)/(A!$B$12*A!$B$10))</f>
        <v>0.6359880115</v>
      </c>
      <c r="E337" s="4">
        <v>0.0</v>
      </c>
      <c r="F337" s="45">
        <f t="shared" si="26"/>
        <v>0.01666666667</v>
      </c>
      <c r="G337" s="40">
        <f t="shared" si="27"/>
        <v>0.1666666667</v>
      </c>
      <c r="H337" s="4">
        <f>A!$B$3 * 3</f>
        <v>224.9868</v>
      </c>
      <c r="I337" s="4">
        <f>A!$B$2*E337</f>
        <v>0</v>
      </c>
      <c r="J337" s="54">
        <f t="shared" si="28"/>
        <v>0.8833333333</v>
      </c>
      <c r="K337" s="53"/>
    </row>
    <row r="338">
      <c r="A338" s="37" t="s">
        <v>210</v>
      </c>
      <c r="B338" s="9">
        <f>B337+F337*(D337*I337-(A!$B$4*(G337+B337/H337)^(1/2)))</f>
        <v>8.50900566</v>
      </c>
      <c r="C338" s="37" t="s">
        <v>211</v>
      </c>
      <c r="D338" s="36">
        <f>D337+(F337*B337*(A!$B$8-D337)/(A!$B$12*A!$B$10))</f>
        <v>0.6365939248</v>
      </c>
      <c r="E338" s="4">
        <v>0.0</v>
      </c>
      <c r="F338" s="45">
        <f t="shared" si="26"/>
        <v>0.01666666667</v>
      </c>
      <c r="G338" s="40">
        <f t="shared" si="27"/>
        <v>0.1666666667</v>
      </c>
      <c r="H338" s="4">
        <f>A!$B$3 * 3</f>
        <v>224.9868</v>
      </c>
      <c r="I338" s="4">
        <f>A!$B$2*E338</f>
        <v>0</v>
      </c>
      <c r="J338" s="54">
        <f t="shared" si="28"/>
        <v>0.9</v>
      </c>
      <c r="K338" s="53"/>
    </row>
    <row r="339">
      <c r="A339" s="37" t="s">
        <v>212</v>
      </c>
      <c r="B339" s="9">
        <f>B338+F338*(D338*I338-(A!$B$4*(G338+B338/H338)^(1/2)))</f>
        <v>8.448712054</v>
      </c>
      <c r="C339" s="37" t="s">
        <v>213</v>
      </c>
      <c r="D339" s="36">
        <f>D338+(F338*B338*(A!$B$8-D338)/(A!$B$12*A!$B$10))</f>
        <v>0.6371941914</v>
      </c>
      <c r="E339" s="4">
        <v>0.0</v>
      </c>
      <c r="F339" s="45">
        <f t="shared" si="26"/>
        <v>0.01666666667</v>
      </c>
      <c r="G339" s="40">
        <f t="shared" si="27"/>
        <v>0.1666666667</v>
      </c>
      <c r="H339" s="4">
        <f>A!$B$3 * 3</f>
        <v>224.9868</v>
      </c>
      <c r="I339" s="4">
        <f>A!$B$2*E339</f>
        <v>0</v>
      </c>
      <c r="J339" s="54">
        <f t="shared" si="28"/>
        <v>0.9166666667</v>
      </c>
      <c r="K339" s="53"/>
    </row>
    <row r="340">
      <c r="A340" s="37" t="s">
        <v>214</v>
      </c>
      <c r="B340" s="9">
        <f>B339+F339*(D339*I339-(A!$B$4*(G339+B339/H339)^(1/2)))</f>
        <v>8.38845797</v>
      </c>
      <c r="C340" s="37" t="s">
        <v>215</v>
      </c>
      <c r="D340" s="36">
        <f>D339+(F339*B339*(A!$B$8-D339)/(A!$B$12*A!$B$10))</f>
        <v>0.6377888463</v>
      </c>
      <c r="E340" s="4">
        <v>0.0</v>
      </c>
      <c r="F340" s="45">
        <f t="shared" si="26"/>
        <v>0.01666666667</v>
      </c>
      <c r="G340" s="40">
        <f t="shared" si="27"/>
        <v>0.1666666667</v>
      </c>
      <c r="H340" s="4">
        <f>A!$B$3 * 3</f>
        <v>224.9868</v>
      </c>
      <c r="I340" s="4">
        <f>A!$B$2*E340</f>
        <v>0</v>
      </c>
      <c r="J340" s="54">
        <f t="shared" si="28"/>
        <v>0.9333333333</v>
      </c>
      <c r="K340" s="53"/>
    </row>
    <row r="341">
      <c r="A341" s="37" t="s">
        <v>216</v>
      </c>
      <c r="B341" s="9">
        <f>B340+F340*(D340*I340-(A!$B$4*(G340+B340/H340)^(1/2)))</f>
        <v>8.328243407</v>
      </c>
      <c r="C341" s="37" t="s">
        <v>217</v>
      </c>
      <c r="D341" s="36">
        <f>D340+(F340*B340*(A!$B$8-D340)/(A!$B$12*A!$B$10))</f>
        <v>0.6383779243</v>
      </c>
      <c r="E341" s="4">
        <v>0.0</v>
      </c>
      <c r="F341" s="45">
        <f t="shared" si="26"/>
        <v>0.01666666667</v>
      </c>
      <c r="G341" s="40">
        <f t="shared" si="27"/>
        <v>0.1666666667</v>
      </c>
      <c r="H341" s="4">
        <f>A!$B$3 * 3</f>
        <v>224.9868</v>
      </c>
      <c r="I341" s="4">
        <f>A!$B$2*E341</f>
        <v>0</v>
      </c>
      <c r="J341" s="54">
        <f t="shared" si="28"/>
        <v>0.95</v>
      </c>
      <c r="K341" s="53"/>
    </row>
    <row r="342">
      <c r="A342" s="37" t="s">
        <v>218</v>
      </c>
      <c r="B342" s="9">
        <f>B341+F341*(D341*I341-(A!$B$4*(G341+B341/H341)^(1/2)))</f>
        <v>8.268068365</v>
      </c>
      <c r="C342" s="37" t="s">
        <v>219</v>
      </c>
      <c r="D342" s="36">
        <f>D341+(F341*B341*(A!$B$8-D341)/(A!$B$12*A!$B$10))</f>
        <v>0.6389614599</v>
      </c>
      <c r="E342" s="4">
        <v>0.0</v>
      </c>
      <c r="F342" s="45">
        <f t="shared" si="26"/>
        <v>0.01666666667</v>
      </c>
      <c r="G342" s="40">
        <f t="shared" si="27"/>
        <v>0.1666666667</v>
      </c>
      <c r="H342" s="4">
        <f>A!$B$3 * 3</f>
        <v>224.9868</v>
      </c>
      <c r="I342" s="4">
        <f>A!$B$2*E342</f>
        <v>0</v>
      </c>
      <c r="J342" s="54">
        <f t="shared" si="28"/>
        <v>0.9666666667</v>
      </c>
      <c r="K342" s="53"/>
    </row>
    <row r="343">
      <c r="A343" s="37" t="s">
        <v>220</v>
      </c>
      <c r="B343" s="9">
        <f>B342+F342*(D342*I342-(A!$B$4*(G342+B342/H342)^(1/2)))</f>
        <v>8.207932845</v>
      </c>
      <c r="C343" s="37" t="s">
        <v>221</v>
      </c>
      <c r="D343" s="36">
        <f>D342+(F342*B342*(A!$B$8-D342)/(A!$B$12*A!$B$10))</f>
        <v>0.639539487</v>
      </c>
      <c r="E343" s="4">
        <v>0.0</v>
      </c>
      <c r="F343" s="45">
        <f t="shared" si="26"/>
        <v>0.01666666667</v>
      </c>
      <c r="G343" s="40">
        <f t="shared" si="27"/>
        <v>0.1666666667</v>
      </c>
      <c r="H343" s="4">
        <f>A!$B$3 * 3</f>
        <v>224.9868</v>
      </c>
      <c r="I343" s="4">
        <f>A!$B$2*E343</f>
        <v>0</v>
      </c>
      <c r="J343" s="54">
        <f t="shared" si="28"/>
        <v>0.9833333333</v>
      </c>
      <c r="K343" s="53"/>
    </row>
    <row r="344">
      <c r="A344" s="37" t="s">
        <v>222</v>
      </c>
      <c r="B344" s="9">
        <f>B343+F343*(D343*I343-(A!$B$4*(G343+B343/H343)^(1/2)))</f>
        <v>8.147836847</v>
      </c>
      <c r="C344" s="37" t="s">
        <v>223</v>
      </c>
      <c r="D344" s="36">
        <f>D343+(F343*B343*(A!$B$8-D343)/(A!$B$12*A!$B$10))</f>
        <v>0.6401120394</v>
      </c>
      <c r="E344" s="4">
        <v>0.0</v>
      </c>
      <c r="F344" s="45">
        <f t="shared" si="26"/>
        <v>0.01666666667</v>
      </c>
      <c r="G344" s="40">
        <f t="shared" si="27"/>
        <v>0.1666666667</v>
      </c>
      <c r="H344" s="4">
        <f>A!$B$3 * 3</f>
        <v>224.9868</v>
      </c>
      <c r="I344" s="4">
        <f>A!$B$2*E344</f>
        <v>0</v>
      </c>
      <c r="J344" s="54">
        <f t="shared" si="28"/>
        <v>1</v>
      </c>
      <c r="K344" s="53"/>
    </row>
    <row r="345">
      <c r="A345" s="37" t="s">
        <v>224</v>
      </c>
      <c r="B345" s="9">
        <f>B344+F344*(D344*I344-(A!$B$4*(G344+B344/H344)^(1/2)))</f>
        <v>8.08778037</v>
      </c>
      <c r="C345" s="37" t="s">
        <v>225</v>
      </c>
      <c r="D345" s="36">
        <f>D344+(F344*B344*(A!$B$8-D344)/(A!$B$12*A!$B$10))</f>
        <v>0.6406791503</v>
      </c>
      <c r="E345" s="4">
        <v>0.0</v>
      </c>
      <c r="F345" s="45">
        <f t="shared" si="26"/>
        <v>0.01666666667</v>
      </c>
      <c r="G345" s="40">
        <f t="shared" si="27"/>
        <v>0.1666666667</v>
      </c>
      <c r="H345" s="4">
        <f>A!$B$3 * 3</f>
        <v>224.9868</v>
      </c>
      <c r="I345" s="4">
        <f>A!$B$2*E345</f>
        <v>0</v>
      </c>
      <c r="J345" s="54">
        <f t="shared" si="28"/>
        <v>1.016666667</v>
      </c>
      <c r="K345" s="53"/>
    </row>
    <row r="346">
      <c r="A346" s="37" t="s">
        <v>226</v>
      </c>
      <c r="B346" s="9">
        <f>B345+F345*(D345*I345-(A!$B$4*(G345+B345/H345)^(1/2)))</f>
        <v>8.027763414</v>
      </c>
      <c r="C346" s="37" t="s">
        <v>227</v>
      </c>
      <c r="D346" s="36">
        <f>D345+(F345*B345*(A!$B$8-D345)/(A!$B$12*A!$B$10))</f>
        <v>0.6412408528</v>
      </c>
      <c r="E346" s="4">
        <v>0.0</v>
      </c>
      <c r="F346" s="45">
        <f t="shared" si="26"/>
        <v>0.01666666667</v>
      </c>
      <c r="G346" s="40">
        <f t="shared" si="27"/>
        <v>0.1666666667</v>
      </c>
      <c r="H346" s="4">
        <f>A!$B$3 * 3</f>
        <v>224.9868</v>
      </c>
      <c r="I346" s="4">
        <f>A!$B$2*E346</f>
        <v>0</v>
      </c>
      <c r="J346" s="54">
        <f t="shared" si="28"/>
        <v>1.033333333</v>
      </c>
      <c r="K346" s="53"/>
    </row>
    <row r="347">
      <c r="A347" s="37" t="s">
        <v>228</v>
      </c>
      <c r="B347" s="9">
        <f>B346+F346*(D346*I346-(A!$B$4*(G346+B346/H346)^(1/2)))</f>
        <v>7.96778598</v>
      </c>
      <c r="C347" s="37" t="s">
        <v>229</v>
      </c>
      <c r="D347" s="36">
        <f>D346+(F346*B346*(A!$B$8-D346)/(A!$B$12*A!$B$10))</f>
        <v>0.6417971794</v>
      </c>
      <c r="E347" s="4">
        <v>0.0</v>
      </c>
      <c r="F347" s="45">
        <f t="shared" si="26"/>
        <v>0.01666666667</v>
      </c>
      <c r="G347" s="40">
        <f t="shared" si="27"/>
        <v>0.1666666667</v>
      </c>
      <c r="H347" s="4">
        <f>A!$B$3 * 3</f>
        <v>224.9868</v>
      </c>
      <c r="I347" s="4">
        <f>A!$B$2*E347</f>
        <v>0</v>
      </c>
      <c r="J347" s="54">
        <f t="shared" si="28"/>
        <v>1.05</v>
      </c>
      <c r="K347" s="53"/>
    </row>
    <row r="348">
      <c r="A348" s="37" t="s">
        <v>230</v>
      </c>
      <c r="B348" s="9">
        <f>B347+F347*(D347*I347-(A!$B$4*(G347+B347/H347)^(1/2)))</f>
        <v>7.907848067</v>
      </c>
      <c r="C348" s="37" t="s">
        <v>231</v>
      </c>
      <c r="D348" s="36">
        <f>D347+(F347*B347*(A!$B$8-D347)/(A!$B$12*A!$B$10))</f>
        <v>0.6423481623</v>
      </c>
      <c r="E348" s="4">
        <v>0.0</v>
      </c>
      <c r="F348" s="45">
        <f t="shared" si="26"/>
        <v>0.01666666667</v>
      </c>
      <c r="G348" s="40">
        <f t="shared" si="27"/>
        <v>0.1666666667</v>
      </c>
      <c r="H348" s="4">
        <f>A!$B$3 * 3</f>
        <v>224.9868</v>
      </c>
      <c r="I348" s="4">
        <f>A!$B$2*E348</f>
        <v>0</v>
      </c>
      <c r="J348" s="54">
        <f t="shared" si="28"/>
        <v>1.066666667</v>
      </c>
      <c r="K348" s="53"/>
    </row>
    <row r="349">
      <c r="A349" s="37" t="s">
        <v>232</v>
      </c>
      <c r="B349" s="9">
        <f>B348+F348*(D348*I348-(A!$B$4*(G348+B348/H348)^(1/2)))</f>
        <v>7.847949676</v>
      </c>
      <c r="C349" s="37" t="s">
        <v>233</v>
      </c>
      <c r="D349" s="36">
        <f>D348+(F348*B348*(A!$B$8-D348)/(A!$B$12*A!$B$10))</f>
        <v>0.6428938336</v>
      </c>
      <c r="E349" s="4">
        <v>0.0</v>
      </c>
      <c r="F349" s="45">
        <f t="shared" si="26"/>
        <v>0.01666666667</v>
      </c>
      <c r="G349" s="40">
        <f t="shared" si="27"/>
        <v>0.1666666667</v>
      </c>
      <c r="H349" s="4">
        <f>A!$B$3 * 3</f>
        <v>224.9868</v>
      </c>
      <c r="I349" s="4">
        <f>A!$B$2*E349</f>
        <v>0</v>
      </c>
      <c r="J349" s="54">
        <f t="shared" si="28"/>
        <v>1.083333333</v>
      </c>
      <c r="K349" s="53"/>
    </row>
    <row r="350">
      <c r="A350" s="37" t="s">
        <v>234</v>
      </c>
      <c r="B350" s="9">
        <f>B349+F349*(D349*I349-(A!$B$4*(G349+B349/H349)^(1/2)))</f>
        <v>7.788090807</v>
      </c>
      <c r="C350" s="37" t="s">
        <v>235</v>
      </c>
      <c r="D350" s="36">
        <f>D349+(F349*B349*(A!$B$8-D349)/(A!$B$12*A!$B$10))</f>
        <v>0.6434342248</v>
      </c>
      <c r="E350" s="4">
        <v>0.0</v>
      </c>
      <c r="F350" s="45">
        <f t="shared" si="26"/>
        <v>0.01666666667</v>
      </c>
      <c r="G350" s="40">
        <f t="shared" si="27"/>
        <v>0.1666666667</v>
      </c>
      <c r="H350" s="4">
        <f>A!$B$3 * 3</f>
        <v>224.9868</v>
      </c>
      <c r="I350" s="4">
        <f>A!$B$2*E350</f>
        <v>0</v>
      </c>
      <c r="J350" s="54">
        <f t="shared" si="28"/>
        <v>1.1</v>
      </c>
      <c r="K350" s="53"/>
    </row>
    <row r="351">
      <c r="A351" s="37" t="s">
        <v>236</v>
      </c>
      <c r="B351" s="9">
        <f>B350+F350*(D350*I350-(A!$B$4*(G350+B350/H350)^(1/2)))</f>
        <v>7.728271459</v>
      </c>
      <c r="C351" s="37" t="s">
        <v>237</v>
      </c>
      <c r="D351" s="36">
        <f>D350+(F350*B350*(A!$B$8-D350)/(A!$B$12*A!$B$10))</f>
        <v>0.6439693671</v>
      </c>
      <c r="E351" s="4">
        <v>0.0</v>
      </c>
      <c r="F351" s="45">
        <f t="shared" si="26"/>
        <v>0.01666666667</v>
      </c>
      <c r="G351" s="40">
        <f t="shared" si="27"/>
        <v>0.1666666667</v>
      </c>
      <c r="H351" s="4">
        <f>A!$B$3 * 3</f>
        <v>224.9868</v>
      </c>
      <c r="I351" s="4">
        <f>A!$B$2*E351</f>
        <v>0</v>
      </c>
      <c r="J351" s="54">
        <f t="shared" si="28"/>
        <v>1.116666667</v>
      </c>
      <c r="K351" s="53"/>
    </row>
    <row r="352">
      <c r="A352" s="37" t="s">
        <v>238</v>
      </c>
      <c r="B352" s="9">
        <f>B351+F351*(D351*I351-(A!$B$4*(G351+B351/H351)^(1/2)))</f>
        <v>7.668491633</v>
      </c>
      <c r="C352" s="37" t="s">
        <v>239</v>
      </c>
      <c r="D352" s="36">
        <f>D351+(F351*B351*(A!$B$8-D351)/(A!$B$12*A!$B$10))</f>
        <v>0.6444992914</v>
      </c>
      <c r="E352" s="4">
        <v>0.0</v>
      </c>
      <c r="F352" s="45">
        <f t="shared" si="26"/>
        <v>0.01666666667</v>
      </c>
      <c r="G352" s="40">
        <f t="shared" si="27"/>
        <v>0.1666666667</v>
      </c>
      <c r="H352" s="4">
        <f>A!$B$3 * 3</f>
        <v>224.9868</v>
      </c>
      <c r="I352" s="4">
        <f>A!$B$2*E352</f>
        <v>0</v>
      </c>
      <c r="J352" s="54">
        <f t="shared" si="28"/>
        <v>1.133333333</v>
      </c>
      <c r="K352" s="53"/>
    </row>
    <row r="353">
      <c r="A353" s="37" t="s">
        <v>240</v>
      </c>
      <c r="B353" s="9">
        <f>B352+F352*(D352*I352-(A!$B$4*(G352+B352/H352)^(1/2)))</f>
        <v>7.608751328</v>
      </c>
      <c r="C353" s="37" t="s">
        <v>241</v>
      </c>
      <c r="D353" s="36">
        <f>D352+(F352*B352*(A!$B$8-D352)/(A!$B$12*A!$B$10))</f>
        <v>0.6450240282</v>
      </c>
      <c r="E353" s="4">
        <v>0.0</v>
      </c>
      <c r="F353" s="45">
        <f t="shared" si="26"/>
        <v>0.01666666667</v>
      </c>
      <c r="G353" s="40">
        <f t="shared" si="27"/>
        <v>0.1666666667</v>
      </c>
      <c r="H353" s="4">
        <f>A!$B$3 * 3</f>
        <v>224.9868</v>
      </c>
      <c r="I353" s="4">
        <f>A!$B$2*E353</f>
        <v>0</v>
      </c>
      <c r="J353" s="54">
        <f t="shared" si="28"/>
        <v>1.15</v>
      </c>
      <c r="K353" s="53"/>
    </row>
    <row r="354">
      <c r="A354" s="37" t="s">
        <v>242</v>
      </c>
      <c r="B354" s="9">
        <f>B353+F353*(D353*I353-(A!$B$4*(G353+B353/H353)^(1/2)))</f>
        <v>7.549050544</v>
      </c>
      <c r="C354" s="37" t="s">
        <v>243</v>
      </c>
      <c r="D354" s="36">
        <f>D353+(F353*B353*(A!$B$8-D353)/(A!$B$12*A!$B$10))</f>
        <v>0.6455436079</v>
      </c>
      <c r="E354" s="4">
        <v>0.0</v>
      </c>
      <c r="F354" s="45">
        <f t="shared" si="26"/>
        <v>0.01666666667</v>
      </c>
      <c r="G354" s="40">
        <f t="shared" si="27"/>
        <v>0.1666666667</v>
      </c>
      <c r="H354" s="4">
        <f>A!$B$3 * 3</f>
        <v>224.9868</v>
      </c>
      <c r="I354" s="4">
        <f>A!$B$2*E354</f>
        <v>0</v>
      </c>
      <c r="J354" s="54">
        <f t="shared" si="28"/>
        <v>1.166666667</v>
      </c>
      <c r="K354" s="53"/>
    </row>
    <row r="355">
      <c r="A355" s="37" t="s">
        <v>244</v>
      </c>
      <c r="B355" s="9">
        <f>B354+F354*(D354*I354-(A!$B$4*(G354+B354/H354)^(1/2)))</f>
        <v>7.489389283</v>
      </c>
      <c r="C355" s="37" t="s">
        <v>245</v>
      </c>
      <c r="D355" s="36">
        <f>D354+(F354*B354*(A!$B$8-D354)/(A!$B$12*A!$B$10))</f>
        <v>0.6460580604</v>
      </c>
      <c r="E355" s="4">
        <v>0.0</v>
      </c>
      <c r="F355" s="45">
        <f t="shared" si="26"/>
        <v>0.01666666667</v>
      </c>
      <c r="G355" s="40">
        <f t="shared" si="27"/>
        <v>0.1666666667</v>
      </c>
      <c r="H355" s="4">
        <f>A!$B$3 * 3</f>
        <v>224.9868</v>
      </c>
      <c r="I355" s="4">
        <f>A!$B$2*E355</f>
        <v>0</v>
      </c>
      <c r="J355" s="54">
        <f t="shared" si="28"/>
        <v>1.183333333</v>
      </c>
      <c r="K355" s="53"/>
    </row>
    <row r="356">
      <c r="A356" s="37" t="s">
        <v>246</v>
      </c>
      <c r="B356" s="9">
        <f>B355+F355*(D355*I355-(A!$B$4*(G355+B355/H355)^(1/2)))</f>
        <v>7.429767543</v>
      </c>
      <c r="C356" s="37" t="s">
        <v>247</v>
      </c>
      <c r="D356" s="36">
        <f>D355+(F355*B355*(A!$B$8-D355)/(A!$B$12*A!$B$10))</f>
        <v>0.6465674152</v>
      </c>
      <c r="E356" s="4">
        <v>0.0</v>
      </c>
      <c r="F356" s="45">
        <f t="shared" si="26"/>
        <v>0.01666666667</v>
      </c>
      <c r="G356" s="40">
        <f t="shared" si="27"/>
        <v>0.1666666667</v>
      </c>
      <c r="H356" s="4">
        <f>A!$B$3 * 3</f>
        <v>224.9868</v>
      </c>
      <c r="I356" s="4">
        <f>A!$B$2*E356</f>
        <v>0</v>
      </c>
      <c r="J356" s="54">
        <f t="shared" si="28"/>
        <v>1.2</v>
      </c>
      <c r="K356" s="53"/>
    </row>
    <row r="357">
      <c r="A357" s="37" t="s">
        <v>248</v>
      </c>
      <c r="B357" s="9">
        <f>B356+F356*(D356*I356-(A!$B$4*(G356+B356/H356)^(1/2)))</f>
        <v>7.370185324</v>
      </c>
      <c r="C357" s="37" t="s">
        <v>249</v>
      </c>
      <c r="D357" s="36">
        <f>D356+(F356*B356*(A!$B$8-D356)/(A!$B$12*A!$B$10))</f>
        <v>0.6470717015</v>
      </c>
      <c r="E357" s="4">
        <v>0.0</v>
      </c>
      <c r="F357" s="45">
        <f t="shared" si="26"/>
        <v>0.01666666667</v>
      </c>
      <c r="G357" s="40">
        <f t="shared" si="27"/>
        <v>0.1666666667</v>
      </c>
      <c r="H357" s="4">
        <f>A!$B$3 * 3</f>
        <v>224.9868</v>
      </c>
      <c r="I357" s="4">
        <f>A!$B$2*E357</f>
        <v>0</v>
      </c>
      <c r="J357" s="54">
        <f t="shared" si="28"/>
        <v>1.216666667</v>
      </c>
      <c r="K357" s="53"/>
    </row>
    <row r="358">
      <c r="A358" s="37" t="s">
        <v>250</v>
      </c>
      <c r="B358" s="9">
        <f>B357+F357*(D357*I357-(A!$B$4*(G357+B357/H357)^(1/2)))</f>
        <v>7.310642627</v>
      </c>
      <c r="C358" s="37" t="s">
        <v>251</v>
      </c>
      <c r="D358" s="36">
        <f>D357+(F357*B357*(A!$B$8-D357)/(A!$B$12*A!$B$10))</f>
        <v>0.6475709484</v>
      </c>
      <c r="E358" s="4">
        <v>0.0</v>
      </c>
      <c r="F358" s="45">
        <f t="shared" si="26"/>
        <v>0.01666666667</v>
      </c>
      <c r="G358" s="40">
        <f t="shared" si="27"/>
        <v>0.1666666667</v>
      </c>
      <c r="H358" s="4">
        <f>A!$B$3 * 3</f>
        <v>224.9868</v>
      </c>
      <c r="I358" s="4">
        <f>A!$B$2*E358</f>
        <v>0</v>
      </c>
      <c r="J358" s="54">
        <f t="shared" si="28"/>
        <v>1.233333333</v>
      </c>
      <c r="K358" s="53"/>
    </row>
    <row r="359">
      <c r="A359" s="37" t="s">
        <v>252</v>
      </c>
      <c r="B359" s="9">
        <f>B358+F358*(D358*I358-(A!$B$4*(G358+B358/H358)^(1/2)))</f>
        <v>7.251139452</v>
      </c>
      <c r="C359" s="37" t="s">
        <v>253</v>
      </c>
      <c r="D359" s="36">
        <f>D358+(F358*B358*(A!$B$8-D358)/(A!$B$12*A!$B$10))</f>
        <v>0.6480651844</v>
      </c>
      <c r="E359" s="4">
        <v>0.0</v>
      </c>
      <c r="F359" s="45">
        <f t="shared" si="26"/>
        <v>0.01666666667</v>
      </c>
      <c r="G359" s="40">
        <f t="shared" si="27"/>
        <v>0.1666666667</v>
      </c>
      <c r="H359" s="4">
        <f>A!$B$3 * 3</f>
        <v>224.9868</v>
      </c>
      <c r="I359" s="4">
        <f>A!$B$2*E359</f>
        <v>0</v>
      </c>
      <c r="J359" s="54">
        <f t="shared" si="28"/>
        <v>1.25</v>
      </c>
      <c r="K359" s="53"/>
    </row>
    <row r="360">
      <c r="A360" s="37" t="s">
        <v>254</v>
      </c>
      <c r="B360" s="9">
        <f>B359+F359*(D359*I359-(A!$B$4*(G359+B359/H359)^(1/2)))</f>
        <v>7.191675798</v>
      </c>
      <c r="C360" s="37" t="s">
        <v>255</v>
      </c>
      <c r="D360" s="36">
        <f>D359+(F359*B359*(A!$B$8-D359)/(A!$B$12*A!$B$10))</f>
        <v>0.648554438</v>
      </c>
      <c r="E360" s="4">
        <v>0.0</v>
      </c>
      <c r="F360" s="45">
        <f t="shared" si="26"/>
        <v>0.01666666667</v>
      </c>
      <c r="G360" s="40">
        <f t="shared" si="27"/>
        <v>0.1666666667</v>
      </c>
      <c r="H360" s="4">
        <f>A!$B$3 * 3</f>
        <v>224.9868</v>
      </c>
      <c r="I360" s="4">
        <f>A!$B$2*E360</f>
        <v>0</v>
      </c>
      <c r="J360" s="54">
        <f t="shared" si="28"/>
        <v>1.266666667</v>
      </c>
      <c r="K360" s="53"/>
    </row>
    <row r="361">
      <c r="A361" s="37" t="s">
        <v>256</v>
      </c>
      <c r="B361" s="9">
        <f>B360+F360*(D360*I360-(A!$B$4*(G360+B360/H360)^(1/2)))</f>
        <v>7.132251666</v>
      </c>
      <c r="C361" s="37" t="s">
        <v>257</v>
      </c>
      <c r="D361" s="36">
        <f>D360+(F360*B360*(A!$B$8-D360)/(A!$B$12*A!$B$10))</f>
        <v>0.649038737</v>
      </c>
      <c r="E361" s="4">
        <v>0.0</v>
      </c>
      <c r="F361" s="45">
        <f t="shared" si="26"/>
        <v>0.01666666667</v>
      </c>
      <c r="G361" s="40">
        <f t="shared" si="27"/>
        <v>0.1666666667</v>
      </c>
      <c r="H361" s="4">
        <f>A!$B$3 * 3</f>
        <v>224.9868</v>
      </c>
      <c r="I361" s="4">
        <f>A!$B$2*E361</f>
        <v>0</v>
      </c>
      <c r="J361" s="54">
        <f t="shared" si="28"/>
        <v>1.283333333</v>
      </c>
      <c r="K361" s="53"/>
    </row>
    <row r="362">
      <c r="A362" s="37" t="s">
        <v>258</v>
      </c>
      <c r="B362" s="9">
        <f>B361+F361*(D361*I361-(A!$B$4*(G361+B361/H361)^(1/2)))</f>
        <v>7.072867055</v>
      </c>
      <c r="C362" s="37" t="s">
        <v>259</v>
      </c>
      <c r="D362" s="36">
        <f>D361+(F361*B361*(A!$B$8-D361)/(A!$B$12*A!$B$10))</f>
        <v>0.6495181093</v>
      </c>
      <c r="E362" s="4">
        <v>0.0</v>
      </c>
      <c r="F362" s="45">
        <f t="shared" si="26"/>
        <v>0.01666666667</v>
      </c>
      <c r="G362" s="40">
        <f t="shared" si="27"/>
        <v>0.1666666667</v>
      </c>
      <c r="H362" s="4">
        <f>A!$B$3 * 3</f>
        <v>224.9868</v>
      </c>
      <c r="I362" s="4">
        <f>A!$B$2*E362</f>
        <v>0</v>
      </c>
      <c r="J362" s="54">
        <f t="shared" si="28"/>
        <v>1.3</v>
      </c>
      <c r="K362" s="53"/>
    </row>
    <row r="363">
      <c r="A363" s="37" t="s">
        <v>260</v>
      </c>
      <c r="B363" s="9">
        <f>B362+F362*(D362*I362-(A!$B$4*(G362+B362/H362)^(1/2)))</f>
        <v>7.013521967</v>
      </c>
      <c r="C363" s="37" t="s">
        <v>261</v>
      </c>
      <c r="D363" s="36">
        <f>D362+(F362*B362*(A!$B$8-D362)/(A!$B$12*A!$B$10))</f>
        <v>0.6499925821</v>
      </c>
      <c r="E363" s="4">
        <v>0.0</v>
      </c>
      <c r="F363" s="45">
        <f t="shared" si="26"/>
        <v>0.01666666667</v>
      </c>
      <c r="G363" s="40">
        <f t="shared" si="27"/>
        <v>0.1666666667</v>
      </c>
      <c r="H363" s="4">
        <f>A!$B$3 * 3</f>
        <v>224.9868</v>
      </c>
      <c r="I363" s="4">
        <f>A!$B$2*E363</f>
        <v>0</v>
      </c>
      <c r="J363" s="54">
        <f t="shared" si="28"/>
        <v>1.316666667</v>
      </c>
      <c r="K363" s="53"/>
    </row>
    <row r="364">
      <c r="A364" s="37" t="s">
        <v>262</v>
      </c>
      <c r="B364" s="9">
        <f>B363+F363*(D363*I363-(A!$B$4*(G363+B363/H363)^(1/2)))</f>
        <v>6.954216399</v>
      </c>
      <c r="C364" s="37" t="s">
        <v>263</v>
      </c>
      <c r="D364" s="36">
        <f>D363+(F363*B363*(A!$B$8-D363)/(A!$B$12*A!$B$10))</f>
        <v>0.6504621827</v>
      </c>
      <c r="E364" s="4">
        <v>0.0</v>
      </c>
      <c r="F364" s="45">
        <f t="shared" si="26"/>
        <v>0.01666666667</v>
      </c>
      <c r="G364" s="40">
        <f t="shared" si="27"/>
        <v>0.1666666667</v>
      </c>
      <c r="H364" s="4">
        <f>A!$B$3 * 3</f>
        <v>224.9868</v>
      </c>
      <c r="I364" s="4">
        <f>A!$B$2*E364</f>
        <v>0</v>
      </c>
      <c r="J364" s="54">
        <f t="shared" si="28"/>
        <v>1.333333333</v>
      </c>
      <c r="K364" s="53"/>
    </row>
    <row r="365">
      <c r="A365" s="37" t="s">
        <v>264</v>
      </c>
      <c r="B365" s="9">
        <f>B364+F364*(D364*I364-(A!$B$4*(G364+B364/H364)^(1/2)))</f>
        <v>6.894950354</v>
      </c>
      <c r="C365" s="37" t="s">
        <v>265</v>
      </c>
      <c r="D365" s="36">
        <f>D364+(F364*B364*(A!$B$8-D364)/(A!$B$12*A!$B$10))</f>
        <v>0.6509269377</v>
      </c>
      <c r="E365" s="4">
        <v>0.0</v>
      </c>
      <c r="F365" s="45">
        <f t="shared" si="26"/>
        <v>0.01666666667</v>
      </c>
      <c r="G365" s="40">
        <f t="shared" si="27"/>
        <v>0.1666666667</v>
      </c>
      <c r="H365" s="4">
        <f>A!$B$3 * 3</f>
        <v>224.9868</v>
      </c>
      <c r="I365" s="4">
        <f>A!$B$2*E365</f>
        <v>0</v>
      </c>
      <c r="J365" s="54">
        <f t="shared" si="28"/>
        <v>1.35</v>
      </c>
      <c r="K365" s="53"/>
    </row>
    <row r="366">
      <c r="A366" s="37" t="s">
        <v>266</v>
      </c>
      <c r="B366" s="9">
        <f>B365+F365*(D365*I365-(A!$B$4*(G365+B365/H365)^(1/2)))</f>
        <v>6.83572383</v>
      </c>
      <c r="C366" s="37" t="s">
        <v>267</v>
      </c>
      <c r="D366" s="36">
        <f>D365+(F365*B365*(A!$B$8-D365)/(A!$B$12*A!$B$10))</f>
        <v>0.6513868737</v>
      </c>
      <c r="E366" s="4">
        <v>0.0</v>
      </c>
      <c r="F366" s="45">
        <f t="shared" si="26"/>
        <v>0.01666666667</v>
      </c>
      <c r="G366" s="40">
        <f t="shared" si="27"/>
        <v>0.1666666667</v>
      </c>
      <c r="H366" s="4">
        <f>A!$B$3 * 3</f>
        <v>224.9868</v>
      </c>
      <c r="I366" s="4">
        <f>A!$B$2*E366</f>
        <v>0</v>
      </c>
      <c r="J366" s="54">
        <f t="shared" si="28"/>
        <v>1.366666667</v>
      </c>
      <c r="K366" s="53"/>
    </row>
    <row r="367">
      <c r="A367" s="37" t="s">
        <v>268</v>
      </c>
      <c r="B367" s="9">
        <f>B366+F366*(D366*I366-(A!$B$4*(G366+B366/H366)^(1/2)))</f>
        <v>6.776536828</v>
      </c>
      <c r="C367" s="37" t="s">
        <v>269</v>
      </c>
      <c r="D367" s="36">
        <f>D366+(F366*B366*(A!$B$8-D366)/(A!$B$12*A!$B$10))</f>
        <v>0.651842017</v>
      </c>
      <c r="E367" s="4">
        <v>0.0</v>
      </c>
      <c r="F367" s="45">
        <f t="shared" si="26"/>
        <v>0.01666666667</v>
      </c>
      <c r="G367" s="40">
        <f t="shared" si="27"/>
        <v>0.1666666667</v>
      </c>
      <c r="H367" s="4">
        <f>A!$B$3 * 3</f>
        <v>224.9868</v>
      </c>
      <c r="I367" s="4">
        <f>A!$B$2*E367</f>
        <v>0</v>
      </c>
      <c r="J367" s="54">
        <f t="shared" si="28"/>
        <v>1.383333333</v>
      </c>
      <c r="K367" s="53"/>
    </row>
    <row r="368">
      <c r="A368" s="37" t="s">
        <v>270</v>
      </c>
      <c r="B368" s="9">
        <f>B367+F367*(D367*I367-(A!$B$4*(G367+B367/H367)^(1/2)))</f>
        <v>6.717389347</v>
      </c>
      <c r="C368" s="37" t="s">
        <v>271</v>
      </c>
      <c r="D368" s="36">
        <f>D367+(F367*B367*(A!$B$8-D367)/(A!$B$12*A!$B$10))</f>
        <v>0.6522923934</v>
      </c>
      <c r="E368" s="4">
        <v>0.0</v>
      </c>
      <c r="F368" s="45">
        <f t="shared" si="26"/>
        <v>0.01666666667</v>
      </c>
      <c r="G368" s="40">
        <f t="shared" si="27"/>
        <v>0.1666666667</v>
      </c>
      <c r="H368" s="4">
        <f>A!$B$3 * 3</f>
        <v>224.9868</v>
      </c>
      <c r="I368" s="4">
        <f>A!$B$2*E368</f>
        <v>0</v>
      </c>
      <c r="J368" s="54">
        <f t="shared" si="28"/>
        <v>1.4</v>
      </c>
      <c r="K368" s="53"/>
    </row>
    <row r="369">
      <c r="A369" s="37" t="s">
        <v>272</v>
      </c>
      <c r="B369" s="9">
        <f>B368+F368*(D368*I368-(A!$B$4*(G368+B368/H368)^(1/2)))</f>
        <v>6.658281389</v>
      </c>
      <c r="C369" s="37" t="s">
        <v>273</v>
      </c>
      <c r="D369" s="36">
        <f>D368+(F368*B368*(A!$B$8-D368)/(A!$B$12*A!$B$10))</f>
        <v>0.6527380285</v>
      </c>
      <c r="E369" s="4">
        <v>0.0</v>
      </c>
      <c r="F369" s="45">
        <f t="shared" si="26"/>
        <v>0.01666666667</v>
      </c>
      <c r="G369" s="40">
        <f t="shared" si="27"/>
        <v>0.1666666667</v>
      </c>
      <c r="H369" s="4">
        <f>A!$B$3 * 3</f>
        <v>224.9868</v>
      </c>
      <c r="I369" s="4">
        <f>A!$B$2*E369</f>
        <v>0</v>
      </c>
      <c r="J369" s="54">
        <f t="shared" si="28"/>
        <v>1.416666667</v>
      </c>
      <c r="K369" s="53"/>
    </row>
    <row r="370">
      <c r="A370" s="37" t="s">
        <v>274</v>
      </c>
      <c r="B370" s="9">
        <f>B369+F369*(D369*I369-(A!$B$4*(G369+B369/H369)^(1/2)))</f>
        <v>6.599212952</v>
      </c>
      <c r="C370" s="37" t="s">
        <v>275</v>
      </c>
      <c r="D370" s="36">
        <f>D369+(F369*B369*(A!$B$8-D369)/(A!$B$12*A!$B$10))</f>
        <v>0.6531789477</v>
      </c>
      <c r="E370" s="4">
        <v>0.0</v>
      </c>
      <c r="F370" s="45">
        <f t="shared" si="26"/>
        <v>0.01666666667</v>
      </c>
      <c r="G370" s="40">
        <f t="shared" si="27"/>
        <v>0.1666666667</v>
      </c>
      <c r="H370" s="4">
        <f>A!$B$3 * 3</f>
        <v>224.9868</v>
      </c>
      <c r="I370" s="4">
        <f>A!$B$2*E370</f>
        <v>0</v>
      </c>
      <c r="J370" s="54">
        <f t="shared" si="28"/>
        <v>1.433333333</v>
      </c>
      <c r="K370" s="53"/>
    </row>
    <row r="371">
      <c r="A371" s="37" t="s">
        <v>276</v>
      </c>
      <c r="B371" s="9">
        <f>B370+F370*(D370*I370-(A!$B$4*(G370+B370/H370)^(1/2)))</f>
        <v>6.540184036</v>
      </c>
      <c r="C371" s="37" t="s">
        <v>277</v>
      </c>
      <c r="D371" s="36">
        <f>D370+(F370*B370*(A!$B$8-D370)/(A!$B$12*A!$B$10))</f>
        <v>0.653615176</v>
      </c>
      <c r="E371" s="4">
        <v>0.0</v>
      </c>
      <c r="F371" s="45">
        <f t="shared" si="26"/>
        <v>0.01666666667</v>
      </c>
      <c r="G371" s="40">
        <f t="shared" si="27"/>
        <v>0.1666666667</v>
      </c>
      <c r="H371" s="4">
        <f>A!$B$3 * 3</f>
        <v>224.9868</v>
      </c>
      <c r="I371" s="4">
        <f>A!$B$2*E371</f>
        <v>0</v>
      </c>
      <c r="J371" s="54">
        <f t="shared" si="28"/>
        <v>1.45</v>
      </c>
      <c r="K371" s="53"/>
    </row>
    <row r="372">
      <c r="A372" s="37" t="s">
        <v>278</v>
      </c>
      <c r="B372" s="9">
        <f>B371+F371*(D371*I371-(A!$B$4*(G371+B371/H371)^(1/2)))</f>
        <v>6.481194643</v>
      </c>
      <c r="C372" s="37" t="s">
        <v>279</v>
      </c>
      <c r="D372" s="36">
        <f>D371+(F371*B371*(A!$B$8-D371)/(A!$B$12*A!$B$10))</f>
        <v>0.6540467383</v>
      </c>
      <c r="E372" s="4">
        <v>0.0</v>
      </c>
      <c r="F372" s="45">
        <f t="shared" si="26"/>
        <v>0.01666666667</v>
      </c>
      <c r="G372" s="40">
        <f t="shared" si="27"/>
        <v>0.1666666667</v>
      </c>
      <c r="H372" s="4">
        <f>A!$B$3 * 3</f>
        <v>224.9868</v>
      </c>
      <c r="I372" s="4">
        <f>A!$B$2*E372</f>
        <v>0</v>
      </c>
      <c r="J372" s="54">
        <f t="shared" si="28"/>
        <v>1.466666667</v>
      </c>
      <c r="K372" s="53"/>
      <c r="M372" s="29"/>
    </row>
    <row r="373">
      <c r="A373" s="37" t="s">
        <v>280</v>
      </c>
      <c r="B373" s="9">
        <f>B372+F372*(D372*I372-(A!$B$4*(G372+B372/H372)^(1/2)))</f>
        <v>6.422244771</v>
      </c>
      <c r="C373" s="37" t="s">
        <v>281</v>
      </c>
      <c r="D373" s="36">
        <f>D372+(F372*B372*(A!$B$8-D372)/(A!$B$12*A!$B$10))</f>
        <v>0.6544736589</v>
      </c>
      <c r="E373" s="4">
        <v>0.0</v>
      </c>
      <c r="F373" s="45">
        <f t="shared" si="26"/>
        <v>0.01666666667</v>
      </c>
      <c r="G373" s="40">
        <f t="shared" si="27"/>
        <v>0.1666666667</v>
      </c>
      <c r="H373" s="4">
        <f>A!$B$3 * 3</f>
        <v>224.9868</v>
      </c>
      <c r="I373" s="4">
        <f>A!$B$2*E373</f>
        <v>0</v>
      </c>
      <c r="J373" s="54">
        <f t="shared" si="28"/>
        <v>1.483333333</v>
      </c>
      <c r="K373" s="53"/>
    </row>
    <row r="374">
      <c r="A374" s="37" t="s">
        <v>282</v>
      </c>
      <c r="B374" s="9">
        <f>B373+F373*(D373*I373-(A!$B$4*(G373+B373/H373)^(1/2)))</f>
        <v>6.363334421</v>
      </c>
      <c r="C374" s="37" t="s">
        <v>283</v>
      </c>
      <c r="D374" s="36">
        <f>D373+(F373*B373*(A!$B$8-D373)/(A!$B$12*A!$B$10))</f>
        <v>0.6548959622</v>
      </c>
      <c r="E374" s="4">
        <v>0.0</v>
      </c>
      <c r="F374" s="45">
        <f t="shared" si="26"/>
        <v>0.01666666667</v>
      </c>
      <c r="G374" s="40">
        <f t="shared" si="27"/>
        <v>0.1666666667</v>
      </c>
      <c r="H374" s="4">
        <f>A!$B$3 * 3</f>
        <v>224.9868</v>
      </c>
      <c r="I374" s="4">
        <f>A!$B$2*E374</f>
        <v>0</v>
      </c>
      <c r="J374" s="54">
        <f t="shared" si="28"/>
        <v>1.5</v>
      </c>
      <c r="K374" s="53"/>
    </row>
    <row r="375">
      <c r="A375" s="37" t="s">
        <v>284</v>
      </c>
      <c r="B375" s="9">
        <f>B374+F374*(D374*I374-(A!$B$4*(G374+B374/H374)^(1/2)))</f>
        <v>6.304463592</v>
      </c>
      <c r="C375" s="37" t="s">
        <v>285</v>
      </c>
      <c r="D375" s="36">
        <f>D374+(F374*B374*(A!$B$8-D374)/(A!$B$12*A!$B$10))</f>
        <v>0.6553136721</v>
      </c>
      <c r="E375" s="4">
        <v>0.0</v>
      </c>
      <c r="F375" s="45">
        <f t="shared" si="26"/>
        <v>0.01666666667</v>
      </c>
      <c r="G375" s="40">
        <f t="shared" si="27"/>
        <v>0.1666666667</v>
      </c>
      <c r="H375" s="4">
        <f>A!$B$3 * 3</f>
        <v>224.9868</v>
      </c>
      <c r="I375" s="4">
        <f>A!$B$2*E375</f>
        <v>0</v>
      </c>
      <c r="J375" s="54">
        <f t="shared" si="28"/>
        <v>1.516666667</v>
      </c>
      <c r="K375" s="53"/>
    </row>
    <row r="376">
      <c r="A376" s="37" t="s">
        <v>286</v>
      </c>
      <c r="B376" s="9">
        <f>B375+F375*(D375*I375-(A!$B$4*(G375+B375/H375)^(1/2)))</f>
        <v>6.245632285</v>
      </c>
      <c r="C376" s="37" t="s">
        <v>287</v>
      </c>
      <c r="D376" s="36">
        <f>D375+(F375*B375*(A!$B$8-D375)/(A!$B$12*A!$B$10))</f>
        <v>0.6557268122</v>
      </c>
      <c r="E376" s="4">
        <v>0.0</v>
      </c>
      <c r="F376" s="45">
        <f t="shared" si="26"/>
        <v>0.01666666667</v>
      </c>
      <c r="G376" s="40">
        <f t="shared" si="27"/>
        <v>0.1666666667</v>
      </c>
      <c r="H376" s="4">
        <f>A!$B$3 * 3</f>
        <v>224.9868</v>
      </c>
      <c r="I376" s="4">
        <f>A!$B$2*E376</f>
        <v>0</v>
      </c>
      <c r="J376" s="54">
        <f t="shared" si="28"/>
        <v>1.533333333</v>
      </c>
      <c r="K376" s="53"/>
    </row>
    <row r="377">
      <c r="A377" s="37" t="s">
        <v>288</v>
      </c>
      <c r="B377" s="9">
        <f>B376+F376*(D376*I376-(A!$B$4*(G376+B376/H376)^(1/2)))</f>
        <v>6.186840501</v>
      </c>
      <c r="C377" s="37" t="s">
        <v>289</v>
      </c>
      <c r="D377" s="36">
        <f>D376+(F376*B376*(A!$B$8-D376)/(A!$B$12*A!$B$10))</f>
        <v>0.656135406</v>
      </c>
      <c r="E377" s="4">
        <v>0.0</v>
      </c>
      <c r="F377" s="45">
        <f t="shared" si="26"/>
        <v>0.01666666667</v>
      </c>
      <c r="G377" s="40">
        <f t="shared" si="27"/>
        <v>0.1666666667</v>
      </c>
      <c r="H377" s="4">
        <f>A!$B$3 * 3</f>
        <v>224.9868</v>
      </c>
      <c r="I377" s="4">
        <f>A!$B$2*E377</f>
        <v>0</v>
      </c>
      <c r="J377" s="54">
        <f t="shared" si="28"/>
        <v>1.55</v>
      </c>
      <c r="K377" s="53"/>
    </row>
    <row r="378">
      <c r="A378" s="37" t="s">
        <v>290</v>
      </c>
      <c r="B378" s="9">
        <f>B377+F377*(D377*I377-(A!$B$4*(G377+B377/H377)^(1/2)))</f>
        <v>6.128088237</v>
      </c>
      <c r="C378" s="37" t="s">
        <v>291</v>
      </c>
      <c r="D378" s="36">
        <f>D377+(F377*B377*(A!$B$8-D377)/(A!$B$12*A!$B$10))</f>
        <v>0.6565394766</v>
      </c>
      <c r="E378" s="4">
        <v>0.0</v>
      </c>
      <c r="F378" s="45">
        <f t="shared" si="26"/>
        <v>0.01666666667</v>
      </c>
      <c r="G378" s="40">
        <f t="shared" si="27"/>
        <v>0.1666666667</v>
      </c>
      <c r="H378" s="4">
        <f>A!$B$3 * 3</f>
        <v>224.9868</v>
      </c>
      <c r="I378" s="4">
        <f>A!$B$2*E378</f>
        <v>0</v>
      </c>
      <c r="J378" s="54">
        <f t="shared" si="28"/>
        <v>1.566666667</v>
      </c>
      <c r="K378" s="53"/>
    </row>
    <row r="379">
      <c r="A379" s="37" t="s">
        <v>292</v>
      </c>
      <c r="B379" s="9">
        <f>B378+F378*(D378*I378-(A!$B$4*(G378+B378/H378)^(1/2)))</f>
        <v>6.069375496</v>
      </c>
      <c r="C379" s="37" t="s">
        <v>293</v>
      </c>
      <c r="D379" s="36">
        <f>D378+(F378*B378*(A!$B$8-D378)/(A!$B$12*A!$B$10))</f>
        <v>0.6569390468</v>
      </c>
      <c r="E379" s="4">
        <v>0.0</v>
      </c>
      <c r="F379" s="45">
        <f t="shared" si="26"/>
        <v>0.01666666667</v>
      </c>
      <c r="G379" s="40">
        <f t="shared" si="27"/>
        <v>0.1666666667</v>
      </c>
      <c r="H379" s="4">
        <f>A!$B$3 * 3</f>
        <v>224.9868</v>
      </c>
      <c r="I379" s="4">
        <f>A!$B$2*E379</f>
        <v>0</v>
      </c>
      <c r="J379" s="54">
        <f t="shared" si="28"/>
        <v>1.583333333</v>
      </c>
      <c r="K379" s="53"/>
    </row>
    <row r="380">
      <c r="A380" s="37" t="s">
        <v>294</v>
      </c>
      <c r="B380" s="9">
        <f>B379+F379*(D379*I379-(A!$B$4*(G379+B379/H379)^(1/2)))</f>
        <v>6.010702276</v>
      </c>
      <c r="C380" s="37" t="s">
        <v>295</v>
      </c>
      <c r="D380" s="36">
        <f>D379+(F379*B379*(A!$B$8-D379)/(A!$B$12*A!$B$10))</f>
        <v>0.6573341392</v>
      </c>
      <c r="E380" s="4">
        <v>0.0</v>
      </c>
      <c r="F380" s="45">
        <f t="shared" si="26"/>
        <v>0.01666666667</v>
      </c>
      <c r="G380" s="40">
        <f t="shared" si="27"/>
        <v>0.1666666667</v>
      </c>
      <c r="H380" s="4">
        <f>A!$B$3 * 3</f>
        <v>224.9868</v>
      </c>
      <c r="I380" s="4">
        <f>A!$B$2*E380</f>
        <v>0</v>
      </c>
      <c r="J380" s="54">
        <f t="shared" si="28"/>
        <v>1.6</v>
      </c>
      <c r="K380" s="53"/>
    </row>
    <row r="381">
      <c r="A381" s="37" t="s">
        <v>296</v>
      </c>
      <c r="B381" s="9">
        <f>B380+F380*(D380*I380-(A!$B$4*(G380+B380/H380)^(1/2)))</f>
        <v>5.952068579</v>
      </c>
      <c r="C381" s="37" t="s">
        <v>297</v>
      </c>
      <c r="D381" s="36">
        <f>D380+(F380*B380*(A!$B$8-D380)/(A!$B$12*A!$B$10))</f>
        <v>0.6577247763</v>
      </c>
      <c r="E381" s="4">
        <v>0.0</v>
      </c>
      <c r="F381" s="45">
        <f t="shared" si="26"/>
        <v>0.01666666667</v>
      </c>
      <c r="G381" s="40">
        <f t="shared" si="27"/>
        <v>0.1666666667</v>
      </c>
      <c r="H381" s="4">
        <f>A!$B$3 * 3</f>
        <v>224.9868</v>
      </c>
      <c r="I381" s="4">
        <f>A!$B$2*E381</f>
        <v>0</v>
      </c>
      <c r="J381" s="54">
        <f t="shared" si="28"/>
        <v>1.616666667</v>
      </c>
      <c r="K381" s="53"/>
    </row>
    <row r="382">
      <c r="A382" s="37" t="s">
        <v>298</v>
      </c>
      <c r="B382" s="9">
        <f>B381+F381*(D381*I381-(A!$B$4*(G381+B381/H381)^(1/2)))</f>
        <v>5.893474403</v>
      </c>
      <c r="C382" s="37" t="s">
        <v>299</v>
      </c>
      <c r="D382" s="36">
        <f>D381+(F381*B381*(A!$B$8-D381)/(A!$B$12*A!$B$10))</f>
        <v>0.65811098</v>
      </c>
      <c r="E382" s="4">
        <v>0.0</v>
      </c>
      <c r="F382" s="45">
        <f t="shared" si="26"/>
        <v>0.01666666667</v>
      </c>
      <c r="G382" s="40">
        <f t="shared" si="27"/>
        <v>0.1666666667</v>
      </c>
      <c r="H382" s="4">
        <f>A!$B$3 * 3</f>
        <v>224.9868</v>
      </c>
      <c r="I382" s="4">
        <f>A!$B$2*E382</f>
        <v>0</v>
      </c>
      <c r="J382" s="54">
        <f t="shared" si="28"/>
        <v>1.633333333</v>
      </c>
      <c r="K382" s="53"/>
    </row>
    <row r="383">
      <c r="A383" s="37" t="s">
        <v>300</v>
      </c>
      <c r="B383" s="9">
        <f>B382+F382*(D382*I382-(A!$B$4*(G382+B382/H382)^(1/2)))</f>
        <v>5.834919749</v>
      </c>
      <c r="C383" s="37" t="s">
        <v>301</v>
      </c>
      <c r="D383" s="36">
        <f>D382+(F382*B382*(A!$B$8-D382)/(A!$B$12*A!$B$10))</f>
        <v>0.6584927723</v>
      </c>
      <c r="E383" s="4">
        <v>0.0</v>
      </c>
      <c r="F383" s="45">
        <f t="shared" si="26"/>
        <v>0.01666666667</v>
      </c>
      <c r="G383" s="40">
        <f t="shared" si="27"/>
        <v>0.1666666667</v>
      </c>
      <c r="H383" s="4">
        <f>A!$B$3 * 3</f>
        <v>224.9868</v>
      </c>
      <c r="I383" s="4">
        <f>A!$B$2*E383</f>
        <v>0</v>
      </c>
      <c r="J383" s="54">
        <f t="shared" si="28"/>
        <v>1.65</v>
      </c>
      <c r="K383" s="53"/>
    </row>
    <row r="384">
      <c r="A384" s="37" t="s">
        <v>302</v>
      </c>
      <c r="B384" s="9">
        <f>B383+F383*(D383*I383-(A!$B$4*(G383+B383/H383)^(1/2)))</f>
        <v>5.776404616</v>
      </c>
      <c r="C384" s="37" t="s">
        <v>303</v>
      </c>
      <c r="D384" s="36">
        <f>D383+(F383*B383*(A!$B$8-D383)/(A!$B$12*A!$B$10))</f>
        <v>0.6588701746</v>
      </c>
      <c r="E384" s="4">
        <v>0.0</v>
      </c>
      <c r="F384" s="45">
        <f t="shared" si="26"/>
        <v>0.01666666667</v>
      </c>
      <c r="G384" s="40">
        <f t="shared" si="27"/>
        <v>0.1666666667</v>
      </c>
      <c r="H384" s="4">
        <f>A!$B$3 * 3</f>
        <v>224.9868</v>
      </c>
      <c r="I384" s="4">
        <f>A!$B$2*E384</f>
        <v>0</v>
      </c>
      <c r="J384" s="54">
        <f t="shared" si="28"/>
        <v>1.666666667</v>
      </c>
      <c r="K384" s="53"/>
    </row>
    <row r="385">
      <c r="A385" s="37" t="s">
        <v>304</v>
      </c>
      <c r="B385" s="9">
        <f>B384+F384*(D384*I384-(A!$B$4*(G384+B384/H384)^(1/2)))</f>
        <v>5.717929006</v>
      </c>
      <c r="C385" s="37" t="s">
        <v>305</v>
      </c>
      <c r="D385" s="36">
        <f>D384+(F384*B384*(A!$B$8-D384)/(A!$B$12*A!$B$10))</f>
        <v>0.6592432083</v>
      </c>
      <c r="E385" s="4">
        <v>0.0</v>
      </c>
      <c r="F385" s="45">
        <f t="shared" si="26"/>
        <v>0.01666666667</v>
      </c>
      <c r="G385" s="40">
        <f t="shared" si="27"/>
        <v>0.1666666667</v>
      </c>
      <c r="H385" s="4">
        <f>A!$B$3 * 3</f>
        <v>224.9868</v>
      </c>
      <c r="I385" s="4">
        <f>A!$B$2*E385</f>
        <v>0</v>
      </c>
      <c r="J385" s="54">
        <f t="shared" si="28"/>
        <v>1.683333333</v>
      </c>
      <c r="K385" s="53"/>
    </row>
    <row r="386">
      <c r="A386" s="37" t="s">
        <v>306</v>
      </c>
      <c r="B386" s="9">
        <f>B385+F385*(D385*I385-(A!$B$4*(G385+B385/H385)^(1/2)))</f>
        <v>5.659492917</v>
      </c>
      <c r="C386" s="37" t="s">
        <v>307</v>
      </c>
      <c r="D386" s="36">
        <f>D385+(F385*B385*(A!$B$8-D385)/(A!$B$12*A!$B$10))</f>
        <v>0.6596118944</v>
      </c>
      <c r="E386" s="4">
        <v>0.0</v>
      </c>
      <c r="F386" s="45">
        <f t="shared" si="26"/>
        <v>0.01666666667</v>
      </c>
      <c r="G386" s="40">
        <f t="shared" si="27"/>
        <v>0.1666666667</v>
      </c>
      <c r="H386" s="4">
        <f>A!$B$3 * 3</f>
        <v>224.9868</v>
      </c>
      <c r="I386" s="4">
        <f>A!$B$2*E386</f>
        <v>0</v>
      </c>
      <c r="J386" s="54">
        <f t="shared" si="28"/>
        <v>1.7</v>
      </c>
      <c r="K386" s="53"/>
    </row>
    <row r="387">
      <c r="A387" s="37" t="s">
        <v>308</v>
      </c>
      <c r="B387" s="9">
        <f>B386+F386*(D386*I386-(A!$B$4*(G386+B386/H386)^(1/2)))</f>
        <v>5.60109635</v>
      </c>
      <c r="C387" s="37" t="s">
        <v>309</v>
      </c>
      <c r="D387" s="36">
        <f>D386+(F386*B386*(A!$B$8-D386)/(A!$B$12*A!$B$10))</f>
        <v>0.6599762539</v>
      </c>
      <c r="E387" s="4">
        <v>0.0</v>
      </c>
      <c r="F387" s="45">
        <f t="shared" si="26"/>
        <v>0.01666666667</v>
      </c>
      <c r="G387" s="40">
        <f t="shared" si="27"/>
        <v>0.1666666667</v>
      </c>
      <c r="H387" s="4">
        <f>A!$B$3 * 3</f>
        <v>224.9868</v>
      </c>
      <c r="I387" s="4">
        <f>A!$B$2*E387</f>
        <v>0</v>
      </c>
      <c r="J387" s="54">
        <f t="shared" si="28"/>
        <v>1.716666667</v>
      </c>
      <c r="K387" s="53"/>
    </row>
    <row r="388">
      <c r="A388" s="37" t="s">
        <v>310</v>
      </c>
      <c r="B388" s="9">
        <f>B387+F387*(D387*I387-(A!$B$4*(G387+B387/H387)^(1/2)))</f>
        <v>5.542739306</v>
      </c>
      <c r="C388" s="37" t="s">
        <v>311</v>
      </c>
      <c r="D388" s="36">
        <f>D387+(F387*B387*(A!$B$8-D387)/(A!$B$12*A!$B$10))</f>
        <v>0.6603363072</v>
      </c>
      <c r="E388" s="4">
        <v>0.0</v>
      </c>
      <c r="F388" s="45">
        <f t="shared" si="26"/>
        <v>0.01666666667</v>
      </c>
      <c r="G388" s="40">
        <f t="shared" si="27"/>
        <v>0.1666666667</v>
      </c>
      <c r="H388" s="4">
        <f>A!$B$3 * 3</f>
        <v>224.9868</v>
      </c>
      <c r="I388" s="4">
        <f>A!$B$2*E388</f>
        <v>0</v>
      </c>
      <c r="J388" s="54">
        <f t="shared" si="28"/>
        <v>1.733333333</v>
      </c>
      <c r="K388" s="53"/>
    </row>
    <row r="389">
      <c r="A389" s="37" t="s">
        <v>312</v>
      </c>
      <c r="B389" s="9">
        <f>B388+F388*(D388*I388-(A!$B$4*(G388+B388/H388)^(1/2)))</f>
        <v>5.484421783</v>
      </c>
      <c r="C389" s="37" t="s">
        <v>313</v>
      </c>
      <c r="D389" s="36">
        <f>D388+(F388*B388*(A!$B$8-D388)/(A!$B$12*A!$B$10))</f>
        <v>0.6606920746</v>
      </c>
      <c r="E389" s="4">
        <v>0.0</v>
      </c>
      <c r="F389" s="45">
        <f t="shared" si="26"/>
        <v>0.01666666667</v>
      </c>
      <c r="G389" s="40">
        <f t="shared" si="27"/>
        <v>0.1666666667</v>
      </c>
      <c r="H389" s="4">
        <f>A!$B$3 * 3</f>
        <v>224.9868</v>
      </c>
      <c r="I389" s="4">
        <f>A!$B$2*E389</f>
        <v>0</v>
      </c>
      <c r="J389" s="54">
        <f t="shared" si="28"/>
        <v>1.75</v>
      </c>
      <c r="K389" s="53"/>
    </row>
    <row r="390">
      <c r="A390" s="37" t="s">
        <v>314</v>
      </c>
      <c r="B390" s="9">
        <f>B389+F389*(D389*I389-(A!$B$4*(G389+B389/H389)^(1/2)))</f>
        <v>5.426143781</v>
      </c>
      <c r="C390" s="37" t="s">
        <v>315</v>
      </c>
      <c r="D390" s="36">
        <f>D389+(F389*B389*(A!$B$8-D389)/(A!$B$12*A!$B$10))</f>
        <v>0.6610435764</v>
      </c>
      <c r="E390" s="4">
        <v>0.0</v>
      </c>
      <c r="F390" s="45">
        <f t="shared" si="26"/>
        <v>0.01666666667</v>
      </c>
      <c r="G390" s="40">
        <f t="shared" si="27"/>
        <v>0.1666666667</v>
      </c>
      <c r="H390" s="4">
        <f>A!$B$3 * 3</f>
        <v>224.9868</v>
      </c>
      <c r="I390" s="4">
        <f>A!$B$2*E390</f>
        <v>0</v>
      </c>
      <c r="J390" s="54">
        <f t="shared" si="28"/>
        <v>1.766666667</v>
      </c>
      <c r="K390" s="53"/>
    </row>
    <row r="391">
      <c r="A391" s="37" t="s">
        <v>316</v>
      </c>
      <c r="B391" s="9">
        <f>B390+F390*(D390*I390-(A!$B$4*(G390+B390/H390)^(1/2)))</f>
        <v>5.367905302</v>
      </c>
      <c r="C391" s="37" t="s">
        <v>317</v>
      </c>
      <c r="D391" s="36">
        <f>D390+(F390*B390*(A!$B$8-D390)/(A!$B$12*A!$B$10))</f>
        <v>0.6613908322</v>
      </c>
      <c r="E391" s="4">
        <v>0.0</v>
      </c>
      <c r="F391" s="45">
        <f t="shared" si="26"/>
        <v>0.01666666667</v>
      </c>
      <c r="G391" s="40">
        <f t="shared" si="27"/>
        <v>0.1666666667</v>
      </c>
      <c r="H391" s="4">
        <f>A!$B$3 * 3</f>
        <v>224.9868</v>
      </c>
      <c r="I391" s="4">
        <f>A!$B$2*E391</f>
        <v>0</v>
      </c>
      <c r="J391" s="54">
        <f t="shared" si="28"/>
        <v>1.783333333</v>
      </c>
      <c r="K391" s="53"/>
    </row>
    <row r="392">
      <c r="A392" s="37" t="s">
        <v>318</v>
      </c>
      <c r="B392" s="9">
        <f>B391+F391*(D391*I391-(A!$B$4*(G391+B391/H391)^(1/2)))</f>
        <v>5.309706345</v>
      </c>
      <c r="C392" s="37" t="s">
        <v>319</v>
      </c>
      <c r="D392" s="36">
        <f>D391+(F391*B391*(A!$B$8-D391)/(A!$B$12*A!$B$10))</f>
        <v>0.6617338617</v>
      </c>
      <c r="E392" s="4">
        <v>0.0</v>
      </c>
      <c r="F392" s="45">
        <f t="shared" si="26"/>
        <v>0.01666666667</v>
      </c>
      <c r="G392" s="40">
        <f t="shared" si="27"/>
        <v>0.1666666667</v>
      </c>
      <c r="H392" s="4">
        <f>A!$B$3 * 3</f>
        <v>224.9868</v>
      </c>
      <c r="I392" s="4">
        <f>A!$B$2*E392</f>
        <v>0</v>
      </c>
      <c r="J392" s="54">
        <f t="shared" si="28"/>
        <v>1.8</v>
      </c>
      <c r="K392" s="53"/>
    </row>
    <row r="393">
      <c r="A393" s="37" t="s">
        <v>320</v>
      </c>
      <c r="B393" s="9">
        <f>B392+F392*(D392*I392-(A!$B$4*(G392+B392/H392)^(1/2)))</f>
        <v>5.251546909</v>
      </c>
      <c r="C393" s="37" t="s">
        <v>321</v>
      </c>
      <c r="D393" s="36">
        <f>D392+(F392*B392*(A!$B$8-D392)/(A!$B$12*A!$B$10))</f>
        <v>0.6620726843</v>
      </c>
      <c r="E393" s="4">
        <v>0.0</v>
      </c>
      <c r="F393" s="45">
        <f t="shared" si="26"/>
        <v>0.01666666667</v>
      </c>
      <c r="G393" s="40">
        <f t="shared" si="27"/>
        <v>0.1666666667</v>
      </c>
      <c r="H393" s="4">
        <f>A!$B$3 * 3</f>
        <v>224.9868</v>
      </c>
      <c r="I393" s="4">
        <f>A!$B$2*E393</f>
        <v>0</v>
      </c>
      <c r="J393" s="54">
        <f t="shared" si="28"/>
        <v>1.816666667</v>
      </c>
      <c r="K393" s="53"/>
    </row>
    <row r="394">
      <c r="A394" s="37" t="s">
        <v>322</v>
      </c>
      <c r="B394" s="9">
        <f>B393+F393*(D393*I393-(A!$B$4*(G393+B393/H393)^(1/2)))</f>
        <v>5.193426996</v>
      </c>
      <c r="C394" s="37" t="s">
        <v>323</v>
      </c>
      <c r="D394" s="36">
        <f>D393+(F393*B393*(A!$B$8-D393)/(A!$B$12*A!$B$10))</f>
        <v>0.6624073191</v>
      </c>
      <c r="E394" s="4">
        <v>0.0</v>
      </c>
      <c r="F394" s="45">
        <f t="shared" si="26"/>
        <v>0.01666666667</v>
      </c>
      <c r="G394" s="40">
        <f t="shared" si="27"/>
        <v>0.1666666667</v>
      </c>
      <c r="H394" s="4">
        <f>A!$B$3 * 3</f>
        <v>224.9868</v>
      </c>
      <c r="I394" s="4">
        <f>A!$B$2*E394</f>
        <v>0</v>
      </c>
      <c r="J394" s="54">
        <f t="shared" si="28"/>
        <v>1.833333333</v>
      </c>
      <c r="K394" s="53"/>
    </row>
    <row r="395">
      <c r="A395" s="37" t="s">
        <v>324</v>
      </c>
      <c r="B395" s="9">
        <f>B394+F394*(D394*I394-(A!$B$4*(G394+B394/H394)^(1/2)))</f>
        <v>5.135346604</v>
      </c>
      <c r="C395" s="37" t="s">
        <v>325</v>
      </c>
      <c r="D395" s="36">
        <f>D394+(F394*B394*(A!$B$8-D394)/(A!$B$12*A!$B$10))</f>
        <v>0.662737785</v>
      </c>
      <c r="E395" s="4">
        <v>0.0</v>
      </c>
      <c r="F395" s="45">
        <f t="shared" si="26"/>
        <v>0.01666666667</v>
      </c>
      <c r="G395" s="40">
        <f t="shared" si="27"/>
        <v>0.1666666667</v>
      </c>
      <c r="H395" s="4">
        <f>A!$B$3 * 3</f>
        <v>224.9868</v>
      </c>
      <c r="I395" s="4">
        <f>A!$B$2*E395</f>
        <v>0</v>
      </c>
      <c r="J395" s="54">
        <f t="shared" si="28"/>
        <v>1.85</v>
      </c>
      <c r="K395" s="53"/>
    </row>
    <row r="396">
      <c r="A396" s="37" t="s">
        <v>326</v>
      </c>
      <c r="B396" s="9">
        <f>B395+F395*(D395*I395-(A!$B$4*(G395+B395/H395)^(1/2)))</f>
        <v>5.077305735</v>
      </c>
      <c r="C396" s="37" t="s">
        <v>327</v>
      </c>
      <c r="D396" s="36">
        <f>D395+(F395*B395*(A!$B$8-D395)/(A!$B$12*A!$B$10))</f>
        <v>0.6630641006</v>
      </c>
      <c r="E396" s="4">
        <v>0.0</v>
      </c>
      <c r="F396" s="45">
        <f t="shared" si="26"/>
        <v>0.01666666667</v>
      </c>
      <c r="G396" s="40">
        <f t="shared" si="27"/>
        <v>0.1666666667</v>
      </c>
      <c r="H396" s="4">
        <f>A!$B$3 * 3</f>
        <v>224.9868</v>
      </c>
      <c r="I396" s="4">
        <f>A!$B$2*E396</f>
        <v>0</v>
      </c>
      <c r="J396" s="54">
        <f t="shared" si="28"/>
        <v>1.866666667</v>
      </c>
      <c r="K396" s="53"/>
    </row>
    <row r="397">
      <c r="A397" s="37" t="s">
        <v>328</v>
      </c>
      <c r="B397" s="9">
        <f>B396+F396*(D396*I396-(A!$B$4*(G396+B396/H396)^(1/2)))</f>
        <v>5.019304387</v>
      </c>
      <c r="C397" s="37" t="s">
        <v>329</v>
      </c>
      <c r="D397" s="36">
        <f>D396+(F396*B396*(A!$B$8-D396)/(A!$B$12*A!$B$10))</f>
        <v>0.6633862844</v>
      </c>
      <c r="E397" s="4">
        <v>0.0</v>
      </c>
      <c r="F397" s="45">
        <f t="shared" si="26"/>
        <v>0.01666666667</v>
      </c>
      <c r="G397" s="40">
        <f t="shared" si="27"/>
        <v>0.1666666667</v>
      </c>
      <c r="H397" s="4">
        <f>A!$B$3 * 3</f>
        <v>224.9868</v>
      </c>
      <c r="I397" s="4">
        <f>A!$B$2*E397</f>
        <v>0</v>
      </c>
      <c r="J397" s="54">
        <f t="shared" si="28"/>
        <v>1.883333333</v>
      </c>
      <c r="K397" s="53"/>
    </row>
    <row r="398">
      <c r="A398" s="37" t="s">
        <v>330</v>
      </c>
      <c r="B398" s="9">
        <f>B397+F397*(D397*I397-(A!$B$4*(G397+B397/H397)^(1/2)))</f>
        <v>4.961342561</v>
      </c>
      <c r="C398" s="37" t="s">
        <v>331</v>
      </c>
      <c r="D398" s="36">
        <f>D397+(F397*B397*(A!$B$8-D397)/(A!$B$12*A!$B$10))</f>
        <v>0.6637043546</v>
      </c>
      <c r="E398" s="4">
        <v>0.0</v>
      </c>
      <c r="F398" s="45">
        <f t="shared" si="26"/>
        <v>0.01666666667</v>
      </c>
      <c r="G398" s="40">
        <f t="shared" si="27"/>
        <v>0.1666666667</v>
      </c>
      <c r="H398" s="4">
        <f>A!$B$3 * 3</f>
        <v>224.9868</v>
      </c>
      <c r="I398" s="4">
        <f>A!$B$2*E398</f>
        <v>0</v>
      </c>
      <c r="J398" s="54">
        <f t="shared" si="28"/>
        <v>1.9</v>
      </c>
      <c r="K398" s="53"/>
    </row>
    <row r="399">
      <c r="A399" s="37" t="s">
        <v>332</v>
      </c>
      <c r="B399" s="9">
        <f>B398+F398*(D398*I398-(A!$B$4*(G398+B398/H398)^(1/2)))</f>
        <v>4.903420257</v>
      </c>
      <c r="C399" s="37" t="s">
        <v>333</v>
      </c>
      <c r="D399" s="36">
        <f>D398+(F398*B398*(A!$B$8-D398)/(A!$B$12*A!$B$10))</f>
        <v>0.6640183292</v>
      </c>
      <c r="E399" s="4">
        <v>0.0</v>
      </c>
      <c r="F399" s="45">
        <f t="shared" si="26"/>
        <v>0.01666666667</v>
      </c>
      <c r="G399" s="40">
        <f t="shared" si="27"/>
        <v>0.1666666667</v>
      </c>
      <c r="H399" s="4">
        <f>A!$B$3 * 3</f>
        <v>224.9868</v>
      </c>
      <c r="I399" s="4">
        <f>A!$B$2*E399</f>
        <v>0</v>
      </c>
      <c r="J399" s="54">
        <f t="shared" si="28"/>
        <v>1.916666667</v>
      </c>
      <c r="K399" s="53"/>
    </row>
    <row r="400">
      <c r="A400" s="37" t="s">
        <v>334</v>
      </c>
      <c r="B400" s="9">
        <f>B399+F399*(D399*I399-(A!$B$4*(G399+B399/H399)^(1/2)))</f>
        <v>4.845537476</v>
      </c>
      <c r="C400" s="37" t="s">
        <v>335</v>
      </c>
      <c r="D400" s="36">
        <f>D399+(F399*B399*(A!$B$8-D399)/(A!$B$12*A!$B$10))</f>
        <v>0.6643282259</v>
      </c>
      <c r="E400" s="4">
        <v>0.0</v>
      </c>
      <c r="F400" s="45">
        <f t="shared" si="26"/>
        <v>0.01666666667</v>
      </c>
      <c r="G400" s="40">
        <f t="shared" si="27"/>
        <v>0.1666666667</v>
      </c>
      <c r="H400" s="4">
        <f>A!$B$3 * 3</f>
        <v>224.9868</v>
      </c>
      <c r="I400" s="4">
        <f>A!$B$2*E400</f>
        <v>0</v>
      </c>
      <c r="J400" s="54">
        <f t="shared" si="28"/>
        <v>1.933333333</v>
      </c>
      <c r="K400" s="53"/>
    </row>
    <row r="401">
      <c r="A401" s="37" t="s">
        <v>336</v>
      </c>
      <c r="B401" s="9">
        <f>B400+F400*(D400*I400-(A!$B$4*(G400+B400/H400)^(1/2)))</f>
        <v>4.787694216</v>
      </c>
      <c r="C401" s="37" t="s">
        <v>337</v>
      </c>
      <c r="D401" s="36">
        <f>D400+(F400*B400*(A!$B$8-D400)/(A!$B$12*A!$B$10))</f>
        <v>0.6646340622</v>
      </c>
      <c r="E401" s="4">
        <v>0.0</v>
      </c>
      <c r="F401" s="45">
        <f t="shared" si="26"/>
        <v>0.01666666667</v>
      </c>
      <c r="G401" s="40">
        <f t="shared" si="27"/>
        <v>0.1666666667</v>
      </c>
      <c r="H401" s="4">
        <f>A!$B$3 * 3</f>
        <v>224.9868</v>
      </c>
      <c r="I401" s="4">
        <f>A!$B$2*E401</f>
        <v>0</v>
      </c>
      <c r="J401" s="54">
        <f t="shared" si="28"/>
        <v>1.95</v>
      </c>
      <c r="K401" s="53"/>
    </row>
    <row r="402">
      <c r="A402" s="37" t="s">
        <v>338</v>
      </c>
      <c r="B402" s="9">
        <f>B401+F401*(D401*I401-(A!$B$4*(G401+B401/H401)^(1/2)))</f>
        <v>4.729890478</v>
      </c>
      <c r="C402" s="37" t="s">
        <v>339</v>
      </c>
      <c r="D402" s="36">
        <f>D401+(F401*B401*(A!$B$8-D401)/(A!$B$12*A!$B$10))</f>
        <v>0.6649358555</v>
      </c>
      <c r="E402" s="4">
        <v>0.0</v>
      </c>
      <c r="F402" s="45">
        <f t="shared" si="26"/>
        <v>0.01666666667</v>
      </c>
      <c r="G402" s="40">
        <f t="shared" si="27"/>
        <v>0.1666666667</v>
      </c>
      <c r="H402" s="4">
        <f>A!$B$3 * 3</f>
        <v>224.9868</v>
      </c>
      <c r="I402" s="4">
        <f>A!$B$2*E402</f>
        <v>0</v>
      </c>
      <c r="J402" s="54">
        <f t="shared" si="28"/>
        <v>1.966666667</v>
      </c>
      <c r="K402" s="53"/>
    </row>
    <row r="403">
      <c r="A403" s="37" t="s">
        <v>340</v>
      </c>
      <c r="B403" s="9">
        <f>B402+F402*(D402*I402-(A!$B$4*(G402+B402/H402)^(1/2)))</f>
        <v>4.672126262</v>
      </c>
      <c r="C403" s="37" t="s">
        <v>341</v>
      </c>
      <c r="D403" s="36">
        <f>D402+(F402*B402*(A!$B$8-D402)/(A!$B$12*A!$B$10))</f>
        <v>0.6652336228</v>
      </c>
      <c r="E403" s="4">
        <v>0.0</v>
      </c>
      <c r="F403" s="45">
        <f t="shared" si="26"/>
        <v>0.01666666667</v>
      </c>
      <c r="G403" s="40">
        <f t="shared" si="27"/>
        <v>0.1666666667</v>
      </c>
      <c r="H403" s="4">
        <f>A!$B$3 * 3</f>
        <v>224.9868</v>
      </c>
      <c r="I403" s="4">
        <f>A!$B$2*E403</f>
        <v>0</v>
      </c>
      <c r="J403" s="54">
        <f t="shared" si="28"/>
        <v>1.983333333</v>
      </c>
      <c r="K403" s="53"/>
    </row>
    <row r="404">
      <c r="A404" s="37" t="s">
        <v>342</v>
      </c>
      <c r="B404" s="9">
        <f>B403+F403*(D403*I403-(A!$B$4*(G403+B403/H403)^(1/2)))</f>
        <v>4.614401568</v>
      </c>
      <c r="C404" s="37" t="s">
        <v>343</v>
      </c>
      <c r="D404" s="36">
        <f>D403+(F403*B403*(A!$B$8-D403)/(A!$B$12*A!$B$10))</f>
        <v>0.665527381</v>
      </c>
      <c r="E404" s="4">
        <v>0.0</v>
      </c>
      <c r="F404" s="45">
        <f t="shared" si="26"/>
        <v>0.01666666667</v>
      </c>
      <c r="G404" s="40">
        <f t="shared" si="27"/>
        <v>0.1666666667</v>
      </c>
      <c r="H404" s="4">
        <f>A!$B$3 * 3</f>
        <v>224.9868</v>
      </c>
      <c r="I404" s="4">
        <f>A!$B$2*E404</f>
        <v>0</v>
      </c>
      <c r="J404" s="54">
        <f t="shared" si="28"/>
        <v>2</v>
      </c>
      <c r="K404" s="53"/>
    </row>
    <row r="405">
      <c r="A405" s="37" t="s">
        <v>344</v>
      </c>
      <c r="B405" s="9">
        <f>B404+F404*(D404*I404-(A!$B$4*(G404+B404/H404)^(1/2)))</f>
        <v>4.556716397</v>
      </c>
      <c r="C405" s="37" t="s">
        <v>345</v>
      </c>
      <c r="D405" s="36">
        <f>D404+(F404*B404*(A!$B$8-D404)/(A!$B$12*A!$B$10))</f>
        <v>0.6658171467</v>
      </c>
      <c r="E405" s="4">
        <v>0.0</v>
      </c>
      <c r="F405" s="45">
        <f t="shared" si="26"/>
        <v>0.01666666667</v>
      </c>
      <c r="G405" s="40">
        <f t="shared" si="27"/>
        <v>0.1666666667</v>
      </c>
      <c r="H405" s="4">
        <f>A!$B$3 * 3</f>
        <v>224.9868</v>
      </c>
      <c r="I405" s="4">
        <f>A!$B$2*E405</f>
        <v>0</v>
      </c>
      <c r="J405" s="54">
        <f t="shared" si="28"/>
        <v>2.016666667</v>
      </c>
      <c r="K405" s="53"/>
    </row>
    <row r="406">
      <c r="A406" s="37" t="s">
        <v>346</v>
      </c>
      <c r="B406" s="9">
        <f>B405+F405*(D405*I405-(A!$B$4*(G405+B405/H405)^(1/2)))</f>
        <v>4.499070747</v>
      </c>
      <c r="C406" s="37" t="s">
        <v>347</v>
      </c>
      <c r="D406" s="36">
        <f>D405+(F405*B405*(A!$B$8-D405)/(A!$B$12*A!$B$10))</f>
        <v>0.6661029365</v>
      </c>
      <c r="E406" s="4">
        <v>0.0</v>
      </c>
      <c r="F406" s="45">
        <f t="shared" si="26"/>
        <v>0.01666666667</v>
      </c>
      <c r="G406" s="40">
        <f t="shared" si="27"/>
        <v>0.1666666667</v>
      </c>
      <c r="H406" s="4">
        <f>A!$B$3 * 3</f>
        <v>224.9868</v>
      </c>
      <c r="I406" s="4">
        <f>A!$B$2*E406</f>
        <v>0</v>
      </c>
      <c r="J406" s="54">
        <f t="shared" si="28"/>
        <v>2.033333333</v>
      </c>
      <c r="K406" s="53"/>
    </row>
    <row r="407">
      <c r="A407" s="37" t="s">
        <v>348</v>
      </c>
      <c r="B407" s="9">
        <f>B406+F406*(D406*I406-(A!$B$4*(G406+B406/H406)^(1/2)))</f>
        <v>4.441464619</v>
      </c>
      <c r="C407" s="37" t="s">
        <v>349</v>
      </c>
      <c r="D407" s="36">
        <f>D406+(F406*B406*(A!$B$8-D406)/(A!$B$12*A!$B$10))</f>
        <v>0.6663847664</v>
      </c>
      <c r="E407" s="4">
        <v>0.0</v>
      </c>
      <c r="F407" s="45">
        <f t="shared" si="26"/>
        <v>0.01666666667</v>
      </c>
      <c r="G407" s="40">
        <f t="shared" si="27"/>
        <v>0.1666666667</v>
      </c>
      <c r="H407" s="4">
        <f>A!$B$3 * 3</f>
        <v>224.9868</v>
      </c>
      <c r="I407" s="4">
        <f>A!$B$2*E407</f>
        <v>0</v>
      </c>
      <c r="J407" s="54">
        <f t="shared" si="28"/>
        <v>2.05</v>
      </c>
      <c r="K407" s="53"/>
    </row>
    <row r="408">
      <c r="A408" s="37" t="s">
        <v>350</v>
      </c>
      <c r="B408" s="9">
        <f>B407+F407*(D407*I407-(A!$B$4*(G407+B407/H407)^(1/2)))</f>
        <v>4.383898013</v>
      </c>
      <c r="C408" s="37" t="s">
        <v>351</v>
      </c>
      <c r="D408" s="36">
        <f>D407+(F407*B407*(A!$B$8-D407)/(A!$B$12*A!$B$10))</f>
        <v>0.6666626526</v>
      </c>
      <c r="E408" s="4">
        <v>0.0</v>
      </c>
      <c r="F408" s="45">
        <f t="shared" si="26"/>
        <v>0.01666666667</v>
      </c>
      <c r="G408" s="40">
        <f t="shared" si="27"/>
        <v>0.1666666667</v>
      </c>
      <c r="H408" s="4">
        <f>A!$B$3 * 3</f>
        <v>224.9868</v>
      </c>
      <c r="I408" s="4">
        <f>A!$B$2*E408</f>
        <v>0</v>
      </c>
      <c r="J408" s="54">
        <f t="shared" si="28"/>
        <v>2.066666667</v>
      </c>
      <c r="K408" s="53"/>
    </row>
    <row r="409">
      <c r="A409" s="37" t="s">
        <v>352</v>
      </c>
      <c r="B409" s="9">
        <f>B408+F408*(D408*I408-(A!$B$4*(G408+B408/H408)^(1/2)))</f>
        <v>4.32637093</v>
      </c>
      <c r="C409" s="37" t="s">
        <v>353</v>
      </c>
      <c r="D409" s="36">
        <f>D408+(F408*B408*(A!$B$8-D408)/(A!$B$12*A!$B$10))</f>
        <v>0.6669366107</v>
      </c>
      <c r="E409" s="4">
        <v>0.0</v>
      </c>
      <c r="F409" s="45">
        <f t="shared" si="26"/>
        <v>0.01666666667</v>
      </c>
      <c r="G409" s="40">
        <f t="shared" si="27"/>
        <v>0.1666666667</v>
      </c>
      <c r="H409" s="4">
        <f>A!$B$3 * 3</f>
        <v>224.9868</v>
      </c>
      <c r="I409" s="4">
        <f>A!$B$2*E409</f>
        <v>0</v>
      </c>
      <c r="J409" s="54">
        <f t="shared" si="28"/>
        <v>2.083333333</v>
      </c>
      <c r="K409" s="53"/>
    </row>
    <row r="410">
      <c r="A410" s="37" t="s">
        <v>354</v>
      </c>
      <c r="B410" s="9">
        <f>B409+F409*(D409*I409-(A!$B$4*(G409+B409/H409)^(1/2)))</f>
        <v>4.268883368</v>
      </c>
      <c r="C410" s="37" t="s">
        <v>355</v>
      </c>
      <c r="D410" s="36">
        <f>D409+(F409*B409*(A!$B$8-D409)/(A!$B$12*A!$B$10))</f>
        <v>0.6672066565</v>
      </c>
      <c r="E410" s="4">
        <v>0.0</v>
      </c>
      <c r="F410" s="45">
        <f t="shared" si="26"/>
        <v>0.01666666667</v>
      </c>
      <c r="G410" s="40">
        <f t="shared" si="27"/>
        <v>0.1666666667</v>
      </c>
      <c r="H410" s="4">
        <f>A!$B$3 * 3</f>
        <v>224.9868</v>
      </c>
      <c r="I410" s="4">
        <f>A!$B$2*E410</f>
        <v>0</v>
      </c>
      <c r="J410" s="54">
        <f t="shared" si="28"/>
        <v>2.1</v>
      </c>
      <c r="K410" s="53"/>
    </row>
    <row r="411">
      <c r="A411" s="37" t="s">
        <v>356</v>
      </c>
      <c r="B411" s="9">
        <f>B410+F410*(D410*I410-(A!$B$4*(G410+B410/H410)^(1/2)))</f>
        <v>4.211435329</v>
      </c>
      <c r="C411" s="37" t="s">
        <v>357</v>
      </c>
      <c r="D411" s="36">
        <f>D410+(F410*B410*(A!$B$8-D410)/(A!$B$12*A!$B$10))</f>
        <v>0.6674728052</v>
      </c>
      <c r="E411" s="4">
        <v>0.0</v>
      </c>
      <c r="F411" s="45">
        <f t="shared" si="26"/>
        <v>0.01666666667</v>
      </c>
      <c r="G411" s="40">
        <f t="shared" si="27"/>
        <v>0.1666666667</v>
      </c>
      <c r="H411" s="4">
        <f>A!$B$3 * 3</f>
        <v>224.9868</v>
      </c>
      <c r="I411" s="4">
        <f>A!$B$2*E411</f>
        <v>0</v>
      </c>
      <c r="J411" s="54">
        <f t="shared" si="28"/>
        <v>2.116666667</v>
      </c>
      <c r="K411" s="53"/>
    </row>
    <row r="412">
      <c r="A412" s="37" t="s">
        <v>358</v>
      </c>
      <c r="B412" s="9">
        <f>B411+F411*(D411*I411-(A!$B$4*(G411+B411/H411)^(1/2)))</f>
        <v>4.154026811</v>
      </c>
      <c r="C412" s="37" t="s">
        <v>359</v>
      </c>
      <c r="D412" s="36">
        <f>D411+(F411*B411*(A!$B$8-D411)/(A!$B$12*A!$B$10))</f>
        <v>0.6677350721</v>
      </c>
      <c r="E412" s="4">
        <v>0.0</v>
      </c>
      <c r="F412" s="45">
        <f t="shared" si="26"/>
        <v>0.01666666667</v>
      </c>
      <c r="G412" s="40">
        <f t="shared" si="27"/>
        <v>0.1666666667</v>
      </c>
      <c r="H412" s="4">
        <f>A!$B$3 * 3</f>
        <v>224.9868</v>
      </c>
      <c r="I412" s="4">
        <f>A!$B$2*E412</f>
        <v>0</v>
      </c>
      <c r="J412" s="54">
        <f t="shared" si="28"/>
        <v>2.133333333</v>
      </c>
      <c r="K412" s="53"/>
    </row>
    <row r="413">
      <c r="A413" s="37" t="s">
        <v>360</v>
      </c>
      <c r="B413" s="9">
        <f>B412+F412*(D412*I412-(A!$B$4*(G412+B412/H412)^(1/2)))</f>
        <v>4.096657816</v>
      </c>
      <c r="C413" s="37" t="s">
        <v>361</v>
      </c>
      <c r="D413" s="36">
        <f>D412+(F412*B412*(A!$B$8-D412)/(A!$B$12*A!$B$10))</f>
        <v>0.667993472</v>
      </c>
      <c r="E413" s="4">
        <v>0.0</v>
      </c>
      <c r="F413" s="45">
        <f t="shared" si="26"/>
        <v>0.01666666667</v>
      </c>
      <c r="G413" s="40">
        <f t="shared" si="27"/>
        <v>0.1666666667</v>
      </c>
      <c r="H413" s="4">
        <f>A!$B$3 * 3</f>
        <v>224.9868</v>
      </c>
      <c r="I413" s="4">
        <f>A!$B$2*E413</f>
        <v>0</v>
      </c>
      <c r="J413" s="54">
        <f t="shared" si="28"/>
        <v>2.15</v>
      </c>
      <c r="K413" s="53"/>
    </row>
    <row r="414">
      <c r="A414" s="37" t="s">
        <v>362</v>
      </c>
      <c r="B414" s="9">
        <f>B413+F413*(D413*I413-(A!$B$4*(G413+B413/H413)^(1/2)))</f>
        <v>4.039328343</v>
      </c>
      <c r="C414" s="37" t="s">
        <v>363</v>
      </c>
      <c r="D414" s="36">
        <f>D413+(F413*B413*(A!$B$8-D413)/(A!$B$12*A!$B$10))</f>
        <v>0.6682480199</v>
      </c>
      <c r="E414" s="4">
        <v>0.0</v>
      </c>
      <c r="F414" s="45">
        <f t="shared" si="26"/>
        <v>0.01666666667</v>
      </c>
      <c r="G414" s="40">
        <f t="shared" si="27"/>
        <v>0.1666666667</v>
      </c>
      <c r="H414" s="4">
        <f>A!$B$3 * 3</f>
        <v>224.9868</v>
      </c>
      <c r="I414" s="4">
        <f>A!$B$2*E414</f>
        <v>0</v>
      </c>
      <c r="J414" s="54">
        <f t="shared" si="28"/>
        <v>2.166666667</v>
      </c>
      <c r="K414" s="53"/>
    </row>
    <row r="415">
      <c r="A415" s="37" t="s">
        <v>364</v>
      </c>
      <c r="B415" s="9">
        <f>B414+F414*(D414*I414-(A!$B$4*(G414+B414/H414)^(1/2)))</f>
        <v>3.982038392</v>
      </c>
      <c r="C415" s="37" t="s">
        <v>365</v>
      </c>
      <c r="D415" s="36">
        <f>D414+(F414*B414*(A!$B$8-D414)/(A!$B$12*A!$B$10))</f>
        <v>0.6684987302</v>
      </c>
      <c r="E415" s="4">
        <v>0.0</v>
      </c>
      <c r="F415" s="45">
        <f t="shared" si="26"/>
        <v>0.01666666667</v>
      </c>
      <c r="G415" s="40">
        <f t="shared" si="27"/>
        <v>0.1666666667</v>
      </c>
      <c r="H415" s="4">
        <f>A!$B$3 * 3</f>
        <v>224.9868</v>
      </c>
      <c r="I415" s="4">
        <f>A!$B$2*E415</f>
        <v>0</v>
      </c>
      <c r="J415" s="54">
        <f t="shared" si="28"/>
        <v>2.183333333</v>
      </c>
      <c r="K415" s="53"/>
    </row>
    <row r="416">
      <c r="A416" s="37" t="s">
        <v>366</v>
      </c>
      <c r="B416" s="9">
        <f>B415+F415*(D415*I415-(A!$B$4*(G415+B415/H415)^(1/2)))</f>
        <v>3.924787963</v>
      </c>
      <c r="C416" s="37" t="s">
        <v>367</v>
      </c>
      <c r="D416" s="36">
        <f>D415+(F415*B415*(A!$B$8-D415)/(A!$B$12*A!$B$10))</f>
        <v>0.6687456172</v>
      </c>
      <c r="E416" s="4">
        <v>0.0</v>
      </c>
      <c r="F416" s="45">
        <f t="shared" si="26"/>
        <v>0.01666666667</v>
      </c>
      <c r="G416" s="40">
        <f t="shared" si="27"/>
        <v>0.1666666667</v>
      </c>
      <c r="H416" s="4">
        <f>A!$B$3 * 3</f>
        <v>224.9868</v>
      </c>
      <c r="I416" s="4">
        <f>A!$B$2*E416</f>
        <v>0</v>
      </c>
      <c r="J416" s="54">
        <f t="shared" si="28"/>
        <v>2.2</v>
      </c>
      <c r="K416" s="53"/>
    </row>
    <row r="417">
      <c r="A417" s="37" t="s">
        <v>368</v>
      </c>
      <c r="B417" s="9">
        <f>B416+F416*(D416*I416-(A!$B$4*(G416+B416/H416)^(1/2)))</f>
        <v>3.867577056</v>
      </c>
      <c r="C417" s="37" t="s">
        <v>369</v>
      </c>
      <c r="D417" s="36">
        <f>D416+(F416*B416*(A!$B$8-D416)/(A!$B$12*A!$B$10))</f>
        <v>0.6689886953</v>
      </c>
      <c r="E417" s="4">
        <v>0.0</v>
      </c>
      <c r="F417" s="45">
        <f t="shared" si="26"/>
        <v>0.01666666667</v>
      </c>
      <c r="G417" s="40">
        <f t="shared" si="27"/>
        <v>0.1666666667</v>
      </c>
      <c r="H417" s="4">
        <f>A!$B$3 * 3</f>
        <v>224.9868</v>
      </c>
      <c r="I417" s="4">
        <f>A!$B$2*E417</f>
        <v>0</v>
      </c>
      <c r="J417" s="54">
        <f t="shared" si="28"/>
        <v>2.216666667</v>
      </c>
      <c r="K417" s="53"/>
    </row>
    <row r="418">
      <c r="A418" s="37" t="s">
        <v>370</v>
      </c>
      <c r="B418" s="9">
        <f>B417+F417*(D417*I417-(A!$B$4*(G417+B417/H417)^(1/2)))</f>
        <v>3.810405671</v>
      </c>
      <c r="C418" s="37" t="s">
        <v>371</v>
      </c>
      <c r="D418" s="36">
        <f>D417+(F417*B417*(A!$B$8-D417)/(A!$B$12*A!$B$10))</f>
        <v>0.6692279782</v>
      </c>
      <c r="E418" s="4">
        <v>0.0</v>
      </c>
      <c r="F418" s="45">
        <f t="shared" si="26"/>
        <v>0.01666666667</v>
      </c>
      <c r="G418" s="40">
        <f t="shared" si="27"/>
        <v>0.1666666667</v>
      </c>
      <c r="H418" s="4">
        <f>A!$B$3 * 3</f>
        <v>224.9868</v>
      </c>
      <c r="I418" s="4">
        <f>A!$B$2*E418</f>
        <v>0</v>
      </c>
      <c r="J418" s="54">
        <f t="shared" si="28"/>
        <v>2.233333333</v>
      </c>
      <c r="K418" s="53"/>
    </row>
    <row r="419">
      <c r="A419" s="37" t="s">
        <v>372</v>
      </c>
      <c r="B419" s="9">
        <f>B418+F418*(D418*I418-(A!$B$4*(G418+B418/H418)^(1/2)))</f>
        <v>3.753273809</v>
      </c>
      <c r="C419" s="37" t="s">
        <v>373</v>
      </c>
      <c r="D419" s="36">
        <f>D418+(F418*B418*(A!$B$8-D418)/(A!$B$12*A!$B$10))</f>
        <v>0.6694634798</v>
      </c>
      <c r="E419" s="4">
        <v>0.0</v>
      </c>
      <c r="F419" s="45">
        <f t="shared" si="26"/>
        <v>0.01666666667</v>
      </c>
      <c r="G419" s="40">
        <f t="shared" si="27"/>
        <v>0.1666666667</v>
      </c>
      <c r="H419" s="4">
        <f>A!$B$3 * 3</f>
        <v>224.9868</v>
      </c>
      <c r="I419" s="4">
        <f>A!$B$2*E419</f>
        <v>0</v>
      </c>
      <c r="J419" s="54">
        <f t="shared" si="28"/>
        <v>2.25</v>
      </c>
      <c r="K419" s="53"/>
    </row>
    <row r="420">
      <c r="A420" s="37" t="s">
        <v>374</v>
      </c>
      <c r="B420" s="9">
        <f>B419+F419*(D419*I419-(A!$B$4*(G419+B419/H419)^(1/2)))</f>
        <v>3.696181468</v>
      </c>
      <c r="C420" s="37" t="s">
        <v>375</v>
      </c>
      <c r="D420" s="36">
        <f>D419+(F419*B419*(A!$B$8-D419)/(A!$B$12*A!$B$10))</f>
        <v>0.6696952137</v>
      </c>
      <c r="E420" s="4">
        <v>0.0</v>
      </c>
      <c r="F420" s="45">
        <f t="shared" si="26"/>
        <v>0.01666666667</v>
      </c>
      <c r="G420" s="40">
        <f t="shared" si="27"/>
        <v>0.1666666667</v>
      </c>
      <c r="H420" s="4">
        <f>A!$B$3 * 3</f>
        <v>224.9868</v>
      </c>
      <c r="I420" s="4">
        <f>A!$B$2*E420</f>
        <v>0</v>
      </c>
      <c r="J420" s="54">
        <f t="shared" si="28"/>
        <v>2.266666667</v>
      </c>
      <c r="K420" s="53"/>
    </row>
    <row r="421">
      <c r="A421" s="37" t="s">
        <v>376</v>
      </c>
      <c r="B421" s="9">
        <f>B420+F420*(D420*I420-(A!$B$4*(G420+B420/H420)^(1/2)))</f>
        <v>3.63912865</v>
      </c>
      <c r="C421" s="37" t="s">
        <v>377</v>
      </c>
      <c r="D421" s="36">
        <f>D420+(F420*B420*(A!$B$8-D420)/(A!$B$12*A!$B$10))</f>
        <v>0.6699231932</v>
      </c>
      <c r="E421" s="4">
        <v>0.0</v>
      </c>
      <c r="F421" s="45">
        <f t="shared" si="26"/>
        <v>0.01666666667</v>
      </c>
      <c r="G421" s="40">
        <f t="shared" si="27"/>
        <v>0.1666666667</v>
      </c>
      <c r="H421" s="4">
        <f>A!$B$3 * 3</f>
        <v>224.9868</v>
      </c>
      <c r="I421" s="4">
        <f>A!$B$2*E421</f>
        <v>0</v>
      </c>
      <c r="J421" s="54">
        <f t="shared" si="28"/>
        <v>2.283333333</v>
      </c>
      <c r="K421" s="53"/>
    </row>
    <row r="422">
      <c r="A422" s="37" t="s">
        <v>378</v>
      </c>
      <c r="B422" s="9">
        <f>B421+F421*(D421*I421-(A!$B$4*(G421+B421/H421)^(1/2)))</f>
        <v>3.582115354</v>
      </c>
      <c r="C422" s="37" t="s">
        <v>379</v>
      </c>
      <c r="D422" s="36">
        <f>D421+(F421*B421*(A!$B$8-D421)/(A!$B$12*A!$B$10))</f>
        <v>0.6701474315</v>
      </c>
      <c r="E422" s="4">
        <v>0.0</v>
      </c>
      <c r="F422" s="45">
        <f t="shared" si="26"/>
        <v>0.01666666667</v>
      </c>
      <c r="G422" s="40">
        <f t="shared" si="27"/>
        <v>0.1666666667</v>
      </c>
      <c r="H422" s="4">
        <f>A!$B$3 * 3</f>
        <v>224.9868</v>
      </c>
      <c r="I422" s="4">
        <f>A!$B$2*E422</f>
        <v>0</v>
      </c>
      <c r="J422" s="54">
        <f t="shared" si="28"/>
        <v>2.3</v>
      </c>
      <c r="K422" s="53"/>
    </row>
    <row r="423">
      <c r="A423" s="37" t="s">
        <v>380</v>
      </c>
      <c r="B423" s="9">
        <f>B422+F422*(D422*I422-(A!$B$4*(G422+B422/H422)^(1/2)))</f>
        <v>3.52514158</v>
      </c>
      <c r="C423" s="37" t="s">
        <v>381</v>
      </c>
      <c r="D423" s="36">
        <f>D422+(F422*B422*(A!$B$8-D422)/(A!$B$12*A!$B$10))</f>
        <v>0.6703679416</v>
      </c>
      <c r="E423" s="4">
        <v>0.0</v>
      </c>
      <c r="F423" s="45">
        <f t="shared" si="26"/>
        <v>0.01666666667</v>
      </c>
      <c r="G423" s="40">
        <f t="shared" si="27"/>
        <v>0.1666666667</v>
      </c>
      <c r="H423" s="4">
        <f>A!$B$3 * 3</f>
        <v>224.9868</v>
      </c>
      <c r="I423" s="4">
        <f>A!$B$2*E423</f>
        <v>0</v>
      </c>
      <c r="J423" s="54">
        <f t="shared" si="28"/>
        <v>2.316666667</v>
      </c>
      <c r="K423" s="53"/>
    </row>
    <row r="424">
      <c r="A424" s="37" t="s">
        <v>382</v>
      </c>
      <c r="B424" s="9">
        <f>B423+F423*(D423*I423-(A!$B$4*(G423+B423/H423)^(1/2)))</f>
        <v>3.468207329</v>
      </c>
      <c r="C424" s="37" t="s">
        <v>383</v>
      </c>
      <c r="D424" s="36">
        <f>D423+(F423*B423*(A!$B$8-D423)/(A!$B$12*A!$B$10))</f>
        <v>0.6705847363</v>
      </c>
      <c r="E424" s="4">
        <v>0.0</v>
      </c>
      <c r="F424" s="45">
        <f t="shared" si="26"/>
        <v>0.01666666667</v>
      </c>
      <c r="G424" s="40">
        <f t="shared" si="27"/>
        <v>0.1666666667</v>
      </c>
      <c r="H424" s="4">
        <f>A!$B$3 * 3</f>
        <v>224.9868</v>
      </c>
      <c r="I424" s="4">
        <f>A!$B$2*E424</f>
        <v>0</v>
      </c>
      <c r="J424" s="54">
        <f t="shared" si="28"/>
        <v>2.333333333</v>
      </c>
      <c r="K424" s="53"/>
    </row>
    <row r="425">
      <c r="A425" s="37" t="s">
        <v>384</v>
      </c>
      <c r="B425" s="9">
        <f>B424+F424*(D424*I424-(A!$B$4*(G424+B424/H424)^(1/2)))</f>
        <v>3.411312599</v>
      </c>
      <c r="C425" s="37" t="s">
        <v>385</v>
      </c>
      <c r="D425" s="36">
        <f>D424+(F424*B424*(A!$B$8-D424)/(A!$B$12*A!$B$10))</f>
        <v>0.6707978281</v>
      </c>
      <c r="E425" s="4">
        <v>0.0</v>
      </c>
      <c r="F425" s="45">
        <f t="shared" si="26"/>
        <v>0.01666666667</v>
      </c>
      <c r="G425" s="40">
        <f t="shared" si="27"/>
        <v>0.1666666667</v>
      </c>
      <c r="H425" s="4">
        <f>A!$B$3 * 3</f>
        <v>224.9868</v>
      </c>
      <c r="I425" s="4">
        <f>A!$B$2*E425</f>
        <v>0</v>
      </c>
      <c r="J425" s="54">
        <f t="shared" si="28"/>
        <v>2.35</v>
      </c>
      <c r="K425" s="53"/>
    </row>
    <row r="426">
      <c r="A426" s="37" t="s">
        <v>386</v>
      </c>
      <c r="B426" s="9">
        <f>B425+F425*(D425*I425-(A!$B$4*(G425+B425/H425)^(1/2)))</f>
        <v>3.354457392</v>
      </c>
      <c r="C426" s="37" t="s">
        <v>387</v>
      </c>
      <c r="D426" s="36">
        <f>D425+(F425*B425*(A!$B$8-D425)/(A!$B$12*A!$B$10))</f>
        <v>0.6710072296</v>
      </c>
      <c r="E426" s="4">
        <v>0.0</v>
      </c>
      <c r="F426" s="45">
        <f t="shared" si="26"/>
        <v>0.01666666667</v>
      </c>
      <c r="G426" s="40">
        <f t="shared" si="27"/>
        <v>0.1666666667</v>
      </c>
      <c r="H426" s="4">
        <f>A!$B$3 * 3</f>
        <v>224.9868</v>
      </c>
      <c r="I426" s="4">
        <f>A!$B$2*E426</f>
        <v>0</v>
      </c>
      <c r="J426" s="54">
        <f t="shared" si="28"/>
        <v>2.366666667</v>
      </c>
      <c r="K426" s="53"/>
    </row>
    <row r="427">
      <c r="A427" s="37" t="s">
        <v>388</v>
      </c>
      <c r="B427" s="9">
        <f>B426+F426*(D426*I426-(A!$B$4*(G426+B426/H426)^(1/2)))</f>
        <v>3.297641707</v>
      </c>
      <c r="C427" s="37" t="s">
        <v>389</v>
      </c>
      <c r="D427" s="36">
        <f>D426+(F426*B426*(A!$B$8-D426)/(A!$B$12*A!$B$10))</f>
        <v>0.671212953</v>
      </c>
      <c r="E427" s="4">
        <v>0.0</v>
      </c>
      <c r="F427" s="45">
        <f t="shared" si="26"/>
        <v>0.01666666667</v>
      </c>
      <c r="G427" s="40">
        <f t="shared" si="27"/>
        <v>0.1666666667</v>
      </c>
      <c r="H427" s="4">
        <f>A!$B$3 * 3</f>
        <v>224.9868</v>
      </c>
      <c r="I427" s="4">
        <f>A!$B$2*E427</f>
        <v>0</v>
      </c>
      <c r="J427" s="54">
        <f t="shared" si="28"/>
        <v>2.383333333</v>
      </c>
      <c r="K427" s="53"/>
    </row>
    <row r="428">
      <c r="A428" s="37" t="s">
        <v>390</v>
      </c>
      <c r="B428" s="9">
        <f>B427+F427*(D427*I427-(A!$B$4*(G427+B427/H427)^(1/2)))</f>
        <v>3.240865544</v>
      </c>
      <c r="C428" s="37" t="s">
        <v>391</v>
      </c>
      <c r="D428" s="36">
        <f>D427+(F427*B427*(A!$B$8-D427)/(A!$B$12*A!$B$10))</f>
        <v>0.6714150102</v>
      </c>
      <c r="E428" s="4">
        <v>0.0</v>
      </c>
      <c r="F428" s="45">
        <f t="shared" si="26"/>
        <v>0.01666666667</v>
      </c>
      <c r="G428" s="40">
        <f t="shared" si="27"/>
        <v>0.1666666667</v>
      </c>
      <c r="H428" s="4">
        <f>A!$B$3 * 3</f>
        <v>224.9868</v>
      </c>
      <c r="I428" s="4">
        <f>A!$B$2*E428</f>
        <v>0</v>
      </c>
      <c r="J428" s="54">
        <f t="shared" si="28"/>
        <v>2.4</v>
      </c>
      <c r="K428" s="53"/>
    </row>
    <row r="429">
      <c r="A429" s="37" t="s">
        <v>392</v>
      </c>
      <c r="B429" s="9">
        <f>B428+F428*(D428*I428-(A!$B$4*(G428+B428/H428)^(1/2)))</f>
        <v>3.184128904</v>
      </c>
      <c r="C429" s="37" t="s">
        <v>393</v>
      </c>
      <c r="D429" s="36">
        <f>D428+(F428*B428*(A!$B$8-D428)/(A!$B$12*A!$B$10))</f>
        <v>0.6716134132</v>
      </c>
      <c r="E429" s="4">
        <v>0.0</v>
      </c>
      <c r="F429" s="45">
        <f t="shared" si="26"/>
        <v>0.01666666667</v>
      </c>
      <c r="G429" s="40">
        <f t="shared" si="27"/>
        <v>0.1666666667</v>
      </c>
      <c r="H429" s="4">
        <f>A!$B$3 * 3</f>
        <v>224.9868</v>
      </c>
      <c r="I429" s="4">
        <f>A!$B$2*E429</f>
        <v>0</v>
      </c>
      <c r="J429" s="54">
        <f t="shared" si="28"/>
        <v>2.416666667</v>
      </c>
      <c r="K429" s="53"/>
    </row>
    <row r="430">
      <c r="A430" s="37" t="s">
        <v>394</v>
      </c>
      <c r="B430" s="9">
        <f>B429+F429*(D429*I429-(A!$B$4*(G429+B429/H429)^(1/2)))</f>
        <v>3.127431785</v>
      </c>
      <c r="C430" s="37" t="s">
        <v>395</v>
      </c>
      <c r="D430" s="36">
        <f>D429+(F429*B429*(A!$B$8-D429)/(A!$B$12*A!$B$10))</f>
        <v>0.6718081737</v>
      </c>
      <c r="E430" s="4">
        <v>0.0</v>
      </c>
      <c r="F430" s="45">
        <f t="shared" si="26"/>
        <v>0.01666666667</v>
      </c>
      <c r="G430" s="40">
        <f t="shared" si="27"/>
        <v>0.1666666667</v>
      </c>
      <c r="H430" s="4">
        <f>A!$B$3 * 3</f>
        <v>224.9868</v>
      </c>
      <c r="I430" s="4">
        <f>A!$B$2*E430</f>
        <v>0</v>
      </c>
      <c r="J430" s="54">
        <f t="shared" si="28"/>
        <v>2.433333333</v>
      </c>
      <c r="K430" s="53"/>
    </row>
    <row r="431">
      <c r="A431" s="37" t="s">
        <v>396</v>
      </c>
      <c r="B431" s="9">
        <f>B430+F430*(D430*I430-(A!$B$4*(G430+B430/H430)^(1/2)))</f>
        <v>3.070774189</v>
      </c>
      <c r="C431" s="37" t="s">
        <v>397</v>
      </c>
      <c r="D431" s="36">
        <f>D430+(F430*B430*(A!$B$8-D430)/(A!$B$12*A!$B$10))</f>
        <v>0.6719993031</v>
      </c>
      <c r="E431" s="4">
        <v>0.0</v>
      </c>
      <c r="F431" s="45">
        <f t="shared" si="26"/>
        <v>0.01666666667</v>
      </c>
      <c r="G431" s="40">
        <f t="shared" si="27"/>
        <v>0.1666666667</v>
      </c>
      <c r="H431" s="4">
        <f>A!$B$3 * 3</f>
        <v>224.9868</v>
      </c>
      <c r="I431" s="4">
        <f>A!$B$2*E431</f>
        <v>0</v>
      </c>
      <c r="J431" s="54">
        <f t="shared" si="28"/>
        <v>2.45</v>
      </c>
      <c r="K431" s="53"/>
    </row>
    <row r="432">
      <c r="A432" s="37" t="s">
        <v>398</v>
      </c>
      <c r="B432" s="9">
        <f>B431+F431*(D431*I431-(A!$B$4*(G431+B431/H431)^(1/2)))</f>
        <v>3.014156116</v>
      </c>
      <c r="C432" s="37" t="s">
        <v>399</v>
      </c>
      <c r="D432" s="36">
        <f>D431+(F431*B431*(A!$B$8-D431)/(A!$B$12*A!$B$10))</f>
        <v>0.6721868127</v>
      </c>
      <c r="E432" s="4">
        <v>0.0</v>
      </c>
      <c r="F432" s="45">
        <f t="shared" si="26"/>
        <v>0.01666666667</v>
      </c>
      <c r="G432" s="40">
        <f t="shared" si="27"/>
        <v>0.1666666667</v>
      </c>
      <c r="H432" s="4">
        <f>A!$B$3 * 3</f>
        <v>224.9868</v>
      </c>
      <c r="I432" s="4">
        <f>A!$B$2*E432</f>
        <v>0</v>
      </c>
      <c r="J432" s="54">
        <f t="shared" si="28"/>
        <v>2.466666667</v>
      </c>
      <c r="K432" s="53"/>
    </row>
    <row r="433">
      <c r="A433" s="37" t="s">
        <v>400</v>
      </c>
      <c r="B433" s="9">
        <f>B432+F432*(D432*I432-(A!$B$4*(G432+B432/H432)^(1/2)))</f>
        <v>2.957577564</v>
      </c>
      <c r="C433" s="37" t="s">
        <v>401</v>
      </c>
      <c r="D433" s="36">
        <f>D432+(F432*B432*(A!$B$8-D432)/(A!$B$12*A!$B$10))</f>
        <v>0.6723707137</v>
      </c>
      <c r="E433" s="4">
        <v>0.0</v>
      </c>
      <c r="F433" s="45">
        <f t="shared" si="26"/>
        <v>0.01666666667</v>
      </c>
      <c r="G433" s="40">
        <f t="shared" si="27"/>
        <v>0.1666666667</v>
      </c>
      <c r="H433" s="4">
        <f>A!$B$3 * 3</f>
        <v>224.9868</v>
      </c>
      <c r="I433" s="4">
        <f>A!$B$2*E433</f>
        <v>0</v>
      </c>
      <c r="J433" s="54">
        <f t="shared" si="28"/>
        <v>2.483333333</v>
      </c>
      <c r="K433" s="53"/>
    </row>
    <row r="434">
      <c r="A434" s="37" t="s">
        <v>402</v>
      </c>
      <c r="B434" s="9">
        <f>B433+F433*(D433*I433-(A!$B$4*(G433+B433/H433)^(1/2)))</f>
        <v>2.901038535</v>
      </c>
      <c r="C434" s="37" t="s">
        <v>403</v>
      </c>
      <c r="D434" s="36">
        <f>D433+(F433*B433*(A!$B$8-D433)/(A!$B$12*A!$B$10))</f>
        <v>0.6725510171</v>
      </c>
      <c r="E434" s="4">
        <v>0.0</v>
      </c>
      <c r="F434" s="45">
        <f t="shared" si="26"/>
        <v>0.01666666667</v>
      </c>
      <c r="G434" s="40">
        <f t="shared" si="27"/>
        <v>0.1666666667</v>
      </c>
      <c r="H434" s="4">
        <f>A!$B$3 * 3</f>
        <v>224.9868</v>
      </c>
      <c r="I434" s="4">
        <f>A!$B$2*E434</f>
        <v>0</v>
      </c>
      <c r="J434" s="54">
        <f t="shared" si="28"/>
        <v>2.5</v>
      </c>
      <c r="K434" s="53"/>
    </row>
    <row r="435">
      <c r="A435" s="37" t="s">
        <v>404</v>
      </c>
      <c r="B435" s="9">
        <f>B434+F434*(D434*I434-(A!$B$4*(G434+B434/H434)^(1/2)))</f>
        <v>2.844539028</v>
      </c>
      <c r="C435" s="37" t="s">
        <v>405</v>
      </c>
      <c r="D435" s="36">
        <f>D434+(F434*B434*(A!$B$8-D434)/(A!$B$12*A!$B$10))</f>
        <v>0.6727277336</v>
      </c>
      <c r="E435" s="4">
        <v>0.0</v>
      </c>
      <c r="F435" s="45">
        <f t="shared" si="26"/>
        <v>0.01666666667</v>
      </c>
      <c r="G435" s="40">
        <f t="shared" si="27"/>
        <v>0.1666666667</v>
      </c>
      <c r="H435" s="4">
        <f>A!$B$3 * 3</f>
        <v>224.9868</v>
      </c>
      <c r="I435" s="4">
        <f>A!$B$2*E435</f>
        <v>0</v>
      </c>
      <c r="J435" s="54">
        <f t="shared" si="28"/>
        <v>2.516666667</v>
      </c>
      <c r="K435" s="53"/>
    </row>
    <row r="436">
      <c r="A436" s="37" t="s">
        <v>406</v>
      </c>
      <c r="B436" s="9">
        <f>B435+F435*(D435*I435-(A!$B$4*(G435+B435/H435)^(1/2)))</f>
        <v>2.788079044</v>
      </c>
      <c r="C436" s="37" t="s">
        <v>407</v>
      </c>
      <c r="D436" s="36">
        <f>D435+(F435*B435*(A!$B$8-D435)/(A!$B$12*A!$B$10))</f>
        <v>0.6729008737</v>
      </c>
      <c r="E436" s="4">
        <v>0.0</v>
      </c>
      <c r="F436" s="45">
        <f t="shared" si="26"/>
        <v>0.01666666667</v>
      </c>
      <c r="G436" s="40">
        <f t="shared" si="27"/>
        <v>0.1666666667</v>
      </c>
      <c r="H436" s="4">
        <f>A!$B$3 * 3</f>
        <v>224.9868</v>
      </c>
      <c r="I436" s="4">
        <f>A!$B$2*E436</f>
        <v>0</v>
      </c>
      <c r="J436" s="54">
        <f t="shared" si="28"/>
        <v>2.533333333</v>
      </c>
      <c r="K436" s="53"/>
    </row>
    <row r="437">
      <c r="A437" s="37" t="s">
        <v>408</v>
      </c>
      <c r="B437" s="9">
        <f>B436+F436*(D436*I436-(A!$B$4*(G436+B436/H436)^(1/2)))</f>
        <v>2.731658582</v>
      </c>
      <c r="C437" s="37" t="s">
        <v>409</v>
      </c>
      <c r="D437" s="36">
        <f>D436+(F436*B436*(A!$B$8-D436)/(A!$B$12*A!$B$10))</f>
        <v>0.6730704481</v>
      </c>
      <c r="E437" s="4">
        <v>0.0</v>
      </c>
      <c r="F437" s="45">
        <f t="shared" si="26"/>
        <v>0.01666666667</v>
      </c>
      <c r="G437" s="40">
        <f t="shared" si="27"/>
        <v>0.1666666667</v>
      </c>
      <c r="H437" s="4">
        <f>A!$B$3 * 3</f>
        <v>224.9868</v>
      </c>
      <c r="I437" s="4">
        <f>A!$B$2*E437</f>
        <v>0</v>
      </c>
      <c r="J437" s="54">
        <f t="shared" si="28"/>
        <v>2.55</v>
      </c>
      <c r="K437" s="53"/>
    </row>
    <row r="438">
      <c r="A438" s="37" t="s">
        <v>410</v>
      </c>
      <c r="B438" s="9">
        <f>B437+F437*(D437*I437-(A!$B$4*(G437+B437/H437)^(1/2)))</f>
        <v>2.675277642</v>
      </c>
      <c r="C438" s="37" t="s">
        <v>411</v>
      </c>
      <c r="D438" s="36">
        <f>D437+(F437*B437*(A!$B$8-D437)/(A!$B$12*A!$B$10))</f>
        <v>0.6732364668</v>
      </c>
      <c r="E438" s="4">
        <v>0.0</v>
      </c>
      <c r="F438" s="45">
        <f t="shared" si="26"/>
        <v>0.01666666667</v>
      </c>
      <c r="G438" s="40">
        <f t="shared" si="27"/>
        <v>0.1666666667</v>
      </c>
      <c r="H438" s="4">
        <f>A!$B$3 * 3</f>
        <v>224.9868</v>
      </c>
      <c r="I438" s="4">
        <f>A!$B$2*E438</f>
        <v>0</v>
      </c>
      <c r="J438" s="54">
        <f t="shared" si="28"/>
        <v>2.566666667</v>
      </c>
      <c r="K438" s="53"/>
    </row>
    <row r="439">
      <c r="A439" s="37" t="s">
        <v>412</v>
      </c>
      <c r="B439" s="9">
        <f>B438+F438*(D438*I438-(A!$B$4*(G438+B438/H438)^(1/2)))</f>
        <v>2.618936224</v>
      </c>
      <c r="C439" s="37" t="s">
        <v>413</v>
      </c>
      <c r="D439" s="36">
        <f>D438+(F438*B438*(A!$B$8-D438)/(A!$B$12*A!$B$10))</f>
        <v>0.6733989399</v>
      </c>
      <c r="E439" s="4">
        <v>0.0</v>
      </c>
      <c r="F439" s="45">
        <f t="shared" si="26"/>
        <v>0.01666666667</v>
      </c>
      <c r="G439" s="40">
        <f t="shared" si="27"/>
        <v>0.1666666667</v>
      </c>
      <c r="H439" s="4">
        <f>A!$B$3 * 3</f>
        <v>224.9868</v>
      </c>
      <c r="I439" s="4">
        <f>A!$B$2*E439</f>
        <v>0</v>
      </c>
      <c r="J439" s="54">
        <f t="shared" si="28"/>
        <v>2.583333333</v>
      </c>
      <c r="K439" s="53"/>
    </row>
    <row r="440">
      <c r="A440" s="37" t="s">
        <v>414</v>
      </c>
      <c r="B440" s="9">
        <f>B439+F439*(D439*I439-(A!$B$4*(G439+B439/H439)^(1/2)))</f>
        <v>2.562634329</v>
      </c>
      <c r="C440" s="37" t="s">
        <v>415</v>
      </c>
      <c r="D440" s="36">
        <f>D439+(F439*B439*(A!$B$8-D439)/(A!$B$12*A!$B$10))</f>
        <v>0.6735578774</v>
      </c>
      <c r="E440" s="4">
        <v>0.0</v>
      </c>
      <c r="F440" s="45">
        <f t="shared" si="26"/>
        <v>0.01666666667</v>
      </c>
      <c r="G440" s="40">
        <f t="shared" si="27"/>
        <v>0.1666666667</v>
      </c>
      <c r="H440" s="4">
        <f>A!$B$3 * 3</f>
        <v>224.9868</v>
      </c>
      <c r="I440" s="4">
        <f>A!$B$2*E440</f>
        <v>0</v>
      </c>
      <c r="J440" s="54">
        <f t="shared" si="28"/>
        <v>2.6</v>
      </c>
      <c r="K440" s="53"/>
    </row>
    <row r="441">
      <c r="A441" s="37" t="s">
        <v>416</v>
      </c>
      <c r="B441" s="9">
        <f>B440+F440*(D440*I440-(A!$B$4*(G440+B440/H440)^(1/2)))</f>
        <v>2.506371956</v>
      </c>
      <c r="C441" s="37" t="s">
        <v>417</v>
      </c>
      <c r="D441" s="36">
        <f>D440+(F440*B440*(A!$B$8-D440)/(A!$B$12*A!$B$10))</f>
        <v>0.673713289</v>
      </c>
      <c r="E441" s="4">
        <v>0.0</v>
      </c>
      <c r="F441" s="45">
        <f t="shared" si="26"/>
        <v>0.01666666667</v>
      </c>
      <c r="G441" s="40">
        <f t="shared" si="27"/>
        <v>0.1666666667</v>
      </c>
      <c r="H441" s="4">
        <f>A!$B$3 * 3</f>
        <v>224.9868</v>
      </c>
      <c r="I441" s="4">
        <f>A!$B$2*E441</f>
        <v>0</v>
      </c>
      <c r="J441" s="54">
        <f t="shared" si="28"/>
        <v>2.616666667</v>
      </c>
      <c r="K441" s="53"/>
    </row>
    <row r="442">
      <c r="A442" s="37" t="s">
        <v>418</v>
      </c>
      <c r="B442" s="9">
        <f>B441+F441*(D441*I441-(A!$B$4*(G441+B441/H441)^(1/2)))</f>
        <v>2.450149106</v>
      </c>
      <c r="C442" s="37" t="s">
        <v>419</v>
      </c>
      <c r="D442" s="36">
        <f>D441+(F441*B441*(A!$B$8-D441)/(A!$B$12*A!$B$10))</f>
        <v>0.6738651842</v>
      </c>
      <c r="E442" s="4">
        <v>0.0</v>
      </c>
      <c r="F442" s="45">
        <f t="shared" si="26"/>
        <v>0.01666666667</v>
      </c>
      <c r="G442" s="40">
        <f t="shared" si="27"/>
        <v>0.1666666667</v>
      </c>
      <c r="H442" s="4">
        <f>A!$B$3 * 3</f>
        <v>224.9868</v>
      </c>
      <c r="I442" s="4">
        <f>A!$B$2*E442</f>
        <v>0</v>
      </c>
      <c r="J442" s="54">
        <f t="shared" si="28"/>
        <v>2.633333333</v>
      </c>
      <c r="K442" s="53"/>
    </row>
    <row r="443">
      <c r="A443" s="37" t="s">
        <v>420</v>
      </c>
      <c r="B443" s="9">
        <f>B442+F442*(D442*I442-(A!$B$4*(G442+B442/H442)^(1/2)))</f>
        <v>2.393965778</v>
      </c>
      <c r="C443" s="37" t="s">
        <v>421</v>
      </c>
      <c r="D443" s="36">
        <f>D442+(F442*B442*(A!$B$8-D442)/(A!$B$12*A!$B$10))</f>
        <v>0.6740135725</v>
      </c>
      <c r="E443" s="4">
        <v>0.0</v>
      </c>
      <c r="F443" s="45">
        <f t="shared" si="26"/>
        <v>0.01666666667</v>
      </c>
      <c r="G443" s="40">
        <f t="shared" si="27"/>
        <v>0.1666666667</v>
      </c>
      <c r="H443" s="4">
        <f>A!$B$3 * 3</f>
        <v>224.9868</v>
      </c>
      <c r="I443" s="4">
        <f>A!$B$2*E443</f>
        <v>0</v>
      </c>
      <c r="J443" s="54">
        <f t="shared" si="28"/>
        <v>2.65</v>
      </c>
      <c r="K443" s="53"/>
    </row>
    <row r="444">
      <c r="A444" s="37" t="s">
        <v>422</v>
      </c>
      <c r="B444" s="9">
        <f>B443+F443*(D443*I443-(A!$B$4*(G443+B443/H443)^(1/2)))</f>
        <v>2.337821972</v>
      </c>
      <c r="C444" s="37" t="s">
        <v>423</v>
      </c>
      <c r="D444" s="36">
        <f>D443+(F443*B443*(A!$B$8-D443)/(A!$B$12*A!$B$10))</f>
        <v>0.6741584629</v>
      </c>
      <c r="E444" s="4">
        <v>0.0</v>
      </c>
      <c r="F444" s="45">
        <f t="shared" si="26"/>
        <v>0.01666666667</v>
      </c>
      <c r="G444" s="40">
        <f t="shared" si="27"/>
        <v>0.1666666667</v>
      </c>
      <c r="H444" s="4">
        <f>A!$B$3 * 3</f>
        <v>224.9868</v>
      </c>
      <c r="I444" s="4">
        <f>A!$B$2*E444</f>
        <v>0</v>
      </c>
      <c r="J444" s="54">
        <f t="shared" si="28"/>
        <v>2.666666667</v>
      </c>
      <c r="K444" s="53"/>
    </row>
    <row r="445">
      <c r="A445" s="37" t="s">
        <v>424</v>
      </c>
      <c r="B445" s="9">
        <f>B444+F444*(D444*I444-(A!$B$4*(G444+B444/H444)^(1/2)))</f>
        <v>2.281717689</v>
      </c>
      <c r="C445" s="37" t="s">
        <v>425</v>
      </c>
      <c r="D445" s="36">
        <f>D444+(F444*B444*(A!$B$8-D444)/(A!$B$12*A!$B$10))</f>
        <v>0.6742998647</v>
      </c>
      <c r="E445" s="4">
        <v>0.0</v>
      </c>
      <c r="F445" s="45">
        <f t="shared" si="26"/>
        <v>0.01666666667</v>
      </c>
      <c r="G445" s="40">
        <f t="shared" si="27"/>
        <v>0.1666666667</v>
      </c>
      <c r="H445" s="4">
        <f>A!$B$3 * 3</f>
        <v>224.9868</v>
      </c>
      <c r="I445" s="4">
        <f>A!$B$2*E445</f>
        <v>0</v>
      </c>
      <c r="J445" s="54">
        <f t="shared" si="28"/>
        <v>2.683333333</v>
      </c>
      <c r="K445" s="53"/>
      <c r="M445" s="29"/>
    </row>
    <row r="446">
      <c r="A446" s="37" t="s">
        <v>426</v>
      </c>
      <c r="B446" s="9">
        <f>B445+F445*(D445*I445-(A!$B$4*(G445+B445/H445)^(1/2)))</f>
        <v>2.225652928</v>
      </c>
      <c r="C446" s="37" t="s">
        <v>427</v>
      </c>
      <c r="D446" s="36">
        <f>D445+(F445*B445*(A!$B$8-D445)/(A!$B$12*A!$B$10))</f>
        <v>0.6744377866</v>
      </c>
      <c r="E446" s="4">
        <v>0.0</v>
      </c>
      <c r="F446" s="45">
        <f t="shared" si="26"/>
        <v>0.01666666667</v>
      </c>
      <c r="G446" s="40">
        <f t="shared" si="27"/>
        <v>0.1666666667</v>
      </c>
      <c r="H446" s="4">
        <f>A!$B$3 * 3</f>
        <v>224.9868</v>
      </c>
      <c r="I446" s="4">
        <f>A!$B$2*E446</f>
        <v>0</v>
      </c>
      <c r="J446" s="54">
        <f t="shared" si="28"/>
        <v>2.7</v>
      </c>
      <c r="K446" s="53"/>
    </row>
    <row r="447">
      <c r="A447" s="37" t="s">
        <v>428</v>
      </c>
      <c r="B447" s="9">
        <f>B446+F446*(D446*I446-(A!$B$4*(G446+B446/H446)^(1/2)))</f>
        <v>2.16962769</v>
      </c>
      <c r="C447" s="37" t="s">
        <v>429</v>
      </c>
      <c r="D447" s="36">
        <f>D446+(F446*B446*(A!$B$8-D446)/(A!$B$12*A!$B$10))</f>
        <v>0.6745722374</v>
      </c>
      <c r="E447" s="4">
        <v>0.0</v>
      </c>
      <c r="F447" s="45">
        <f t="shared" si="26"/>
        <v>0.01666666667</v>
      </c>
      <c r="G447" s="40">
        <f t="shared" si="27"/>
        <v>0.1666666667</v>
      </c>
      <c r="H447" s="4">
        <f>A!$B$3 * 3</f>
        <v>224.9868</v>
      </c>
      <c r="I447" s="4">
        <f>A!$B$2*E447</f>
        <v>0</v>
      </c>
      <c r="J447" s="54">
        <f t="shared" si="28"/>
        <v>2.716666667</v>
      </c>
      <c r="K447" s="53"/>
    </row>
    <row r="448">
      <c r="A448" s="37" t="s">
        <v>430</v>
      </c>
      <c r="B448" s="9">
        <f>B447+F447*(D447*I447-(A!$B$4*(G447+B447/H447)^(1/2)))</f>
        <v>2.113641974</v>
      </c>
      <c r="C448" s="37" t="s">
        <v>431</v>
      </c>
      <c r="D448" s="36">
        <f>D447+(F447*B447*(A!$B$8-D447)/(A!$B$12*A!$B$10))</f>
        <v>0.6747032256</v>
      </c>
      <c r="E448" s="4">
        <v>0.0</v>
      </c>
      <c r="F448" s="45">
        <f t="shared" si="26"/>
        <v>0.01666666667</v>
      </c>
      <c r="G448" s="40">
        <f t="shared" si="27"/>
        <v>0.1666666667</v>
      </c>
      <c r="H448" s="4">
        <f>A!$B$3 * 3</f>
        <v>224.9868</v>
      </c>
      <c r="I448" s="4">
        <f>A!$B$2*E448</f>
        <v>0</v>
      </c>
      <c r="J448" s="54">
        <f t="shared" si="28"/>
        <v>2.733333333</v>
      </c>
      <c r="K448" s="53"/>
    </row>
    <row r="449">
      <c r="A449" s="37" t="s">
        <v>432</v>
      </c>
      <c r="B449" s="9">
        <f>B448+F448*(D448*I448-(A!$B$4*(G448+B448/H448)^(1/2)))</f>
        <v>2.05769578</v>
      </c>
      <c r="C449" s="37" t="s">
        <v>433</v>
      </c>
      <c r="D449" s="36">
        <f>D448+(F448*B448*(A!$B$8-D448)/(A!$B$12*A!$B$10))</f>
        <v>0.6748307596</v>
      </c>
      <c r="E449" s="4">
        <v>0.0</v>
      </c>
      <c r="F449" s="45">
        <f t="shared" si="26"/>
        <v>0.01666666667</v>
      </c>
      <c r="G449" s="40">
        <f t="shared" si="27"/>
        <v>0.1666666667</v>
      </c>
      <c r="H449" s="4">
        <f>A!$B$3 * 3</f>
        <v>224.9868</v>
      </c>
      <c r="I449" s="4">
        <f>A!$B$2*E449</f>
        <v>0</v>
      </c>
      <c r="J449" s="54">
        <f t="shared" si="28"/>
        <v>2.75</v>
      </c>
      <c r="K449" s="53"/>
    </row>
    <row r="450">
      <c r="A450" s="37" t="s">
        <v>434</v>
      </c>
      <c r="B450" s="9">
        <f>B449+F449*(D449*I449-(A!$B$4*(G449+B449/H449)^(1/2)))</f>
        <v>2.001789109</v>
      </c>
      <c r="C450" s="37" t="s">
        <v>435</v>
      </c>
      <c r="D450" s="36">
        <f>D449+(F449*B449*(A!$B$8-D449)/(A!$B$12*A!$B$10))</f>
        <v>0.6749548476</v>
      </c>
      <c r="E450" s="4">
        <v>0.0</v>
      </c>
      <c r="F450" s="45">
        <f t="shared" si="26"/>
        <v>0.01666666667</v>
      </c>
      <c r="G450" s="40">
        <f t="shared" si="27"/>
        <v>0.1666666667</v>
      </c>
      <c r="H450" s="4">
        <f>A!$B$3 * 3</f>
        <v>224.9868</v>
      </c>
      <c r="I450" s="4">
        <f>A!$B$2*E450</f>
        <v>0</v>
      </c>
      <c r="J450" s="54">
        <f t="shared" si="28"/>
        <v>2.766666667</v>
      </c>
      <c r="K450" s="53"/>
    </row>
    <row r="451">
      <c r="A451" s="37" t="s">
        <v>436</v>
      </c>
      <c r="B451" s="9">
        <f>B450+F450*(D450*I450-(A!$B$4*(G450+B450/H450)^(1/2)))</f>
        <v>1.945921961</v>
      </c>
      <c r="C451" s="37" t="s">
        <v>437</v>
      </c>
      <c r="D451" s="36">
        <f>D450+(F450*B450*(A!$B$8-D450)/(A!$B$12*A!$B$10))</f>
        <v>0.6750754976</v>
      </c>
      <c r="E451" s="4">
        <v>0.0</v>
      </c>
      <c r="F451" s="45">
        <f t="shared" si="26"/>
        <v>0.01666666667</v>
      </c>
      <c r="G451" s="40">
        <f t="shared" si="27"/>
        <v>0.1666666667</v>
      </c>
      <c r="H451" s="4">
        <f>A!$B$3 * 3</f>
        <v>224.9868</v>
      </c>
      <c r="I451" s="4">
        <f>A!$B$2*E451</f>
        <v>0</v>
      </c>
      <c r="J451" s="54">
        <f t="shared" si="28"/>
        <v>2.783333333</v>
      </c>
      <c r="K451" s="53"/>
    </row>
    <row r="452">
      <c r="A452" s="37" t="s">
        <v>438</v>
      </c>
      <c r="B452" s="9">
        <f>B451+F451*(D451*I451-(A!$B$4*(G451+B451/H451)^(1/2)))</f>
        <v>1.890094334</v>
      </c>
      <c r="C452" s="37" t="s">
        <v>439</v>
      </c>
      <c r="D452" s="36">
        <f>D451+(F451*B451*(A!$B$8-D451)/(A!$B$12*A!$B$10))</f>
        <v>0.6751927176</v>
      </c>
      <c r="E452" s="4">
        <v>0.0</v>
      </c>
      <c r="F452" s="45">
        <f t="shared" si="26"/>
        <v>0.01666666667</v>
      </c>
      <c r="G452" s="40">
        <f t="shared" si="27"/>
        <v>0.1666666667</v>
      </c>
      <c r="H452" s="4">
        <f>A!$B$3 * 3</f>
        <v>224.9868</v>
      </c>
      <c r="I452" s="4">
        <f>A!$B$2*E452</f>
        <v>0</v>
      </c>
      <c r="J452" s="54">
        <f t="shared" si="28"/>
        <v>2.8</v>
      </c>
      <c r="K452" s="53"/>
    </row>
    <row r="453">
      <c r="A453" s="37" t="s">
        <v>440</v>
      </c>
      <c r="B453" s="9">
        <f>B452+F452*(D452*I452-(A!$B$4*(G452+B452/H452)^(1/2)))</f>
        <v>1.834306231</v>
      </c>
      <c r="C453" s="37" t="s">
        <v>441</v>
      </c>
      <c r="D453" s="36">
        <f>D452+(F452*B452*(A!$B$8-D452)/(A!$B$12*A!$B$10))</f>
        <v>0.6753065153</v>
      </c>
      <c r="E453" s="4">
        <v>0.0</v>
      </c>
      <c r="F453" s="45">
        <f t="shared" si="26"/>
        <v>0.01666666667</v>
      </c>
      <c r="G453" s="40">
        <f t="shared" si="27"/>
        <v>0.1666666667</v>
      </c>
      <c r="H453" s="4">
        <f>A!$B$3 * 3</f>
        <v>224.9868</v>
      </c>
      <c r="I453" s="4">
        <f>A!$B$2*E453</f>
        <v>0</v>
      </c>
      <c r="J453" s="54">
        <f t="shared" si="28"/>
        <v>2.816666667</v>
      </c>
      <c r="K453" s="53"/>
    </row>
    <row r="454">
      <c r="A454" s="37" t="s">
        <v>442</v>
      </c>
      <c r="B454" s="9">
        <f>B453+F453*(D453*I453-(A!$B$4*(G453+B453/H453)^(1/2)))</f>
        <v>1.77855765</v>
      </c>
      <c r="C454" s="37" t="s">
        <v>443</v>
      </c>
      <c r="D454" s="36">
        <f>D453+(F453*B453*(A!$B$8-D453)/(A!$B$12*A!$B$10))</f>
        <v>0.6754168982</v>
      </c>
      <c r="E454" s="4">
        <v>0.0</v>
      </c>
      <c r="F454" s="45">
        <f t="shared" si="26"/>
        <v>0.01666666667</v>
      </c>
      <c r="G454" s="40">
        <f t="shared" si="27"/>
        <v>0.1666666667</v>
      </c>
      <c r="H454" s="4">
        <f>A!$B$3 * 3</f>
        <v>224.9868</v>
      </c>
      <c r="I454" s="4">
        <f>A!$B$2*E454</f>
        <v>0</v>
      </c>
      <c r="J454" s="54">
        <f t="shared" si="28"/>
        <v>2.833333333</v>
      </c>
      <c r="K454" s="53"/>
    </row>
    <row r="455">
      <c r="A455" s="37" t="s">
        <v>444</v>
      </c>
      <c r="B455" s="9">
        <f>B454+F454*(D454*I454-(A!$B$4*(G454+B454/H454)^(1/2)))</f>
        <v>1.722848591</v>
      </c>
      <c r="C455" s="37" t="s">
        <v>445</v>
      </c>
      <c r="D455" s="36">
        <f>D454+(F454*B454*(A!$B$8-D454)/(A!$B$12*A!$B$10))</f>
        <v>0.6755238738</v>
      </c>
      <c r="E455" s="4">
        <v>0.0</v>
      </c>
      <c r="F455" s="45">
        <f t="shared" si="26"/>
        <v>0.01666666667</v>
      </c>
      <c r="G455" s="40">
        <f t="shared" si="27"/>
        <v>0.1666666667</v>
      </c>
      <c r="H455" s="4">
        <f>A!$B$3 * 3</f>
        <v>224.9868</v>
      </c>
      <c r="I455" s="4">
        <f>A!$B$2*E455</f>
        <v>0</v>
      </c>
      <c r="J455" s="54">
        <f t="shared" si="28"/>
        <v>2.85</v>
      </c>
      <c r="K455" s="53"/>
    </row>
    <row r="456">
      <c r="A456" s="37" t="s">
        <v>446</v>
      </c>
      <c r="B456" s="9">
        <f>B455+F455*(D455*I455-(A!$B$4*(G455+B455/H455)^(1/2)))</f>
        <v>1.667179055</v>
      </c>
      <c r="C456" s="37" t="s">
        <v>447</v>
      </c>
      <c r="D456" s="36">
        <f>D455+(F455*B455*(A!$B$8-D455)/(A!$B$12*A!$B$10))</f>
        <v>0.6756274492</v>
      </c>
      <c r="E456" s="4">
        <v>0.0</v>
      </c>
      <c r="F456" s="45">
        <f t="shared" si="26"/>
        <v>0.01666666667</v>
      </c>
      <c r="G456" s="40">
        <f t="shared" si="27"/>
        <v>0.1666666667</v>
      </c>
      <c r="H456" s="4">
        <f>A!$B$3 * 3</f>
        <v>224.9868</v>
      </c>
      <c r="I456" s="4">
        <f>A!$B$2*E456</f>
        <v>0</v>
      </c>
      <c r="J456" s="54">
        <f t="shared" si="28"/>
        <v>2.866666667</v>
      </c>
      <c r="K456" s="53"/>
    </row>
    <row r="457">
      <c r="A457" s="37" t="s">
        <v>448</v>
      </c>
      <c r="B457" s="9">
        <f>B456+F456*(D456*I456-(A!$B$4*(G456+B456/H456)^(1/2)))</f>
        <v>1.611549041</v>
      </c>
      <c r="C457" s="37" t="s">
        <v>449</v>
      </c>
      <c r="D457" s="36">
        <f>D456+(F456*B456*(A!$B$8-D456)/(A!$B$12*A!$B$10))</f>
        <v>0.6757276316</v>
      </c>
      <c r="E457" s="4">
        <v>0.0</v>
      </c>
      <c r="F457" s="45">
        <f t="shared" si="26"/>
        <v>0.01666666667</v>
      </c>
      <c r="G457" s="40">
        <f t="shared" si="27"/>
        <v>0.1666666667</v>
      </c>
      <c r="H457" s="4">
        <f>A!$B$3 * 3</f>
        <v>224.9868</v>
      </c>
      <c r="I457" s="4">
        <f>A!$B$2*E457</f>
        <v>0</v>
      </c>
      <c r="J457" s="54">
        <f t="shared" si="28"/>
        <v>2.883333333</v>
      </c>
      <c r="K457" s="53"/>
    </row>
    <row r="458">
      <c r="A458" s="37" t="s">
        <v>450</v>
      </c>
      <c r="B458" s="9">
        <f>B457+F457*(D457*I457-(A!$B$4*(G457+B457/H457)^(1/2)))</f>
        <v>1.55595855</v>
      </c>
      <c r="C458" s="37" t="s">
        <v>451</v>
      </c>
      <c r="D458" s="36">
        <f>D457+(F457*B457*(A!$B$8-D457)/(A!$B$12*A!$B$10))</f>
        <v>0.6758244279</v>
      </c>
      <c r="E458" s="4">
        <v>0.0</v>
      </c>
      <c r="F458" s="45">
        <f t="shared" si="26"/>
        <v>0.01666666667</v>
      </c>
      <c r="G458" s="40">
        <f t="shared" si="27"/>
        <v>0.1666666667</v>
      </c>
      <c r="H458" s="4">
        <f>A!$B$3 * 3</f>
        <v>224.9868</v>
      </c>
      <c r="I458" s="4">
        <f>A!$B$2*E458</f>
        <v>0</v>
      </c>
      <c r="J458" s="54">
        <f t="shared" si="28"/>
        <v>2.9</v>
      </c>
      <c r="K458" s="53"/>
    </row>
    <row r="459">
      <c r="A459" s="37" t="s">
        <v>452</v>
      </c>
      <c r="B459" s="9">
        <f>B458+F458*(D458*I458-(A!$B$4*(G458+B458/H458)^(1/2)))</f>
        <v>1.500407581</v>
      </c>
      <c r="C459" s="37" t="s">
        <v>453</v>
      </c>
      <c r="D459" s="36">
        <f>D458+(F458*B458*(A!$B$8-D458)/(A!$B$12*A!$B$10))</f>
        <v>0.6759178449</v>
      </c>
      <c r="E459" s="4">
        <v>0.0</v>
      </c>
      <c r="F459" s="45">
        <f t="shared" si="26"/>
        <v>0.01666666667</v>
      </c>
      <c r="G459" s="40">
        <f t="shared" si="27"/>
        <v>0.1666666667</v>
      </c>
      <c r="H459" s="4">
        <f>A!$B$3 * 3</f>
        <v>224.9868</v>
      </c>
      <c r="I459" s="4">
        <f>A!$B$2*E459</f>
        <v>0</v>
      </c>
      <c r="J459" s="54">
        <f t="shared" si="28"/>
        <v>2.916666667</v>
      </c>
      <c r="K459" s="53"/>
    </row>
    <row r="460">
      <c r="A460" s="37" t="s">
        <v>454</v>
      </c>
      <c r="B460" s="9">
        <f>B459+F459*(D459*I459-(A!$B$4*(G459+B459/H459)^(1/2)))</f>
        <v>1.444896135</v>
      </c>
      <c r="C460" s="37" t="s">
        <v>455</v>
      </c>
      <c r="D460" s="36">
        <f>D459+(F459*B459*(A!$B$8-D459)/(A!$B$12*A!$B$10))</f>
        <v>0.6760078892</v>
      </c>
      <c r="E460" s="4">
        <v>0.0</v>
      </c>
      <c r="F460" s="45">
        <f t="shared" si="26"/>
        <v>0.01666666667</v>
      </c>
      <c r="G460" s="40">
        <f t="shared" si="27"/>
        <v>0.1666666667</v>
      </c>
      <c r="H460" s="4">
        <f>A!$B$3 * 3</f>
        <v>224.9868</v>
      </c>
      <c r="I460" s="4">
        <f>A!$B$2*E460</f>
        <v>0</v>
      </c>
      <c r="J460" s="54">
        <f t="shared" si="28"/>
        <v>2.933333333</v>
      </c>
      <c r="K460" s="53"/>
    </row>
    <row r="461">
      <c r="A461" s="37" t="s">
        <v>456</v>
      </c>
      <c r="B461" s="9">
        <f>B460+F460*(D460*I460-(A!$B$4*(G460+B460/H460)^(1/2)))</f>
        <v>1.389424212</v>
      </c>
      <c r="C461" s="37" t="s">
        <v>457</v>
      </c>
      <c r="D461" s="36">
        <f>D460+(F460*B460*(A!$B$8-D460)/(A!$B$12*A!$B$10))</f>
        <v>0.6760945672</v>
      </c>
      <c r="E461" s="4">
        <v>0.0</v>
      </c>
      <c r="F461" s="45">
        <f t="shared" si="26"/>
        <v>0.01666666667</v>
      </c>
      <c r="G461" s="40">
        <f t="shared" si="27"/>
        <v>0.1666666667</v>
      </c>
      <c r="H461" s="4">
        <f>A!$B$3 * 3</f>
        <v>224.9868</v>
      </c>
      <c r="I461" s="4">
        <f>A!$B$2*E461</f>
        <v>0</v>
      </c>
      <c r="J461" s="54">
        <f t="shared" si="28"/>
        <v>2.95</v>
      </c>
      <c r="K461" s="53"/>
    </row>
    <row r="462">
      <c r="A462" s="37" t="s">
        <v>458</v>
      </c>
      <c r="B462" s="9">
        <f>B461+F461*(D461*I461-(A!$B$4*(G461+B461/H461)^(1/2)))</f>
        <v>1.333991811</v>
      </c>
      <c r="C462" s="37" t="s">
        <v>459</v>
      </c>
      <c r="D462" s="36">
        <f>D461+(F461*B461*(A!$B$8-D461)/(A!$B$12*A!$B$10))</f>
        <v>0.6761778852</v>
      </c>
      <c r="E462" s="4">
        <v>0.0</v>
      </c>
      <c r="F462" s="45">
        <f t="shared" si="26"/>
        <v>0.01666666667</v>
      </c>
      <c r="G462" s="40">
        <f t="shared" si="27"/>
        <v>0.1666666667</v>
      </c>
      <c r="H462" s="4">
        <f>A!$B$3 * 3</f>
        <v>224.9868</v>
      </c>
      <c r="I462" s="4">
        <f>A!$B$2*E462</f>
        <v>0</v>
      </c>
      <c r="J462" s="54">
        <f t="shared" si="28"/>
        <v>2.966666667</v>
      </c>
      <c r="K462" s="53"/>
    </row>
    <row r="463">
      <c r="A463" s="37" t="s">
        <v>460</v>
      </c>
      <c r="B463" s="9">
        <f>B462+F462*(D462*I462-(A!$B$4*(G462+B462/H462)^(1/2)))</f>
        <v>1.278598933</v>
      </c>
      <c r="C463" s="37" t="s">
        <v>461</v>
      </c>
      <c r="D463" s="36">
        <f>D462+(F462*B462*(A!$B$8-D462)/(A!$B$12*A!$B$10))</f>
        <v>0.6762578494</v>
      </c>
      <c r="E463" s="4">
        <v>0.0</v>
      </c>
      <c r="F463" s="45">
        <f t="shared" si="26"/>
        <v>0.01666666667</v>
      </c>
      <c r="G463" s="40">
        <f t="shared" si="27"/>
        <v>0.1666666667</v>
      </c>
      <c r="H463" s="4">
        <f>A!$B$3 * 3</f>
        <v>224.9868</v>
      </c>
      <c r="I463" s="4">
        <f>A!$B$2*E463</f>
        <v>0</v>
      </c>
      <c r="J463" s="54">
        <f t="shared" si="28"/>
        <v>2.983333333</v>
      </c>
      <c r="K463" s="53"/>
    </row>
    <row r="464">
      <c r="A464" s="37" t="s">
        <v>462</v>
      </c>
      <c r="B464" s="9">
        <f>B463+F463*(D463*I463-(A!$B$4*(G463+B463/H463)^(1/2)))</f>
        <v>1.223245577</v>
      </c>
      <c r="C464" s="37" t="s">
        <v>463</v>
      </c>
      <c r="D464" s="36">
        <f>D463+(F463*B463*(A!$B$8-D463)/(A!$B$12*A!$B$10))</f>
        <v>0.6763344658</v>
      </c>
      <c r="E464" s="4">
        <v>0.0</v>
      </c>
      <c r="F464" s="45">
        <f t="shared" si="26"/>
        <v>0.01666666667</v>
      </c>
      <c r="G464" s="40">
        <f t="shared" si="27"/>
        <v>0.1666666667</v>
      </c>
      <c r="H464" s="4">
        <f>A!$B$3 * 3</f>
        <v>224.9868</v>
      </c>
      <c r="I464" s="4">
        <f>A!$B$2*E464</f>
        <v>0</v>
      </c>
      <c r="J464" s="54">
        <f t="shared" si="28"/>
        <v>3</v>
      </c>
      <c r="K464" s="53"/>
    </row>
    <row r="465">
      <c r="A465" s="37" t="s">
        <v>464</v>
      </c>
      <c r="B465" s="9">
        <f>B464+F464*(D464*I464-(A!$B$4*(G464+B464/H464)^(1/2)))</f>
        <v>1.167931744</v>
      </c>
      <c r="C465" s="37" t="s">
        <v>465</v>
      </c>
      <c r="D465" s="36">
        <f>D464+(F464*B464*(A!$B$8-D464)/(A!$B$12*A!$B$10))</f>
        <v>0.6764077402</v>
      </c>
      <c r="E465" s="4">
        <v>0.0</v>
      </c>
      <c r="F465" s="45">
        <f t="shared" si="26"/>
        <v>0.01666666667</v>
      </c>
      <c r="G465" s="40">
        <f t="shared" si="27"/>
        <v>0.1666666667</v>
      </c>
      <c r="H465" s="4">
        <f>A!$B$3 * 3</f>
        <v>224.9868</v>
      </c>
      <c r="I465" s="4">
        <f>A!$B$2*E465</f>
        <v>0</v>
      </c>
      <c r="J465" s="54">
        <f t="shared" si="28"/>
        <v>3.016666667</v>
      </c>
      <c r="K465" s="53"/>
    </row>
    <row r="466">
      <c r="A466" s="37" t="s">
        <v>466</v>
      </c>
      <c r="B466" s="9">
        <f>B465+F465*(D465*I465-(A!$B$4*(G465+B465/H465)^(1/2)))</f>
        <v>1.112657433</v>
      </c>
      <c r="C466" s="37" t="s">
        <v>467</v>
      </c>
      <c r="D466" s="36">
        <f>D465+(F465*B465*(A!$B$8-D465)/(A!$B$12*A!$B$10))</f>
        <v>0.6764776783</v>
      </c>
      <c r="E466" s="4">
        <v>0.0</v>
      </c>
      <c r="F466" s="45">
        <f t="shared" si="26"/>
        <v>0.01666666667</v>
      </c>
      <c r="G466" s="40">
        <f t="shared" si="27"/>
        <v>0.1666666667</v>
      </c>
      <c r="H466" s="4">
        <f>A!$B$3 * 3</f>
        <v>224.9868</v>
      </c>
      <c r="I466" s="4">
        <f>A!$B$2*E466</f>
        <v>0</v>
      </c>
      <c r="J466" s="54">
        <f t="shared" si="28"/>
        <v>3.033333333</v>
      </c>
      <c r="K466" s="53"/>
    </row>
    <row r="467">
      <c r="A467" s="37" t="s">
        <v>468</v>
      </c>
      <c r="B467" s="9">
        <f>B466+F466*(D466*I466-(A!$B$4*(G466+B466/H466)^(1/2)))</f>
        <v>1.057422645</v>
      </c>
      <c r="C467" s="37" t="s">
        <v>469</v>
      </c>
      <c r="D467" s="36">
        <f>D466+(F466*B466*(A!$B$8-D466)/(A!$B$12*A!$B$10))</f>
        <v>0.6765442856</v>
      </c>
      <c r="E467" s="4">
        <v>0.0</v>
      </c>
      <c r="F467" s="45">
        <f t="shared" si="26"/>
        <v>0.01666666667</v>
      </c>
      <c r="G467" s="40">
        <f t="shared" si="27"/>
        <v>0.1666666667</v>
      </c>
      <c r="H467" s="4">
        <f>A!$B$3 * 3</f>
        <v>224.9868</v>
      </c>
      <c r="I467" s="4">
        <f>A!$B$2*E467</f>
        <v>0</v>
      </c>
      <c r="J467" s="54">
        <f t="shared" si="28"/>
        <v>3.05</v>
      </c>
      <c r="K467" s="53"/>
    </row>
    <row r="468">
      <c r="A468" s="37" t="s">
        <v>470</v>
      </c>
      <c r="B468" s="9">
        <f>B467+F467*(D467*I467-(A!$B$4*(G467+B467/H467)^(1/2)))</f>
        <v>1.00222738</v>
      </c>
      <c r="C468" s="37" t="s">
        <v>471</v>
      </c>
      <c r="D468" s="36">
        <f>D467+(F467*B467*(A!$B$8-D467)/(A!$B$12*A!$B$10))</f>
        <v>0.6766075675</v>
      </c>
      <c r="E468" s="4">
        <v>0.0</v>
      </c>
      <c r="F468" s="45">
        <f t="shared" si="26"/>
        <v>0.01666666667</v>
      </c>
      <c r="G468" s="40">
        <f t="shared" si="27"/>
        <v>0.1666666667</v>
      </c>
      <c r="H468" s="4">
        <f>A!$B$3 * 3</f>
        <v>224.9868</v>
      </c>
      <c r="I468" s="4">
        <f>A!$B$2*E468</f>
        <v>0</v>
      </c>
      <c r="J468" s="54">
        <f t="shared" si="28"/>
        <v>3.066666667</v>
      </c>
      <c r="K468" s="53"/>
      <c r="N468" s="26"/>
      <c r="P468" s="26"/>
      <c r="R468" s="26"/>
      <c r="S468" s="27"/>
      <c r="T468" s="30"/>
    </row>
    <row r="469">
      <c r="A469" s="37" t="s">
        <v>472</v>
      </c>
      <c r="B469" s="9">
        <f>B468+F468*(D468*I468-(A!$B$4*(G468+B468/H468)^(1/2)))</f>
        <v>0.9470716375</v>
      </c>
      <c r="C469" s="37" t="s">
        <v>473</v>
      </c>
      <c r="D469" s="36">
        <f>D468+(F468*B468*(A!$B$8-D468)/(A!$B$12*A!$B$10))</f>
        <v>0.6766675293</v>
      </c>
      <c r="E469" s="4">
        <v>0.0</v>
      </c>
      <c r="F469" s="45">
        <f t="shared" si="26"/>
        <v>0.01666666667</v>
      </c>
      <c r="G469" s="40">
        <f t="shared" si="27"/>
        <v>0.1666666667</v>
      </c>
      <c r="H469" s="4">
        <f>A!$B$3 * 3</f>
        <v>224.9868</v>
      </c>
      <c r="I469" s="4">
        <f>A!$B$2*E469</f>
        <v>0</v>
      </c>
      <c r="J469" s="54">
        <f t="shared" si="28"/>
        <v>3.083333333</v>
      </c>
      <c r="K469" s="53"/>
      <c r="N469" s="26"/>
      <c r="P469" s="26"/>
      <c r="R469" s="26"/>
      <c r="S469" s="27"/>
      <c r="T469" s="30"/>
    </row>
    <row r="470">
      <c r="A470" s="37" t="s">
        <v>474</v>
      </c>
      <c r="B470" s="9">
        <f>B469+F469*(D469*I469-(A!$B$4*(G469+B469/H469)^(1/2)))</f>
        <v>0.8919554175</v>
      </c>
      <c r="C470" s="37" t="s">
        <v>475</v>
      </c>
      <c r="D470" s="36">
        <f>D469+(F469*B469*(A!$B$8-D469)/(A!$B$12*A!$B$10))</f>
        <v>0.6767241759</v>
      </c>
      <c r="E470" s="4">
        <v>0.0</v>
      </c>
      <c r="F470" s="45">
        <f t="shared" si="26"/>
        <v>0.01666666667</v>
      </c>
      <c r="G470" s="40">
        <f t="shared" si="27"/>
        <v>0.1666666667</v>
      </c>
      <c r="H470" s="4">
        <f>A!$B$3 * 3</f>
        <v>224.9868</v>
      </c>
      <c r="I470" s="4">
        <f>A!$B$2*E470</f>
        <v>0</v>
      </c>
      <c r="J470" s="54">
        <f t="shared" si="28"/>
        <v>3.1</v>
      </c>
      <c r="K470" s="53"/>
      <c r="N470" s="26"/>
      <c r="P470" s="26"/>
      <c r="R470" s="26"/>
      <c r="S470" s="27"/>
      <c r="T470" s="30"/>
    </row>
    <row r="471">
      <c r="A471" s="37" t="s">
        <v>476</v>
      </c>
      <c r="B471" s="9">
        <f>B470+F470*(D470*I470-(A!$B$4*(G470+B470/H470)^(1/2)))</f>
        <v>0.8368787202</v>
      </c>
      <c r="C471" s="37" t="s">
        <v>477</v>
      </c>
      <c r="D471" s="36">
        <f>D470+(F470*B470*(A!$B$8-D470)/(A!$B$12*A!$B$10))</f>
        <v>0.6767775124</v>
      </c>
      <c r="E471" s="4">
        <v>0.0</v>
      </c>
      <c r="F471" s="45">
        <f t="shared" si="26"/>
        <v>0.01666666667</v>
      </c>
      <c r="G471" s="40">
        <f t="shared" si="27"/>
        <v>0.1666666667</v>
      </c>
      <c r="H471" s="4">
        <f>A!$B$3 * 3</f>
        <v>224.9868</v>
      </c>
      <c r="I471" s="4">
        <f>A!$B$2*E471</f>
        <v>0</v>
      </c>
      <c r="J471" s="54">
        <f t="shared" si="28"/>
        <v>3.116666667</v>
      </c>
      <c r="K471" s="53"/>
      <c r="N471" s="26"/>
      <c r="P471" s="26"/>
      <c r="R471" s="26"/>
      <c r="S471" s="27"/>
      <c r="T471" s="30"/>
    </row>
    <row r="472">
      <c r="A472" s="37" t="s">
        <v>478</v>
      </c>
      <c r="B472" s="9">
        <f>B471+F471*(D471*I471-(A!$B$4*(G471+B471/H471)^(1/2)))</f>
        <v>0.7818415455</v>
      </c>
      <c r="C472" s="37" t="s">
        <v>479</v>
      </c>
      <c r="D472" s="36">
        <f>D471+(F471*B471*(A!$B$8-D471)/(A!$B$12*A!$B$10))</f>
        <v>0.6768275435</v>
      </c>
      <c r="E472" s="4">
        <v>0.0</v>
      </c>
      <c r="F472" s="45">
        <f t="shared" si="26"/>
        <v>0.01666666667</v>
      </c>
      <c r="G472" s="40">
        <f t="shared" si="27"/>
        <v>0.1666666667</v>
      </c>
      <c r="H472" s="4">
        <f>A!$B$3 * 3</f>
        <v>224.9868</v>
      </c>
      <c r="I472" s="4">
        <f>A!$B$2*E472</f>
        <v>0</v>
      </c>
      <c r="J472" s="54">
        <f t="shared" si="28"/>
        <v>3.133333333</v>
      </c>
      <c r="K472" s="53"/>
      <c r="N472" s="26"/>
      <c r="P472" s="26"/>
      <c r="R472" s="26"/>
      <c r="S472" s="27"/>
      <c r="T472" s="30"/>
    </row>
    <row r="473">
      <c r="A473" s="37" t="s">
        <v>480</v>
      </c>
      <c r="B473" s="9">
        <f>B472+F472*(D472*I472-(A!$B$4*(G472+B472/H472)^(1/2)))</f>
        <v>0.7268438936</v>
      </c>
      <c r="C473" s="37" t="s">
        <v>481</v>
      </c>
      <c r="D473" s="36">
        <f>D472+(F472*B472*(A!$B$8-D472)/(A!$B$12*A!$B$10))</f>
        <v>0.6768742739</v>
      </c>
      <c r="E473" s="4">
        <v>0.0</v>
      </c>
      <c r="F473" s="45">
        <f t="shared" si="26"/>
        <v>0.01666666667</v>
      </c>
      <c r="G473" s="40">
        <f t="shared" si="27"/>
        <v>0.1666666667</v>
      </c>
      <c r="H473" s="4">
        <f>A!$B$3 * 3</f>
        <v>224.9868</v>
      </c>
      <c r="I473" s="4">
        <f>A!$B$2*E473</f>
        <v>0</v>
      </c>
      <c r="J473" s="54">
        <f t="shared" si="28"/>
        <v>3.15</v>
      </c>
      <c r="K473" s="53"/>
      <c r="N473" s="26"/>
      <c r="P473" s="26"/>
      <c r="R473" s="26"/>
      <c r="S473" s="27"/>
      <c r="T473" s="30"/>
    </row>
    <row r="474">
      <c r="A474" s="37" t="s">
        <v>482</v>
      </c>
      <c r="B474" s="9">
        <f>B473+F473*(D473*I473-(A!$B$4*(G473+B473/H473)^(1/2)))</f>
        <v>0.6718857643</v>
      </c>
      <c r="C474" s="37" t="s">
        <v>483</v>
      </c>
      <c r="D474" s="36">
        <f>D473+(F473*B473*(A!$B$8-D473)/(A!$B$12*A!$B$10))</f>
        <v>0.6769177079</v>
      </c>
      <c r="E474" s="4">
        <v>0.0</v>
      </c>
      <c r="F474" s="45">
        <f t="shared" si="26"/>
        <v>0.01666666667</v>
      </c>
      <c r="G474" s="40">
        <f t="shared" si="27"/>
        <v>0.1666666667</v>
      </c>
      <c r="H474" s="4">
        <f>A!$B$3 * 3</f>
        <v>224.9868</v>
      </c>
      <c r="I474" s="4">
        <f>A!$B$2*E474</f>
        <v>0</v>
      </c>
      <c r="J474" s="54">
        <f t="shared" si="28"/>
        <v>3.166666667</v>
      </c>
      <c r="K474" s="53"/>
      <c r="N474" s="26"/>
      <c r="P474" s="26"/>
      <c r="R474" s="26"/>
      <c r="S474" s="27"/>
      <c r="T474" s="30"/>
    </row>
    <row r="475">
      <c r="A475" s="37" t="s">
        <v>484</v>
      </c>
      <c r="B475" s="9">
        <f>B474+F474*(D474*I474-(A!$B$4*(G474+B474/H474)^(1/2)))</f>
        <v>0.6169671577</v>
      </c>
      <c r="C475" s="37" t="s">
        <v>485</v>
      </c>
      <c r="D475" s="36">
        <f>D474+(F474*B474*(A!$B$8-D474)/(A!$B$12*A!$B$10))</f>
        <v>0.67695785</v>
      </c>
      <c r="E475" s="4">
        <v>0.0</v>
      </c>
      <c r="F475" s="45">
        <f t="shared" si="26"/>
        <v>0.01666666667</v>
      </c>
      <c r="G475" s="40">
        <f t="shared" si="27"/>
        <v>0.1666666667</v>
      </c>
      <c r="H475" s="4">
        <f>A!$B$3 * 3</f>
        <v>224.9868</v>
      </c>
      <c r="I475" s="4">
        <f>A!$B$2*E475</f>
        <v>0</v>
      </c>
      <c r="J475" s="54">
        <f t="shared" si="28"/>
        <v>3.183333333</v>
      </c>
      <c r="K475" s="53"/>
      <c r="N475" s="26"/>
      <c r="P475" s="26"/>
      <c r="R475" s="26"/>
      <c r="S475" s="27"/>
      <c r="T475" s="30"/>
    </row>
    <row r="476">
      <c r="A476" s="37" t="s">
        <v>486</v>
      </c>
      <c r="B476" s="9">
        <f>B475+F475*(D475*I475-(A!$B$4*(G475+B475/H475)^(1/2)))</f>
        <v>0.5620880739</v>
      </c>
      <c r="C476" s="37" t="s">
        <v>487</v>
      </c>
      <c r="D476" s="36">
        <f>D475+(F475*B475*(A!$B$8-D475)/(A!$B$12*A!$B$10))</f>
        <v>0.6769947043</v>
      </c>
      <c r="E476" s="4">
        <v>0.0</v>
      </c>
      <c r="F476" s="45">
        <f t="shared" si="26"/>
        <v>0.01666666667</v>
      </c>
      <c r="G476" s="40">
        <f t="shared" si="27"/>
        <v>0.1666666667</v>
      </c>
      <c r="H476" s="4">
        <f>A!$B$3 * 3</f>
        <v>224.9868</v>
      </c>
      <c r="I476" s="4">
        <f>A!$B$2*E476</f>
        <v>0</v>
      </c>
      <c r="J476" s="54">
        <f t="shared" si="28"/>
        <v>3.2</v>
      </c>
      <c r="K476" s="53"/>
      <c r="N476" s="26"/>
      <c r="P476" s="26"/>
      <c r="R476" s="26"/>
      <c r="S476" s="27"/>
      <c r="T476" s="30"/>
    </row>
    <row r="477">
      <c r="A477" s="37" t="s">
        <v>488</v>
      </c>
      <c r="B477" s="9">
        <f>B476+F476*(D476*I476-(A!$B$4*(G476+B476/H476)^(1/2)))</f>
        <v>0.5072485127</v>
      </c>
      <c r="C477" s="37" t="s">
        <v>489</v>
      </c>
      <c r="D477" s="36">
        <f>D476+(F476*B476*(A!$B$8-D476)/(A!$B$12*A!$B$10))</f>
        <v>0.6770282749</v>
      </c>
      <c r="E477" s="4">
        <v>0.0</v>
      </c>
      <c r="F477" s="45">
        <f t="shared" si="26"/>
        <v>0.01666666667</v>
      </c>
      <c r="G477" s="40">
        <f t="shared" si="27"/>
        <v>0.1666666667</v>
      </c>
      <c r="H477" s="4">
        <f>A!$B$3 * 3</f>
        <v>224.9868</v>
      </c>
      <c r="I477" s="4">
        <f>A!$B$2*E477</f>
        <v>0</v>
      </c>
      <c r="J477" s="54">
        <f t="shared" si="28"/>
        <v>3.216666667</v>
      </c>
      <c r="K477" s="53"/>
      <c r="N477" s="26"/>
      <c r="P477" s="26"/>
      <c r="R477" s="26"/>
      <c r="S477" s="27"/>
      <c r="T477" s="30"/>
    </row>
    <row r="478">
      <c r="A478" s="37" t="s">
        <v>490</v>
      </c>
      <c r="B478" s="9">
        <f>B477+F477*(D477*I477-(A!$B$4*(G477+B477/H477)^(1/2)))</f>
        <v>0.4524484743</v>
      </c>
      <c r="C478" s="37" t="s">
        <v>491</v>
      </c>
      <c r="D478" s="36">
        <f>D477+(F477*B477*(A!$B$8-D477)/(A!$B$12*A!$B$10))</f>
        <v>0.6770585657</v>
      </c>
      <c r="E478" s="4">
        <v>0.0</v>
      </c>
      <c r="F478" s="45">
        <f t="shared" si="26"/>
        <v>0.01666666667</v>
      </c>
      <c r="G478" s="40">
        <f t="shared" si="27"/>
        <v>0.1666666667</v>
      </c>
      <c r="H478" s="4">
        <f>A!$B$3 * 3</f>
        <v>224.9868</v>
      </c>
      <c r="I478" s="4">
        <f>A!$B$2*E478</f>
        <v>0</v>
      </c>
      <c r="J478" s="54">
        <f t="shared" si="28"/>
        <v>3.233333333</v>
      </c>
      <c r="K478" s="53"/>
      <c r="N478" s="26"/>
      <c r="P478" s="26"/>
      <c r="R478" s="26"/>
      <c r="S478" s="27"/>
      <c r="T478" s="30"/>
    </row>
    <row r="479">
      <c r="A479" s="37" t="s">
        <v>492</v>
      </c>
      <c r="B479" s="9">
        <f>B478+F478*(D478*I478-(A!$B$4*(G478+B478/H478)^(1/2)))</f>
        <v>0.3976879586</v>
      </c>
      <c r="C479" s="37" t="s">
        <v>493</v>
      </c>
      <c r="D479" s="36">
        <f>D478+(F478*B478*(A!$B$8-D478)/(A!$B$12*A!$B$10))</f>
        <v>0.6770855803</v>
      </c>
      <c r="E479" s="4">
        <v>0.0</v>
      </c>
      <c r="F479" s="45">
        <f t="shared" si="26"/>
        <v>0.01666666667</v>
      </c>
      <c r="G479" s="40">
        <f t="shared" si="27"/>
        <v>0.1666666667</v>
      </c>
      <c r="H479" s="4">
        <f>A!$B$3 * 3</f>
        <v>224.9868</v>
      </c>
      <c r="I479" s="4">
        <f>A!$B$2*E479</f>
        <v>0</v>
      </c>
      <c r="J479" s="54">
        <f t="shared" si="28"/>
        <v>3.25</v>
      </c>
      <c r="K479" s="53"/>
      <c r="N479" s="26"/>
      <c r="P479" s="26"/>
      <c r="R479" s="26"/>
      <c r="S479" s="27"/>
      <c r="T479" s="30"/>
    </row>
    <row r="480">
      <c r="A480" s="37" t="s">
        <v>494</v>
      </c>
      <c r="B480" s="9">
        <f>B479+F479*(D479*I479-(A!$B$4*(G479+B479/H479)^(1/2)))</f>
        <v>0.3429669657</v>
      </c>
      <c r="C480" s="37" t="s">
        <v>495</v>
      </c>
      <c r="D480" s="36">
        <f>D479+(F479*B479*(A!$B$8-D479)/(A!$B$12*A!$B$10))</f>
        <v>0.6771093225</v>
      </c>
      <c r="E480" s="4">
        <v>0.0</v>
      </c>
      <c r="F480" s="45">
        <f t="shared" si="26"/>
        <v>0.01666666667</v>
      </c>
      <c r="G480" s="40">
        <f t="shared" si="27"/>
        <v>0.1666666667</v>
      </c>
      <c r="H480" s="4">
        <f>A!$B$3 * 3</f>
        <v>224.9868</v>
      </c>
      <c r="I480" s="4">
        <f>A!$B$2*E480</f>
        <v>0</v>
      </c>
      <c r="J480" s="54">
        <f t="shared" si="28"/>
        <v>3.266666667</v>
      </c>
      <c r="K480" s="53"/>
      <c r="N480" s="26"/>
      <c r="P480" s="26"/>
      <c r="R480" s="26"/>
      <c r="S480" s="27"/>
      <c r="T480" s="30"/>
    </row>
    <row r="481">
      <c r="A481" s="37" t="s">
        <v>496</v>
      </c>
      <c r="B481" s="9">
        <f>B480+F480*(D480*I480-(A!$B$4*(G480+B480/H480)^(1/2)))</f>
        <v>0.2882854956</v>
      </c>
      <c r="C481" s="37" t="s">
        <v>497</v>
      </c>
      <c r="D481" s="36">
        <f>D480+(F480*B480*(A!$B$8-D480)/(A!$B$12*A!$B$10))</f>
        <v>0.6771297956</v>
      </c>
      <c r="E481" s="4">
        <v>0.0</v>
      </c>
      <c r="F481" s="45">
        <f t="shared" si="26"/>
        <v>0.01666666667</v>
      </c>
      <c r="G481" s="40">
        <f t="shared" si="27"/>
        <v>0.1666666667</v>
      </c>
      <c r="H481" s="4">
        <f>A!$B$3 * 3</f>
        <v>224.9868</v>
      </c>
      <c r="I481" s="4">
        <f>A!$B$2*E481</f>
        <v>0</v>
      </c>
      <c r="J481" s="54">
        <f t="shared" si="28"/>
        <v>3.283333333</v>
      </c>
      <c r="K481" s="53"/>
      <c r="N481" s="26"/>
      <c r="P481" s="26"/>
      <c r="R481" s="26"/>
      <c r="S481" s="27"/>
      <c r="T481" s="30"/>
    </row>
    <row r="482">
      <c r="A482" s="37" t="s">
        <v>498</v>
      </c>
      <c r="B482" s="9">
        <f>B481+F481*(D481*I481-(A!$B$4*(G481+B481/H481)^(1/2)))</f>
        <v>0.2336435482</v>
      </c>
      <c r="C482" s="37" t="s">
        <v>499</v>
      </c>
      <c r="D482" s="36">
        <f>D481+(F481*B481*(A!$B$8-D481)/(A!$B$12*A!$B$10))</f>
        <v>0.677147003</v>
      </c>
      <c r="E482" s="4">
        <v>0.0</v>
      </c>
      <c r="F482" s="45">
        <f t="shared" si="26"/>
        <v>0.01666666667</v>
      </c>
      <c r="G482" s="40">
        <f t="shared" si="27"/>
        <v>0.1666666667</v>
      </c>
      <c r="H482" s="4">
        <f>A!$B$3 * 3</f>
        <v>224.9868</v>
      </c>
      <c r="I482" s="4">
        <f>A!$B$2*E482</f>
        <v>0</v>
      </c>
      <c r="J482" s="54">
        <f t="shared" si="28"/>
        <v>3.3</v>
      </c>
      <c r="K482" s="53"/>
      <c r="N482" s="26"/>
      <c r="P482" s="26"/>
      <c r="R482" s="26"/>
      <c r="S482" s="27"/>
      <c r="T482" s="30"/>
    </row>
    <row r="483">
      <c r="A483" s="37" t="s">
        <v>500</v>
      </c>
      <c r="B483" s="9">
        <f>B482+F482*(D482*I482-(A!$B$4*(G482+B482/H482)^(1/2)))</f>
        <v>0.1790411236</v>
      </c>
      <c r="C483" s="37" t="s">
        <v>501</v>
      </c>
      <c r="D483" s="36">
        <f>D482+(F482*B482*(A!$B$8-D482)/(A!$B$12*A!$B$10))</f>
        <v>0.6771609478</v>
      </c>
      <c r="E483" s="4">
        <v>0.0</v>
      </c>
      <c r="F483" s="45">
        <f t="shared" si="26"/>
        <v>0.01666666667</v>
      </c>
      <c r="G483" s="40">
        <f t="shared" si="27"/>
        <v>0.1666666667</v>
      </c>
      <c r="H483" s="4">
        <f>A!$B$3 * 3</f>
        <v>224.9868</v>
      </c>
      <c r="I483" s="4">
        <f>A!$B$2*E483</f>
        <v>0</v>
      </c>
      <c r="J483" s="54">
        <f t="shared" si="28"/>
        <v>3.316666667</v>
      </c>
      <c r="K483" s="53"/>
      <c r="N483" s="26"/>
      <c r="P483" s="26"/>
      <c r="R483" s="26"/>
      <c r="S483" s="27"/>
      <c r="T483" s="30"/>
    </row>
    <row r="484">
      <c r="A484" s="37" t="s">
        <v>502</v>
      </c>
      <c r="B484" s="9">
        <f>B483+F483*(D483*I483-(A!$B$4*(G483+B483/H483)^(1/2)))</f>
        <v>0.1244782218</v>
      </c>
      <c r="C484" s="37" t="s">
        <v>503</v>
      </c>
      <c r="D484" s="36">
        <f>D483+(F483*B483*(A!$B$8-D483)/(A!$B$12*A!$B$10))</f>
        <v>0.677171633</v>
      </c>
      <c r="E484" s="4">
        <v>0.0</v>
      </c>
      <c r="F484" s="45">
        <f t="shared" si="26"/>
        <v>0.01666666667</v>
      </c>
      <c r="G484" s="40">
        <f t="shared" si="27"/>
        <v>0.1666666667</v>
      </c>
      <c r="H484" s="4">
        <f>A!$B$3 * 3</f>
        <v>224.9868</v>
      </c>
      <c r="I484" s="4">
        <f>A!$B$2*E484</f>
        <v>0</v>
      </c>
      <c r="J484" s="54">
        <f t="shared" si="28"/>
        <v>3.333333333</v>
      </c>
      <c r="K484" s="53"/>
      <c r="N484" s="26"/>
      <c r="P484" s="26"/>
      <c r="R484" s="26"/>
      <c r="S484" s="27"/>
      <c r="T484" s="30"/>
    </row>
    <row r="485">
      <c r="A485" s="37" t="s">
        <v>504</v>
      </c>
      <c r="B485" s="9">
        <f>B484+F484*(D484*I484-(A!$B$4*(G484+B484/H484)^(1/2)))</f>
        <v>0.06995484285</v>
      </c>
      <c r="C485" s="37" t="s">
        <v>505</v>
      </c>
      <c r="D485" s="36">
        <f>D484+(F484*B484*(A!$B$8-D484)/(A!$B$12*A!$B$10))</f>
        <v>0.6771790615</v>
      </c>
      <c r="E485" s="4">
        <v>0.0</v>
      </c>
      <c r="F485" s="45">
        <f t="shared" si="26"/>
        <v>0.01666666667</v>
      </c>
      <c r="G485" s="40">
        <f t="shared" si="27"/>
        <v>0.1666666667</v>
      </c>
      <c r="H485" s="4">
        <f>A!$B$3 * 3</f>
        <v>224.9868</v>
      </c>
      <c r="I485" s="4">
        <f>A!$B$2*E485</f>
        <v>0</v>
      </c>
      <c r="J485" s="54">
        <f t="shared" si="28"/>
        <v>3.35</v>
      </c>
      <c r="K485" s="53"/>
      <c r="N485" s="26"/>
      <c r="P485" s="26"/>
      <c r="R485" s="26"/>
      <c r="S485" s="27"/>
      <c r="T485" s="30"/>
    </row>
    <row r="486">
      <c r="A486" s="10" t="s">
        <v>506</v>
      </c>
      <c r="B486" s="9">
        <f>B485+F485*(D485*I485-(A!$B$4*(G485+B485/H485)^(1/2)))</f>
        <v>0.01547098668</v>
      </c>
      <c r="C486" s="37" t="s">
        <v>507</v>
      </c>
      <c r="D486" s="36">
        <f>D485+(F485*B485*(A!$B$8-D485)/(A!$B$12*A!$B$10))</f>
        <v>0.6771832361</v>
      </c>
      <c r="E486" s="4">
        <v>0.0</v>
      </c>
      <c r="F486" s="45">
        <f t="shared" si="26"/>
        <v>0.01666666667</v>
      </c>
      <c r="G486" s="40">
        <f t="shared" si="27"/>
        <v>0.1666666667</v>
      </c>
      <c r="H486" s="4">
        <f>A!$B$3 * 3</f>
        <v>224.9868</v>
      </c>
      <c r="I486" s="4">
        <f>A!$B$2*E486</f>
        <v>0</v>
      </c>
      <c r="J486" s="54">
        <f t="shared" si="28"/>
        <v>3.366666667</v>
      </c>
      <c r="K486" s="53"/>
      <c r="N486" s="26"/>
      <c r="P486" s="26"/>
      <c r="R486" s="26"/>
      <c r="S486" s="27"/>
      <c r="T486" s="30"/>
    </row>
    <row r="487">
      <c r="A487" s="37" t="s">
        <v>508</v>
      </c>
      <c r="B487" s="9">
        <f>B486+F486*(D486*I486-(A!$B$4*(G486+B486/H486)^(1/2)))</f>
        <v>-0.03897334667</v>
      </c>
      <c r="C487" s="37" t="s">
        <v>509</v>
      </c>
      <c r="D487" s="36">
        <f>D486+(F486*B486*(A!$B$8-D486)/(A!$B$12*A!$B$10))</f>
        <v>0.6771841593</v>
      </c>
      <c r="E487" s="4">
        <v>0.0</v>
      </c>
      <c r="F487" s="45">
        <f t="shared" si="26"/>
        <v>0.01666666667</v>
      </c>
      <c r="G487" s="40">
        <f t="shared" si="27"/>
        <v>0.1666666667</v>
      </c>
      <c r="H487" s="4">
        <f>A!$B$3 * 3</f>
        <v>224.9868</v>
      </c>
      <c r="I487" s="4">
        <f>A!$B$2*E487</f>
        <v>0</v>
      </c>
      <c r="J487" s="54">
        <f t="shared" si="28"/>
        <v>3.383333333</v>
      </c>
      <c r="N487" s="26"/>
      <c r="P487" s="26"/>
      <c r="R487" s="26"/>
      <c r="S487" s="27"/>
      <c r="T487" s="30"/>
    </row>
    <row r="488">
      <c r="A488" s="26"/>
      <c r="C488" s="26"/>
      <c r="E488" s="26"/>
      <c r="F488" s="27"/>
      <c r="G488" s="30"/>
      <c r="N488" s="26"/>
      <c r="P488" s="26"/>
      <c r="R488" s="26"/>
      <c r="S488" s="27"/>
      <c r="T488" s="30"/>
    </row>
    <row r="489">
      <c r="N489" s="26"/>
      <c r="P489" s="26"/>
      <c r="R489" s="26"/>
      <c r="S489" s="27"/>
      <c r="T489" s="30"/>
    </row>
    <row r="490">
      <c r="G490" s="30"/>
      <c r="N490" s="26"/>
      <c r="P490" s="26"/>
      <c r="R490" s="26"/>
      <c r="S490" s="27"/>
      <c r="T490" s="30"/>
    </row>
    <row r="491">
      <c r="A491" s="24" t="s">
        <v>78</v>
      </c>
      <c r="B491" s="25">
        <f>15/60</f>
        <v>0.25</v>
      </c>
      <c r="C491" s="4" t="s">
        <v>90</v>
      </c>
      <c r="D491" s="29">
        <f>SUM(F512:F751)</f>
        <v>4</v>
      </c>
      <c r="G491" s="30"/>
      <c r="N491" s="26"/>
      <c r="P491" s="26"/>
      <c r="R491" s="26"/>
      <c r="S491" s="27"/>
      <c r="T491" s="30"/>
    </row>
    <row r="492">
      <c r="A492" s="24" t="s">
        <v>79</v>
      </c>
      <c r="B492" s="24">
        <f>162.6/1000</f>
        <v>0.1626</v>
      </c>
      <c r="G492" s="30"/>
      <c r="N492" s="26"/>
      <c r="P492" s="26"/>
      <c r="R492" s="26"/>
      <c r="S492" s="27"/>
      <c r="T492" s="30"/>
    </row>
    <row r="493">
      <c r="A493" s="4" t="s">
        <v>91</v>
      </c>
      <c r="B493" s="4">
        <v>3.0</v>
      </c>
      <c r="G493" s="30"/>
      <c r="N493" s="26"/>
      <c r="P493" s="26"/>
      <c r="R493" s="26"/>
      <c r="S493" s="27"/>
      <c r="T493" s="30"/>
    </row>
    <row r="494">
      <c r="D494" s="36"/>
      <c r="E494" s="12" t="s">
        <v>92</v>
      </c>
      <c r="N494" s="26"/>
      <c r="P494" s="26"/>
      <c r="R494" s="26"/>
      <c r="S494" s="27"/>
      <c r="T494" s="30"/>
    </row>
    <row r="495">
      <c r="A495" s="37" t="s">
        <v>93</v>
      </c>
      <c r="C495" s="37" t="s">
        <v>94</v>
      </c>
      <c r="D495" s="36"/>
      <c r="E495" s="38" t="s">
        <v>95</v>
      </c>
      <c r="F495" s="39" t="s">
        <v>96</v>
      </c>
      <c r="G495" s="40" t="s">
        <v>97</v>
      </c>
      <c r="H495" s="4" t="s">
        <v>98</v>
      </c>
      <c r="I495" s="4" t="s">
        <v>99</v>
      </c>
      <c r="J495" s="4" t="s">
        <v>100</v>
      </c>
      <c r="N495" s="26"/>
      <c r="P495" s="26"/>
      <c r="R495" s="26"/>
      <c r="S495" s="27"/>
      <c r="T495" s="30"/>
    </row>
    <row r="496">
      <c r="A496" s="37" t="s">
        <v>102</v>
      </c>
      <c r="B496" s="16">
        <v>0.0</v>
      </c>
      <c r="C496" s="37" t="s">
        <v>103</v>
      </c>
      <c r="D496" s="42">
        <v>0.6</v>
      </c>
      <c r="E496" s="43">
        <f t="shared" ref="E496:E510" si="29">$B$492</f>
        <v>0.1626</v>
      </c>
      <c r="F496" s="39">
        <f t="shared" ref="F496:F752" si="30">$B$491/15</f>
        <v>0.01666666667</v>
      </c>
      <c r="G496" s="40">
        <f t="shared" ref="G496:G752" si="31">0.5/3</f>
        <v>0.1666666667</v>
      </c>
      <c r="H496" s="4">
        <f>A!$B$3 * 3</f>
        <v>224.9868</v>
      </c>
      <c r="I496" s="4">
        <f>A!$B$2*E496</f>
        <v>100.2653692</v>
      </c>
      <c r="J496" s="4">
        <v>0.0</v>
      </c>
      <c r="N496" s="26"/>
      <c r="P496" s="26"/>
      <c r="R496" s="26"/>
      <c r="S496" s="27"/>
      <c r="T496" s="30"/>
    </row>
    <row r="497">
      <c r="A497" s="37" t="s">
        <v>104</v>
      </c>
      <c r="B497" s="9">
        <f>B496+F496*(D496*I496-(A!$B$4*(G496+B496/H496)^(1/2)))</f>
        <v>0.9482205861</v>
      </c>
      <c r="C497" s="37" t="s">
        <v>105</v>
      </c>
      <c r="D497" s="36">
        <f>D496+(F496*B496*(A!$B$8-D496)/(A!$B$12*A!$B$10))</f>
        <v>0.6</v>
      </c>
      <c r="E497" s="43">
        <f t="shared" si="29"/>
        <v>0.1626</v>
      </c>
      <c r="F497" s="39">
        <f t="shared" si="30"/>
        <v>0.01666666667</v>
      </c>
      <c r="G497" s="40">
        <f t="shared" si="31"/>
        <v>0.1666666667</v>
      </c>
      <c r="H497" s="4">
        <f>A!$B$3 * 3</f>
        <v>224.9868</v>
      </c>
      <c r="I497" s="4">
        <f>A!$B$2*E497</f>
        <v>100.2653692</v>
      </c>
      <c r="J497" s="27">
        <f>F496</f>
        <v>0.01666666667</v>
      </c>
      <c r="N497" s="26"/>
      <c r="P497" s="26"/>
      <c r="R497" s="26"/>
      <c r="S497" s="27"/>
      <c r="T497" s="30"/>
    </row>
    <row r="498">
      <c r="A498" s="37" t="s">
        <v>106</v>
      </c>
      <c r="B498" s="9">
        <f>B497+F497*(D497*I497-(A!$B$4*(G497+B497/H497)^(1/2)))</f>
        <v>1.895757234</v>
      </c>
      <c r="C498" s="37" t="s">
        <v>107</v>
      </c>
      <c r="D498" s="36">
        <f>D497+(F497*B497*(A!$B$8-D497)/(A!$B$12*A!$B$10))</f>
        <v>0.6000761851</v>
      </c>
      <c r="E498" s="43">
        <f t="shared" si="29"/>
        <v>0.1626</v>
      </c>
      <c r="F498" s="39">
        <f t="shared" si="30"/>
        <v>0.01666666667</v>
      </c>
      <c r="G498" s="40">
        <f t="shared" si="31"/>
        <v>0.1666666667</v>
      </c>
      <c r="H498" s="4">
        <f>A!$B$3 * 3</f>
        <v>224.9868</v>
      </c>
      <c r="I498" s="4">
        <f>A!$B$2*E498</f>
        <v>100.2653692</v>
      </c>
      <c r="J498" s="27">
        <f t="shared" ref="J498:J752" si="32">J497+F497</f>
        <v>0.03333333333</v>
      </c>
      <c r="N498" s="26"/>
      <c r="P498" s="26"/>
      <c r="R498" s="26"/>
      <c r="S498" s="27"/>
      <c r="T498" s="30"/>
    </row>
    <row r="499">
      <c r="A499" s="37" t="s">
        <v>108</v>
      </c>
      <c r="B499" s="9">
        <f>B498+F498*(D498*I498-(A!$B$4*(G498+B498/H498)^(1/2)))</f>
        <v>2.842746124</v>
      </c>
      <c r="C499" s="37" t="s">
        <v>109</v>
      </c>
      <c r="D499" s="36">
        <f>D498+(F498*B498*(A!$B$8-D498)/(A!$B$12*A!$B$10))</f>
        <v>0.6002284617</v>
      </c>
      <c r="E499" s="43">
        <f t="shared" si="29"/>
        <v>0.1626</v>
      </c>
      <c r="F499" s="39">
        <f t="shared" si="30"/>
        <v>0.01666666667</v>
      </c>
      <c r="G499" s="40">
        <f t="shared" si="31"/>
        <v>0.1666666667</v>
      </c>
      <c r="H499" s="4">
        <f>A!$B$3 * 3</f>
        <v>224.9868</v>
      </c>
      <c r="I499" s="4">
        <f>A!$B$2*E499</f>
        <v>100.2653692</v>
      </c>
      <c r="J499" s="27">
        <f t="shared" si="32"/>
        <v>0.05</v>
      </c>
      <c r="M499" s="29"/>
      <c r="N499" s="26"/>
      <c r="P499" s="26"/>
      <c r="R499" s="26"/>
      <c r="S499" s="27"/>
      <c r="T499" s="30"/>
    </row>
    <row r="500">
      <c r="A500" s="37" t="s">
        <v>110</v>
      </c>
      <c r="B500" s="9">
        <f>B499+F499*(D499*I499-(A!$B$4*(G499+B499/H499)^(1/2)))</f>
        <v>3.789322865</v>
      </c>
      <c r="C500" s="37" t="s">
        <v>111</v>
      </c>
      <c r="D500" s="36">
        <f>D499+(F499*B499*(A!$B$8-D499)/(A!$B$12*A!$B$10))</f>
        <v>0.6004566893</v>
      </c>
      <c r="E500" s="43">
        <f t="shared" si="29"/>
        <v>0.1626</v>
      </c>
      <c r="F500" s="39">
        <f t="shared" si="30"/>
        <v>0.01666666667</v>
      </c>
      <c r="G500" s="40">
        <f t="shared" si="31"/>
        <v>0.1666666667</v>
      </c>
      <c r="H500" s="4">
        <f>A!$B$3 * 3</f>
        <v>224.9868</v>
      </c>
      <c r="I500" s="4">
        <f>A!$B$2*E500</f>
        <v>100.2653692</v>
      </c>
      <c r="J500" s="27">
        <f t="shared" si="32"/>
        <v>0.06666666667</v>
      </c>
      <c r="N500" s="26"/>
      <c r="P500" s="26"/>
      <c r="R500" s="26"/>
      <c r="S500" s="27"/>
      <c r="T500" s="30"/>
    </row>
    <row r="501">
      <c r="A501" s="37" t="s">
        <v>112</v>
      </c>
      <c r="B501" s="9">
        <f>B500+F500*(D500*I500-(A!$B$4*(G500+B500/H500)^(1/2)))</f>
        <v>4.735622444</v>
      </c>
      <c r="C501" s="37" t="s">
        <v>113</v>
      </c>
      <c r="D501" s="36">
        <f>D500+(F500*B500*(A!$B$8-D500)/(A!$B$12*A!$B$10))</f>
        <v>0.6007606803</v>
      </c>
      <c r="E501" s="43">
        <f t="shared" si="29"/>
        <v>0.1626</v>
      </c>
      <c r="F501" s="39">
        <f t="shared" si="30"/>
        <v>0.01666666667</v>
      </c>
      <c r="G501" s="40">
        <f t="shared" si="31"/>
        <v>0.1666666667</v>
      </c>
      <c r="H501" s="4">
        <f>A!$B$3 * 3</f>
        <v>224.9868</v>
      </c>
      <c r="I501" s="4">
        <f>A!$B$2*E501</f>
        <v>100.2653692</v>
      </c>
      <c r="J501" s="27">
        <f t="shared" si="32"/>
        <v>0.08333333333</v>
      </c>
      <c r="N501" s="26"/>
      <c r="P501" s="26"/>
      <c r="R501" s="26"/>
      <c r="S501" s="27"/>
      <c r="T501" s="30"/>
    </row>
    <row r="502">
      <c r="A502" s="37" t="s">
        <v>114</v>
      </c>
      <c r="B502" s="9">
        <f>B501+F501*(D501*I501-(A!$B$4*(G501+B501/H501)^(1/2)))</f>
        <v>5.681779165</v>
      </c>
      <c r="C502" s="37" t="s">
        <v>115</v>
      </c>
      <c r="D502" s="36">
        <f>D501+(F501*B501*(A!$B$8-D501)/(A!$B$12*A!$B$10))</f>
        <v>0.6011402008</v>
      </c>
      <c r="E502" s="43">
        <f t="shared" si="29"/>
        <v>0.1626</v>
      </c>
      <c r="F502" s="39">
        <f t="shared" si="30"/>
        <v>0.01666666667</v>
      </c>
      <c r="G502" s="40">
        <f t="shared" si="31"/>
        <v>0.1666666667</v>
      </c>
      <c r="H502" s="4">
        <f>A!$B$3 * 3</f>
        <v>224.9868</v>
      </c>
      <c r="I502" s="4">
        <f>A!$B$2*E502</f>
        <v>100.2653692</v>
      </c>
      <c r="J502" s="27">
        <f t="shared" si="32"/>
        <v>0.1</v>
      </c>
      <c r="N502" s="26"/>
      <c r="P502" s="26"/>
      <c r="R502" s="26"/>
      <c r="S502" s="27"/>
      <c r="T502" s="30"/>
    </row>
    <row r="503">
      <c r="A503" s="37" t="s">
        <v>116</v>
      </c>
      <c r="B503" s="9">
        <f>B502+F502*(D502*I502-(A!$B$4*(G502+B502/H502)^(1/2)))</f>
        <v>6.627926591</v>
      </c>
      <c r="C503" s="37" t="s">
        <v>117</v>
      </c>
      <c r="D503" s="36">
        <f>D502+(F502*B502*(A!$B$8-D502)/(A!$B$12*A!$B$10))</f>
        <v>0.6015949704</v>
      </c>
      <c r="E503" s="43">
        <f t="shared" si="29"/>
        <v>0.1626</v>
      </c>
      <c r="F503" s="39">
        <f t="shared" si="30"/>
        <v>0.01666666667</v>
      </c>
      <c r="G503" s="40">
        <f t="shared" si="31"/>
        <v>0.1666666667</v>
      </c>
      <c r="H503" s="4">
        <f>A!$B$3 * 3</f>
        <v>224.9868</v>
      </c>
      <c r="I503" s="4">
        <f>A!$B$2*E503</f>
        <v>100.2653692</v>
      </c>
      <c r="J503" s="27">
        <f t="shared" si="32"/>
        <v>0.1166666667</v>
      </c>
      <c r="N503" s="26"/>
      <c r="P503" s="26"/>
      <c r="R503" s="26"/>
      <c r="S503" s="27"/>
      <c r="T503" s="30"/>
    </row>
    <row r="504">
      <c r="A504" s="37" t="s">
        <v>118</v>
      </c>
      <c r="B504" s="9">
        <f>B503+F503*(D503*I503-(A!$B$4*(G503+B503/H503)^(1/2)))</f>
        <v>7.57419749</v>
      </c>
      <c r="C504" s="37" t="s">
        <v>119</v>
      </c>
      <c r="D504" s="36">
        <f>D503+(F503*B503*(A!$B$8-D503)/(A!$B$12*A!$B$10))</f>
        <v>0.6021246623</v>
      </c>
      <c r="E504" s="43">
        <f t="shared" si="29"/>
        <v>0.1626</v>
      </c>
      <c r="F504" s="39">
        <f t="shared" si="30"/>
        <v>0.01666666667</v>
      </c>
      <c r="G504" s="40">
        <f t="shared" si="31"/>
        <v>0.1666666667</v>
      </c>
      <c r="H504" s="4">
        <f>A!$B$3 * 3</f>
        <v>224.9868</v>
      </c>
      <c r="I504" s="4">
        <f>A!$B$2*E504</f>
        <v>100.2653692</v>
      </c>
      <c r="J504" s="27">
        <f t="shared" si="32"/>
        <v>0.1333333333</v>
      </c>
      <c r="N504" s="26"/>
      <c r="P504" s="26"/>
      <c r="R504" s="26"/>
      <c r="S504" s="27"/>
      <c r="T504" s="30"/>
    </row>
    <row r="505">
      <c r="A505" s="37" t="s">
        <v>120</v>
      </c>
      <c r="B505" s="9">
        <f>B504+F504*(D504*I504-(A!$B$4*(G504+B504/H504)^(1/2)))</f>
        <v>8.520723771</v>
      </c>
      <c r="C505" s="37" t="s">
        <v>121</v>
      </c>
      <c r="D505" s="36">
        <f>D504+(F504*B504*(A!$B$8-D504)/(A!$B$12*A!$B$10))</f>
        <v>0.602728904</v>
      </c>
      <c r="E505" s="43">
        <f t="shared" si="29"/>
        <v>0.1626</v>
      </c>
      <c r="F505" s="39">
        <f t="shared" si="30"/>
        <v>0.01666666667</v>
      </c>
      <c r="G505" s="40">
        <f t="shared" si="31"/>
        <v>0.1666666667</v>
      </c>
      <c r="H505" s="4">
        <f>A!$B$3 * 3</f>
        <v>224.9868</v>
      </c>
      <c r="I505" s="4">
        <f>A!$B$2*E505</f>
        <v>100.2653692</v>
      </c>
      <c r="J505" s="27">
        <f t="shared" si="32"/>
        <v>0.15</v>
      </c>
      <c r="N505" s="26"/>
      <c r="P505" s="26"/>
      <c r="R505" s="26"/>
      <c r="S505" s="27"/>
      <c r="T505" s="30"/>
    </row>
    <row r="506">
      <c r="A506" s="37" t="s">
        <v>122</v>
      </c>
      <c r="B506" s="9">
        <f>B505+F505*(D505*I505-(A!$B$4*(G505+B505/H505)^(1/2)))</f>
        <v>9.467636421</v>
      </c>
      <c r="C506" s="37" t="s">
        <v>123</v>
      </c>
      <c r="D506" s="36">
        <f>D505+(F505*B505*(A!$B$8-D505)/(A!$B$12*A!$B$10))</f>
        <v>0.6034072773</v>
      </c>
      <c r="E506" s="43">
        <f t="shared" si="29"/>
        <v>0.1626</v>
      </c>
      <c r="F506" s="39">
        <f t="shared" si="30"/>
        <v>0.01666666667</v>
      </c>
      <c r="G506" s="40">
        <f t="shared" si="31"/>
        <v>0.1666666667</v>
      </c>
      <c r="H506" s="4">
        <f>A!$B$3 * 3</f>
        <v>224.9868</v>
      </c>
      <c r="I506" s="4">
        <f>A!$B$2*E506</f>
        <v>100.2653692</v>
      </c>
      <c r="J506" s="27">
        <f t="shared" si="32"/>
        <v>0.1666666667</v>
      </c>
      <c r="N506" s="26"/>
      <c r="P506" s="26"/>
      <c r="R506" s="26"/>
      <c r="S506" s="27"/>
      <c r="T506" s="30"/>
    </row>
    <row r="507">
      <c r="A507" s="37" t="s">
        <v>124</v>
      </c>
      <c r="B507" s="9">
        <f>B506+F506*(D506*I506-(A!$B$4*(G506+B506/H506)^(1/2)))</f>
        <v>10.41506545</v>
      </c>
      <c r="C507" s="37" t="s">
        <v>125</v>
      </c>
      <c r="D507" s="36">
        <f>D506+(F506*B506*(A!$B$8-D506)/(A!$B$12*A!$B$10))</f>
        <v>0.6041593184</v>
      </c>
      <c r="E507" s="43">
        <f t="shared" si="29"/>
        <v>0.1626</v>
      </c>
      <c r="F507" s="39">
        <f t="shared" si="30"/>
        <v>0.01666666667</v>
      </c>
      <c r="G507" s="40">
        <f t="shared" si="31"/>
        <v>0.1666666667</v>
      </c>
      <c r="H507" s="4">
        <f>A!$B$3 * 3</f>
        <v>224.9868</v>
      </c>
      <c r="I507" s="4">
        <f>A!$B$2*E507</f>
        <v>100.2653692</v>
      </c>
      <c r="J507" s="27">
        <f t="shared" si="32"/>
        <v>0.1833333333</v>
      </c>
      <c r="N507" s="26"/>
      <c r="P507" s="26"/>
      <c r="R507" s="26"/>
      <c r="S507" s="27"/>
      <c r="T507" s="30"/>
    </row>
    <row r="508">
      <c r="A508" s="37" t="s">
        <v>126</v>
      </c>
      <c r="B508" s="9">
        <f>B507+F507*(D507*I507-(A!$B$4*(G507+B507/H507)^(1/2)))</f>
        <v>11.36313982</v>
      </c>
      <c r="C508" s="37" t="s">
        <v>127</v>
      </c>
      <c r="D508" s="36">
        <f>D507+(F507*B507*(A!$B$8-D507)/(A!$B$12*A!$B$10))</f>
        <v>0.6049845188</v>
      </c>
      <c r="E508" s="43">
        <f t="shared" si="29"/>
        <v>0.1626</v>
      </c>
      <c r="F508" s="39">
        <f t="shared" si="30"/>
        <v>0.01666666667</v>
      </c>
      <c r="G508" s="40">
        <f t="shared" si="31"/>
        <v>0.1666666667</v>
      </c>
      <c r="H508" s="4">
        <f>A!$B$3 * 3</f>
        <v>224.9868</v>
      </c>
      <c r="I508" s="4">
        <f>A!$B$2*E508</f>
        <v>100.2653692</v>
      </c>
      <c r="J508" s="27">
        <f t="shared" si="32"/>
        <v>0.2</v>
      </c>
      <c r="N508" s="26"/>
      <c r="P508" s="26"/>
      <c r="R508" s="26"/>
      <c r="S508" s="27"/>
      <c r="T508" s="30"/>
    </row>
    <row r="509">
      <c r="A509" s="37" t="s">
        <v>128</v>
      </c>
      <c r="B509" s="9">
        <f>B508+F508*(D508*I508-(A!$B$4*(G508+B508/H508)^(1/2)))</f>
        <v>12.3119874</v>
      </c>
      <c r="C509" s="37" t="s">
        <v>129</v>
      </c>
      <c r="D509" s="36">
        <f>D508+(F508*B508*(A!$B$8-D508)/(A!$B$12*A!$B$10))</f>
        <v>0.6058823252</v>
      </c>
      <c r="E509" s="43">
        <f t="shared" si="29"/>
        <v>0.1626</v>
      </c>
      <c r="F509" s="39">
        <f t="shared" si="30"/>
        <v>0.01666666667</v>
      </c>
      <c r="G509" s="40">
        <f t="shared" si="31"/>
        <v>0.1666666667</v>
      </c>
      <c r="H509" s="4">
        <f>A!$B$3 * 3</f>
        <v>224.9868</v>
      </c>
      <c r="I509" s="4">
        <f>A!$B$2*E509</f>
        <v>100.2653692</v>
      </c>
      <c r="J509" s="27">
        <f t="shared" si="32"/>
        <v>0.2166666667</v>
      </c>
      <c r="N509" s="26"/>
      <c r="P509" s="26"/>
      <c r="R509" s="26"/>
      <c r="S509" s="27"/>
      <c r="T509" s="30"/>
    </row>
    <row r="510">
      <c r="A510" s="37" t="s">
        <v>130</v>
      </c>
      <c r="B510" s="9">
        <f>B509+F509*(D509*I509-(A!$B$4*(G509+B509/H509)^(1/2)))</f>
        <v>13.26173488</v>
      </c>
      <c r="C510" s="37" t="s">
        <v>131</v>
      </c>
      <c r="D510" s="36">
        <f>D509+(F509*B509*(A!$B$8-D509)/(A!$B$12*A!$B$10))</f>
        <v>0.60685214</v>
      </c>
      <c r="E510" s="43">
        <f t="shared" si="29"/>
        <v>0.1626</v>
      </c>
      <c r="F510" s="39">
        <f t="shared" si="30"/>
        <v>0.01666666667</v>
      </c>
      <c r="G510" s="40">
        <f t="shared" si="31"/>
        <v>0.1666666667</v>
      </c>
      <c r="H510" s="4">
        <f>A!$B$3 * 3</f>
        <v>224.9868</v>
      </c>
      <c r="I510" s="4">
        <f>A!$B$2*E510</f>
        <v>100.2653692</v>
      </c>
      <c r="J510" s="27">
        <f t="shared" si="32"/>
        <v>0.2333333333</v>
      </c>
      <c r="N510" s="26"/>
      <c r="P510" s="26"/>
      <c r="R510" s="26"/>
      <c r="S510" s="27"/>
      <c r="T510" s="30"/>
    </row>
    <row r="511">
      <c r="A511" s="37" t="s">
        <v>132</v>
      </c>
      <c r="B511" s="44">
        <f>B510+F510*(D510*I510-(A!$B$4*(G510+B510/H510)^(1/2)))</f>
        <v>14.21250772</v>
      </c>
      <c r="C511" s="37" t="s">
        <v>133</v>
      </c>
      <c r="D511" s="36">
        <f>D510+(F510*B510*(A!$B$8-D510)/(A!$B$12*A!$B$10))</f>
        <v>0.6078933219</v>
      </c>
      <c r="E511" s="5">
        <v>0.0</v>
      </c>
      <c r="F511" s="45">
        <f t="shared" si="30"/>
        <v>0.01666666667</v>
      </c>
      <c r="G511" s="40">
        <f t="shared" si="31"/>
        <v>0.1666666667</v>
      </c>
      <c r="H511" s="4">
        <f>A!$B$3 * 3</f>
        <v>224.9868</v>
      </c>
      <c r="I511" s="4">
        <f>A!$B$2*E511</f>
        <v>0</v>
      </c>
      <c r="J511" s="27">
        <f t="shared" si="32"/>
        <v>0.25</v>
      </c>
    </row>
    <row r="512">
      <c r="A512" s="37" t="s">
        <v>134</v>
      </c>
      <c r="B512" s="9">
        <f>B511+F511*(D511*I511-(A!$B$4*(G511+B511/H511)^(1/2)))</f>
        <v>14.14858595</v>
      </c>
      <c r="C512" s="37" t="s">
        <v>135</v>
      </c>
      <c r="D512" s="36">
        <f>D511+(F511*B511*(A!$B$8-D511)/(A!$B$12*A!$B$10))</f>
        <v>0.6090051861</v>
      </c>
      <c r="E512" s="5">
        <v>0.0</v>
      </c>
      <c r="F512" s="45">
        <f t="shared" si="30"/>
        <v>0.01666666667</v>
      </c>
      <c r="G512" s="40">
        <f t="shared" si="31"/>
        <v>0.1666666667</v>
      </c>
      <c r="H512" s="4">
        <f>A!$B$3 * 3</f>
        <v>224.9868</v>
      </c>
      <c r="I512" s="4">
        <f>A!$B$2*E512</f>
        <v>0</v>
      </c>
      <c r="J512" s="27">
        <f t="shared" si="32"/>
        <v>0.2666666667</v>
      </c>
    </row>
    <row r="513">
      <c r="A513" s="37" t="s">
        <v>136</v>
      </c>
      <c r="B513" s="9">
        <f>B512+F512*(D512*I512-(A!$B$4*(G512+B512/H512)^(1/2)))</f>
        <v>14.0847037</v>
      </c>
      <c r="C513" s="37" t="s">
        <v>137</v>
      </c>
      <c r="D513" s="36">
        <f>D512+(F512*B512*(A!$B$8-D512)/(A!$B$12*A!$B$10))</f>
        <v>0.6101078364</v>
      </c>
      <c r="E513" s="5">
        <v>0.0</v>
      </c>
      <c r="F513" s="45">
        <f t="shared" si="30"/>
        <v>0.01666666667</v>
      </c>
      <c r="G513" s="40">
        <f t="shared" si="31"/>
        <v>0.1666666667</v>
      </c>
      <c r="H513" s="4">
        <f>A!$B$3 * 3</f>
        <v>224.9868</v>
      </c>
      <c r="I513" s="4">
        <f>A!$B$2*E513</f>
        <v>0</v>
      </c>
      <c r="J513" s="27">
        <f t="shared" si="32"/>
        <v>0.2833333333</v>
      </c>
    </row>
    <row r="514">
      <c r="A514" s="37" t="s">
        <v>138</v>
      </c>
      <c r="B514" s="9">
        <f>B513+F513*(D513*I513-(A!$B$4*(G513+B513/H513)^(1/2)))</f>
        <v>14.02086098</v>
      </c>
      <c r="C514" s="37" t="s">
        <v>139</v>
      </c>
      <c r="D514" s="36">
        <f>D513+(F513*B513*(A!$B$8-D513)/(A!$B$12*A!$B$10))</f>
        <v>0.6112013489</v>
      </c>
      <c r="E514" s="5">
        <v>0.0</v>
      </c>
      <c r="F514" s="45">
        <f t="shared" si="30"/>
        <v>0.01666666667</v>
      </c>
      <c r="G514" s="40">
        <f t="shared" si="31"/>
        <v>0.1666666667</v>
      </c>
      <c r="H514" s="4">
        <f>A!$B$3 * 3</f>
        <v>224.9868</v>
      </c>
      <c r="I514" s="4">
        <f>A!$B$2*E514</f>
        <v>0</v>
      </c>
      <c r="J514" s="27">
        <f t="shared" si="32"/>
        <v>0.3</v>
      </c>
    </row>
    <row r="515">
      <c r="A515" s="37" t="s">
        <v>140</v>
      </c>
      <c r="B515" s="9">
        <f>B514+F514*(D514*I514-(A!$B$4*(G514+B514/H514)^(1/2)))</f>
        <v>13.95705777</v>
      </c>
      <c r="C515" s="37" t="s">
        <v>141</v>
      </c>
      <c r="D515" s="36">
        <f>D514+(F514*B514*(A!$B$8-D514)/(A!$B$12*A!$B$10))</f>
        <v>0.6122857985</v>
      </c>
      <c r="E515" s="5">
        <v>0.0</v>
      </c>
      <c r="F515" s="45">
        <f t="shared" si="30"/>
        <v>0.01666666667</v>
      </c>
      <c r="G515" s="40">
        <f t="shared" si="31"/>
        <v>0.1666666667</v>
      </c>
      <c r="H515" s="4">
        <f>A!$B$3 * 3</f>
        <v>224.9868</v>
      </c>
      <c r="I515" s="4">
        <f>A!$B$2*E515</f>
        <v>0</v>
      </c>
      <c r="J515" s="27">
        <f t="shared" si="32"/>
        <v>0.3166666667</v>
      </c>
    </row>
    <row r="516">
      <c r="A516" s="37" t="s">
        <v>142</v>
      </c>
      <c r="B516" s="9">
        <f>B515+F515*(D515*I515-(A!$B$4*(G515+B515/H515)^(1/2)))</f>
        <v>13.89329408</v>
      </c>
      <c r="C516" s="37" t="s">
        <v>143</v>
      </c>
      <c r="D516" s="36">
        <f>D515+(F515*B515*(A!$B$8-D515)/(A!$B$12*A!$B$10))</f>
        <v>0.6133612596</v>
      </c>
      <c r="E516" s="5">
        <v>0.0</v>
      </c>
      <c r="F516" s="45">
        <f t="shared" si="30"/>
        <v>0.01666666667</v>
      </c>
      <c r="G516" s="40">
        <f t="shared" si="31"/>
        <v>0.1666666667</v>
      </c>
      <c r="H516" s="4">
        <f>A!$B$3 * 3</f>
        <v>224.9868</v>
      </c>
      <c r="I516" s="4">
        <f>A!$B$2*E516</f>
        <v>0</v>
      </c>
      <c r="J516" s="27">
        <f t="shared" si="32"/>
        <v>0.3333333333</v>
      </c>
    </row>
    <row r="517">
      <c r="A517" s="37" t="s">
        <v>144</v>
      </c>
      <c r="B517" s="9">
        <f>B516+F516*(D516*I516-(A!$B$4*(G516+B516/H516)^(1/2)))</f>
        <v>13.82956992</v>
      </c>
      <c r="C517" s="37" t="s">
        <v>145</v>
      </c>
      <c r="D517" s="36">
        <f>D516+(F516*B516*(A!$B$8-D516)/(A!$B$12*A!$B$10))</f>
        <v>0.6144278057</v>
      </c>
      <c r="E517" s="5">
        <v>0.0</v>
      </c>
      <c r="F517" s="45">
        <f t="shared" si="30"/>
        <v>0.01666666667</v>
      </c>
      <c r="G517" s="40">
        <f t="shared" si="31"/>
        <v>0.1666666667</v>
      </c>
      <c r="H517" s="4">
        <f>A!$B$3 * 3</f>
        <v>224.9868</v>
      </c>
      <c r="I517" s="4">
        <f>A!$B$2*E517</f>
        <v>0</v>
      </c>
      <c r="J517" s="27">
        <f t="shared" si="32"/>
        <v>0.35</v>
      </c>
    </row>
    <row r="518">
      <c r="A518" s="37" t="s">
        <v>146</v>
      </c>
      <c r="B518" s="9">
        <f>B517+F517*(D517*I517-(A!$B$4*(G517+B517/H517)^(1/2)))</f>
        <v>13.76588528</v>
      </c>
      <c r="C518" s="37" t="s">
        <v>147</v>
      </c>
      <c r="D518" s="36">
        <f>D517+(F517*B517*(A!$B$8-D517)/(A!$B$12*A!$B$10))</f>
        <v>0.6154855097</v>
      </c>
      <c r="E518" s="5">
        <v>0.0</v>
      </c>
      <c r="F518" s="45">
        <f t="shared" si="30"/>
        <v>0.01666666667</v>
      </c>
      <c r="G518" s="40">
        <f t="shared" si="31"/>
        <v>0.1666666667</v>
      </c>
      <c r="H518" s="4">
        <f>A!$B$3 * 3</f>
        <v>224.9868</v>
      </c>
      <c r="I518" s="4">
        <f>A!$B$2*E518</f>
        <v>0</v>
      </c>
      <c r="J518" s="27">
        <f t="shared" si="32"/>
        <v>0.3666666667</v>
      </c>
    </row>
    <row r="519">
      <c r="A519" s="37" t="s">
        <v>148</v>
      </c>
      <c r="B519" s="9">
        <f>B518+F518*(D518*I518-(A!$B$4*(G518+B518/H518)^(1/2)))</f>
        <v>13.70224015</v>
      </c>
      <c r="C519" s="37" t="s">
        <v>149</v>
      </c>
      <c r="D519" s="36">
        <f>D518+(F518*B518*(A!$B$8-D518)/(A!$B$12*A!$B$10))</f>
        <v>0.6165344435</v>
      </c>
      <c r="E519" s="5">
        <v>0.0</v>
      </c>
      <c r="F519" s="45">
        <f t="shared" si="30"/>
        <v>0.01666666667</v>
      </c>
      <c r="G519" s="40">
        <f t="shared" si="31"/>
        <v>0.1666666667</v>
      </c>
      <c r="H519" s="4">
        <f>A!$B$3 * 3</f>
        <v>224.9868</v>
      </c>
      <c r="I519" s="4">
        <f>A!$B$2*E519</f>
        <v>0</v>
      </c>
      <c r="J519" s="27">
        <f t="shared" si="32"/>
        <v>0.3833333333</v>
      </c>
    </row>
    <row r="520">
      <c r="A520" s="37" t="s">
        <v>150</v>
      </c>
      <c r="B520" s="9">
        <f>B519+F519*(D519*I519-(A!$B$4*(G519+B519/H519)^(1/2)))</f>
        <v>13.63863455</v>
      </c>
      <c r="C520" s="37" t="s">
        <v>151</v>
      </c>
      <c r="D520" s="36">
        <f>D519+(F519*B519*(A!$B$8-D519)/(A!$B$12*A!$B$10))</f>
        <v>0.6175746783</v>
      </c>
      <c r="E520" s="5">
        <v>0.0</v>
      </c>
      <c r="F520" s="45">
        <f t="shared" si="30"/>
        <v>0.01666666667</v>
      </c>
      <c r="G520" s="40">
        <f t="shared" si="31"/>
        <v>0.1666666667</v>
      </c>
      <c r="H520" s="4">
        <f>A!$B$3 * 3</f>
        <v>224.9868</v>
      </c>
      <c r="I520" s="4">
        <f>A!$B$2*E520</f>
        <v>0</v>
      </c>
      <c r="J520" s="27">
        <f t="shared" si="32"/>
        <v>0.4</v>
      </c>
    </row>
    <row r="521">
      <c r="A521" s="37" t="s">
        <v>152</v>
      </c>
      <c r="B521" s="9">
        <f>B520+F520*(D520*I520-(A!$B$4*(G520+B520/H520)^(1/2)))</f>
        <v>13.57506847</v>
      </c>
      <c r="C521" s="37" t="s">
        <v>153</v>
      </c>
      <c r="D521" s="36">
        <f>D520+(F520*B520*(A!$B$8-D520)/(A!$B$12*A!$B$10))</f>
        <v>0.6186062848</v>
      </c>
      <c r="E521" s="5">
        <v>0.0</v>
      </c>
      <c r="F521" s="45">
        <f t="shared" si="30"/>
        <v>0.01666666667</v>
      </c>
      <c r="G521" s="40">
        <f t="shared" si="31"/>
        <v>0.1666666667</v>
      </c>
      <c r="H521" s="4">
        <f>A!$B$3 * 3</f>
        <v>224.9868</v>
      </c>
      <c r="I521" s="4">
        <f>A!$B$2*E521</f>
        <v>0</v>
      </c>
      <c r="J521" s="27">
        <f t="shared" si="32"/>
        <v>0.4166666667</v>
      </c>
    </row>
    <row r="522">
      <c r="A522" s="37" t="s">
        <v>154</v>
      </c>
      <c r="B522" s="9">
        <f>B521+F521*(D521*I521-(A!$B$4*(G521+B521/H521)^(1/2)))</f>
        <v>13.51154191</v>
      </c>
      <c r="C522" s="37" t="s">
        <v>155</v>
      </c>
      <c r="D522" s="36">
        <f>D521+(F521*B521*(A!$B$8-D521)/(A!$B$12*A!$B$10))</f>
        <v>0.6196293327</v>
      </c>
      <c r="E522" s="5">
        <v>0.0</v>
      </c>
      <c r="F522" s="45">
        <f t="shared" si="30"/>
        <v>0.01666666667</v>
      </c>
      <c r="G522" s="40">
        <f t="shared" si="31"/>
        <v>0.1666666667</v>
      </c>
      <c r="H522" s="4">
        <f>A!$B$3 * 3</f>
        <v>224.9868</v>
      </c>
      <c r="I522" s="4">
        <f>A!$B$2*E522</f>
        <v>0</v>
      </c>
      <c r="J522" s="27">
        <f t="shared" si="32"/>
        <v>0.4333333333</v>
      </c>
    </row>
    <row r="523">
      <c r="A523" s="37" t="s">
        <v>156</v>
      </c>
      <c r="B523" s="9">
        <f>B522+F522*(D522*I522-(A!$B$4*(G522+B522/H522)^(1/2)))</f>
        <v>13.44805487</v>
      </c>
      <c r="C523" s="37" t="s">
        <v>157</v>
      </c>
      <c r="D523" s="36">
        <f>D522+(F522*B522*(A!$B$8-D522)/(A!$B$12*A!$B$10))</f>
        <v>0.620643891</v>
      </c>
      <c r="E523" s="5">
        <v>0.0</v>
      </c>
      <c r="F523" s="45">
        <f t="shared" si="30"/>
        <v>0.01666666667</v>
      </c>
      <c r="G523" s="40">
        <f t="shared" si="31"/>
        <v>0.1666666667</v>
      </c>
      <c r="H523" s="4">
        <f>A!$B$3 * 3</f>
        <v>224.9868</v>
      </c>
      <c r="I523" s="4">
        <f>A!$B$2*E523</f>
        <v>0</v>
      </c>
      <c r="J523" s="27">
        <f t="shared" si="32"/>
        <v>0.45</v>
      </c>
    </row>
    <row r="524">
      <c r="A524" s="37" t="s">
        <v>158</v>
      </c>
      <c r="B524" s="9">
        <f>B523+F523*(D523*I523-(A!$B$4*(G523+B523/H523)^(1/2)))</f>
        <v>13.38460735</v>
      </c>
      <c r="C524" s="37" t="s">
        <v>159</v>
      </c>
      <c r="D524" s="36">
        <f>D523+(F523*B523*(A!$B$8-D523)/(A!$B$12*A!$B$10))</f>
        <v>0.6216500282</v>
      </c>
      <c r="E524" s="5">
        <v>0.0</v>
      </c>
      <c r="F524" s="45">
        <f t="shared" si="30"/>
        <v>0.01666666667</v>
      </c>
      <c r="G524" s="40">
        <f t="shared" si="31"/>
        <v>0.1666666667</v>
      </c>
      <c r="H524" s="4">
        <f>A!$B$3 * 3</f>
        <v>224.9868</v>
      </c>
      <c r="I524" s="4">
        <f>A!$B$2*E524</f>
        <v>0</v>
      </c>
      <c r="J524" s="27">
        <f t="shared" si="32"/>
        <v>0.4666666667</v>
      </c>
    </row>
    <row r="525">
      <c r="A525" s="37" t="s">
        <v>160</v>
      </c>
      <c r="B525" s="9">
        <f>B524+F524*(D524*I524-(A!$B$4*(G524+B524/H524)^(1/2)))</f>
        <v>13.32119935</v>
      </c>
      <c r="C525" s="37" t="s">
        <v>161</v>
      </c>
      <c r="D525" s="36">
        <f>D524+(F524*B524*(A!$B$8-D524)/(A!$B$12*A!$B$10))</f>
        <v>0.6226478117</v>
      </c>
      <c r="E525" s="5">
        <v>0.0</v>
      </c>
      <c r="F525" s="45">
        <f t="shared" si="30"/>
        <v>0.01666666667</v>
      </c>
      <c r="G525" s="40">
        <f t="shared" si="31"/>
        <v>0.1666666667</v>
      </c>
      <c r="H525" s="4">
        <f>A!$B$3 * 3</f>
        <v>224.9868</v>
      </c>
      <c r="I525" s="4">
        <f>A!$B$2*E525</f>
        <v>0</v>
      </c>
      <c r="J525" s="27">
        <f t="shared" si="32"/>
        <v>0.4833333333</v>
      </c>
    </row>
    <row r="526">
      <c r="A526" s="37" t="s">
        <v>162</v>
      </c>
      <c r="B526" s="9">
        <f>B525+F525*(D525*I525-(A!$B$4*(G525+B525/H525)^(1/2)))</f>
        <v>13.25783088</v>
      </c>
      <c r="C526" s="37" t="s">
        <v>163</v>
      </c>
      <c r="D526" s="36">
        <f>D525+(F525*B525*(A!$B$8-D525)/(A!$B$12*A!$B$10))</f>
        <v>0.6236373087</v>
      </c>
      <c r="E526" s="5">
        <v>0.0</v>
      </c>
      <c r="F526" s="45">
        <f t="shared" si="30"/>
        <v>0.01666666667</v>
      </c>
      <c r="G526" s="40">
        <f t="shared" si="31"/>
        <v>0.1666666667</v>
      </c>
      <c r="H526" s="4">
        <f>A!$B$3 * 3</f>
        <v>224.9868</v>
      </c>
      <c r="I526" s="4">
        <f>A!$B$2*E526</f>
        <v>0</v>
      </c>
      <c r="J526" s="27">
        <f t="shared" si="32"/>
        <v>0.5</v>
      </c>
    </row>
    <row r="527">
      <c r="A527" s="37" t="s">
        <v>164</v>
      </c>
      <c r="B527" s="9">
        <f>B526+F526*(D526*I526-(A!$B$4*(G526+B526/H526)^(1/2)))</f>
        <v>13.19450192</v>
      </c>
      <c r="C527" s="37" t="s">
        <v>165</v>
      </c>
      <c r="D527" s="36">
        <f>D526+(F526*B526*(A!$B$8-D526)/(A!$B$12*A!$B$10))</f>
        <v>0.6246185852</v>
      </c>
      <c r="E527" s="5">
        <v>0.0</v>
      </c>
      <c r="F527" s="45">
        <f t="shared" si="30"/>
        <v>0.01666666667</v>
      </c>
      <c r="G527" s="40">
        <f t="shared" si="31"/>
        <v>0.1666666667</v>
      </c>
      <c r="H527" s="4">
        <f>A!$B$3 * 3</f>
        <v>224.9868</v>
      </c>
      <c r="I527" s="4">
        <f>A!$B$2*E527</f>
        <v>0</v>
      </c>
      <c r="J527" s="27">
        <f t="shared" si="32"/>
        <v>0.5166666667</v>
      </c>
    </row>
    <row r="528">
      <c r="A528" s="37" t="s">
        <v>166</v>
      </c>
      <c r="B528" s="9">
        <f>B527+F527*(D527*I527-(A!$B$4*(G527+B527/H527)^(1/2)))</f>
        <v>13.13121248</v>
      </c>
      <c r="C528" s="37" t="s">
        <v>167</v>
      </c>
      <c r="D528" s="36">
        <f>D527+(F527*B527*(A!$B$8-D527)/(A!$B$12*A!$B$10))</f>
        <v>0.625591707</v>
      </c>
      <c r="E528" s="5">
        <v>0.0</v>
      </c>
      <c r="F528" s="45">
        <f t="shared" si="30"/>
        <v>0.01666666667</v>
      </c>
      <c r="G528" s="40">
        <f t="shared" si="31"/>
        <v>0.1666666667</v>
      </c>
      <c r="H528" s="4">
        <f>A!$B$3 * 3</f>
        <v>224.9868</v>
      </c>
      <c r="I528" s="4">
        <f>A!$B$2*E528</f>
        <v>0</v>
      </c>
      <c r="J528" s="27">
        <f t="shared" si="32"/>
        <v>0.5333333333</v>
      </c>
    </row>
    <row r="529">
      <c r="A529" s="37" t="s">
        <v>168</v>
      </c>
      <c r="B529" s="9">
        <f>B528+F528*(D528*I528-(A!$B$4*(G528+B528/H528)^(1/2)))</f>
        <v>13.06796257</v>
      </c>
      <c r="C529" s="37" t="s">
        <v>169</v>
      </c>
      <c r="D529" s="36">
        <f>D528+(F528*B528*(A!$B$8-D528)/(A!$B$12*A!$B$10))</f>
        <v>0.6265567387</v>
      </c>
      <c r="E529" s="5">
        <v>0.0</v>
      </c>
      <c r="F529" s="45">
        <f t="shared" si="30"/>
        <v>0.01666666667</v>
      </c>
      <c r="G529" s="40">
        <f t="shared" si="31"/>
        <v>0.1666666667</v>
      </c>
      <c r="H529" s="4">
        <f>A!$B$3 * 3</f>
        <v>224.9868</v>
      </c>
      <c r="I529" s="4">
        <f>A!$B$2*E529</f>
        <v>0</v>
      </c>
      <c r="J529" s="27">
        <f t="shared" si="32"/>
        <v>0.55</v>
      </c>
    </row>
    <row r="530">
      <c r="A530" s="37" t="s">
        <v>170</v>
      </c>
      <c r="B530" s="9">
        <f>B529+F529*(D529*I529-(A!$B$4*(G529+B529/H529)^(1/2)))</f>
        <v>13.00475217</v>
      </c>
      <c r="C530" s="37" t="s">
        <v>171</v>
      </c>
      <c r="D530" s="36">
        <f>D529+(F529*B529*(A!$B$8-D529)/(A!$B$12*A!$B$10))</f>
        <v>0.6275137447</v>
      </c>
      <c r="E530" s="5">
        <v>0.0</v>
      </c>
      <c r="F530" s="45">
        <f t="shared" si="30"/>
        <v>0.01666666667</v>
      </c>
      <c r="G530" s="40">
        <f t="shared" si="31"/>
        <v>0.1666666667</v>
      </c>
      <c r="H530" s="4">
        <f>A!$B$3 * 3</f>
        <v>224.9868</v>
      </c>
      <c r="I530" s="4">
        <f>A!$B$2*E530</f>
        <v>0</v>
      </c>
      <c r="J530" s="27">
        <f t="shared" si="32"/>
        <v>0.5666666667</v>
      </c>
    </row>
    <row r="531">
      <c r="A531" s="37" t="s">
        <v>172</v>
      </c>
      <c r="B531" s="9">
        <f>B530+F530*(D530*I530-(A!$B$4*(G530+B530/H530)^(1/2)))</f>
        <v>12.9415813</v>
      </c>
      <c r="C531" s="37" t="s">
        <v>173</v>
      </c>
      <c r="D531" s="36">
        <f>D530+(F530*B530*(A!$B$8-D530)/(A!$B$12*A!$B$10))</f>
        <v>0.6284627884</v>
      </c>
      <c r="E531" s="5">
        <v>0.0</v>
      </c>
      <c r="F531" s="45">
        <f t="shared" si="30"/>
        <v>0.01666666667</v>
      </c>
      <c r="G531" s="40">
        <f t="shared" si="31"/>
        <v>0.1666666667</v>
      </c>
      <c r="H531" s="4">
        <f>A!$B$3 * 3</f>
        <v>224.9868</v>
      </c>
      <c r="I531" s="4">
        <f>A!$B$2*E531</f>
        <v>0</v>
      </c>
      <c r="J531" s="27">
        <f t="shared" si="32"/>
        <v>0.5833333333</v>
      </c>
    </row>
    <row r="532">
      <c r="A532" s="37" t="s">
        <v>174</v>
      </c>
      <c r="B532" s="9">
        <f>B531+F531*(D531*I531-(A!$B$4*(G531+B531/H531)^(1/2)))</f>
        <v>12.87844995</v>
      </c>
      <c r="C532" s="37" t="s">
        <v>175</v>
      </c>
      <c r="D532" s="36">
        <f>D531+(F531*B531*(A!$B$8-D531)/(A!$B$12*A!$B$10))</f>
        <v>0.6294039327</v>
      </c>
      <c r="E532" s="5">
        <v>0.0</v>
      </c>
      <c r="F532" s="45">
        <f t="shared" si="30"/>
        <v>0.01666666667</v>
      </c>
      <c r="G532" s="40">
        <f t="shared" si="31"/>
        <v>0.1666666667</v>
      </c>
      <c r="H532" s="4">
        <f>A!$B$3 * 3</f>
        <v>224.9868</v>
      </c>
      <c r="I532" s="4">
        <f>A!$B$2*E532</f>
        <v>0</v>
      </c>
      <c r="J532" s="27">
        <f t="shared" si="32"/>
        <v>0.6</v>
      </c>
    </row>
    <row r="533">
      <c r="A533" s="37" t="s">
        <v>176</v>
      </c>
      <c r="B533" s="9">
        <f>B532+F532*(D532*I532-(A!$B$4*(G532+B532/H532)^(1/2)))</f>
        <v>12.81535812</v>
      </c>
      <c r="C533" s="37" t="s">
        <v>177</v>
      </c>
      <c r="D533" s="36">
        <f>D532+(F532*B532*(A!$B$8-D532)/(A!$B$12*A!$B$10))</f>
        <v>0.6303372399</v>
      </c>
      <c r="E533" s="5">
        <v>0.0</v>
      </c>
      <c r="F533" s="45">
        <f t="shared" si="30"/>
        <v>0.01666666667</v>
      </c>
      <c r="G533" s="40">
        <f t="shared" si="31"/>
        <v>0.1666666667</v>
      </c>
      <c r="H533" s="4">
        <f>A!$B$3 * 3</f>
        <v>224.9868</v>
      </c>
      <c r="I533" s="4">
        <f>A!$B$2*E533</f>
        <v>0</v>
      </c>
      <c r="J533" s="27">
        <f t="shared" si="32"/>
        <v>0.6166666667</v>
      </c>
      <c r="X533" s="29"/>
    </row>
    <row r="534">
      <c r="A534" s="37" t="s">
        <v>178</v>
      </c>
      <c r="B534" s="9">
        <f>B533+F533*(D533*I533-(A!$B$4*(G533+B533/H533)^(1/2)))</f>
        <v>12.75230581</v>
      </c>
      <c r="C534" s="37" t="s">
        <v>179</v>
      </c>
      <c r="D534" s="36">
        <f>D533+(F533*B533*(A!$B$8-D533)/(A!$B$12*A!$B$10))</f>
        <v>0.6312627715</v>
      </c>
      <c r="E534" s="5">
        <v>0.0</v>
      </c>
      <c r="F534" s="45">
        <f t="shared" si="30"/>
        <v>0.01666666667</v>
      </c>
      <c r="G534" s="40">
        <f t="shared" si="31"/>
        <v>0.1666666667</v>
      </c>
      <c r="H534" s="4">
        <f>A!$B$3 * 3</f>
        <v>224.9868</v>
      </c>
      <c r="I534" s="4">
        <f>A!$B$2*E534</f>
        <v>0</v>
      </c>
      <c r="J534" s="27">
        <f t="shared" si="32"/>
        <v>0.6333333333</v>
      </c>
    </row>
    <row r="535">
      <c r="A535" s="37" t="s">
        <v>180</v>
      </c>
      <c r="B535" s="9">
        <f>B534+F534*(D534*I534-(A!$B$4*(G534+B534/H534)^(1/2)))</f>
        <v>12.68929302</v>
      </c>
      <c r="C535" s="37" t="s">
        <v>181</v>
      </c>
      <c r="D535" s="36">
        <f>D534+(F534*B534*(A!$B$8-D534)/(A!$B$12*A!$B$10))</f>
        <v>0.6321805885</v>
      </c>
      <c r="E535" s="5">
        <v>0.0</v>
      </c>
      <c r="F535" s="45">
        <f t="shared" si="30"/>
        <v>0.01666666667</v>
      </c>
      <c r="G535" s="40">
        <f t="shared" si="31"/>
        <v>0.1666666667</v>
      </c>
      <c r="H535" s="4">
        <f>A!$B$3 * 3</f>
        <v>224.9868</v>
      </c>
      <c r="I535" s="4">
        <f>A!$B$2*E535</f>
        <v>0</v>
      </c>
      <c r="J535" s="27">
        <f t="shared" si="32"/>
        <v>0.65</v>
      </c>
    </row>
    <row r="536">
      <c r="A536" s="37" t="s">
        <v>182</v>
      </c>
      <c r="B536" s="9">
        <f>B535+F535*(D535*I535-(A!$B$4*(G535+B535/H535)^(1/2)))</f>
        <v>12.62631975</v>
      </c>
      <c r="C536" s="37" t="s">
        <v>183</v>
      </c>
      <c r="D536" s="36">
        <f>D535+(F535*B535*(A!$B$8-D535)/(A!$B$12*A!$B$10))</f>
        <v>0.6330907511</v>
      </c>
      <c r="E536" s="5">
        <v>0.0</v>
      </c>
      <c r="F536" s="45">
        <f t="shared" si="30"/>
        <v>0.01666666667</v>
      </c>
      <c r="G536" s="40">
        <f t="shared" si="31"/>
        <v>0.1666666667</v>
      </c>
      <c r="H536" s="4">
        <f>A!$B$3 * 3</f>
        <v>224.9868</v>
      </c>
      <c r="I536" s="4">
        <f>A!$B$2*E536</f>
        <v>0</v>
      </c>
      <c r="J536" s="27">
        <f t="shared" si="32"/>
        <v>0.6666666667</v>
      </c>
    </row>
    <row r="537">
      <c r="A537" s="37" t="s">
        <v>184</v>
      </c>
      <c r="B537" s="9">
        <f>B536+F536*(D536*I536-(A!$B$4*(G536+B536/H536)^(1/2)))</f>
        <v>12.563386</v>
      </c>
      <c r="C537" s="37" t="s">
        <v>185</v>
      </c>
      <c r="D537" s="36">
        <f>D536+(F536*B536*(A!$B$8-D536)/(A!$B$12*A!$B$10))</f>
        <v>0.6339933192</v>
      </c>
      <c r="E537" s="5">
        <v>0.0</v>
      </c>
      <c r="F537" s="45">
        <f t="shared" si="30"/>
        <v>0.01666666667</v>
      </c>
      <c r="G537" s="40">
        <f t="shared" si="31"/>
        <v>0.1666666667</v>
      </c>
      <c r="H537" s="4">
        <f>A!$B$3 * 3</f>
        <v>224.9868</v>
      </c>
      <c r="I537" s="4">
        <f>A!$B$2*E537</f>
        <v>0</v>
      </c>
      <c r="J537" s="27">
        <f t="shared" si="32"/>
        <v>0.6833333333</v>
      </c>
    </row>
    <row r="538">
      <c r="A538" s="37" t="s">
        <v>186</v>
      </c>
      <c r="B538" s="9">
        <f>B537+F537*(D537*I537-(A!$B$4*(G537+B537/H537)^(1/2)))</f>
        <v>12.50049177</v>
      </c>
      <c r="C538" s="37" t="s">
        <v>187</v>
      </c>
      <c r="D538" s="36">
        <f>D537+(F537*B537*(A!$B$8-D537)/(A!$B$12*A!$B$10))</f>
        <v>0.6348883516</v>
      </c>
      <c r="E538" s="5">
        <v>0.0</v>
      </c>
      <c r="F538" s="45">
        <f t="shared" si="30"/>
        <v>0.01666666667</v>
      </c>
      <c r="G538" s="40">
        <f t="shared" si="31"/>
        <v>0.1666666667</v>
      </c>
      <c r="H538" s="4">
        <f>A!$B$3 * 3</f>
        <v>224.9868</v>
      </c>
      <c r="I538" s="4">
        <f>A!$B$2*E538</f>
        <v>0</v>
      </c>
      <c r="J538" s="27">
        <f t="shared" si="32"/>
        <v>0.7</v>
      </c>
    </row>
    <row r="539">
      <c r="A539" s="37" t="s">
        <v>188</v>
      </c>
      <c r="B539" s="9">
        <f>B538+F538*(D538*I538-(A!$B$4*(G538+B538/H538)^(1/2)))</f>
        <v>12.43763707</v>
      </c>
      <c r="C539" s="37" t="s">
        <v>189</v>
      </c>
      <c r="D539" s="36">
        <f>D538+(F538*B538*(A!$B$8-D538)/(A!$B$12*A!$B$10))</f>
        <v>0.635775907</v>
      </c>
      <c r="E539" s="5">
        <v>0.0</v>
      </c>
      <c r="F539" s="45">
        <f t="shared" si="30"/>
        <v>0.01666666667</v>
      </c>
      <c r="G539" s="40">
        <f t="shared" si="31"/>
        <v>0.1666666667</v>
      </c>
      <c r="H539" s="4">
        <f>A!$B$3 * 3</f>
        <v>224.9868</v>
      </c>
      <c r="I539" s="4">
        <f>A!$B$2*E539</f>
        <v>0</v>
      </c>
      <c r="J539" s="27">
        <f t="shared" si="32"/>
        <v>0.7166666667</v>
      </c>
    </row>
    <row r="540">
      <c r="A540" s="37" t="s">
        <v>190</v>
      </c>
      <c r="B540" s="9">
        <f>B539+F539*(D539*I539-(A!$B$4*(G539+B539/H539)^(1/2)))</f>
        <v>12.37482188</v>
      </c>
      <c r="C540" s="37" t="s">
        <v>191</v>
      </c>
      <c r="D540" s="36">
        <f>D539+(F539*B539*(A!$B$8-D539)/(A!$B$12*A!$B$10))</f>
        <v>0.6366560431</v>
      </c>
      <c r="E540" s="5">
        <v>0.0</v>
      </c>
      <c r="F540" s="45">
        <f t="shared" si="30"/>
        <v>0.01666666667</v>
      </c>
      <c r="G540" s="40">
        <f t="shared" si="31"/>
        <v>0.1666666667</v>
      </c>
      <c r="H540" s="4">
        <f>A!$B$3 * 3</f>
        <v>224.9868</v>
      </c>
      <c r="I540" s="4">
        <f>A!$B$2*E540</f>
        <v>0</v>
      </c>
      <c r="J540" s="27">
        <f t="shared" si="32"/>
        <v>0.7333333333</v>
      </c>
    </row>
    <row r="541">
      <c r="A541" s="37" t="s">
        <v>192</v>
      </c>
      <c r="B541" s="9">
        <f>B540+F540*(D540*I540-(A!$B$4*(G540+B540/H540)^(1/2)))</f>
        <v>12.31204622</v>
      </c>
      <c r="C541" s="37" t="s">
        <v>193</v>
      </c>
      <c r="D541" s="36">
        <f>D540+(F540*B540*(A!$B$8-D540)/(A!$B$12*A!$B$10))</f>
        <v>0.6375288171</v>
      </c>
      <c r="E541" s="5">
        <v>0.0</v>
      </c>
      <c r="F541" s="45">
        <f t="shared" si="30"/>
        <v>0.01666666667</v>
      </c>
      <c r="G541" s="40">
        <f t="shared" si="31"/>
        <v>0.1666666667</v>
      </c>
      <c r="H541" s="4">
        <f>A!$B$3 * 3</f>
        <v>224.9868</v>
      </c>
      <c r="I541" s="4">
        <f>A!$B$2*E541</f>
        <v>0</v>
      </c>
      <c r="J541" s="27">
        <f t="shared" si="32"/>
        <v>0.75</v>
      </c>
    </row>
    <row r="542">
      <c r="A542" s="37" t="s">
        <v>194</v>
      </c>
      <c r="B542" s="9">
        <f>B541+F541*(D541*I541-(A!$B$4*(G541+B541/H541)^(1/2)))</f>
        <v>12.24931007</v>
      </c>
      <c r="C542" s="37" t="s">
        <v>195</v>
      </c>
      <c r="D542" s="36">
        <f>D541+(F541*B541*(A!$B$8-D541)/(A!$B$12*A!$B$10))</f>
        <v>0.6383942859</v>
      </c>
      <c r="E542" s="5">
        <v>0.0</v>
      </c>
      <c r="F542" s="45">
        <f t="shared" si="30"/>
        <v>0.01666666667</v>
      </c>
      <c r="G542" s="40">
        <f t="shared" si="31"/>
        <v>0.1666666667</v>
      </c>
      <c r="H542" s="4">
        <f>A!$B$3 * 3</f>
        <v>224.9868</v>
      </c>
      <c r="I542" s="4">
        <f>A!$B$2*E542</f>
        <v>0</v>
      </c>
      <c r="J542" s="27">
        <f t="shared" si="32"/>
        <v>0.7666666667</v>
      </c>
    </row>
    <row r="543">
      <c r="A543" s="37" t="s">
        <v>196</v>
      </c>
      <c r="B543" s="9">
        <f>B542+F542*(D542*I542-(A!$B$4*(G542+B542/H542)^(1/2)))</f>
        <v>12.18661345</v>
      </c>
      <c r="C543" s="37" t="s">
        <v>197</v>
      </c>
      <c r="D543" s="36">
        <f>D542+(F542*B542*(A!$B$8-D542)/(A!$B$12*A!$B$10))</f>
        <v>0.6392525054</v>
      </c>
      <c r="E543" s="5">
        <v>0.0</v>
      </c>
      <c r="F543" s="45">
        <f t="shared" si="30"/>
        <v>0.01666666667</v>
      </c>
      <c r="G543" s="40">
        <f t="shared" si="31"/>
        <v>0.1666666667</v>
      </c>
      <c r="H543" s="4">
        <f>A!$B$3 * 3</f>
        <v>224.9868</v>
      </c>
      <c r="I543" s="4">
        <f>A!$B$2*E543</f>
        <v>0</v>
      </c>
      <c r="J543" s="27">
        <f t="shared" si="32"/>
        <v>0.7833333333</v>
      </c>
    </row>
    <row r="544">
      <c r="A544" s="37" t="s">
        <v>198</v>
      </c>
      <c r="B544" s="9">
        <f>B543+F543*(D543*I543-(A!$B$4*(G543+B543/H543)^(1/2)))</f>
        <v>12.12395635</v>
      </c>
      <c r="C544" s="37" t="s">
        <v>199</v>
      </c>
      <c r="D544" s="36">
        <f>D543+(F543*B543*(A!$B$8-D543)/(A!$B$12*A!$B$10))</f>
        <v>0.6401035312</v>
      </c>
      <c r="E544" s="5">
        <v>0.0</v>
      </c>
      <c r="F544" s="45">
        <f t="shared" si="30"/>
        <v>0.01666666667</v>
      </c>
      <c r="G544" s="40">
        <f t="shared" si="31"/>
        <v>0.1666666667</v>
      </c>
      <c r="H544" s="4">
        <f>A!$B$3 * 3</f>
        <v>224.9868</v>
      </c>
      <c r="I544" s="4">
        <f>A!$B$2*E544</f>
        <v>0</v>
      </c>
      <c r="J544" s="27">
        <f t="shared" si="32"/>
        <v>0.8</v>
      </c>
    </row>
    <row r="545">
      <c r="A545" s="37" t="s">
        <v>200</v>
      </c>
      <c r="B545" s="9">
        <f>B544+F544*(D544*I544-(A!$B$4*(G544+B544/H544)^(1/2)))</f>
        <v>12.06133877</v>
      </c>
      <c r="C545" s="37" t="s">
        <v>201</v>
      </c>
      <c r="D545" s="36">
        <f>D544+(F544*B544*(A!$B$8-D544)/(A!$B$12*A!$B$10))</f>
        <v>0.6409474182</v>
      </c>
      <c r="E545" s="5">
        <v>0.0</v>
      </c>
      <c r="F545" s="45">
        <f t="shared" si="30"/>
        <v>0.01666666667</v>
      </c>
      <c r="G545" s="40">
        <f t="shared" si="31"/>
        <v>0.1666666667</v>
      </c>
      <c r="H545" s="4">
        <f>A!$B$3 * 3</f>
        <v>224.9868</v>
      </c>
      <c r="I545" s="4">
        <f>A!$B$2*E545</f>
        <v>0</v>
      </c>
      <c r="J545" s="27">
        <f t="shared" si="32"/>
        <v>0.8166666667</v>
      </c>
    </row>
    <row r="546">
      <c r="A546" s="37" t="s">
        <v>202</v>
      </c>
      <c r="B546" s="9">
        <f>B545+F545*(D545*I545-(A!$B$4*(G545+B545/H545)^(1/2)))</f>
        <v>11.99876071</v>
      </c>
      <c r="C546" s="37" t="s">
        <v>203</v>
      </c>
      <c r="D546" s="36">
        <f>D545+(F545*B545*(A!$B$8-D545)/(A!$B$12*A!$B$10))</f>
        <v>0.6417842207</v>
      </c>
      <c r="E546" s="5">
        <v>0.0</v>
      </c>
      <c r="F546" s="45">
        <f t="shared" si="30"/>
        <v>0.01666666667</v>
      </c>
      <c r="G546" s="40">
        <f t="shared" si="31"/>
        <v>0.1666666667</v>
      </c>
      <c r="H546" s="4">
        <f>A!$B$3 * 3</f>
        <v>224.9868</v>
      </c>
      <c r="I546" s="4">
        <f>A!$B$2*E546</f>
        <v>0</v>
      </c>
      <c r="J546" s="27">
        <f t="shared" si="32"/>
        <v>0.8333333333</v>
      </c>
    </row>
    <row r="547">
      <c r="A547" s="37" t="s">
        <v>204</v>
      </c>
      <c r="B547" s="9">
        <f>B546+F546*(D546*I546-(A!$B$4*(G546+B546/H546)^(1/2)))</f>
        <v>11.93622217</v>
      </c>
      <c r="C547" s="37" t="s">
        <v>205</v>
      </c>
      <c r="D547" s="36">
        <f>D546+(F546*B546*(A!$B$8-D546)/(A!$B$12*A!$B$10))</f>
        <v>0.6426139926</v>
      </c>
      <c r="E547" s="5">
        <v>0.0</v>
      </c>
      <c r="F547" s="45">
        <f t="shared" si="30"/>
        <v>0.01666666667</v>
      </c>
      <c r="G547" s="40">
        <f t="shared" si="31"/>
        <v>0.1666666667</v>
      </c>
      <c r="H547" s="4">
        <f>A!$B$3 * 3</f>
        <v>224.9868</v>
      </c>
      <c r="I547" s="4">
        <f>A!$B$2*E547</f>
        <v>0</v>
      </c>
      <c r="J547" s="27">
        <f t="shared" si="32"/>
        <v>0.85</v>
      </c>
    </row>
    <row r="548">
      <c r="A548" s="37" t="s">
        <v>206</v>
      </c>
      <c r="B548" s="9">
        <f>B547+F547*(D547*I547-(A!$B$4*(G547+B547/H547)^(1/2)))</f>
        <v>11.87372315</v>
      </c>
      <c r="C548" s="37" t="s">
        <v>207</v>
      </c>
      <c r="D548" s="36">
        <f>D547+(F547*B547*(A!$B$8-D547)/(A!$B$12*A!$B$10))</f>
        <v>0.643436787</v>
      </c>
      <c r="E548" s="5">
        <v>0.0</v>
      </c>
      <c r="F548" s="45">
        <f t="shared" si="30"/>
        <v>0.01666666667</v>
      </c>
      <c r="G548" s="40">
        <f t="shared" si="31"/>
        <v>0.1666666667</v>
      </c>
      <c r="H548" s="4">
        <f>A!$B$3 * 3</f>
        <v>224.9868</v>
      </c>
      <c r="I548" s="4">
        <f>A!$B$2*E548</f>
        <v>0</v>
      </c>
      <c r="J548" s="27">
        <f t="shared" si="32"/>
        <v>0.8666666667</v>
      </c>
    </row>
    <row r="549">
      <c r="A549" s="37" t="s">
        <v>208</v>
      </c>
      <c r="B549" s="9">
        <f>B548+F548*(D548*I548-(A!$B$4*(G548+B548/H548)^(1/2)))</f>
        <v>11.81126366</v>
      </c>
      <c r="C549" s="37" t="s">
        <v>209</v>
      </c>
      <c r="D549" s="36">
        <f>D548+(F548*B548*(A!$B$8-D548)/(A!$B$12*A!$B$10))</f>
        <v>0.6442526568</v>
      </c>
      <c r="E549" s="5">
        <v>0.0</v>
      </c>
      <c r="F549" s="45">
        <f t="shared" si="30"/>
        <v>0.01666666667</v>
      </c>
      <c r="G549" s="40">
        <f t="shared" si="31"/>
        <v>0.1666666667</v>
      </c>
      <c r="H549" s="4">
        <f>A!$B$3 * 3</f>
        <v>224.9868</v>
      </c>
      <c r="I549" s="4">
        <f>A!$B$2*E549</f>
        <v>0</v>
      </c>
      <c r="J549" s="27">
        <f t="shared" si="32"/>
        <v>0.8833333333</v>
      </c>
    </row>
    <row r="550">
      <c r="A550" s="37" t="s">
        <v>210</v>
      </c>
      <c r="B550" s="9">
        <f>B549+F549*(D549*I549-(A!$B$4*(G549+B549/H549)^(1/2)))</f>
        <v>11.74884368</v>
      </c>
      <c r="C550" s="37" t="s">
        <v>211</v>
      </c>
      <c r="D550" s="36">
        <f>D549+(F549*B549*(A!$B$8-D549)/(A!$B$12*A!$B$10))</f>
        <v>0.645061654</v>
      </c>
      <c r="E550" s="5">
        <v>0.0</v>
      </c>
      <c r="F550" s="45">
        <f t="shared" si="30"/>
        <v>0.01666666667</v>
      </c>
      <c r="G550" s="40">
        <f t="shared" si="31"/>
        <v>0.1666666667</v>
      </c>
      <c r="H550" s="4">
        <f>A!$B$3 * 3</f>
        <v>224.9868</v>
      </c>
      <c r="I550" s="4">
        <f>A!$B$2*E550</f>
        <v>0</v>
      </c>
      <c r="J550" s="27">
        <f t="shared" si="32"/>
        <v>0.9</v>
      </c>
    </row>
    <row r="551">
      <c r="A551" s="37" t="s">
        <v>212</v>
      </c>
      <c r="B551" s="9">
        <f>B550+F550*(D550*I550-(A!$B$4*(G550+B550/H550)^(1/2)))</f>
        <v>11.68646323</v>
      </c>
      <c r="C551" s="37" t="s">
        <v>213</v>
      </c>
      <c r="D551" s="36">
        <f>D550+(F550*B550*(A!$B$8-D550)/(A!$B$12*A!$B$10))</f>
        <v>0.6458638303</v>
      </c>
      <c r="E551" s="5">
        <v>0.0</v>
      </c>
      <c r="F551" s="45">
        <f t="shared" si="30"/>
        <v>0.01666666667</v>
      </c>
      <c r="G551" s="40">
        <f t="shared" si="31"/>
        <v>0.1666666667</v>
      </c>
      <c r="H551" s="4">
        <f>A!$B$3 * 3</f>
        <v>224.9868</v>
      </c>
      <c r="I551" s="4">
        <f>A!$B$2*E551</f>
        <v>0</v>
      </c>
      <c r="J551" s="27">
        <f t="shared" si="32"/>
        <v>0.9166666667</v>
      </c>
    </row>
    <row r="552">
      <c r="A552" s="37" t="s">
        <v>214</v>
      </c>
      <c r="B552" s="9">
        <f>B551+F551*(D551*I551-(A!$B$4*(G551+B551/H551)^(1/2)))</f>
        <v>11.62412229</v>
      </c>
      <c r="C552" s="37" t="s">
        <v>215</v>
      </c>
      <c r="D552" s="36">
        <f>D551+(F551*B551*(A!$B$8-D551)/(A!$B$12*A!$B$10))</f>
        <v>0.6466592368</v>
      </c>
      <c r="E552" s="5">
        <v>0.0</v>
      </c>
      <c r="F552" s="45">
        <f t="shared" si="30"/>
        <v>0.01666666667</v>
      </c>
      <c r="G552" s="40">
        <f t="shared" si="31"/>
        <v>0.1666666667</v>
      </c>
      <c r="H552" s="4">
        <f>A!$B$3 * 3</f>
        <v>224.9868</v>
      </c>
      <c r="I552" s="4">
        <f>A!$B$2*E552</f>
        <v>0</v>
      </c>
      <c r="J552" s="27">
        <f t="shared" si="32"/>
        <v>0.9333333333</v>
      </c>
    </row>
    <row r="553">
      <c r="A553" s="37" t="s">
        <v>216</v>
      </c>
      <c r="B553" s="9">
        <f>B552+F552*(D552*I552-(A!$B$4*(G552+B552/H552)^(1/2)))</f>
        <v>11.56182088</v>
      </c>
      <c r="C553" s="37" t="s">
        <v>217</v>
      </c>
      <c r="D553" s="36">
        <f>D552+(F552*B552*(A!$B$8-D552)/(A!$B$12*A!$B$10))</f>
        <v>0.6474479239</v>
      </c>
      <c r="E553" s="5">
        <v>0.0</v>
      </c>
      <c r="F553" s="45">
        <f t="shared" si="30"/>
        <v>0.01666666667</v>
      </c>
      <c r="G553" s="40">
        <f t="shared" si="31"/>
        <v>0.1666666667</v>
      </c>
      <c r="H553" s="4">
        <f>A!$B$3 * 3</f>
        <v>224.9868</v>
      </c>
      <c r="I553" s="4">
        <f>A!$B$2*E553</f>
        <v>0</v>
      </c>
      <c r="J553" s="27">
        <f t="shared" si="32"/>
        <v>0.95</v>
      </c>
    </row>
    <row r="554">
      <c r="A554" s="37" t="s">
        <v>218</v>
      </c>
      <c r="B554" s="9">
        <f>B553+F553*(D553*I553-(A!$B$4*(G553+B553/H553)^(1/2)))</f>
        <v>11.49955899</v>
      </c>
      <c r="C554" s="37" t="s">
        <v>219</v>
      </c>
      <c r="D554" s="36">
        <f>D553+(F553*B553*(A!$B$8-D553)/(A!$B$12*A!$B$10))</f>
        <v>0.6482299419</v>
      </c>
      <c r="E554" s="5">
        <v>0.0</v>
      </c>
      <c r="F554" s="45">
        <f t="shared" si="30"/>
        <v>0.01666666667</v>
      </c>
      <c r="G554" s="40">
        <f t="shared" si="31"/>
        <v>0.1666666667</v>
      </c>
      <c r="H554" s="4">
        <f>A!$B$3 * 3</f>
        <v>224.9868</v>
      </c>
      <c r="I554" s="4">
        <f>A!$B$2*E554</f>
        <v>0</v>
      </c>
      <c r="J554" s="27">
        <f t="shared" si="32"/>
        <v>0.9666666667</v>
      </c>
      <c r="X554" s="55"/>
    </row>
    <row r="555">
      <c r="A555" s="37" t="s">
        <v>220</v>
      </c>
      <c r="B555" s="9">
        <f>B554+F554*(D554*I554-(A!$B$4*(G554+B554/H554)^(1/2)))</f>
        <v>11.43733662</v>
      </c>
      <c r="C555" s="37" t="s">
        <v>221</v>
      </c>
      <c r="D555" s="36">
        <f>D554+(F554*B554*(A!$B$8-D554)/(A!$B$12*A!$B$10))</f>
        <v>0.6490053401</v>
      </c>
      <c r="E555" s="5">
        <v>0.0</v>
      </c>
      <c r="F555" s="45">
        <f t="shared" si="30"/>
        <v>0.01666666667</v>
      </c>
      <c r="G555" s="40">
        <f t="shared" si="31"/>
        <v>0.1666666667</v>
      </c>
      <c r="H555" s="4">
        <f>A!$B$3 * 3</f>
        <v>224.9868</v>
      </c>
      <c r="I555" s="4">
        <f>A!$B$2*E555</f>
        <v>0</v>
      </c>
      <c r="J555" s="27">
        <f t="shared" si="32"/>
        <v>0.9833333333</v>
      </c>
    </row>
    <row r="556">
      <c r="A556" s="37" t="s">
        <v>222</v>
      </c>
      <c r="B556" s="9">
        <f>B555+F555*(D555*I555-(A!$B$4*(G555+B555/H555)^(1/2)))</f>
        <v>11.37515377</v>
      </c>
      <c r="C556" s="37" t="s">
        <v>223</v>
      </c>
      <c r="D556" s="36">
        <f>D555+(F555*B555*(A!$B$8-D555)/(A!$B$12*A!$B$10))</f>
        <v>0.6497741676</v>
      </c>
      <c r="E556" s="5">
        <v>0.0</v>
      </c>
      <c r="F556" s="45">
        <f t="shared" si="30"/>
        <v>0.01666666667</v>
      </c>
      <c r="G556" s="40">
        <f t="shared" si="31"/>
        <v>0.1666666667</v>
      </c>
      <c r="H556" s="4">
        <f>A!$B$3 * 3</f>
        <v>224.9868</v>
      </c>
      <c r="I556" s="4">
        <f>A!$B$2*E556</f>
        <v>0</v>
      </c>
      <c r="J556" s="27">
        <f t="shared" si="32"/>
        <v>1</v>
      </c>
    </row>
    <row r="557">
      <c r="A557" s="37" t="s">
        <v>224</v>
      </c>
      <c r="B557" s="9">
        <f>B556+F556*(D556*I556-(A!$B$4*(G556+B556/H556)^(1/2)))</f>
        <v>11.31301044</v>
      </c>
      <c r="C557" s="37" t="s">
        <v>225</v>
      </c>
      <c r="D557" s="36">
        <f>D556+(F556*B556*(A!$B$8-D556)/(A!$B$12*A!$B$10))</f>
        <v>0.6505364729</v>
      </c>
      <c r="E557" s="5">
        <v>0.0</v>
      </c>
      <c r="F557" s="45">
        <f t="shared" si="30"/>
        <v>0.01666666667</v>
      </c>
      <c r="G557" s="40">
        <f t="shared" si="31"/>
        <v>0.1666666667</v>
      </c>
      <c r="H557" s="4">
        <f>A!$B$3 * 3</f>
        <v>224.9868</v>
      </c>
      <c r="I557" s="4">
        <f>A!$B$2*E557</f>
        <v>0</v>
      </c>
      <c r="J557" s="27">
        <f t="shared" si="32"/>
        <v>1.016666667</v>
      </c>
    </row>
    <row r="558">
      <c r="A558" s="37" t="s">
        <v>226</v>
      </c>
      <c r="B558" s="9">
        <f>B557+F557*(D557*I557-(A!$B$4*(G557+B557/H557)^(1/2)))</f>
        <v>11.25090663</v>
      </c>
      <c r="C558" s="37" t="s">
        <v>227</v>
      </c>
      <c r="D558" s="36">
        <f>D557+(F557*B557*(A!$B$8-D557)/(A!$B$12*A!$B$10))</f>
        <v>0.6512923041</v>
      </c>
      <c r="E558" s="5">
        <v>0.0</v>
      </c>
      <c r="F558" s="45">
        <f t="shared" si="30"/>
        <v>0.01666666667</v>
      </c>
      <c r="G558" s="40">
        <f t="shared" si="31"/>
        <v>0.1666666667</v>
      </c>
      <c r="H558" s="4">
        <f>A!$B$3 * 3</f>
        <v>224.9868</v>
      </c>
      <c r="I558" s="4">
        <f>A!$B$2*E558</f>
        <v>0</v>
      </c>
      <c r="J558" s="27">
        <f t="shared" si="32"/>
        <v>1.033333333</v>
      </c>
    </row>
    <row r="559">
      <c r="A559" s="37" t="s">
        <v>228</v>
      </c>
      <c r="B559" s="9">
        <f>B558+F558*(D558*I558-(A!$B$4*(G558+B558/H558)^(1/2)))</f>
        <v>11.18884235</v>
      </c>
      <c r="C559" s="37" t="s">
        <v>229</v>
      </c>
      <c r="D559" s="36">
        <f>D558+(F558*B558*(A!$B$8-D558)/(A!$B$12*A!$B$10))</f>
        <v>0.6520417086</v>
      </c>
      <c r="E559" s="5">
        <v>0.0</v>
      </c>
      <c r="F559" s="45">
        <f t="shared" si="30"/>
        <v>0.01666666667</v>
      </c>
      <c r="G559" s="40">
        <f t="shared" si="31"/>
        <v>0.1666666667</v>
      </c>
      <c r="H559" s="4">
        <f>A!$B$3 * 3</f>
        <v>224.9868</v>
      </c>
      <c r="I559" s="4">
        <f>A!$B$2*E559</f>
        <v>0</v>
      </c>
      <c r="J559" s="27">
        <f t="shared" si="32"/>
        <v>1.05</v>
      </c>
    </row>
    <row r="560">
      <c r="A560" s="37" t="s">
        <v>230</v>
      </c>
      <c r="B560" s="9">
        <f>B559+F559*(D559*I559-(A!$B$4*(G559+B559/H559)^(1/2)))</f>
        <v>11.12681758</v>
      </c>
      <c r="C560" s="37" t="s">
        <v>231</v>
      </c>
      <c r="D560" s="36">
        <f>D559+(F559*B559*(A!$B$8-D559)/(A!$B$12*A!$B$10))</f>
        <v>0.6527847334</v>
      </c>
      <c r="E560" s="5">
        <v>0.0</v>
      </c>
      <c r="F560" s="45">
        <f t="shared" si="30"/>
        <v>0.01666666667</v>
      </c>
      <c r="G560" s="40">
        <f t="shared" si="31"/>
        <v>0.1666666667</v>
      </c>
      <c r="H560" s="4">
        <f>A!$B$3 * 3</f>
        <v>224.9868</v>
      </c>
      <c r="I560" s="4">
        <f>A!$B$2*E560</f>
        <v>0</v>
      </c>
      <c r="J560" s="27">
        <f t="shared" si="32"/>
        <v>1.066666667</v>
      </c>
    </row>
    <row r="561">
      <c r="A561" s="37" t="s">
        <v>232</v>
      </c>
      <c r="B561" s="9">
        <f>B560+F560*(D560*I560-(A!$B$4*(G560+B560/H560)^(1/2)))</f>
        <v>11.06483234</v>
      </c>
      <c r="C561" s="37" t="s">
        <v>233</v>
      </c>
      <c r="D561" s="36">
        <f>D560+(F560*B560*(A!$B$8-D560)/(A!$B$12*A!$B$10))</f>
        <v>0.6535214251</v>
      </c>
      <c r="E561" s="5">
        <v>0.0</v>
      </c>
      <c r="F561" s="45">
        <f t="shared" si="30"/>
        <v>0.01666666667</v>
      </c>
      <c r="G561" s="40">
        <f t="shared" si="31"/>
        <v>0.1666666667</v>
      </c>
      <c r="H561" s="4">
        <f>A!$B$3 * 3</f>
        <v>224.9868</v>
      </c>
      <c r="I561" s="4">
        <f>A!$B$2*E561</f>
        <v>0</v>
      </c>
      <c r="J561" s="27">
        <f t="shared" si="32"/>
        <v>1.083333333</v>
      </c>
    </row>
    <row r="562">
      <c r="A562" s="37" t="s">
        <v>234</v>
      </c>
      <c r="B562" s="9">
        <f>B561+F561*(D561*I561-(A!$B$4*(G561+B561/H561)^(1/2)))</f>
        <v>11.00288661</v>
      </c>
      <c r="C562" s="37" t="s">
        <v>235</v>
      </c>
      <c r="D562" s="36">
        <f>D561+(F561*B561*(A!$B$8-D561)/(A!$B$12*A!$B$10))</f>
        <v>0.6542518298</v>
      </c>
      <c r="E562" s="5">
        <v>0.0</v>
      </c>
      <c r="F562" s="45">
        <f t="shared" si="30"/>
        <v>0.01666666667</v>
      </c>
      <c r="G562" s="40">
        <f t="shared" si="31"/>
        <v>0.1666666667</v>
      </c>
      <c r="H562" s="4">
        <f>A!$B$3 * 3</f>
        <v>224.9868</v>
      </c>
      <c r="I562" s="4">
        <f>A!$B$2*E562</f>
        <v>0</v>
      </c>
      <c r="J562" s="27">
        <f t="shared" si="32"/>
        <v>1.1</v>
      </c>
    </row>
    <row r="563">
      <c r="A563" s="37" t="s">
        <v>236</v>
      </c>
      <c r="B563" s="9">
        <f>B562+F562*(D562*I562-(A!$B$4*(G562+B562/H562)^(1/2)))</f>
        <v>10.94098041</v>
      </c>
      <c r="C563" s="37" t="s">
        <v>237</v>
      </c>
      <c r="D563" s="36">
        <f>D562+(F562*B562*(A!$B$8-D562)/(A!$B$12*A!$B$10))</f>
        <v>0.654975993</v>
      </c>
      <c r="E563" s="5">
        <v>0.0</v>
      </c>
      <c r="F563" s="45">
        <f t="shared" si="30"/>
        <v>0.01666666667</v>
      </c>
      <c r="G563" s="40">
        <f t="shared" si="31"/>
        <v>0.1666666667</v>
      </c>
      <c r="H563" s="4">
        <f>A!$B$3 * 3</f>
        <v>224.9868</v>
      </c>
      <c r="I563" s="4">
        <f>A!$B$2*E563</f>
        <v>0</v>
      </c>
      <c r="J563" s="27">
        <f t="shared" si="32"/>
        <v>1.116666667</v>
      </c>
    </row>
    <row r="564">
      <c r="A564" s="37" t="s">
        <v>238</v>
      </c>
      <c r="B564" s="9">
        <f>B563+F563*(D563*I563-(A!$B$4*(G563+B563/H563)^(1/2)))</f>
        <v>10.87911373</v>
      </c>
      <c r="C564" s="37" t="s">
        <v>239</v>
      </c>
      <c r="D564" s="36">
        <f>D563+(F563*B563*(A!$B$8-D563)/(A!$B$12*A!$B$10))</f>
        <v>0.6556939599</v>
      </c>
      <c r="E564" s="5">
        <v>0.0</v>
      </c>
      <c r="F564" s="45">
        <f t="shared" si="30"/>
        <v>0.01666666667</v>
      </c>
      <c r="G564" s="40">
        <f t="shared" si="31"/>
        <v>0.1666666667</v>
      </c>
      <c r="H564" s="4">
        <f>A!$B$3 * 3</f>
        <v>224.9868</v>
      </c>
      <c r="I564" s="4">
        <f>A!$B$2*E564</f>
        <v>0</v>
      </c>
      <c r="J564" s="27">
        <f t="shared" si="32"/>
        <v>1.133333333</v>
      </c>
    </row>
    <row r="565">
      <c r="A565" s="37" t="s">
        <v>240</v>
      </c>
      <c r="B565" s="9">
        <f>B564+F564*(D564*I564-(A!$B$4*(G564+B564/H564)^(1/2)))</f>
        <v>10.81728657</v>
      </c>
      <c r="C565" s="37" t="s">
        <v>241</v>
      </c>
      <c r="D565" s="36">
        <f>D564+(F564*B564*(A!$B$8-D564)/(A!$B$12*A!$B$10))</f>
        <v>0.6564057751</v>
      </c>
      <c r="E565" s="5">
        <v>0.0</v>
      </c>
      <c r="F565" s="45">
        <f t="shared" si="30"/>
        <v>0.01666666667</v>
      </c>
      <c r="G565" s="40">
        <f t="shared" si="31"/>
        <v>0.1666666667</v>
      </c>
      <c r="H565" s="4">
        <f>A!$B$3 * 3</f>
        <v>224.9868</v>
      </c>
      <c r="I565" s="4">
        <f>A!$B$2*E565</f>
        <v>0</v>
      </c>
      <c r="J565" s="27">
        <f t="shared" si="32"/>
        <v>1.15</v>
      </c>
    </row>
    <row r="566">
      <c r="A566" s="37" t="s">
        <v>242</v>
      </c>
      <c r="B566" s="9">
        <f>B565+F565*(D565*I565-(A!$B$4*(G565+B565/H565)^(1/2)))</f>
        <v>10.75549893</v>
      </c>
      <c r="C566" s="37" t="s">
        <v>243</v>
      </c>
      <c r="D566" s="36">
        <f>D565+(F565*B565*(A!$B$8-D565)/(A!$B$12*A!$B$10))</f>
        <v>0.6571114828</v>
      </c>
      <c r="E566" s="5">
        <v>0.0</v>
      </c>
      <c r="F566" s="45">
        <f t="shared" si="30"/>
        <v>0.01666666667</v>
      </c>
      <c r="G566" s="40">
        <f t="shared" si="31"/>
        <v>0.1666666667</v>
      </c>
      <c r="H566" s="4">
        <f>A!$B$3 * 3</f>
        <v>224.9868</v>
      </c>
      <c r="I566" s="4">
        <f>A!$B$2*E566</f>
        <v>0</v>
      </c>
      <c r="J566" s="27">
        <f t="shared" si="32"/>
        <v>1.166666667</v>
      </c>
    </row>
    <row r="567">
      <c r="A567" s="37" t="s">
        <v>244</v>
      </c>
      <c r="B567" s="9">
        <f>B566+F566*(D566*I566-(A!$B$4*(G566+B566/H566)^(1/2)))</f>
        <v>10.69375081</v>
      </c>
      <c r="C567" s="37" t="s">
        <v>245</v>
      </c>
      <c r="D567" s="36">
        <f>D566+(F566*B566*(A!$B$8-D566)/(A!$B$12*A!$B$10))</f>
        <v>0.6578111267</v>
      </c>
      <c r="E567" s="5">
        <v>0.0</v>
      </c>
      <c r="F567" s="45">
        <f t="shared" si="30"/>
        <v>0.01666666667</v>
      </c>
      <c r="G567" s="40">
        <f t="shared" si="31"/>
        <v>0.1666666667</v>
      </c>
      <c r="H567" s="4">
        <f>A!$B$3 * 3</f>
        <v>224.9868</v>
      </c>
      <c r="I567" s="4">
        <f>A!$B$2*E567</f>
        <v>0</v>
      </c>
      <c r="J567" s="27">
        <f t="shared" si="32"/>
        <v>1.183333333</v>
      </c>
    </row>
    <row r="568">
      <c r="A568" s="37" t="s">
        <v>246</v>
      </c>
      <c r="B568" s="9">
        <f>B567+F567*(D567*I567-(A!$B$4*(G567+B567/H567)^(1/2)))</f>
        <v>10.63204222</v>
      </c>
      <c r="C568" s="37" t="s">
        <v>247</v>
      </c>
      <c r="D568" s="36">
        <f>D567+(F567*B567*(A!$B$8-D567)/(A!$B$12*A!$B$10))</f>
        <v>0.6585047502</v>
      </c>
      <c r="E568" s="5">
        <v>0.0</v>
      </c>
      <c r="F568" s="45">
        <f t="shared" si="30"/>
        <v>0.01666666667</v>
      </c>
      <c r="G568" s="40">
        <f t="shared" si="31"/>
        <v>0.1666666667</v>
      </c>
      <c r="H568" s="4">
        <f>A!$B$3 * 3</f>
        <v>224.9868</v>
      </c>
      <c r="I568" s="4">
        <f>A!$B$2*E568</f>
        <v>0</v>
      </c>
      <c r="J568" s="27">
        <f t="shared" si="32"/>
        <v>1.2</v>
      </c>
    </row>
    <row r="569">
      <c r="A569" s="37" t="s">
        <v>248</v>
      </c>
      <c r="B569" s="9">
        <f>B568+F568*(D568*I568-(A!$B$4*(G568+B568/H568)^(1/2)))</f>
        <v>10.57037314</v>
      </c>
      <c r="C569" s="37" t="s">
        <v>249</v>
      </c>
      <c r="D569" s="36">
        <f>D568+(F568*B568*(A!$B$8-D568)/(A!$B$12*A!$B$10))</f>
        <v>0.6591923961</v>
      </c>
      <c r="E569" s="5">
        <v>0.0</v>
      </c>
      <c r="F569" s="45">
        <f t="shared" si="30"/>
        <v>0.01666666667</v>
      </c>
      <c r="G569" s="40">
        <f t="shared" si="31"/>
        <v>0.1666666667</v>
      </c>
      <c r="H569" s="4">
        <f>A!$B$3 * 3</f>
        <v>224.9868</v>
      </c>
      <c r="I569" s="4">
        <f>A!$B$2*E569</f>
        <v>0</v>
      </c>
      <c r="J569" s="27">
        <f t="shared" si="32"/>
        <v>1.216666667</v>
      </c>
    </row>
    <row r="570">
      <c r="A570" s="37" t="s">
        <v>250</v>
      </c>
      <c r="B570" s="9">
        <f>B569+F569*(D569*I569-(A!$B$4*(G569+B569/H569)^(1/2)))</f>
        <v>10.50874359</v>
      </c>
      <c r="C570" s="37" t="s">
        <v>251</v>
      </c>
      <c r="D570" s="36">
        <f>D569+(F569*B569*(A!$B$8-D569)/(A!$B$12*A!$B$10))</f>
        <v>0.6598741067</v>
      </c>
      <c r="E570" s="5">
        <v>0.0</v>
      </c>
      <c r="F570" s="45">
        <f t="shared" si="30"/>
        <v>0.01666666667</v>
      </c>
      <c r="G570" s="40">
        <f t="shared" si="31"/>
        <v>0.1666666667</v>
      </c>
      <c r="H570" s="4">
        <f>A!$B$3 * 3</f>
        <v>224.9868</v>
      </c>
      <c r="I570" s="4">
        <f>A!$B$2*E570</f>
        <v>0</v>
      </c>
      <c r="J570" s="27">
        <f t="shared" si="32"/>
        <v>1.233333333</v>
      </c>
    </row>
    <row r="571">
      <c r="A571" s="37" t="s">
        <v>252</v>
      </c>
      <c r="B571" s="9">
        <f>B570+F570*(D570*I570-(A!$B$4*(G570+B570/H570)^(1/2)))</f>
        <v>10.44715356</v>
      </c>
      <c r="C571" s="37" t="s">
        <v>253</v>
      </c>
      <c r="D571" s="36">
        <f>D570+(F570*B570*(A!$B$8-D570)/(A!$B$12*A!$B$10))</f>
        <v>0.660549924</v>
      </c>
      <c r="E571" s="5">
        <v>0.0</v>
      </c>
      <c r="F571" s="45">
        <f t="shared" si="30"/>
        <v>0.01666666667</v>
      </c>
      <c r="G571" s="40">
        <f t="shared" si="31"/>
        <v>0.1666666667</v>
      </c>
      <c r="H571" s="4">
        <f>A!$B$3 * 3</f>
        <v>224.9868</v>
      </c>
      <c r="I571" s="4">
        <f>A!$B$2*E571</f>
        <v>0</v>
      </c>
      <c r="J571" s="27">
        <f t="shared" si="32"/>
        <v>1.25</v>
      </c>
    </row>
    <row r="572">
      <c r="A572" s="37" t="s">
        <v>254</v>
      </c>
      <c r="B572" s="9">
        <f>B571+F571*(D571*I571-(A!$B$4*(G571+B571/H571)^(1/2)))</f>
        <v>10.38560304</v>
      </c>
      <c r="C572" s="37" t="s">
        <v>255</v>
      </c>
      <c r="D572" s="36">
        <f>D571+(F571*B571*(A!$B$8-D571)/(A!$B$12*A!$B$10))</f>
        <v>0.6612198896</v>
      </c>
      <c r="E572" s="5">
        <v>0.0</v>
      </c>
      <c r="F572" s="45">
        <f t="shared" si="30"/>
        <v>0.01666666667</v>
      </c>
      <c r="G572" s="40">
        <f t="shared" si="31"/>
        <v>0.1666666667</v>
      </c>
      <c r="H572" s="4">
        <f>A!$B$3 * 3</f>
        <v>224.9868</v>
      </c>
      <c r="I572" s="4">
        <f>A!$B$2*E572</f>
        <v>0</v>
      </c>
      <c r="J572" s="27">
        <f t="shared" si="32"/>
        <v>1.266666667</v>
      </c>
    </row>
    <row r="573">
      <c r="A573" s="37" t="s">
        <v>256</v>
      </c>
      <c r="B573" s="9">
        <f>B572+F572*(D572*I572-(A!$B$4*(G572+B572/H572)^(1/2)))</f>
        <v>10.32409205</v>
      </c>
      <c r="C573" s="37" t="s">
        <v>257</v>
      </c>
      <c r="D573" s="36">
        <f>D572+(F572*B572*(A!$B$8-D572)/(A!$B$12*A!$B$10))</f>
        <v>0.6618840445</v>
      </c>
      <c r="E573" s="5">
        <v>0.0</v>
      </c>
      <c r="F573" s="45">
        <f t="shared" si="30"/>
        <v>0.01666666667</v>
      </c>
      <c r="G573" s="40">
        <f t="shared" si="31"/>
        <v>0.1666666667</v>
      </c>
      <c r="H573" s="4">
        <f>A!$B$3 * 3</f>
        <v>224.9868</v>
      </c>
      <c r="I573" s="4">
        <f>A!$B$2*E573</f>
        <v>0</v>
      </c>
      <c r="J573" s="27">
        <f t="shared" si="32"/>
        <v>1.283333333</v>
      </c>
    </row>
    <row r="574">
      <c r="A574" s="37" t="s">
        <v>258</v>
      </c>
      <c r="B574" s="9">
        <f>B573+F573*(D573*I573-(A!$B$4*(G573+B573/H573)^(1/2)))</f>
        <v>10.26262058</v>
      </c>
      <c r="C574" s="37" t="s">
        <v>259</v>
      </c>
      <c r="D574" s="36">
        <f>D573+(F573*B573*(A!$B$8-D573)/(A!$B$12*A!$B$10))</f>
        <v>0.6625424295</v>
      </c>
      <c r="E574" s="5">
        <v>0.0</v>
      </c>
      <c r="F574" s="45">
        <f t="shared" si="30"/>
        <v>0.01666666667</v>
      </c>
      <c r="G574" s="40">
        <f t="shared" si="31"/>
        <v>0.1666666667</v>
      </c>
      <c r="H574" s="4">
        <f>A!$B$3 * 3</f>
        <v>224.9868</v>
      </c>
      <c r="I574" s="4">
        <f>A!$B$2*E574</f>
        <v>0</v>
      </c>
      <c r="J574" s="27">
        <f t="shared" si="32"/>
        <v>1.3</v>
      </c>
      <c r="X574" s="29"/>
    </row>
    <row r="575">
      <c r="A575" s="37" t="s">
        <v>260</v>
      </c>
      <c r="B575" s="9">
        <f>B574+F574*(D574*I574-(A!$B$4*(G574+B574/H574)^(1/2)))</f>
        <v>10.20118864</v>
      </c>
      <c r="C575" s="37" t="s">
        <v>261</v>
      </c>
      <c r="D575" s="36">
        <f>D574+(F574*B574*(A!$B$8-D574)/(A!$B$12*A!$B$10))</f>
        <v>0.6631950847</v>
      </c>
      <c r="E575" s="5">
        <v>0.0</v>
      </c>
      <c r="F575" s="45">
        <f t="shared" si="30"/>
        <v>0.01666666667</v>
      </c>
      <c r="G575" s="40">
        <f t="shared" si="31"/>
        <v>0.1666666667</v>
      </c>
      <c r="H575" s="4">
        <f>A!$B$3 * 3</f>
        <v>224.9868</v>
      </c>
      <c r="I575" s="4">
        <f>A!$B$2*E575</f>
        <v>0</v>
      </c>
      <c r="J575" s="27">
        <f t="shared" si="32"/>
        <v>1.316666667</v>
      </c>
    </row>
    <row r="576">
      <c r="A576" s="37" t="s">
        <v>262</v>
      </c>
      <c r="B576" s="9">
        <f>B575+F575*(D575*I575-(A!$B$4*(G575+B575/H575)^(1/2)))</f>
        <v>10.13979621</v>
      </c>
      <c r="C576" s="37" t="s">
        <v>263</v>
      </c>
      <c r="D576" s="36">
        <f>D575+(F575*B575*(A!$B$8-D575)/(A!$B$12*A!$B$10))</f>
        <v>0.6638420501</v>
      </c>
      <c r="E576" s="5">
        <v>0.0</v>
      </c>
      <c r="F576" s="45">
        <f t="shared" si="30"/>
        <v>0.01666666667</v>
      </c>
      <c r="G576" s="40">
        <f t="shared" si="31"/>
        <v>0.1666666667</v>
      </c>
      <c r="H576" s="4">
        <f>A!$B$3 * 3</f>
        <v>224.9868</v>
      </c>
      <c r="I576" s="4">
        <f>A!$B$2*E576</f>
        <v>0</v>
      </c>
      <c r="J576" s="27">
        <f t="shared" si="32"/>
        <v>1.333333333</v>
      </c>
    </row>
    <row r="577">
      <c r="A577" s="37" t="s">
        <v>264</v>
      </c>
      <c r="B577" s="9">
        <f>B576+F576*(D576*I576-(A!$B$4*(G576+B576/H576)^(1/2)))</f>
        <v>10.0784433</v>
      </c>
      <c r="C577" s="37" t="s">
        <v>265</v>
      </c>
      <c r="D577" s="36">
        <f>D576+(F576*B576*(A!$B$8-D576)/(A!$B$12*A!$B$10))</f>
        <v>0.664483365</v>
      </c>
      <c r="E577" s="5">
        <v>0.0</v>
      </c>
      <c r="F577" s="45">
        <f t="shared" si="30"/>
        <v>0.01666666667</v>
      </c>
      <c r="G577" s="40">
        <f t="shared" si="31"/>
        <v>0.1666666667</v>
      </c>
      <c r="H577" s="4">
        <f>A!$B$3 * 3</f>
        <v>224.9868</v>
      </c>
      <c r="I577" s="4">
        <f>A!$B$2*E577</f>
        <v>0</v>
      </c>
      <c r="J577" s="27">
        <f t="shared" si="32"/>
        <v>1.35</v>
      </c>
    </row>
    <row r="578">
      <c r="A578" s="37" t="s">
        <v>266</v>
      </c>
      <c r="B578" s="9">
        <f>B577+F577*(D577*I577-(A!$B$4*(G577+B577/H577)^(1/2)))</f>
        <v>10.01712992</v>
      </c>
      <c r="C578" s="37" t="s">
        <v>267</v>
      </c>
      <c r="D578" s="36">
        <f>D577+(F577*B577*(A!$B$8-D577)/(A!$B$12*A!$B$10))</f>
        <v>0.6651190684</v>
      </c>
      <c r="E578" s="5">
        <v>0.0</v>
      </c>
      <c r="F578" s="45">
        <f t="shared" si="30"/>
        <v>0.01666666667</v>
      </c>
      <c r="G578" s="40">
        <f t="shared" si="31"/>
        <v>0.1666666667</v>
      </c>
      <c r="H578" s="4">
        <f>A!$B$3 * 3</f>
        <v>224.9868</v>
      </c>
      <c r="I578" s="4">
        <f>A!$B$2*E578</f>
        <v>0</v>
      </c>
      <c r="J578" s="27">
        <f t="shared" si="32"/>
        <v>1.366666667</v>
      </c>
    </row>
    <row r="579">
      <c r="A579" s="37" t="s">
        <v>268</v>
      </c>
      <c r="B579" s="9">
        <f>B578+F578*(D578*I578-(A!$B$4*(G578+B578/H578)^(1/2)))</f>
        <v>9.955856055</v>
      </c>
      <c r="C579" s="37" t="s">
        <v>269</v>
      </c>
      <c r="D579" s="36">
        <f>D578+(F578*B578*(A!$B$8-D578)/(A!$B$12*A!$B$10))</f>
        <v>0.6657491991</v>
      </c>
      <c r="E579" s="5">
        <v>0.0</v>
      </c>
      <c r="F579" s="45">
        <f t="shared" si="30"/>
        <v>0.01666666667</v>
      </c>
      <c r="G579" s="40">
        <f t="shared" si="31"/>
        <v>0.1666666667</v>
      </c>
      <c r="H579" s="4">
        <f>A!$B$3 * 3</f>
        <v>224.9868</v>
      </c>
      <c r="I579" s="4">
        <f>A!$B$2*E579</f>
        <v>0</v>
      </c>
      <c r="J579" s="27">
        <f t="shared" si="32"/>
        <v>1.383333333</v>
      </c>
    </row>
    <row r="580">
      <c r="A580" s="37" t="s">
        <v>270</v>
      </c>
      <c r="B580" s="9">
        <f>B579+F579*(D579*I579-(A!$B$4*(G579+B579/H579)^(1/2)))</f>
        <v>9.894621713</v>
      </c>
      <c r="C580" s="37" t="s">
        <v>271</v>
      </c>
      <c r="D580" s="36">
        <f>D579+(F579*B579*(A!$B$8-D579)/(A!$B$12*A!$B$10))</f>
        <v>0.6663737951</v>
      </c>
      <c r="E580" s="5">
        <v>0.0</v>
      </c>
      <c r="F580" s="45">
        <f t="shared" si="30"/>
        <v>0.01666666667</v>
      </c>
      <c r="G580" s="40">
        <f t="shared" si="31"/>
        <v>0.1666666667</v>
      </c>
      <c r="H580" s="4">
        <f>A!$B$3 * 3</f>
        <v>224.9868</v>
      </c>
      <c r="I580" s="4">
        <f>A!$B$2*E580</f>
        <v>0</v>
      </c>
      <c r="J580" s="27">
        <f t="shared" si="32"/>
        <v>1.4</v>
      </c>
    </row>
    <row r="581">
      <c r="A581" s="37" t="s">
        <v>272</v>
      </c>
      <c r="B581" s="9">
        <f>B580+F580*(D580*I580-(A!$B$4*(G580+B580/H580)^(1/2)))</f>
        <v>9.833426892</v>
      </c>
      <c r="C581" s="37" t="s">
        <v>273</v>
      </c>
      <c r="D581" s="36">
        <f>D580+(F580*B580*(A!$B$8-D580)/(A!$B$12*A!$B$10))</f>
        <v>0.6669928944</v>
      </c>
      <c r="E581" s="5">
        <v>0.0</v>
      </c>
      <c r="F581" s="45">
        <f t="shared" si="30"/>
        <v>0.01666666667</v>
      </c>
      <c r="G581" s="40">
        <f t="shared" si="31"/>
        <v>0.1666666667</v>
      </c>
      <c r="H581" s="4">
        <f>A!$B$3 * 3</f>
        <v>224.9868</v>
      </c>
      <c r="I581" s="4">
        <f>A!$B$2*E581</f>
        <v>0</v>
      </c>
      <c r="J581" s="27">
        <f t="shared" si="32"/>
        <v>1.416666667</v>
      </c>
    </row>
    <row r="582">
      <c r="A582" s="37" t="s">
        <v>274</v>
      </c>
      <c r="B582" s="9">
        <f>B581+F581*(D581*I581-(A!$B$4*(G581+B581/H581)^(1/2)))</f>
        <v>9.772271592</v>
      </c>
      <c r="C582" s="37" t="s">
        <v>275</v>
      </c>
      <c r="D582" s="36">
        <f>D581+(F581*B581*(A!$B$8-D581)/(A!$B$12*A!$B$10))</f>
        <v>0.6676065343</v>
      </c>
      <c r="E582" s="5">
        <v>0.0</v>
      </c>
      <c r="F582" s="45">
        <f t="shared" si="30"/>
        <v>0.01666666667</v>
      </c>
      <c r="G582" s="40">
        <f t="shared" si="31"/>
        <v>0.1666666667</v>
      </c>
      <c r="H582" s="4">
        <f>A!$B$3 * 3</f>
        <v>224.9868</v>
      </c>
      <c r="I582" s="4">
        <f>A!$B$2*E582</f>
        <v>0</v>
      </c>
      <c r="J582" s="27">
        <f t="shared" si="32"/>
        <v>1.433333333</v>
      </c>
    </row>
    <row r="583">
      <c r="A583" s="37" t="s">
        <v>276</v>
      </c>
      <c r="B583" s="9">
        <f>B582+F582*(D582*I582-(A!$B$4*(G582+B582/H582)^(1/2)))</f>
        <v>9.711155814</v>
      </c>
      <c r="C583" s="37" t="s">
        <v>277</v>
      </c>
      <c r="D583" s="36">
        <f>D582+(F582*B582*(A!$B$8-D582)/(A!$B$12*A!$B$10))</f>
        <v>0.6682147519</v>
      </c>
      <c r="E583" s="5">
        <v>0.0</v>
      </c>
      <c r="F583" s="45">
        <f t="shared" si="30"/>
        <v>0.01666666667</v>
      </c>
      <c r="G583" s="40">
        <f t="shared" si="31"/>
        <v>0.1666666667</v>
      </c>
      <c r="H583" s="4">
        <f>A!$B$3 * 3</f>
        <v>224.9868</v>
      </c>
      <c r="I583" s="4">
        <f>A!$B$2*E583</f>
        <v>0</v>
      </c>
      <c r="J583" s="27">
        <f t="shared" si="32"/>
        <v>1.45</v>
      </c>
    </row>
    <row r="584">
      <c r="A584" s="37" t="s">
        <v>278</v>
      </c>
      <c r="B584" s="9">
        <f>B583+F583*(D583*I583-(A!$B$4*(G583+B583/H583)^(1/2)))</f>
        <v>9.650079557</v>
      </c>
      <c r="C584" s="37" t="s">
        <v>279</v>
      </c>
      <c r="D584" s="36">
        <f>D583+(F583*B583*(A!$B$8-D583)/(A!$B$12*A!$B$10))</f>
        <v>0.6688175838</v>
      </c>
      <c r="E584" s="5">
        <v>0.0</v>
      </c>
      <c r="F584" s="45">
        <f t="shared" si="30"/>
        <v>0.01666666667</v>
      </c>
      <c r="G584" s="40">
        <f t="shared" si="31"/>
        <v>0.1666666667</v>
      </c>
      <c r="H584" s="4">
        <f>A!$B$3 * 3</f>
        <v>224.9868</v>
      </c>
      <c r="I584" s="4">
        <f>A!$B$2*E584</f>
        <v>0</v>
      </c>
      <c r="J584" s="27">
        <f t="shared" si="32"/>
        <v>1.466666667</v>
      </c>
    </row>
    <row r="585">
      <c r="A585" s="37" t="s">
        <v>280</v>
      </c>
      <c r="B585" s="9">
        <f>B584+F584*(D584*I584-(A!$B$4*(G584+B584/H584)^(1/2)))</f>
        <v>9.589042821</v>
      </c>
      <c r="C585" s="37" t="s">
        <v>281</v>
      </c>
      <c r="D585" s="36">
        <f>D584+(F584*B584*(A!$B$8-D584)/(A!$B$12*A!$B$10))</f>
        <v>0.6694150664</v>
      </c>
      <c r="E585" s="5">
        <v>0.0</v>
      </c>
      <c r="F585" s="45">
        <f t="shared" si="30"/>
        <v>0.01666666667</v>
      </c>
      <c r="G585" s="40">
        <f t="shared" si="31"/>
        <v>0.1666666667</v>
      </c>
      <c r="H585" s="4">
        <f>A!$B$3 * 3</f>
        <v>224.9868</v>
      </c>
      <c r="I585" s="4">
        <f>A!$B$2*E585</f>
        <v>0</v>
      </c>
      <c r="J585" s="27">
        <f t="shared" si="32"/>
        <v>1.483333333</v>
      </c>
    </row>
    <row r="586">
      <c r="A586" s="37" t="s">
        <v>282</v>
      </c>
      <c r="B586" s="9">
        <f>B585+F585*(D585*I585-(A!$B$4*(G585+B585/H585)^(1/2)))</f>
        <v>9.528045607</v>
      </c>
      <c r="C586" s="37" t="s">
        <v>283</v>
      </c>
      <c r="D586" s="36">
        <f>D585+(F585*B585*(A!$B$8-D585)/(A!$B$12*A!$B$10))</f>
        <v>0.6700072354</v>
      </c>
      <c r="E586" s="5">
        <v>0.0</v>
      </c>
      <c r="F586" s="45">
        <f t="shared" si="30"/>
        <v>0.01666666667</v>
      </c>
      <c r="G586" s="40">
        <f t="shared" si="31"/>
        <v>0.1666666667</v>
      </c>
      <c r="H586" s="4">
        <f>A!$B$3 * 3</f>
        <v>224.9868</v>
      </c>
      <c r="I586" s="4">
        <f>A!$B$2*E586</f>
        <v>0</v>
      </c>
      <c r="J586" s="27">
        <f t="shared" si="32"/>
        <v>1.5</v>
      </c>
    </row>
    <row r="587">
      <c r="A587" s="37" t="s">
        <v>284</v>
      </c>
      <c r="B587" s="9">
        <f>B586+F586*(D586*I586-(A!$B$4*(G586+B586/H586)^(1/2)))</f>
        <v>9.467087913</v>
      </c>
      <c r="C587" s="37" t="s">
        <v>285</v>
      </c>
      <c r="D587" s="36">
        <f>D586+(F586*B586*(A!$B$8-D586)/(A!$B$12*A!$B$10))</f>
        <v>0.6705941265</v>
      </c>
      <c r="E587" s="5">
        <v>0.0</v>
      </c>
      <c r="F587" s="45">
        <f t="shared" si="30"/>
        <v>0.01666666667</v>
      </c>
      <c r="G587" s="40">
        <f t="shared" si="31"/>
        <v>0.1666666667</v>
      </c>
      <c r="H587" s="4">
        <f>A!$B$3 * 3</f>
        <v>224.9868</v>
      </c>
      <c r="I587" s="4">
        <f>A!$B$2*E587</f>
        <v>0</v>
      </c>
      <c r="J587" s="27">
        <f t="shared" si="32"/>
        <v>1.516666667</v>
      </c>
    </row>
    <row r="588">
      <c r="A588" s="37" t="s">
        <v>286</v>
      </c>
      <c r="B588" s="9">
        <f>B587+F587*(D587*I587-(A!$B$4*(G587+B587/H587)^(1/2)))</f>
        <v>9.406169741</v>
      </c>
      <c r="C588" s="37" t="s">
        <v>287</v>
      </c>
      <c r="D588" s="36">
        <f>D587+(F587*B587*(A!$B$8-D587)/(A!$B$12*A!$B$10))</f>
        <v>0.6711757749</v>
      </c>
      <c r="E588" s="5">
        <v>0.0</v>
      </c>
      <c r="F588" s="45">
        <f t="shared" si="30"/>
        <v>0.01666666667</v>
      </c>
      <c r="G588" s="40">
        <f t="shared" si="31"/>
        <v>0.1666666667</v>
      </c>
      <c r="H588" s="4">
        <f>A!$B$3 * 3</f>
        <v>224.9868</v>
      </c>
      <c r="I588" s="4">
        <f>A!$B$2*E588</f>
        <v>0</v>
      </c>
      <c r="J588" s="27">
        <f t="shared" si="32"/>
        <v>1.533333333</v>
      </c>
    </row>
    <row r="589">
      <c r="A589" s="37" t="s">
        <v>288</v>
      </c>
      <c r="B589" s="9">
        <f>B588+F588*(D588*I588-(A!$B$4*(G588+B588/H588)^(1/2)))</f>
        <v>9.345291091</v>
      </c>
      <c r="C589" s="37" t="s">
        <v>289</v>
      </c>
      <c r="D589" s="36">
        <f>D588+(F588*B588*(A!$B$8-D588)/(A!$B$12*A!$B$10))</f>
        <v>0.6717522152</v>
      </c>
      <c r="E589" s="5">
        <v>0.0</v>
      </c>
      <c r="F589" s="45">
        <f t="shared" si="30"/>
        <v>0.01666666667</v>
      </c>
      <c r="G589" s="40">
        <f t="shared" si="31"/>
        <v>0.1666666667</v>
      </c>
      <c r="H589" s="4">
        <f>A!$B$3 * 3</f>
        <v>224.9868</v>
      </c>
      <c r="I589" s="4">
        <f>A!$B$2*E589</f>
        <v>0</v>
      </c>
      <c r="J589" s="27">
        <f t="shared" si="32"/>
        <v>1.55</v>
      </c>
    </row>
    <row r="590">
      <c r="A590" s="37" t="s">
        <v>290</v>
      </c>
      <c r="B590" s="9">
        <f>B589+F589*(D589*I589-(A!$B$4*(G589+B589/H589)^(1/2)))</f>
        <v>9.284451961</v>
      </c>
      <c r="C590" s="37" t="s">
        <v>291</v>
      </c>
      <c r="D590" s="36">
        <f>D589+(F589*B589*(A!$B$8-D589)/(A!$B$12*A!$B$10))</f>
        <v>0.6723234819</v>
      </c>
      <c r="E590" s="5">
        <v>0.0</v>
      </c>
      <c r="F590" s="45">
        <f t="shared" si="30"/>
        <v>0.01666666667</v>
      </c>
      <c r="G590" s="40">
        <f t="shared" si="31"/>
        <v>0.1666666667</v>
      </c>
      <c r="H590" s="4">
        <f>A!$B$3 * 3</f>
        <v>224.9868</v>
      </c>
      <c r="I590" s="4">
        <f>A!$B$2*E590</f>
        <v>0</v>
      </c>
      <c r="J590" s="27">
        <f t="shared" si="32"/>
        <v>1.566666667</v>
      </c>
    </row>
    <row r="591">
      <c r="A591" s="37" t="s">
        <v>292</v>
      </c>
      <c r="B591" s="9">
        <f>B590+F590*(D590*I590-(A!$B$4*(G590+B590/H590)^(1/2)))</f>
        <v>9.223652353</v>
      </c>
      <c r="C591" s="37" t="s">
        <v>293</v>
      </c>
      <c r="D591" s="36">
        <f>D590+(F590*B590*(A!$B$8-D590)/(A!$B$12*A!$B$10))</f>
        <v>0.6728896092</v>
      </c>
      <c r="E591" s="5">
        <v>0.0</v>
      </c>
      <c r="F591" s="45">
        <f t="shared" si="30"/>
        <v>0.01666666667</v>
      </c>
      <c r="G591" s="40">
        <f t="shared" si="31"/>
        <v>0.1666666667</v>
      </c>
      <c r="H591" s="4">
        <f>A!$B$3 * 3</f>
        <v>224.9868</v>
      </c>
      <c r="I591" s="4">
        <f>A!$B$2*E591</f>
        <v>0</v>
      </c>
      <c r="J591" s="27">
        <f t="shared" si="32"/>
        <v>1.583333333</v>
      </c>
    </row>
    <row r="592">
      <c r="A592" s="37" t="s">
        <v>294</v>
      </c>
      <c r="B592" s="9">
        <f>B591+F591*(D591*I591-(A!$B$4*(G591+B591/H591)^(1/2)))</f>
        <v>9.162892267</v>
      </c>
      <c r="C592" s="37" t="s">
        <v>295</v>
      </c>
      <c r="D592" s="36">
        <f>D591+(F591*B591*(A!$B$8-D591)/(A!$B$12*A!$B$10))</f>
        <v>0.6734506306</v>
      </c>
      <c r="E592" s="5">
        <v>0.0</v>
      </c>
      <c r="F592" s="45">
        <f t="shared" si="30"/>
        <v>0.01666666667</v>
      </c>
      <c r="G592" s="40">
        <f t="shared" si="31"/>
        <v>0.1666666667</v>
      </c>
      <c r="H592" s="4">
        <f>A!$B$3 * 3</f>
        <v>224.9868</v>
      </c>
      <c r="I592" s="4">
        <f>A!$B$2*E592</f>
        <v>0</v>
      </c>
      <c r="J592" s="27">
        <f t="shared" si="32"/>
        <v>1.6</v>
      </c>
    </row>
    <row r="593">
      <c r="A593" s="37" t="s">
        <v>296</v>
      </c>
      <c r="B593" s="9">
        <f>B592+F592*(D592*I592-(A!$B$4*(G592+B592/H592)^(1/2)))</f>
        <v>9.102171702</v>
      </c>
      <c r="C593" s="37" t="s">
        <v>297</v>
      </c>
      <c r="D593" s="36">
        <f>D592+(F592*B592*(A!$B$8-D592)/(A!$B$12*A!$B$10))</f>
        <v>0.6740065796</v>
      </c>
      <c r="E593" s="5">
        <v>0.0</v>
      </c>
      <c r="F593" s="45">
        <f t="shared" si="30"/>
        <v>0.01666666667</v>
      </c>
      <c r="G593" s="40">
        <f t="shared" si="31"/>
        <v>0.1666666667</v>
      </c>
      <c r="H593" s="4">
        <f>A!$B$3 * 3</f>
        <v>224.9868</v>
      </c>
      <c r="I593" s="4">
        <f>A!$B$2*E593</f>
        <v>0</v>
      </c>
      <c r="J593" s="27">
        <f t="shared" si="32"/>
        <v>1.616666667</v>
      </c>
    </row>
    <row r="594">
      <c r="A594" s="37" t="s">
        <v>298</v>
      </c>
      <c r="B594" s="9">
        <f>B593+F593*(D593*I593-(A!$B$4*(G593+B593/H593)^(1/2)))</f>
        <v>9.041490658</v>
      </c>
      <c r="C594" s="37" t="s">
        <v>299</v>
      </c>
      <c r="D594" s="36">
        <f>D593+(F593*B593*(A!$B$8-D593)/(A!$B$12*A!$B$10))</f>
        <v>0.6745574892</v>
      </c>
      <c r="E594" s="5">
        <v>0.0</v>
      </c>
      <c r="F594" s="45">
        <f t="shared" si="30"/>
        <v>0.01666666667</v>
      </c>
      <c r="G594" s="40">
        <f t="shared" si="31"/>
        <v>0.1666666667</v>
      </c>
      <c r="H594" s="4">
        <f>A!$B$3 * 3</f>
        <v>224.9868</v>
      </c>
      <c r="I594" s="4">
        <f>A!$B$2*E594</f>
        <v>0</v>
      </c>
      <c r="J594" s="27">
        <f t="shared" si="32"/>
        <v>1.633333333</v>
      </c>
    </row>
    <row r="595">
      <c r="A595" s="37" t="s">
        <v>300</v>
      </c>
      <c r="B595" s="9">
        <f>B594+F594*(D594*I594-(A!$B$4*(G594+B594/H594)^(1/2)))</f>
        <v>8.980849135</v>
      </c>
      <c r="C595" s="37" t="s">
        <v>301</v>
      </c>
      <c r="D595" s="36">
        <f>D594+(F594*B594*(A!$B$8-D594)/(A!$B$12*A!$B$10))</f>
        <v>0.6751033921</v>
      </c>
      <c r="E595" s="5">
        <v>0.0</v>
      </c>
      <c r="F595" s="45">
        <f t="shared" si="30"/>
        <v>0.01666666667</v>
      </c>
      <c r="G595" s="40">
        <f t="shared" si="31"/>
        <v>0.1666666667</v>
      </c>
      <c r="H595" s="4">
        <f>A!$B$3 * 3</f>
        <v>224.9868</v>
      </c>
      <c r="I595" s="4">
        <f>A!$B$2*E595</f>
        <v>0</v>
      </c>
      <c r="J595" s="27">
        <f t="shared" si="32"/>
        <v>1.65</v>
      </c>
    </row>
    <row r="596">
      <c r="A596" s="37" t="s">
        <v>302</v>
      </c>
      <c r="B596" s="9">
        <f>B595+F595*(D595*I595-(A!$B$4*(G595+B595/H595)^(1/2)))</f>
        <v>8.920247134</v>
      </c>
      <c r="C596" s="37" t="s">
        <v>303</v>
      </c>
      <c r="D596" s="36">
        <f>D595+(F595*B595*(A!$B$8-D595)/(A!$B$12*A!$B$10))</f>
        <v>0.6756443206</v>
      </c>
      <c r="E596" s="5">
        <v>0.0</v>
      </c>
      <c r="F596" s="45">
        <f t="shared" si="30"/>
        <v>0.01666666667</v>
      </c>
      <c r="G596" s="40">
        <f t="shared" si="31"/>
        <v>0.1666666667</v>
      </c>
      <c r="H596" s="4">
        <f>A!$B$3 * 3</f>
        <v>224.9868</v>
      </c>
      <c r="I596" s="4">
        <f>A!$B$2*E596</f>
        <v>0</v>
      </c>
      <c r="J596" s="27">
        <f t="shared" si="32"/>
        <v>1.666666667</v>
      </c>
    </row>
    <row r="597">
      <c r="A597" s="37" t="s">
        <v>304</v>
      </c>
      <c r="B597" s="9">
        <f>B596+F596*(D596*I596-(A!$B$4*(G596+B596/H596)^(1/2)))</f>
        <v>8.859684654</v>
      </c>
      <c r="C597" s="37" t="s">
        <v>305</v>
      </c>
      <c r="D597" s="36">
        <f>D596+(F596*B596*(A!$B$8-D596)/(A!$B$12*A!$B$10))</f>
        <v>0.6761803067</v>
      </c>
      <c r="E597" s="5">
        <v>0.0</v>
      </c>
      <c r="F597" s="45">
        <f t="shared" si="30"/>
        <v>0.01666666667</v>
      </c>
      <c r="G597" s="40">
        <f t="shared" si="31"/>
        <v>0.1666666667</v>
      </c>
      <c r="H597" s="4">
        <f>A!$B$3 * 3</f>
        <v>224.9868</v>
      </c>
      <c r="I597" s="4">
        <f>A!$B$2*E597</f>
        <v>0</v>
      </c>
      <c r="J597" s="27">
        <f t="shared" si="32"/>
        <v>1.683333333</v>
      </c>
    </row>
    <row r="598">
      <c r="A598" s="37" t="s">
        <v>306</v>
      </c>
      <c r="B598" s="9">
        <f>B597+F597*(D597*I597-(A!$B$4*(G597+B597/H597)^(1/2)))</f>
        <v>8.799161695</v>
      </c>
      <c r="C598" s="37" t="s">
        <v>307</v>
      </c>
      <c r="D598" s="36">
        <f>D597+(F597*B597*(A!$B$8-D597)/(A!$B$12*A!$B$10))</f>
        <v>0.6767113819</v>
      </c>
      <c r="E598" s="5">
        <v>0.0</v>
      </c>
      <c r="F598" s="45">
        <f t="shared" si="30"/>
        <v>0.01666666667</v>
      </c>
      <c r="G598" s="40">
        <f t="shared" si="31"/>
        <v>0.1666666667</v>
      </c>
      <c r="H598" s="4">
        <f>A!$B$3 * 3</f>
        <v>224.9868</v>
      </c>
      <c r="I598" s="4">
        <f>A!$B$2*E598</f>
        <v>0</v>
      </c>
      <c r="J598" s="27">
        <f t="shared" si="32"/>
        <v>1.7</v>
      </c>
    </row>
    <row r="599">
      <c r="A599" s="37" t="s">
        <v>308</v>
      </c>
      <c r="B599" s="9">
        <f>B598+F598*(D598*I598-(A!$B$4*(G598+B598/H598)^(1/2)))</f>
        <v>8.738678258</v>
      </c>
      <c r="C599" s="37" t="s">
        <v>309</v>
      </c>
      <c r="D599" s="36">
        <f>D598+(F598*B598*(A!$B$8-D598)/(A!$B$12*A!$B$10))</f>
        <v>0.6772375778</v>
      </c>
      <c r="E599" s="5">
        <v>0.0</v>
      </c>
      <c r="F599" s="45">
        <f t="shared" si="30"/>
        <v>0.01666666667</v>
      </c>
      <c r="G599" s="40">
        <f t="shared" si="31"/>
        <v>0.1666666667</v>
      </c>
      <c r="H599" s="4">
        <f>A!$B$3 * 3</f>
        <v>224.9868</v>
      </c>
      <c r="I599" s="4">
        <f>A!$B$2*E599</f>
        <v>0</v>
      </c>
      <c r="J599" s="27">
        <f t="shared" si="32"/>
        <v>1.716666667</v>
      </c>
    </row>
    <row r="600">
      <c r="A600" s="37" t="s">
        <v>310</v>
      </c>
      <c r="B600" s="9">
        <f>B599+F599*(D599*I599-(A!$B$4*(G599+B599/H599)^(1/2)))</f>
        <v>8.678234343</v>
      </c>
      <c r="C600" s="37" t="s">
        <v>311</v>
      </c>
      <c r="D600" s="36">
        <f>D599+(F599*B599*(A!$B$8-D599)/(A!$B$12*A!$B$10))</f>
        <v>0.6777589252</v>
      </c>
      <c r="E600" s="5">
        <v>0.0</v>
      </c>
      <c r="F600" s="45">
        <f t="shared" si="30"/>
        <v>0.01666666667</v>
      </c>
      <c r="G600" s="40">
        <f t="shared" si="31"/>
        <v>0.1666666667</v>
      </c>
      <c r="H600" s="4">
        <f>A!$B$3 * 3</f>
        <v>224.9868</v>
      </c>
      <c r="I600" s="4">
        <f>A!$B$2*E600</f>
        <v>0</v>
      </c>
      <c r="J600" s="27">
        <f t="shared" si="32"/>
        <v>1.733333333</v>
      </c>
    </row>
    <row r="601">
      <c r="A601" s="37" t="s">
        <v>312</v>
      </c>
      <c r="B601" s="9">
        <f>B600+F600*(D600*I600-(A!$B$4*(G600+B600/H600)^(1/2)))</f>
        <v>8.617829949</v>
      </c>
      <c r="C601" s="37" t="s">
        <v>313</v>
      </c>
      <c r="D601" s="36">
        <f>D600+(F600*B600*(A!$B$8-D600)/(A!$B$12*A!$B$10))</f>
        <v>0.6782754548</v>
      </c>
      <c r="E601" s="5">
        <v>0.0</v>
      </c>
      <c r="F601" s="45">
        <f t="shared" si="30"/>
        <v>0.01666666667</v>
      </c>
      <c r="G601" s="40">
        <f t="shared" si="31"/>
        <v>0.1666666667</v>
      </c>
      <c r="H601" s="4">
        <f>A!$B$3 * 3</f>
        <v>224.9868</v>
      </c>
      <c r="I601" s="4">
        <f>A!$B$2*E601</f>
        <v>0</v>
      </c>
      <c r="J601" s="27">
        <f t="shared" si="32"/>
        <v>1.75</v>
      </c>
    </row>
    <row r="602">
      <c r="A602" s="37" t="s">
        <v>314</v>
      </c>
      <c r="B602" s="9">
        <f>B601+F601*(D601*I601-(A!$B$4*(G601+B601/H601)^(1/2)))</f>
        <v>8.557465076</v>
      </c>
      <c r="C602" s="37" t="s">
        <v>315</v>
      </c>
      <c r="D602" s="36">
        <f>D601+(F601*B601*(A!$B$8-D601)/(A!$B$12*A!$B$10))</f>
        <v>0.678787197</v>
      </c>
      <c r="E602" s="5">
        <v>0.0</v>
      </c>
      <c r="F602" s="45">
        <f t="shared" si="30"/>
        <v>0.01666666667</v>
      </c>
      <c r="G602" s="40">
        <f t="shared" si="31"/>
        <v>0.1666666667</v>
      </c>
      <c r="H602" s="4">
        <f>A!$B$3 * 3</f>
        <v>224.9868</v>
      </c>
      <c r="I602" s="4">
        <f>A!$B$2*E602</f>
        <v>0</v>
      </c>
      <c r="J602" s="27">
        <f t="shared" si="32"/>
        <v>1.766666667</v>
      </c>
    </row>
    <row r="603">
      <c r="A603" s="37" t="s">
        <v>316</v>
      </c>
      <c r="B603" s="9">
        <f>B602+F602*(D602*I602-(A!$B$4*(G602+B602/H602)^(1/2)))</f>
        <v>8.497139724</v>
      </c>
      <c r="C603" s="37" t="s">
        <v>317</v>
      </c>
      <c r="D603" s="36">
        <f>D602+(F602*B602*(A!$B$8-D602)/(A!$B$12*A!$B$10))</f>
        <v>0.6792941818</v>
      </c>
      <c r="E603" s="5">
        <v>0.0</v>
      </c>
      <c r="F603" s="45">
        <f t="shared" si="30"/>
        <v>0.01666666667</v>
      </c>
      <c r="G603" s="40">
        <f t="shared" si="31"/>
        <v>0.1666666667</v>
      </c>
      <c r="H603" s="4">
        <f>A!$B$3 * 3</f>
        <v>224.9868</v>
      </c>
      <c r="I603" s="4">
        <f>A!$B$2*E603</f>
        <v>0</v>
      </c>
      <c r="J603" s="27">
        <f t="shared" si="32"/>
        <v>1.783333333</v>
      </c>
    </row>
    <row r="604">
      <c r="A604" s="37" t="s">
        <v>318</v>
      </c>
      <c r="B604" s="9">
        <f>B603+F603*(D603*I603-(A!$B$4*(G603+B603/H603)^(1/2)))</f>
        <v>8.436853894</v>
      </c>
      <c r="C604" s="37" t="s">
        <v>319</v>
      </c>
      <c r="D604" s="36">
        <f>D603+(F603*B603*(A!$B$8-D603)/(A!$B$12*A!$B$10))</f>
        <v>0.6797964389</v>
      </c>
      <c r="E604" s="5">
        <v>0.0</v>
      </c>
      <c r="F604" s="45">
        <f t="shared" si="30"/>
        <v>0.01666666667</v>
      </c>
      <c r="G604" s="40">
        <f t="shared" si="31"/>
        <v>0.1666666667</v>
      </c>
      <c r="H604" s="4">
        <f>A!$B$3 * 3</f>
        <v>224.9868</v>
      </c>
      <c r="I604" s="4">
        <f>A!$B$2*E604</f>
        <v>0</v>
      </c>
      <c r="J604" s="27">
        <f t="shared" si="32"/>
        <v>1.8</v>
      </c>
      <c r="N604" s="26"/>
      <c r="P604" s="26"/>
      <c r="R604" s="26"/>
      <c r="S604" s="27"/>
      <c r="T604" s="30"/>
    </row>
    <row r="605">
      <c r="A605" s="37" t="s">
        <v>320</v>
      </c>
      <c r="B605" s="9">
        <f>B604+F604*(D604*I604-(A!$B$4*(G604+B604/H604)^(1/2)))</f>
        <v>8.376607586</v>
      </c>
      <c r="C605" s="37" t="s">
        <v>321</v>
      </c>
      <c r="D605" s="36">
        <f>D604+(F604*B604*(A!$B$8-D604)/(A!$B$12*A!$B$10))</f>
        <v>0.6802939977</v>
      </c>
      <c r="E605" s="5">
        <v>0.0</v>
      </c>
      <c r="F605" s="45">
        <f t="shared" si="30"/>
        <v>0.01666666667</v>
      </c>
      <c r="G605" s="40">
        <f t="shared" si="31"/>
        <v>0.1666666667</v>
      </c>
      <c r="H605" s="4">
        <f>A!$B$3 * 3</f>
        <v>224.9868</v>
      </c>
      <c r="I605" s="4">
        <f>A!$B$2*E605</f>
        <v>0</v>
      </c>
      <c r="J605" s="27">
        <f t="shared" si="32"/>
        <v>1.816666667</v>
      </c>
      <c r="N605" s="26"/>
      <c r="P605" s="26"/>
      <c r="R605" s="26"/>
      <c r="S605" s="27"/>
      <c r="T605" s="30"/>
    </row>
    <row r="606">
      <c r="A606" s="37" t="s">
        <v>322</v>
      </c>
      <c r="B606" s="9">
        <f>B605+F605*(D605*I605-(A!$B$4*(G605+B605/H605)^(1/2)))</f>
        <v>8.316400799</v>
      </c>
      <c r="C606" s="37" t="s">
        <v>323</v>
      </c>
      <c r="D606" s="36">
        <f>D605+(F605*B605*(A!$B$8-D605)/(A!$B$12*A!$B$10))</f>
        <v>0.6807868873</v>
      </c>
      <c r="E606" s="5">
        <v>0.0</v>
      </c>
      <c r="F606" s="45">
        <f t="shared" si="30"/>
        <v>0.01666666667</v>
      </c>
      <c r="G606" s="40">
        <f t="shared" si="31"/>
        <v>0.1666666667</v>
      </c>
      <c r="H606" s="4">
        <f>A!$B$3 * 3</f>
        <v>224.9868</v>
      </c>
      <c r="I606" s="4">
        <f>A!$B$2*E606</f>
        <v>0</v>
      </c>
      <c r="J606" s="27">
        <f t="shared" si="32"/>
        <v>1.833333333</v>
      </c>
      <c r="N606" s="26"/>
      <c r="P606" s="26"/>
      <c r="R606" s="26"/>
      <c r="S606" s="27"/>
      <c r="T606" s="30"/>
    </row>
    <row r="607">
      <c r="A607" s="37" t="s">
        <v>324</v>
      </c>
      <c r="B607" s="9">
        <f>B606+F606*(D606*I606-(A!$B$4*(G606+B606/H606)^(1/2)))</f>
        <v>8.256233533</v>
      </c>
      <c r="C607" s="37" t="s">
        <v>325</v>
      </c>
      <c r="D607" s="36">
        <f>D606+(F606*B606*(A!$B$8-D606)/(A!$B$12*A!$B$10))</f>
        <v>0.6812751364</v>
      </c>
      <c r="E607" s="5">
        <v>0.0</v>
      </c>
      <c r="F607" s="45">
        <f t="shared" si="30"/>
        <v>0.01666666667</v>
      </c>
      <c r="G607" s="40">
        <f t="shared" si="31"/>
        <v>0.1666666667</v>
      </c>
      <c r="H607" s="4">
        <f>A!$B$3 * 3</f>
        <v>224.9868</v>
      </c>
      <c r="I607" s="4">
        <f>A!$B$2*E607</f>
        <v>0</v>
      </c>
      <c r="J607" s="27">
        <f t="shared" si="32"/>
        <v>1.85</v>
      </c>
    </row>
    <row r="608">
      <c r="A608" s="37" t="s">
        <v>326</v>
      </c>
      <c r="B608" s="9">
        <f>B607+F607*(D607*I607-(A!$B$4*(G607+B607/H607)^(1/2)))</f>
        <v>8.196105789</v>
      </c>
      <c r="C608" s="37" t="s">
        <v>327</v>
      </c>
      <c r="D608" s="36">
        <f>D607+(F607*B607*(A!$B$8-D607)/(A!$B$12*A!$B$10))</f>
        <v>0.6817587735</v>
      </c>
      <c r="E608" s="5">
        <v>0.0</v>
      </c>
      <c r="F608" s="45">
        <f t="shared" si="30"/>
        <v>0.01666666667</v>
      </c>
      <c r="G608" s="40">
        <f t="shared" si="31"/>
        <v>0.1666666667</v>
      </c>
      <c r="H608" s="4">
        <f>A!$B$3 * 3</f>
        <v>224.9868</v>
      </c>
      <c r="I608" s="4">
        <f>A!$B$2*E608</f>
        <v>0</v>
      </c>
      <c r="J608" s="27">
        <f t="shared" si="32"/>
        <v>1.866666667</v>
      </c>
      <c r="M608" s="29"/>
    </row>
    <row r="609">
      <c r="A609" s="37" t="s">
        <v>328</v>
      </c>
      <c r="B609" s="9">
        <f>B608+F608*(D608*I608-(A!$B$4*(G608+B608/H608)^(1/2)))</f>
        <v>8.136017566</v>
      </c>
      <c r="C609" s="37" t="s">
        <v>329</v>
      </c>
      <c r="D609" s="36">
        <f>D608+(F608*B608*(A!$B$8-D608)/(A!$B$12*A!$B$10))</f>
        <v>0.6822378269</v>
      </c>
      <c r="E609" s="5">
        <v>0.0</v>
      </c>
      <c r="F609" s="45">
        <f t="shared" si="30"/>
        <v>0.01666666667</v>
      </c>
      <c r="G609" s="40">
        <f t="shared" si="31"/>
        <v>0.1666666667</v>
      </c>
      <c r="H609" s="4">
        <f>A!$B$3 * 3</f>
        <v>224.9868</v>
      </c>
      <c r="I609" s="4">
        <f>A!$B$2*E609</f>
        <v>0</v>
      </c>
      <c r="J609" s="27">
        <f t="shared" si="32"/>
        <v>1.883333333</v>
      </c>
    </row>
    <row r="610">
      <c r="A610" s="37" t="s">
        <v>330</v>
      </c>
      <c r="B610" s="9">
        <f>B609+F609*(D609*I609-(A!$B$4*(G609+B609/H609)^(1/2)))</f>
        <v>8.075968865</v>
      </c>
      <c r="C610" s="37" t="s">
        <v>331</v>
      </c>
      <c r="D610" s="36">
        <f>D609+(F609*B609*(A!$B$8-D609)/(A!$B$12*A!$B$10))</f>
        <v>0.6827123243</v>
      </c>
      <c r="E610" s="5">
        <v>0.0</v>
      </c>
      <c r="F610" s="45">
        <f t="shared" si="30"/>
        <v>0.01666666667</v>
      </c>
      <c r="G610" s="40">
        <f t="shared" si="31"/>
        <v>0.1666666667</v>
      </c>
      <c r="H610" s="4">
        <f>A!$B$3 * 3</f>
        <v>224.9868</v>
      </c>
      <c r="I610" s="4">
        <f>A!$B$2*E610</f>
        <v>0</v>
      </c>
      <c r="J610" s="27">
        <f t="shared" si="32"/>
        <v>1.9</v>
      </c>
    </row>
    <row r="611">
      <c r="A611" s="37" t="s">
        <v>332</v>
      </c>
      <c r="B611" s="9">
        <f>B610+F610*(D610*I610-(A!$B$4*(G610+B610/H610)^(1/2)))</f>
        <v>8.015959686</v>
      </c>
      <c r="C611" s="37" t="s">
        <v>333</v>
      </c>
      <c r="D611" s="36">
        <f>D610+(F610*B610*(A!$B$8-D610)/(A!$B$12*A!$B$10))</f>
        <v>0.6831822934</v>
      </c>
      <c r="E611" s="5">
        <v>0.0</v>
      </c>
      <c r="F611" s="45">
        <f t="shared" si="30"/>
        <v>0.01666666667</v>
      </c>
      <c r="G611" s="40">
        <f t="shared" si="31"/>
        <v>0.1666666667</v>
      </c>
      <c r="H611" s="4">
        <f>A!$B$3 * 3</f>
        <v>224.9868</v>
      </c>
      <c r="I611" s="4">
        <f>A!$B$2*E611</f>
        <v>0</v>
      </c>
      <c r="J611" s="27">
        <f t="shared" si="32"/>
        <v>1.916666667</v>
      </c>
    </row>
    <row r="612">
      <c r="A612" s="37" t="s">
        <v>334</v>
      </c>
      <c r="B612" s="9">
        <f>B611+F611*(D611*I611-(A!$B$4*(G611+B611/H611)^(1/2)))</f>
        <v>7.955990027</v>
      </c>
      <c r="C612" s="37" t="s">
        <v>335</v>
      </c>
      <c r="D612" s="36">
        <f>D611+(F611*B611*(A!$B$8-D611)/(A!$B$12*A!$B$10))</f>
        <v>0.6836477613</v>
      </c>
      <c r="E612" s="5">
        <v>0.0</v>
      </c>
      <c r="F612" s="45">
        <f t="shared" si="30"/>
        <v>0.01666666667</v>
      </c>
      <c r="G612" s="40">
        <f t="shared" si="31"/>
        <v>0.1666666667</v>
      </c>
      <c r="H612" s="4">
        <f>A!$B$3 * 3</f>
        <v>224.9868</v>
      </c>
      <c r="I612" s="4">
        <f>A!$B$2*E612</f>
        <v>0</v>
      </c>
      <c r="J612" s="27">
        <f t="shared" si="32"/>
        <v>1.933333333</v>
      </c>
    </row>
    <row r="613">
      <c r="A613" s="37" t="s">
        <v>336</v>
      </c>
      <c r="B613" s="9">
        <f>B612+F612*(D612*I612-(A!$B$4*(G612+B612/H612)^(1/2)))</f>
        <v>7.896059891</v>
      </c>
      <c r="C613" s="37" t="s">
        <v>337</v>
      </c>
      <c r="D613" s="36">
        <f>D612+(F612*B612*(A!$B$8-D612)/(A!$B$12*A!$B$10))</f>
        <v>0.6841087552</v>
      </c>
      <c r="E613" s="5">
        <v>0.0</v>
      </c>
      <c r="F613" s="45">
        <f t="shared" si="30"/>
        <v>0.01666666667</v>
      </c>
      <c r="G613" s="40">
        <f t="shared" si="31"/>
        <v>0.1666666667</v>
      </c>
      <c r="H613" s="4">
        <f>A!$B$3 * 3</f>
        <v>224.9868</v>
      </c>
      <c r="I613" s="4">
        <f>A!$B$2*E613</f>
        <v>0</v>
      </c>
      <c r="J613" s="27">
        <f t="shared" si="32"/>
        <v>1.95</v>
      </c>
    </row>
    <row r="614">
      <c r="A614" s="37" t="s">
        <v>338</v>
      </c>
      <c r="B614" s="9">
        <f>B613+F613*(D613*I613-(A!$B$4*(G613+B613/H613)^(1/2)))</f>
        <v>7.836169276</v>
      </c>
      <c r="C614" s="37" t="s">
        <v>339</v>
      </c>
      <c r="D614" s="36">
        <f>D613+(F613*B613*(A!$B$8-D613)/(A!$B$12*A!$B$10))</f>
        <v>0.6845653017</v>
      </c>
      <c r="E614" s="5">
        <v>0.0</v>
      </c>
      <c r="F614" s="45">
        <f t="shared" si="30"/>
        <v>0.01666666667</v>
      </c>
      <c r="G614" s="40">
        <f t="shared" si="31"/>
        <v>0.1666666667</v>
      </c>
      <c r="H614" s="4">
        <f>A!$B$3 * 3</f>
        <v>224.9868</v>
      </c>
      <c r="I614" s="4">
        <f>A!$B$2*E614</f>
        <v>0</v>
      </c>
      <c r="J614" s="27">
        <f t="shared" si="32"/>
        <v>1.966666667</v>
      </c>
    </row>
    <row r="615">
      <c r="A615" s="37" t="s">
        <v>340</v>
      </c>
      <c r="B615" s="9">
        <f>B614+F614*(D614*I614-(A!$B$4*(G614+B614/H614)^(1/2)))</f>
        <v>7.776318182</v>
      </c>
      <c r="C615" s="37" t="s">
        <v>341</v>
      </c>
      <c r="D615" s="36">
        <f>D614+(F614*B614*(A!$B$8-D614)/(A!$B$12*A!$B$10))</f>
        <v>0.6850174272</v>
      </c>
      <c r="E615" s="5">
        <v>0.0</v>
      </c>
      <c r="F615" s="45">
        <f t="shared" si="30"/>
        <v>0.01666666667</v>
      </c>
      <c r="G615" s="40">
        <f t="shared" si="31"/>
        <v>0.1666666667</v>
      </c>
      <c r="H615" s="4">
        <f>A!$B$3 * 3</f>
        <v>224.9868</v>
      </c>
      <c r="I615" s="4">
        <f>A!$B$2*E615</f>
        <v>0</v>
      </c>
      <c r="J615" s="27">
        <f t="shared" si="32"/>
        <v>1.983333333</v>
      </c>
    </row>
    <row r="616">
      <c r="A616" s="37" t="s">
        <v>342</v>
      </c>
      <c r="B616" s="9">
        <f>B615+F615*(D615*I615-(A!$B$4*(G615+B615/H615)^(1/2)))</f>
        <v>7.71650661</v>
      </c>
      <c r="C616" s="37" t="s">
        <v>343</v>
      </c>
      <c r="D616" s="36">
        <f>D615+(F615*B615*(A!$B$8-D615)/(A!$B$12*A!$B$10))</f>
        <v>0.6854651578</v>
      </c>
      <c r="E616" s="5">
        <v>0.0</v>
      </c>
      <c r="F616" s="45">
        <f t="shared" si="30"/>
        <v>0.01666666667</v>
      </c>
      <c r="G616" s="40">
        <f t="shared" si="31"/>
        <v>0.1666666667</v>
      </c>
      <c r="H616" s="4">
        <f>A!$B$3 * 3</f>
        <v>224.9868</v>
      </c>
      <c r="I616" s="4">
        <f>A!$B$2*E616</f>
        <v>0</v>
      </c>
      <c r="J616" s="27">
        <f t="shared" si="32"/>
        <v>2</v>
      </c>
    </row>
    <row r="617">
      <c r="A617" s="37" t="s">
        <v>344</v>
      </c>
      <c r="B617" s="9">
        <f>B616+F616*(D616*I616-(A!$B$4*(G616+B616/H616)^(1/2)))</f>
        <v>7.656734559</v>
      </c>
      <c r="C617" s="37" t="s">
        <v>345</v>
      </c>
      <c r="D617" s="36">
        <f>D616+(F616*B616*(A!$B$8-D616)/(A!$B$12*A!$B$10))</f>
        <v>0.6859085195</v>
      </c>
      <c r="E617" s="5">
        <v>0.0</v>
      </c>
      <c r="F617" s="45">
        <f t="shared" si="30"/>
        <v>0.01666666667</v>
      </c>
      <c r="G617" s="40">
        <f t="shared" si="31"/>
        <v>0.1666666667</v>
      </c>
      <c r="H617" s="4">
        <f>A!$B$3 * 3</f>
        <v>224.9868</v>
      </c>
      <c r="I617" s="4">
        <f>A!$B$2*E617</f>
        <v>0</v>
      </c>
      <c r="J617" s="27">
        <f t="shared" si="32"/>
        <v>2.016666667</v>
      </c>
    </row>
    <row r="618">
      <c r="A618" s="37" t="s">
        <v>346</v>
      </c>
      <c r="B618" s="9">
        <f>B617+F617*(D617*I617-(A!$B$4*(G617+B617/H617)^(1/2)))</f>
        <v>7.597002031</v>
      </c>
      <c r="C618" s="37" t="s">
        <v>347</v>
      </c>
      <c r="D618" s="36">
        <f>D617+(F617*B617*(A!$B$8-D617)/(A!$B$12*A!$B$10))</f>
        <v>0.6863475377</v>
      </c>
      <c r="E618" s="5">
        <v>0.0</v>
      </c>
      <c r="F618" s="45">
        <f t="shared" si="30"/>
        <v>0.01666666667</v>
      </c>
      <c r="G618" s="40">
        <f t="shared" si="31"/>
        <v>0.1666666667</v>
      </c>
      <c r="H618" s="4">
        <f>A!$B$3 * 3</f>
        <v>224.9868</v>
      </c>
      <c r="I618" s="4">
        <f>A!$B$2*E618</f>
        <v>0</v>
      </c>
      <c r="J618" s="27">
        <f t="shared" si="32"/>
        <v>2.033333333</v>
      </c>
    </row>
    <row r="619">
      <c r="A619" s="37" t="s">
        <v>348</v>
      </c>
      <c r="B619" s="9">
        <f>B618+F618*(D618*I618-(A!$B$4*(G618+B618/H618)^(1/2)))</f>
        <v>7.537309023</v>
      </c>
      <c r="C619" s="37" t="s">
        <v>349</v>
      </c>
      <c r="D619" s="36">
        <f>D618+(F618*B618*(A!$B$8-D618)/(A!$B$12*A!$B$10))</f>
        <v>0.6867822377</v>
      </c>
      <c r="E619" s="5">
        <v>0.0</v>
      </c>
      <c r="F619" s="45">
        <f t="shared" si="30"/>
        <v>0.01666666667</v>
      </c>
      <c r="G619" s="40">
        <f t="shared" si="31"/>
        <v>0.1666666667</v>
      </c>
      <c r="H619" s="4">
        <f>A!$B$3 * 3</f>
        <v>224.9868</v>
      </c>
      <c r="I619" s="4">
        <f>A!$B$2*E619</f>
        <v>0</v>
      </c>
      <c r="J619" s="27">
        <f t="shared" si="32"/>
        <v>2.05</v>
      </c>
    </row>
    <row r="620">
      <c r="A620" s="37" t="s">
        <v>350</v>
      </c>
      <c r="B620" s="9">
        <f>B619+F619*(D619*I619-(A!$B$4*(G619+B619/H619)^(1/2)))</f>
        <v>7.477655537</v>
      </c>
      <c r="C620" s="37" t="s">
        <v>351</v>
      </c>
      <c r="D620" s="36">
        <f>D619+(F619*B619*(A!$B$8-D619)/(A!$B$12*A!$B$10))</f>
        <v>0.6872126446</v>
      </c>
      <c r="E620" s="5">
        <v>0.0</v>
      </c>
      <c r="F620" s="45">
        <f t="shared" si="30"/>
        <v>0.01666666667</v>
      </c>
      <c r="G620" s="40">
        <f t="shared" si="31"/>
        <v>0.1666666667</v>
      </c>
      <c r="H620" s="4">
        <f>A!$B$3 * 3</f>
        <v>224.9868</v>
      </c>
      <c r="I620" s="4">
        <f>A!$B$2*E620</f>
        <v>0</v>
      </c>
      <c r="J620" s="27">
        <f t="shared" si="32"/>
        <v>2.066666667</v>
      </c>
    </row>
    <row r="621">
      <c r="A621" s="37" t="s">
        <v>352</v>
      </c>
      <c r="B621" s="9">
        <f>B620+F620*(D620*I620-(A!$B$4*(G620+B620/H620)^(1/2)))</f>
        <v>7.418041573</v>
      </c>
      <c r="C621" s="37" t="s">
        <v>353</v>
      </c>
      <c r="D621" s="36">
        <f>D620+(F620*B620*(A!$B$8-D620)/(A!$B$12*A!$B$10))</f>
        <v>0.6876387831</v>
      </c>
      <c r="E621" s="5">
        <v>0.0</v>
      </c>
      <c r="F621" s="45">
        <f t="shared" si="30"/>
        <v>0.01666666667</v>
      </c>
      <c r="G621" s="40">
        <f t="shared" si="31"/>
        <v>0.1666666667</v>
      </c>
      <c r="H621" s="4">
        <f>A!$B$3 * 3</f>
        <v>224.9868</v>
      </c>
      <c r="I621" s="4">
        <f>A!$B$2*E621</f>
        <v>0</v>
      </c>
      <c r="J621" s="27">
        <f t="shared" si="32"/>
        <v>2.083333333</v>
      </c>
    </row>
    <row r="622">
      <c r="A622" s="37" t="s">
        <v>354</v>
      </c>
      <c r="B622" s="9">
        <f>B621+F621*(D621*I621-(A!$B$4*(G621+B621/H621)^(1/2)))</f>
        <v>7.35846713</v>
      </c>
      <c r="C622" s="37" t="s">
        <v>355</v>
      </c>
      <c r="D622" s="36">
        <f>D621+(F621*B621*(A!$B$8-D621)/(A!$B$12*A!$B$10))</f>
        <v>0.6880606778</v>
      </c>
      <c r="E622" s="5">
        <v>0.0</v>
      </c>
      <c r="F622" s="45">
        <f t="shared" si="30"/>
        <v>0.01666666667</v>
      </c>
      <c r="G622" s="40">
        <f t="shared" si="31"/>
        <v>0.1666666667</v>
      </c>
      <c r="H622" s="4">
        <f>A!$B$3 * 3</f>
        <v>224.9868</v>
      </c>
      <c r="I622" s="4">
        <f>A!$B$2*E622</f>
        <v>0</v>
      </c>
      <c r="J622" s="27">
        <f t="shared" si="32"/>
        <v>2.1</v>
      </c>
    </row>
    <row r="623">
      <c r="A623" s="37" t="s">
        <v>356</v>
      </c>
      <c r="B623" s="9">
        <f>B622+F622*(D622*I622-(A!$B$4*(G622+B622/H622)^(1/2)))</f>
        <v>7.298932209</v>
      </c>
      <c r="C623" s="37" t="s">
        <v>357</v>
      </c>
      <c r="D623" s="36">
        <f>D622+(F622*B622*(A!$B$8-D622)/(A!$B$12*A!$B$10))</f>
        <v>0.6884783527</v>
      </c>
      <c r="E623" s="5">
        <v>0.0</v>
      </c>
      <c r="F623" s="45">
        <f t="shared" si="30"/>
        <v>0.01666666667</v>
      </c>
      <c r="G623" s="40">
        <f t="shared" si="31"/>
        <v>0.1666666667</v>
      </c>
      <c r="H623" s="4">
        <f>A!$B$3 * 3</f>
        <v>224.9868</v>
      </c>
      <c r="I623" s="4">
        <f>A!$B$2*E623</f>
        <v>0</v>
      </c>
      <c r="J623" s="27">
        <f t="shared" si="32"/>
        <v>2.116666667</v>
      </c>
    </row>
    <row r="624">
      <c r="A624" s="37" t="s">
        <v>358</v>
      </c>
      <c r="B624" s="9">
        <f>B623+F623*(D623*I623-(A!$B$4*(G623+B623/H623)^(1/2)))</f>
        <v>7.23943681</v>
      </c>
      <c r="C624" s="37" t="s">
        <v>359</v>
      </c>
      <c r="D624" s="36">
        <f>D623+(F623*B623*(A!$B$8-D623)/(A!$B$12*A!$B$10))</f>
        <v>0.6888918319</v>
      </c>
      <c r="E624" s="5">
        <v>0.0</v>
      </c>
      <c r="F624" s="45">
        <f t="shared" si="30"/>
        <v>0.01666666667</v>
      </c>
      <c r="G624" s="40">
        <f t="shared" si="31"/>
        <v>0.1666666667</v>
      </c>
      <c r="H624" s="4">
        <f>A!$B$3 * 3</f>
        <v>224.9868</v>
      </c>
      <c r="I624" s="4">
        <f>A!$B$2*E624</f>
        <v>0</v>
      </c>
      <c r="J624" s="27">
        <f t="shared" si="32"/>
        <v>2.133333333</v>
      </c>
    </row>
    <row r="625">
      <c r="A625" s="37" t="s">
        <v>360</v>
      </c>
      <c r="B625" s="9">
        <f>B624+F624*(D624*I624-(A!$B$4*(G624+B624/H624)^(1/2)))</f>
        <v>7.179980932</v>
      </c>
      <c r="C625" s="37" t="s">
        <v>361</v>
      </c>
      <c r="D625" s="36">
        <f>D624+(F624*B624*(A!$B$8-D624)/(A!$B$12*A!$B$10))</f>
        <v>0.6893011391</v>
      </c>
      <c r="E625" s="5">
        <v>0.0</v>
      </c>
      <c r="F625" s="45">
        <f t="shared" si="30"/>
        <v>0.01666666667</v>
      </c>
      <c r="G625" s="40">
        <f t="shared" si="31"/>
        <v>0.1666666667</v>
      </c>
      <c r="H625" s="4">
        <f>A!$B$3 * 3</f>
        <v>224.9868</v>
      </c>
      <c r="I625" s="4">
        <f>A!$B$2*E625</f>
        <v>0</v>
      </c>
      <c r="J625" s="27">
        <f t="shared" si="32"/>
        <v>2.15</v>
      </c>
    </row>
    <row r="626">
      <c r="A626" s="37" t="s">
        <v>362</v>
      </c>
      <c r="B626" s="9">
        <f>B625+F625*(D625*I625-(A!$B$4*(G625+B625/H625)^(1/2)))</f>
        <v>7.120564576</v>
      </c>
      <c r="C626" s="37" t="s">
        <v>363</v>
      </c>
      <c r="D626" s="36">
        <f>D625+(F625*B625*(A!$B$8-D625)/(A!$B$12*A!$B$10))</f>
        <v>0.6897062977</v>
      </c>
      <c r="E626" s="5">
        <v>0.0</v>
      </c>
      <c r="F626" s="45">
        <f t="shared" si="30"/>
        <v>0.01666666667</v>
      </c>
      <c r="G626" s="40">
        <f t="shared" si="31"/>
        <v>0.1666666667</v>
      </c>
      <c r="H626" s="4">
        <f>A!$B$3 * 3</f>
        <v>224.9868</v>
      </c>
      <c r="I626" s="4">
        <f>A!$B$2*E626</f>
        <v>0</v>
      </c>
      <c r="J626" s="27">
        <f t="shared" si="32"/>
        <v>2.166666667</v>
      </c>
    </row>
    <row r="627">
      <c r="A627" s="37" t="s">
        <v>364</v>
      </c>
      <c r="B627" s="9">
        <f>B626+F626*(D626*I626-(A!$B$4*(G626+B626/H626)^(1/2)))</f>
        <v>7.061187741</v>
      </c>
      <c r="C627" s="37" t="s">
        <v>365</v>
      </c>
      <c r="D627" s="36">
        <f>D626+(F626*B626*(A!$B$8-D626)/(A!$B$12*A!$B$10))</f>
        <v>0.6901073308</v>
      </c>
      <c r="E627" s="5">
        <v>0.0</v>
      </c>
      <c r="F627" s="45">
        <f t="shared" si="30"/>
        <v>0.01666666667</v>
      </c>
      <c r="G627" s="40">
        <f t="shared" si="31"/>
        <v>0.1666666667</v>
      </c>
      <c r="H627" s="4">
        <f>A!$B$3 * 3</f>
        <v>224.9868</v>
      </c>
      <c r="I627" s="4">
        <f>A!$B$2*E627</f>
        <v>0</v>
      </c>
      <c r="J627" s="27">
        <f t="shared" si="32"/>
        <v>2.183333333</v>
      </c>
    </row>
    <row r="628">
      <c r="A628" s="37" t="s">
        <v>366</v>
      </c>
      <c r="B628" s="9">
        <f>B627+F627*(D627*I627-(A!$B$4*(G627+B627/H627)^(1/2)))</f>
        <v>7.001850429</v>
      </c>
      <c r="C628" s="37" t="s">
        <v>367</v>
      </c>
      <c r="D628" s="36">
        <f>D627+(F627*B627*(A!$B$8-D627)/(A!$B$12*A!$B$10))</f>
        <v>0.6905042614</v>
      </c>
      <c r="E628" s="5">
        <v>0.0</v>
      </c>
      <c r="F628" s="45">
        <f t="shared" si="30"/>
        <v>0.01666666667</v>
      </c>
      <c r="G628" s="40">
        <f t="shared" si="31"/>
        <v>0.1666666667</v>
      </c>
      <c r="H628" s="4">
        <f>A!$B$3 * 3</f>
        <v>224.9868</v>
      </c>
      <c r="I628" s="4">
        <f>A!$B$2*E628</f>
        <v>0</v>
      </c>
      <c r="J628" s="27">
        <f t="shared" si="32"/>
        <v>2.2</v>
      </c>
    </row>
    <row r="629">
      <c r="A629" s="37" t="s">
        <v>368</v>
      </c>
      <c r="B629" s="9">
        <f>B628+F628*(D628*I628-(A!$B$4*(G628+B628/H628)^(1/2)))</f>
        <v>6.942552637</v>
      </c>
      <c r="C629" s="37" t="s">
        <v>369</v>
      </c>
      <c r="D629" s="36">
        <f>D628+(F628*B628*(A!$B$8-D628)/(A!$B$12*A!$B$10))</f>
        <v>0.6908971121</v>
      </c>
      <c r="E629" s="5">
        <v>0.0</v>
      </c>
      <c r="F629" s="45">
        <f t="shared" si="30"/>
        <v>0.01666666667</v>
      </c>
      <c r="G629" s="40">
        <f t="shared" si="31"/>
        <v>0.1666666667</v>
      </c>
      <c r="H629" s="4">
        <f>A!$B$3 * 3</f>
        <v>224.9868</v>
      </c>
      <c r="I629" s="4">
        <f>A!$B$2*E629</f>
        <v>0</v>
      </c>
      <c r="J629" s="27">
        <f t="shared" si="32"/>
        <v>2.216666667</v>
      </c>
    </row>
    <row r="630">
      <c r="A630" s="37" t="s">
        <v>370</v>
      </c>
      <c r="B630" s="9">
        <f>B629+F629*(D629*I629-(A!$B$4*(G629+B629/H629)^(1/2)))</f>
        <v>6.883294368</v>
      </c>
      <c r="C630" s="37" t="s">
        <v>371</v>
      </c>
      <c r="D630" s="36">
        <f>D629+(F629*B629*(A!$B$8-D629)/(A!$B$12*A!$B$10))</f>
        <v>0.6912859054</v>
      </c>
      <c r="E630" s="5">
        <v>0.0</v>
      </c>
      <c r="F630" s="45">
        <f t="shared" si="30"/>
        <v>0.01666666667</v>
      </c>
      <c r="G630" s="40">
        <f t="shared" si="31"/>
        <v>0.1666666667</v>
      </c>
      <c r="H630" s="4">
        <f>A!$B$3 * 3</f>
        <v>224.9868</v>
      </c>
      <c r="I630" s="4">
        <f>A!$B$2*E630</f>
        <v>0</v>
      </c>
      <c r="J630" s="27">
        <f t="shared" si="32"/>
        <v>2.233333333</v>
      </c>
    </row>
    <row r="631">
      <c r="A631" s="37" t="s">
        <v>372</v>
      </c>
      <c r="B631" s="9">
        <f>B630+F630*(D630*I630-(A!$B$4*(G630+B630/H630)^(1/2)))</f>
        <v>6.82407562</v>
      </c>
      <c r="C631" s="37" t="s">
        <v>373</v>
      </c>
      <c r="D631" s="36">
        <f>D630+(F630*B630*(A!$B$8-D630)/(A!$B$12*A!$B$10))</f>
        <v>0.6916706634</v>
      </c>
      <c r="E631" s="5">
        <v>0.0</v>
      </c>
      <c r="F631" s="45">
        <f t="shared" si="30"/>
        <v>0.01666666667</v>
      </c>
      <c r="G631" s="40">
        <f t="shared" si="31"/>
        <v>0.1666666667</v>
      </c>
      <c r="H631" s="4">
        <f>A!$B$3 * 3</f>
        <v>224.9868</v>
      </c>
      <c r="I631" s="4">
        <f>A!$B$2*E631</f>
        <v>0</v>
      </c>
      <c r="J631" s="27">
        <f t="shared" si="32"/>
        <v>2.25</v>
      </c>
    </row>
    <row r="632">
      <c r="A632" s="37" t="s">
        <v>374</v>
      </c>
      <c r="B632" s="9">
        <f>B631+F631*(D631*I631-(A!$B$4*(G631+B631/H631)^(1/2)))</f>
        <v>6.764896394</v>
      </c>
      <c r="C632" s="37" t="s">
        <v>375</v>
      </c>
      <c r="D632" s="36">
        <f>D631+(F631*B631*(A!$B$8-D631)/(A!$B$12*A!$B$10))</f>
        <v>0.692051408</v>
      </c>
      <c r="E632" s="5">
        <v>0.0</v>
      </c>
      <c r="F632" s="45">
        <f t="shared" si="30"/>
        <v>0.01666666667</v>
      </c>
      <c r="G632" s="40">
        <f t="shared" si="31"/>
        <v>0.1666666667</v>
      </c>
      <c r="H632" s="4">
        <f>A!$B$3 * 3</f>
        <v>224.9868</v>
      </c>
      <c r="I632" s="4">
        <f>A!$B$2*E632</f>
        <v>0</v>
      </c>
      <c r="J632" s="27">
        <f t="shared" si="32"/>
        <v>2.266666667</v>
      </c>
    </row>
    <row r="633">
      <c r="A633" s="37" t="s">
        <v>376</v>
      </c>
      <c r="B633" s="9">
        <f>B632+F632*(D632*I632-(A!$B$4*(G632+B632/H632)^(1/2)))</f>
        <v>6.705756689</v>
      </c>
      <c r="C633" s="37" t="s">
        <v>377</v>
      </c>
      <c r="D633" s="36">
        <f>D632+(F632*B632*(A!$B$8-D632)/(A!$B$12*A!$B$10))</f>
        <v>0.692428161</v>
      </c>
      <c r="E633" s="5">
        <v>0.0</v>
      </c>
      <c r="F633" s="45">
        <f t="shared" si="30"/>
        <v>0.01666666667</v>
      </c>
      <c r="G633" s="40">
        <f t="shared" si="31"/>
        <v>0.1666666667</v>
      </c>
      <c r="H633" s="4">
        <f>A!$B$3 * 3</f>
        <v>224.9868</v>
      </c>
      <c r="I633" s="4">
        <f>A!$B$2*E633</f>
        <v>0</v>
      </c>
      <c r="J633" s="27">
        <f t="shared" si="32"/>
        <v>2.283333333</v>
      </c>
    </row>
    <row r="634">
      <c r="A634" s="37" t="s">
        <v>378</v>
      </c>
      <c r="B634" s="9">
        <f>B633+F633*(D633*I633-(A!$B$4*(G633+B633/H633)^(1/2)))</f>
        <v>6.646656506</v>
      </c>
      <c r="C634" s="37" t="s">
        <v>379</v>
      </c>
      <c r="D634" s="36">
        <f>D633+(F633*B633*(A!$B$8-D633)/(A!$B$12*A!$B$10))</f>
        <v>0.6928009437</v>
      </c>
      <c r="E634" s="5">
        <v>0.0</v>
      </c>
      <c r="F634" s="45">
        <f t="shared" si="30"/>
        <v>0.01666666667</v>
      </c>
      <c r="G634" s="40">
        <f t="shared" si="31"/>
        <v>0.1666666667</v>
      </c>
      <c r="H634" s="4">
        <f>A!$B$3 * 3</f>
        <v>224.9868</v>
      </c>
      <c r="I634" s="4">
        <f>A!$B$2*E634</f>
        <v>0</v>
      </c>
      <c r="J634" s="27">
        <f t="shared" si="32"/>
        <v>2.3</v>
      </c>
    </row>
    <row r="635">
      <c r="A635" s="37" t="s">
        <v>380</v>
      </c>
      <c r="B635" s="9">
        <f>B634+F634*(D634*I634-(A!$B$4*(G634+B634/H634)^(1/2)))</f>
        <v>6.587595845</v>
      </c>
      <c r="C635" s="37" t="s">
        <v>381</v>
      </c>
      <c r="D635" s="36">
        <f>D634+(F634*B634*(A!$B$8-D634)/(A!$B$12*A!$B$10))</f>
        <v>0.6931697773</v>
      </c>
      <c r="E635" s="5">
        <v>0.0</v>
      </c>
      <c r="F635" s="45">
        <f t="shared" si="30"/>
        <v>0.01666666667</v>
      </c>
      <c r="G635" s="40">
        <f t="shared" si="31"/>
        <v>0.1666666667</v>
      </c>
      <c r="H635" s="4">
        <f>A!$B$3 * 3</f>
        <v>224.9868</v>
      </c>
      <c r="I635" s="4">
        <f>A!$B$2*E635</f>
        <v>0</v>
      </c>
      <c r="J635" s="27">
        <f t="shared" si="32"/>
        <v>2.316666667</v>
      </c>
    </row>
    <row r="636">
      <c r="A636" s="37" t="s">
        <v>382</v>
      </c>
      <c r="B636" s="9">
        <f>B635+F635*(D635*I635-(A!$B$4*(G635+B635/H635)^(1/2)))</f>
        <v>6.528574706</v>
      </c>
      <c r="C636" s="37" t="s">
        <v>383</v>
      </c>
      <c r="D636" s="36">
        <f>D635+(F635*B635*(A!$B$8-D635)/(A!$B$12*A!$B$10))</f>
        <v>0.6935346829</v>
      </c>
      <c r="E636" s="5">
        <v>0.0</v>
      </c>
      <c r="F636" s="45">
        <f t="shared" si="30"/>
        <v>0.01666666667</v>
      </c>
      <c r="G636" s="40">
        <f t="shared" si="31"/>
        <v>0.1666666667</v>
      </c>
      <c r="H636" s="4">
        <f>A!$B$3 * 3</f>
        <v>224.9868</v>
      </c>
      <c r="I636" s="4">
        <f>A!$B$2*E636</f>
        <v>0</v>
      </c>
      <c r="J636" s="27">
        <f t="shared" si="32"/>
        <v>2.333333333</v>
      </c>
    </row>
    <row r="637">
      <c r="A637" s="37" t="s">
        <v>384</v>
      </c>
      <c r="B637" s="9">
        <f>B636+F636*(D636*I636-(A!$B$4*(G636+B636/H636)^(1/2)))</f>
        <v>6.469593088</v>
      </c>
      <c r="C637" s="37" t="s">
        <v>385</v>
      </c>
      <c r="D637" s="36">
        <f>D636+(F636*B636*(A!$B$8-D636)/(A!$B$12*A!$B$10))</f>
        <v>0.6938956811</v>
      </c>
      <c r="E637" s="5">
        <v>0.0</v>
      </c>
      <c r="F637" s="45">
        <f t="shared" si="30"/>
        <v>0.01666666667</v>
      </c>
      <c r="G637" s="40">
        <f t="shared" si="31"/>
        <v>0.1666666667</v>
      </c>
      <c r="H637" s="4">
        <f>A!$B$3 * 3</f>
        <v>224.9868</v>
      </c>
      <c r="I637" s="4">
        <f>A!$B$2*E637</f>
        <v>0</v>
      </c>
      <c r="J637" s="27">
        <f t="shared" si="32"/>
        <v>2.35</v>
      </c>
    </row>
    <row r="638">
      <c r="A638" s="37" t="s">
        <v>386</v>
      </c>
      <c r="B638" s="9">
        <f>B637+F637*(D637*I637-(A!$B$4*(G637+B637/H637)^(1/2)))</f>
        <v>6.410650992</v>
      </c>
      <c r="C638" s="37" t="s">
        <v>387</v>
      </c>
      <c r="D638" s="36">
        <f>D637+(F637*B637*(A!$B$8-D637)/(A!$B$12*A!$B$10))</f>
        <v>0.6942527924</v>
      </c>
      <c r="E638" s="5">
        <v>0.0</v>
      </c>
      <c r="F638" s="45">
        <f t="shared" si="30"/>
        <v>0.01666666667</v>
      </c>
      <c r="G638" s="40">
        <f t="shared" si="31"/>
        <v>0.1666666667</v>
      </c>
      <c r="H638" s="4">
        <f>A!$B$3 * 3</f>
        <v>224.9868</v>
      </c>
      <c r="I638" s="4">
        <f>A!$B$2*E638</f>
        <v>0</v>
      </c>
      <c r="J638" s="27">
        <f t="shared" si="32"/>
        <v>2.366666667</v>
      </c>
    </row>
    <row r="639">
      <c r="A639" s="37" t="s">
        <v>388</v>
      </c>
      <c r="B639" s="9">
        <f>B638+F638*(D638*I638-(A!$B$4*(G638+B638/H638)^(1/2)))</f>
        <v>6.351748418</v>
      </c>
      <c r="C639" s="37" t="s">
        <v>389</v>
      </c>
      <c r="D639" s="36">
        <f>D638+(F638*B638*(A!$B$8-D638)/(A!$B$12*A!$B$10))</f>
        <v>0.694606037</v>
      </c>
      <c r="E639" s="5">
        <v>0.0</v>
      </c>
      <c r="F639" s="45">
        <f t="shared" si="30"/>
        <v>0.01666666667</v>
      </c>
      <c r="G639" s="40">
        <f t="shared" si="31"/>
        <v>0.1666666667</v>
      </c>
      <c r="H639" s="4">
        <f>A!$B$3 * 3</f>
        <v>224.9868</v>
      </c>
      <c r="I639" s="4">
        <f>A!$B$2*E639</f>
        <v>0</v>
      </c>
      <c r="J639" s="27">
        <f t="shared" si="32"/>
        <v>2.383333333</v>
      </c>
    </row>
    <row r="640">
      <c r="A640" s="37" t="s">
        <v>390</v>
      </c>
      <c r="B640" s="9">
        <f>B639+F639*(D639*I639-(A!$B$4*(G639+B639/H639)^(1/2)))</f>
        <v>6.292885365</v>
      </c>
      <c r="C640" s="37" t="s">
        <v>391</v>
      </c>
      <c r="D640" s="36">
        <f>D639+(F639*B639*(A!$B$8-D639)/(A!$B$12*A!$B$10))</f>
        <v>0.6949554351</v>
      </c>
      <c r="E640" s="5">
        <v>0.0</v>
      </c>
      <c r="F640" s="45">
        <f t="shared" si="30"/>
        <v>0.01666666667</v>
      </c>
      <c r="G640" s="40">
        <f t="shared" si="31"/>
        <v>0.1666666667</v>
      </c>
      <c r="H640" s="4">
        <f>A!$B$3 * 3</f>
        <v>224.9868</v>
      </c>
      <c r="I640" s="4">
        <f>A!$B$2*E640</f>
        <v>0</v>
      </c>
      <c r="J640" s="27">
        <f t="shared" si="32"/>
        <v>2.4</v>
      </c>
    </row>
    <row r="641">
      <c r="A641" s="37" t="s">
        <v>392</v>
      </c>
      <c r="B641" s="9">
        <f>B640+F640*(D640*I640-(A!$B$4*(G640+B640/H640)^(1/2)))</f>
        <v>6.234061834</v>
      </c>
      <c r="C641" s="37" t="s">
        <v>393</v>
      </c>
      <c r="D641" s="36">
        <f>D640+(F640*B640*(A!$B$8-D640)/(A!$B$12*A!$B$10))</f>
        <v>0.6953010064</v>
      </c>
      <c r="E641" s="5">
        <v>0.0</v>
      </c>
      <c r="F641" s="45">
        <f t="shared" si="30"/>
        <v>0.01666666667</v>
      </c>
      <c r="G641" s="40">
        <f t="shared" si="31"/>
        <v>0.1666666667</v>
      </c>
      <c r="H641" s="4">
        <f>A!$B$3 * 3</f>
        <v>224.9868</v>
      </c>
      <c r="I641" s="4">
        <f>A!$B$2*E641</f>
        <v>0</v>
      </c>
      <c r="J641" s="27">
        <f t="shared" si="32"/>
        <v>2.416666667</v>
      </c>
    </row>
    <row r="642">
      <c r="A642" s="37" t="s">
        <v>394</v>
      </c>
      <c r="B642" s="9">
        <f>B641+F641*(D641*I641-(A!$B$4*(G641+B641/H641)^(1/2)))</f>
        <v>6.175277825</v>
      </c>
      <c r="C642" s="37" t="s">
        <v>395</v>
      </c>
      <c r="D642" s="36">
        <f>D641+(F641*B641*(A!$B$8-D641)/(A!$B$12*A!$B$10))</f>
        <v>0.6956427704</v>
      </c>
      <c r="E642" s="5">
        <v>0.0</v>
      </c>
      <c r="F642" s="45">
        <f t="shared" si="30"/>
        <v>0.01666666667</v>
      </c>
      <c r="G642" s="40">
        <f t="shared" si="31"/>
        <v>0.1666666667</v>
      </c>
      <c r="H642" s="4">
        <f>A!$B$3 * 3</f>
        <v>224.9868</v>
      </c>
      <c r="I642" s="4">
        <f>A!$B$2*E642</f>
        <v>0</v>
      </c>
      <c r="J642" s="27">
        <f t="shared" si="32"/>
        <v>2.433333333</v>
      </c>
    </row>
    <row r="643">
      <c r="A643" s="37" t="s">
        <v>396</v>
      </c>
      <c r="B643" s="9">
        <f>B642+F642*(D642*I642-(A!$B$4*(G642+B642/H642)^(1/2)))</f>
        <v>6.116533338</v>
      </c>
      <c r="C643" s="37" t="s">
        <v>397</v>
      </c>
      <c r="D643" s="36">
        <f>D642+(F642*B642*(A!$B$8-D642)/(A!$B$12*A!$B$10))</f>
        <v>0.6959807465</v>
      </c>
      <c r="E643" s="5">
        <v>0.0</v>
      </c>
      <c r="F643" s="45">
        <f t="shared" si="30"/>
        <v>0.01666666667</v>
      </c>
      <c r="G643" s="40">
        <f t="shared" si="31"/>
        <v>0.1666666667</v>
      </c>
      <c r="H643" s="4">
        <f>A!$B$3 * 3</f>
        <v>224.9868</v>
      </c>
      <c r="I643" s="4">
        <f>A!$B$2*E643</f>
        <v>0</v>
      </c>
      <c r="J643" s="27">
        <f t="shared" si="32"/>
        <v>2.45</v>
      </c>
    </row>
    <row r="644">
      <c r="A644" s="37" t="s">
        <v>398</v>
      </c>
      <c r="B644" s="9">
        <f>B643+F643*(D643*I643-(A!$B$4*(G643+B643/H643)^(1/2)))</f>
        <v>6.057828373</v>
      </c>
      <c r="C644" s="37" t="s">
        <v>399</v>
      </c>
      <c r="D644" s="36">
        <f>D643+(F643*B643*(A!$B$8-D643)/(A!$B$12*A!$B$10))</f>
        <v>0.6963149539</v>
      </c>
      <c r="E644" s="5">
        <v>0.0</v>
      </c>
      <c r="F644" s="45">
        <f t="shared" si="30"/>
        <v>0.01666666667</v>
      </c>
      <c r="G644" s="40">
        <f t="shared" si="31"/>
        <v>0.1666666667</v>
      </c>
      <c r="H644" s="4">
        <f>A!$B$3 * 3</f>
        <v>224.9868</v>
      </c>
      <c r="I644" s="4">
        <f>A!$B$2*E644</f>
        <v>0</v>
      </c>
      <c r="J644" s="27">
        <f t="shared" si="32"/>
        <v>2.466666667</v>
      </c>
    </row>
    <row r="645">
      <c r="A645" s="37" t="s">
        <v>400</v>
      </c>
      <c r="B645" s="9">
        <f>B644+F644*(D644*I644-(A!$B$4*(G644+B644/H644)^(1/2)))</f>
        <v>5.999162929</v>
      </c>
      <c r="C645" s="37" t="s">
        <v>401</v>
      </c>
      <c r="D645" s="36">
        <f>D644+(F644*B644*(A!$B$8-D644)/(A!$B$12*A!$B$10))</f>
        <v>0.6966454114</v>
      </c>
      <c r="E645" s="5">
        <v>0.0</v>
      </c>
      <c r="F645" s="45">
        <f t="shared" si="30"/>
        <v>0.01666666667</v>
      </c>
      <c r="G645" s="40">
        <f t="shared" si="31"/>
        <v>0.1666666667</v>
      </c>
      <c r="H645" s="4">
        <f>A!$B$3 * 3</f>
        <v>224.9868</v>
      </c>
      <c r="I645" s="4">
        <f>A!$B$2*E645</f>
        <v>0</v>
      </c>
      <c r="J645" s="27">
        <f t="shared" si="32"/>
        <v>2.483333333</v>
      </c>
    </row>
    <row r="646">
      <c r="A646" s="37" t="s">
        <v>402</v>
      </c>
      <c r="B646" s="9">
        <f>B645+F645*(D645*I645-(A!$B$4*(G645+B645/H645)^(1/2)))</f>
        <v>5.940537007</v>
      </c>
      <c r="C646" s="37" t="s">
        <v>403</v>
      </c>
      <c r="D646" s="36">
        <f>D645+(F645*B645*(A!$B$8-D645)/(A!$B$12*A!$B$10))</f>
        <v>0.6969721378</v>
      </c>
      <c r="E646" s="5">
        <v>0.0</v>
      </c>
      <c r="F646" s="45">
        <f t="shared" si="30"/>
        <v>0.01666666667</v>
      </c>
      <c r="G646" s="40">
        <f t="shared" si="31"/>
        <v>0.1666666667</v>
      </c>
      <c r="H646" s="4">
        <f>A!$B$3 * 3</f>
        <v>224.9868</v>
      </c>
      <c r="I646" s="4">
        <f>A!$B$2*E646</f>
        <v>0</v>
      </c>
      <c r="J646" s="27">
        <f t="shared" si="32"/>
        <v>2.5</v>
      </c>
    </row>
    <row r="647">
      <c r="A647" s="37" t="s">
        <v>404</v>
      </c>
      <c r="B647" s="9">
        <f>B646+F646*(D646*I646-(A!$B$4*(G646+B646/H646)^(1/2)))</f>
        <v>5.881950607</v>
      </c>
      <c r="C647" s="37" t="s">
        <v>405</v>
      </c>
      <c r="D647" s="36">
        <f>D646+(F646*B646*(A!$B$8-D646)/(A!$B$12*A!$B$10))</f>
        <v>0.6972951515</v>
      </c>
      <c r="E647" s="5">
        <v>0.0</v>
      </c>
      <c r="F647" s="45">
        <f t="shared" si="30"/>
        <v>0.01666666667</v>
      </c>
      <c r="G647" s="40">
        <f t="shared" si="31"/>
        <v>0.1666666667</v>
      </c>
      <c r="H647" s="4">
        <f>A!$B$3 * 3</f>
        <v>224.9868</v>
      </c>
      <c r="I647" s="4">
        <f>A!$B$2*E647</f>
        <v>0</v>
      </c>
      <c r="J647" s="27">
        <f t="shared" si="32"/>
        <v>2.516666667</v>
      </c>
    </row>
    <row r="648">
      <c r="A648" s="37" t="s">
        <v>406</v>
      </c>
      <c r="B648" s="9">
        <f>B647+F647*(D647*I647-(A!$B$4*(G647+B647/H647)^(1/2)))</f>
        <v>5.823403729</v>
      </c>
      <c r="C648" s="37" t="s">
        <v>407</v>
      </c>
      <c r="D648" s="36">
        <f>D647+(F647*B647*(A!$B$8-D647)/(A!$B$12*A!$B$10))</f>
        <v>0.6976144707</v>
      </c>
      <c r="E648" s="5">
        <v>0.0</v>
      </c>
      <c r="F648" s="45">
        <f t="shared" si="30"/>
        <v>0.01666666667</v>
      </c>
      <c r="G648" s="40">
        <f t="shared" si="31"/>
        <v>0.1666666667</v>
      </c>
      <c r="H648" s="4">
        <f>A!$B$3 * 3</f>
        <v>224.9868</v>
      </c>
      <c r="I648" s="4">
        <f>A!$B$2*E648</f>
        <v>0</v>
      </c>
      <c r="J648" s="27">
        <f t="shared" si="32"/>
        <v>2.533333333</v>
      </c>
    </row>
    <row r="649">
      <c r="A649" s="37" t="s">
        <v>408</v>
      </c>
      <c r="B649" s="9">
        <f>B648+F648*(D648*I648-(A!$B$4*(G648+B648/H648)^(1/2)))</f>
        <v>5.764896373</v>
      </c>
      <c r="C649" s="37" t="s">
        <v>409</v>
      </c>
      <c r="D649" s="36">
        <f>D648+(F648*B648*(A!$B$8-D648)/(A!$B$12*A!$B$10))</f>
        <v>0.6979301135</v>
      </c>
      <c r="E649" s="5">
        <v>0.0</v>
      </c>
      <c r="F649" s="45">
        <f t="shared" si="30"/>
        <v>0.01666666667</v>
      </c>
      <c r="G649" s="40">
        <f t="shared" si="31"/>
        <v>0.1666666667</v>
      </c>
      <c r="H649" s="4">
        <f>A!$B$3 * 3</f>
        <v>224.9868</v>
      </c>
      <c r="I649" s="4">
        <f>A!$B$2*E649</f>
        <v>0</v>
      </c>
      <c r="J649" s="27">
        <f t="shared" si="32"/>
        <v>2.55</v>
      </c>
    </row>
    <row r="650">
      <c r="A650" s="37" t="s">
        <v>410</v>
      </c>
      <c r="B650" s="9">
        <f>B649+F649*(D649*I649-(A!$B$4*(G649+B649/H649)^(1/2)))</f>
        <v>5.706428538</v>
      </c>
      <c r="C650" s="37" t="s">
        <v>411</v>
      </c>
      <c r="D650" s="36">
        <f>D649+(F649*B649*(A!$B$8-D649)/(A!$B$12*A!$B$10))</f>
        <v>0.6982420977</v>
      </c>
      <c r="E650" s="5">
        <v>0.0</v>
      </c>
      <c r="F650" s="45">
        <f t="shared" si="30"/>
        <v>0.01666666667</v>
      </c>
      <c r="G650" s="40">
        <f t="shared" si="31"/>
        <v>0.1666666667</v>
      </c>
      <c r="H650" s="4">
        <f>A!$B$3 * 3</f>
        <v>224.9868</v>
      </c>
      <c r="I650" s="4">
        <f>A!$B$2*E650</f>
        <v>0</v>
      </c>
      <c r="J650" s="27">
        <f t="shared" si="32"/>
        <v>2.566666667</v>
      </c>
    </row>
    <row r="651">
      <c r="A651" s="37" t="s">
        <v>412</v>
      </c>
      <c r="B651" s="9">
        <f>B650+F650*(D650*I650-(A!$B$4*(G650+B650/H650)^(1/2)))</f>
        <v>5.648000226</v>
      </c>
      <c r="C651" s="37" t="s">
        <v>413</v>
      </c>
      <c r="D651" s="36">
        <f>D650+(F650*B650*(A!$B$8-D650)/(A!$B$12*A!$B$10))</f>
        <v>0.698550441</v>
      </c>
      <c r="E651" s="5">
        <v>0.0</v>
      </c>
      <c r="F651" s="45">
        <f t="shared" si="30"/>
        <v>0.01666666667</v>
      </c>
      <c r="G651" s="40">
        <f t="shared" si="31"/>
        <v>0.1666666667</v>
      </c>
      <c r="H651" s="4">
        <f>A!$B$3 * 3</f>
        <v>224.9868</v>
      </c>
      <c r="I651" s="4">
        <f>A!$B$2*E651</f>
        <v>0</v>
      </c>
      <c r="J651" s="27">
        <f t="shared" si="32"/>
        <v>2.583333333</v>
      </c>
    </row>
    <row r="652">
      <c r="A652" s="37" t="s">
        <v>414</v>
      </c>
      <c r="B652" s="9">
        <f>B651+F651*(D651*I651-(A!$B$4*(G651+B651/H651)^(1/2)))</f>
        <v>5.589611435</v>
      </c>
      <c r="C652" s="37" t="s">
        <v>415</v>
      </c>
      <c r="D652" s="36">
        <f>D651+(F651*B651*(A!$B$8-D651)/(A!$B$12*A!$B$10))</f>
        <v>0.6988551607</v>
      </c>
      <c r="E652" s="5">
        <v>0.0</v>
      </c>
      <c r="F652" s="45">
        <f t="shared" si="30"/>
        <v>0.01666666667</v>
      </c>
      <c r="G652" s="40">
        <f t="shared" si="31"/>
        <v>0.1666666667</v>
      </c>
      <c r="H652" s="4">
        <f>A!$B$3 * 3</f>
        <v>224.9868</v>
      </c>
      <c r="I652" s="4">
        <f>A!$B$2*E652</f>
        <v>0</v>
      </c>
      <c r="J652" s="27">
        <f t="shared" si="32"/>
        <v>2.6</v>
      </c>
    </row>
    <row r="653">
      <c r="A653" s="37" t="s">
        <v>416</v>
      </c>
      <c r="B653" s="9">
        <f>B652+F652*(D652*I652-(A!$B$4*(G652+B652/H652)^(1/2)))</f>
        <v>5.531262166</v>
      </c>
      <c r="C653" s="37" t="s">
        <v>417</v>
      </c>
      <c r="D653" s="36">
        <f>D652+(F652*B652*(A!$B$8-D652)/(A!$B$12*A!$B$10))</f>
        <v>0.6991562741</v>
      </c>
      <c r="E653" s="5">
        <v>0.0</v>
      </c>
      <c r="F653" s="45">
        <f t="shared" si="30"/>
        <v>0.01666666667</v>
      </c>
      <c r="G653" s="40">
        <f t="shared" si="31"/>
        <v>0.1666666667</v>
      </c>
      <c r="H653" s="4">
        <f>A!$B$3 * 3</f>
        <v>224.9868</v>
      </c>
      <c r="I653" s="4">
        <f>A!$B$2*E653</f>
        <v>0</v>
      </c>
      <c r="J653" s="27">
        <f t="shared" si="32"/>
        <v>2.616666667</v>
      </c>
    </row>
    <row r="654">
      <c r="A654" s="37" t="s">
        <v>418</v>
      </c>
      <c r="B654" s="9">
        <f>B653+F653*(D653*I653-(A!$B$4*(G653+B653/H653)^(1/2)))</f>
        <v>5.472952419</v>
      </c>
      <c r="C654" s="37" t="s">
        <v>419</v>
      </c>
      <c r="D654" s="36">
        <f>D653+(F653*B653*(A!$B$8-D653)/(A!$B$12*A!$B$10))</f>
        <v>0.6994537981</v>
      </c>
      <c r="E654" s="5">
        <v>0.0</v>
      </c>
      <c r="F654" s="45">
        <f t="shared" si="30"/>
        <v>0.01666666667</v>
      </c>
      <c r="G654" s="40">
        <f t="shared" si="31"/>
        <v>0.1666666667</v>
      </c>
      <c r="H654" s="4">
        <f>A!$B$3 * 3</f>
        <v>224.9868</v>
      </c>
      <c r="I654" s="4">
        <f>A!$B$2*E654</f>
        <v>0</v>
      </c>
      <c r="J654" s="27">
        <f t="shared" si="32"/>
        <v>2.633333333</v>
      </c>
    </row>
    <row r="655">
      <c r="A655" s="37" t="s">
        <v>420</v>
      </c>
      <c r="B655" s="9">
        <f>B654+F654*(D654*I654-(A!$B$4*(G654+B654/H654)^(1/2)))</f>
        <v>5.414682194</v>
      </c>
      <c r="C655" s="37" t="s">
        <v>421</v>
      </c>
      <c r="D655" s="36">
        <f>D654+(F654*B654*(A!$B$8-D654)/(A!$B$12*A!$B$10))</f>
        <v>0.6997477496</v>
      </c>
      <c r="E655" s="5">
        <v>0.0</v>
      </c>
      <c r="F655" s="45">
        <f t="shared" si="30"/>
        <v>0.01666666667</v>
      </c>
      <c r="G655" s="40">
        <f t="shared" si="31"/>
        <v>0.1666666667</v>
      </c>
      <c r="H655" s="4">
        <f>A!$B$3 * 3</f>
        <v>224.9868</v>
      </c>
      <c r="I655" s="4">
        <f>A!$B$2*E655</f>
        <v>0</v>
      </c>
      <c r="J655" s="27">
        <f t="shared" si="32"/>
        <v>2.65</v>
      </c>
    </row>
    <row r="656">
      <c r="A656" s="37" t="s">
        <v>422</v>
      </c>
      <c r="B656" s="9">
        <f>B655+F655*(D655*I655-(A!$B$4*(G655+B655/H655)^(1/2)))</f>
        <v>5.35645149</v>
      </c>
      <c r="C656" s="37" t="s">
        <v>423</v>
      </c>
      <c r="D656" s="36">
        <f>D655+(F655*B655*(A!$B$8-D655)/(A!$B$12*A!$B$10))</f>
        <v>0.7000381451</v>
      </c>
      <c r="E656" s="5">
        <v>0.0</v>
      </c>
      <c r="F656" s="45">
        <f t="shared" si="30"/>
        <v>0.01666666667</v>
      </c>
      <c r="G656" s="40">
        <f t="shared" si="31"/>
        <v>0.1666666667</v>
      </c>
      <c r="H656" s="4">
        <f>A!$B$3 * 3</f>
        <v>224.9868</v>
      </c>
      <c r="I656" s="4">
        <f>A!$B$2*E656</f>
        <v>0</v>
      </c>
      <c r="J656" s="27">
        <f t="shared" si="32"/>
        <v>2.666666667</v>
      </c>
    </row>
    <row r="657">
      <c r="A657" s="37" t="s">
        <v>424</v>
      </c>
      <c r="B657" s="9">
        <f>B656+F656*(D656*I656-(A!$B$4*(G656+B656/H656)^(1/2)))</f>
        <v>5.298260309</v>
      </c>
      <c r="C657" s="37" t="s">
        <v>425</v>
      </c>
      <c r="D657" s="36">
        <f>D656+(F656*B656*(A!$B$8-D656)/(A!$B$12*A!$B$10))</f>
        <v>0.700325001</v>
      </c>
      <c r="E657" s="5">
        <v>0.0</v>
      </c>
      <c r="F657" s="45">
        <f t="shared" si="30"/>
        <v>0.01666666667</v>
      </c>
      <c r="G657" s="40">
        <f t="shared" si="31"/>
        <v>0.1666666667</v>
      </c>
      <c r="H657" s="4">
        <f>A!$B$3 * 3</f>
        <v>224.9868</v>
      </c>
      <c r="I657" s="4">
        <f>A!$B$2*E657</f>
        <v>0</v>
      </c>
      <c r="J657" s="27">
        <f t="shared" si="32"/>
        <v>2.683333333</v>
      </c>
    </row>
    <row r="658">
      <c r="A658" s="37" t="s">
        <v>426</v>
      </c>
      <c r="B658" s="9">
        <f>B657+F657*(D657*I657-(A!$B$4*(G657+B657/H657)^(1/2)))</f>
        <v>5.24010865</v>
      </c>
      <c r="C658" s="37" t="s">
        <v>427</v>
      </c>
      <c r="D658" s="36">
        <f>D657+(F657*B657*(A!$B$8-D657)/(A!$B$12*A!$B$10))</f>
        <v>0.7006083336</v>
      </c>
      <c r="E658" s="5">
        <v>0.0</v>
      </c>
      <c r="F658" s="45">
        <f t="shared" si="30"/>
        <v>0.01666666667</v>
      </c>
      <c r="G658" s="40">
        <f t="shared" si="31"/>
        <v>0.1666666667</v>
      </c>
      <c r="H658" s="4">
        <f>A!$B$3 * 3</f>
        <v>224.9868</v>
      </c>
      <c r="I658" s="4">
        <f>A!$B$2*E658</f>
        <v>0</v>
      </c>
      <c r="J658" s="27">
        <f t="shared" si="32"/>
        <v>2.7</v>
      </c>
    </row>
    <row r="659">
      <c r="A659" s="37" t="s">
        <v>428</v>
      </c>
      <c r="B659" s="9">
        <f>B658+F658*(D658*I658-(A!$B$4*(G658+B658/H658)^(1/2)))</f>
        <v>5.181996512</v>
      </c>
      <c r="C659" s="37" t="s">
        <v>429</v>
      </c>
      <c r="D659" s="36">
        <f>D658+(F658*B658*(A!$B$8-D658)/(A!$B$12*A!$B$10))</f>
        <v>0.7008881588</v>
      </c>
      <c r="E659" s="5">
        <v>0.0</v>
      </c>
      <c r="F659" s="45">
        <f t="shared" si="30"/>
        <v>0.01666666667</v>
      </c>
      <c r="G659" s="40">
        <f t="shared" si="31"/>
        <v>0.1666666667</v>
      </c>
      <c r="H659" s="4">
        <f>A!$B$3 * 3</f>
        <v>224.9868</v>
      </c>
      <c r="I659" s="4">
        <f>A!$B$2*E659</f>
        <v>0</v>
      </c>
      <c r="J659" s="27">
        <f t="shared" si="32"/>
        <v>2.716666667</v>
      </c>
    </row>
    <row r="660">
      <c r="A660" s="37" t="s">
        <v>430</v>
      </c>
      <c r="B660" s="9">
        <f>B659+F659*(D659*I659-(A!$B$4*(G659+B659/H659)^(1/2)))</f>
        <v>5.123923896</v>
      </c>
      <c r="C660" s="37" t="s">
        <v>431</v>
      </c>
      <c r="D660" s="36">
        <f>D659+(F659*B659*(A!$B$8-D659)/(A!$B$12*A!$B$10))</f>
        <v>0.7011644925</v>
      </c>
      <c r="E660" s="5">
        <v>0.0</v>
      </c>
      <c r="F660" s="45">
        <f t="shared" si="30"/>
        <v>0.01666666667</v>
      </c>
      <c r="G660" s="40">
        <f t="shared" si="31"/>
        <v>0.1666666667</v>
      </c>
      <c r="H660" s="4">
        <f>A!$B$3 * 3</f>
        <v>224.9868</v>
      </c>
      <c r="I660" s="4">
        <f>A!$B$2*E660</f>
        <v>0</v>
      </c>
      <c r="J660" s="27">
        <f t="shared" si="32"/>
        <v>2.733333333</v>
      </c>
    </row>
    <row r="661">
      <c r="A661" s="37" t="s">
        <v>432</v>
      </c>
      <c r="B661" s="9">
        <f>B660+F660*(D660*I660-(A!$B$4*(G660+B660/H660)^(1/2)))</f>
        <v>5.065890803</v>
      </c>
      <c r="C661" s="37" t="s">
        <v>433</v>
      </c>
      <c r="D661" s="36">
        <f>D660+(F660*B660*(A!$B$8-D660)/(A!$B$12*A!$B$10))</f>
        <v>0.7014373501</v>
      </c>
      <c r="E661" s="5">
        <v>0.0</v>
      </c>
      <c r="F661" s="45">
        <f t="shared" si="30"/>
        <v>0.01666666667</v>
      </c>
      <c r="G661" s="40">
        <f t="shared" si="31"/>
        <v>0.1666666667</v>
      </c>
      <c r="H661" s="4">
        <f>A!$B$3 * 3</f>
        <v>224.9868</v>
      </c>
      <c r="I661" s="4">
        <f>A!$B$2*E661</f>
        <v>0</v>
      </c>
      <c r="J661" s="27">
        <f t="shared" si="32"/>
        <v>2.75</v>
      </c>
    </row>
    <row r="662">
      <c r="A662" s="37" t="s">
        <v>434</v>
      </c>
      <c r="B662" s="9">
        <f>B661+F661*(D661*I661-(A!$B$4*(G661+B661/H661)^(1/2)))</f>
        <v>5.007897231</v>
      </c>
      <c r="C662" s="37" t="s">
        <v>435</v>
      </c>
      <c r="D662" s="36">
        <f>D661+(F661*B661*(A!$B$8-D661)/(A!$B$12*A!$B$10))</f>
        <v>0.7017067472</v>
      </c>
      <c r="E662" s="5">
        <v>0.0</v>
      </c>
      <c r="F662" s="45">
        <f t="shared" si="30"/>
        <v>0.01666666667</v>
      </c>
      <c r="G662" s="40">
        <f t="shared" si="31"/>
        <v>0.1666666667</v>
      </c>
      <c r="H662" s="4">
        <f>A!$B$3 * 3</f>
        <v>224.9868</v>
      </c>
      <c r="I662" s="4">
        <f>A!$B$2*E662</f>
        <v>0</v>
      </c>
      <c r="J662" s="27">
        <f t="shared" si="32"/>
        <v>2.766666667</v>
      </c>
    </row>
    <row r="663">
      <c r="A663" s="37" t="s">
        <v>436</v>
      </c>
      <c r="B663" s="9">
        <f>B662+F662*(D662*I662-(A!$B$4*(G662+B662/H662)^(1/2)))</f>
        <v>4.949943181</v>
      </c>
      <c r="C663" s="37" t="s">
        <v>437</v>
      </c>
      <c r="D663" s="36">
        <f>D662+(F662*B662*(A!$B$8-D662)/(A!$B$12*A!$B$10))</f>
        <v>0.701972699</v>
      </c>
      <c r="E663" s="5">
        <v>0.0</v>
      </c>
      <c r="F663" s="45">
        <f t="shared" si="30"/>
        <v>0.01666666667</v>
      </c>
      <c r="G663" s="40">
        <f t="shared" si="31"/>
        <v>0.1666666667</v>
      </c>
      <c r="H663" s="4">
        <f>A!$B$3 * 3</f>
        <v>224.9868</v>
      </c>
      <c r="I663" s="4">
        <f>A!$B$2*E663</f>
        <v>0</v>
      </c>
      <c r="J663" s="27">
        <f t="shared" si="32"/>
        <v>2.783333333</v>
      </c>
    </row>
    <row r="664">
      <c r="A664" s="37" t="s">
        <v>438</v>
      </c>
      <c r="B664" s="9">
        <f>B663+F663*(D663*I663-(A!$B$4*(G663+B663/H663)^(1/2)))</f>
        <v>4.892028653</v>
      </c>
      <c r="C664" s="37" t="s">
        <v>439</v>
      </c>
      <c r="D664" s="36">
        <f>D663+(F663*B663*(A!$B$8-D663)/(A!$B$12*A!$B$10))</f>
        <v>0.7022352204</v>
      </c>
      <c r="E664" s="5">
        <v>0.0</v>
      </c>
      <c r="F664" s="45">
        <f t="shared" si="30"/>
        <v>0.01666666667</v>
      </c>
      <c r="G664" s="40">
        <f t="shared" si="31"/>
        <v>0.1666666667</v>
      </c>
      <c r="H664" s="4">
        <f>A!$B$3 * 3</f>
        <v>224.9868</v>
      </c>
      <c r="I664" s="4">
        <f>A!$B$2*E664</f>
        <v>0</v>
      </c>
      <c r="J664" s="27">
        <f t="shared" si="32"/>
        <v>2.8</v>
      </c>
    </row>
    <row r="665">
      <c r="A665" s="37" t="s">
        <v>440</v>
      </c>
      <c r="B665" s="9">
        <f>B664+F664*(D664*I664-(A!$B$4*(G664+B664/H664)^(1/2)))</f>
        <v>4.834153648</v>
      </c>
      <c r="C665" s="37" t="s">
        <v>441</v>
      </c>
      <c r="D665" s="36">
        <f>D664+(F664*B664*(A!$B$8-D664)/(A!$B$12*A!$B$10))</f>
        <v>0.7024943265</v>
      </c>
      <c r="E665" s="5">
        <v>0.0</v>
      </c>
      <c r="F665" s="45">
        <f t="shared" si="30"/>
        <v>0.01666666667</v>
      </c>
      <c r="G665" s="40">
        <f t="shared" si="31"/>
        <v>0.1666666667</v>
      </c>
      <c r="H665" s="4">
        <f>A!$B$3 * 3</f>
        <v>224.9868</v>
      </c>
      <c r="I665" s="4">
        <f>A!$B$2*E665</f>
        <v>0</v>
      </c>
      <c r="J665" s="27">
        <f t="shared" si="32"/>
        <v>2.816666667</v>
      </c>
    </row>
    <row r="666">
      <c r="A666" s="37" t="s">
        <v>442</v>
      </c>
      <c r="B666" s="9">
        <f>B665+F665*(D665*I665-(A!$B$4*(G665+B665/H665)^(1/2)))</f>
        <v>4.776318164</v>
      </c>
      <c r="C666" s="37" t="s">
        <v>443</v>
      </c>
      <c r="D666" s="36">
        <f>D665+(F665*B665*(A!$B$8-D665)/(A!$B$12*A!$B$10))</f>
        <v>0.7027500317</v>
      </c>
      <c r="E666" s="5">
        <v>0.0</v>
      </c>
      <c r="F666" s="45">
        <f t="shared" si="30"/>
        <v>0.01666666667</v>
      </c>
      <c r="G666" s="40">
        <f t="shared" si="31"/>
        <v>0.1666666667</v>
      </c>
      <c r="H666" s="4">
        <f>A!$B$3 * 3</f>
        <v>224.9868</v>
      </c>
      <c r="I666" s="4">
        <f>A!$B$2*E666</f>
        <v>0</v>
      </c>
      <c r="J666" s="27">
        <f t="shared" si="32"/>
        <v>2.833333333</v>
      </c>
    </row>
    <row r="667">
      <c r="A667" s="37" t="s">
        <v>444</v>
      </c>
      <c r="B667" s="9">
        <f>B666+F666*(D666*I666-(A!$B$4*(G666+B666/H666)^(1/2)))</f>
        <v>4.718522202</v>
      </c>
      <c r="C667" s="37" t="s">
        <v>445</v>
      </c>
      <c r="D667" s="36">
        <f>D666+(F666*B666*(A!$B$8-D666)/(A!$B$12*A!$B$10))</f>
        <v>0.7030023505</v>
      </c>
      <c r="E667" s="5">
        <v>0.0</v>
      </c>
      <c r="F667" s="45">
        <f t="shared" si="30"/>
        <v>0.01666666667</v>
      </c>
      <c r="G667" s="40">
        <f t="shared" si="31"/>
        <v>0.1666666667</v>
      </c>
      <c r="H667" s="4">
        <f>A!$B$3 * 3</f>
        <v>224.9868</v>
      </c>
      <c r="I667" s="4">
        <f>A!$B$2*E667</f>
        <v>0</v>
      </c>
      <c r="J667" s="27">
        <f t="shared" si="32"/>
        <v>2.85</v>
      </c>
    </row>
    <row r="668">
      <c r="A668" s="37" t="s">
        <v>446</v>
      </c>
      <c r="B668" s="9">
        <f>B667+F667*(D667*I667-(A!$B$4*(G667+B667/H667)^(1/2)))</f>
        <v>4.660765762</v>
      </c>
      <c r="C668" s="37" t="s">
        <v>447</v>
      </c>
      <c r="D668" s="36">
        <f>D667+(F667*B667*(A!$B$8-D667)/(A!$B$12*A!$B$10))</f>
        <v>0.7032512973</v>
      </c>
      <c r="E668" s="5">
        <v>0.0</v>
      </c>
      <c r="F668" s="45">
        <f t="shared" si="30"/>
        <v>0.01666666667</v>
      </c>
      <c r="G668" s="40">
        <f t="shared" si="31"/>
        <v>0.1666666667</v>
      </c>
      <c r="H668" s="4">
        <f>A!$B$3 * 3</f>
        <v>224.9868</v>
      </c>
      <c r="I668" s="4">
        <f>A!$B$2*E668</f>
        <v>0</v>
      </c>
      <c r="J668" s="27">
        <f t="shared" si="32"/>
        <v>2.866666667</v>
      </c>
    </row>
    <row r="669">
      <c r="A669" s="37" t="s">
        <v>448</v>
      </c>
      <c r="B669" s="9">
        <f>B668+F668*(D668*I668-(A!$B$4*(G668+B668/H668)^(1/2)))</f>
        <v>4.603048844</v>
      </c>
      <c r="C669" s="37" t="s">
        <v>449</v>
      </c>
      <c r="D669" s="36">
        <f>D668+(F668*B668*(A!$B$8-D668)/(A!$B$12*A!$B$10))</f>
        <v>0.7034968862</v>
      </c>
      <c r="E669" s="5">
        <v>0.0</v>
      </c>
      <c r="F669" s="45">
        <f t="shared" si="30"/>
        <v>0.01666666667</v>
      </c>
      <c r="G669" s="40">
        <f t="shared" si="31"/>
        <v>0.1666666667</v>
      </c>
      <c r="H669" s="4">
        <f>A!$B$3 * 3</f>
        <v>224.9868</v>
      </c>
      <c r="I669" s="4">
        <f>A!$B$2*E669</f>
        <v>0</v>
      </c>
      <c r="J669" s="27">
        <f t="shared" si="32"/>
        <v>2.883333333</v>
      </c>
      <c r="N669" s="26"/>
      <c r="P669" s="26"/>
      <c r="R669" s="26"/>
      <c r="S669" s="27"/>
      <c r="T669" s="30"/>
    </row>
    <row r="670">
      <c r="A670" s="37" t="s">
        <v>450</v>
      </c>
      <c r="B670" s="9">
        <f>B669+F669*(D669*I669-(A!$B$4*(G669+B669/H669)^(1/2)))</f>
        <v>4.545371448</v>
      </c>
      <c r="C670" s="37" t="s">
        <v>451</v>
      </c>
      <c r="D670" s="36">
        <f>D669+(F669*B669*(A!$B$8-D669)/(A!$B$12*A!$B$10))</f>
        <v>0.7037391311</v>
      </c>
      <c r="E670" s="5">
        <v>0.0</v>
      </c>
      <c r="F670" s="45">
        <f t="shared" si="30"/>
        <v>0.01666666667</v>
      </c>
      <c r="G670" s="40">
        <f t="shared" si="31"/>
        <v>0.1666666667</v>
      </c>
      <c r="H670" s="4">
        <f>A!$B$3 * 3</f>
        <v>224.9868</v>
      </c>
      <c r="I670" s="4">
        <f>A!$B$2*E670</f>
        <v>0</v>
      </c>
      <c r="J670" s="27">
        <f t="shared" si="32"/>
        <v>2.9</v>
      </c>
      <c r="N670" s="26"/>
      <c r="P670" s="26"/>
      <c r="R670" s="26"/>
      <c r="S670" s="27"/>
      <c r="T670" s="30"/>
    </row>
    <row r="671">
      <c r="A671" s="37" t="s">
        <v>452</v>
      </c>
      <c r="B671" s="9">
        <f>B670+F670*(D670*I670-(A!$B$4*(G670+B670/H670)^(1/2)))</f>
        <v>4.487733575</v>
      </c>
      <c r="C671" s="37" t="s">
        <v>453</v>
      </c>
      <c r="D671" s="36">
        <f>D670+(F670*B670*(A!$B$8-D670)/(A!$B$12*A!$B$10))</f>
        <v>0.7039780456</v>
      </c>
      <c r="E671" s="5">
        <v>0.0</v>
      </c>
      <c r="F671" s="45">
        <f t="shared" si="30"/>
        <v>0.01666666667</v>
      </c>
      <c r="G671" s="40">
        <f t="shared" si="31"/>
        <v>0.1666666667</v>
      </c>
      <c r="H671" s="4">
        <f>A!$B$3 * 3</f>
        <v>224.9868</v>
      </c>
      <c r="I671" s="4">
        <f>A!$B$2*E671</f>
        <v>0</v>
      </c>
      <c r="J671" s="27">
        <f t="shared" si="32"/>
        <v>2.916666667</v>
      </c>
    </row>
    <row r="672">
      <c r="A672" s="37" t="s">
        <v>454</v>
      </c>
      <c r="B672" s="9">
        <f>B671+F671*(D671*I671-(A!$B$4*(G671+B671/H671)^(1/2)))</f>
        <v>4.430135223</v>
      </c>
      <c r="C672" s="37" t="s">
        <v>455</v>
      </c>
      <c r="D672" s="36">
        <f>D671+(F671*B671*(A!$B$8-D671)/(A!$B$12*A!$B$10))</f>
        <v>0.7042136435</v>
      </c>
      <c r="E672" s="5">
        <v>0.0</v>
      </c>
      <c r="F672" s="45">
        <f t="shared" si="30"/>
        <v>0.01666666667</v>
      </c>
      <c r="G672" s="40">
        <f t="shared" si="31"/>
        <v>0.1666666667</v>
      </c>
      <c r="H672" s="4">
        <f>A!$B$3 * 3</f>
        <v>224.9868</v>
      </c>
      <c r="I672" s="4">
        <f>A!$B$2*E672</f>
        <v>0</v>
      </c>
      <c r="J672" s="27">
        <f t="shared" si="32"/>
        <v>2.933333333</v>
      </c>
    </row>
    <row r="673">
      <c r="A673" s="37" t="s">
        <v>456</v>
      </c>
      <c r="B673" s="9">
        <f>B672+F672*(D672*I672-(A!$B$4*(G672+B672/H672)^(1/2)))</f>
        <v>4.372576393</v>
      </c>
      <c r="C673" s="37" t="s">
        <v>457</v>
      </c>
      <c r="D673" s="36">
        <f>D672+(F672*B672*(A!$B$8-D672)/(A!$B$12*A!$B$10))</f>
        <v>0.704445938</v>
      </c>
      <c r="E673" s="5">
        <v>0.0</v>
      </c>
      <c r="F673" s="45">
        <f t="shared" si="30"/>
        <v>0.01666666667</v>
      </c>
      <c r="G673" s="40">
        <f t="shared" si="31"/>
        <v>0.1666666667</v>
      </c>
      <c r="H673" s="4">
        <f>A!$B$3 * 3</f>
        <v>224.9868</v>
      </c>
      <c r="I673" s="4">
        <f>A!$B$2*E673</f>
        <v>0</v>
      </c>
      <c r="J673" s="27">
        <f t="shared" si="32"/>
        <v>2.95</v>
      </c>
    </row>
    <row r="674">
      <c r="A674" s="37" t="s">
        <v>458</v>
      </c>
      <c r="B674" s="9">
        <f>B673+F673*(D673*I673-(A!$B$4*(G673+B673/H673)^(1/2)))</f>
        <v>4.315057086</v>
      </c>
      <c r="C674" s="37" t="s">
        <v>459</v>
      </c>
      <c r="D674" s="36">
        <f>D673+(F673*B673*(A!$B$8-D673)/(A!$B$12*A!$B$10))</f>
        <v>0.7046749424</v>
      </c>
      <c r="E674" s="5">
        <v>0.0</v>
      </c>
      <c r="F674" s="45">
        <f t="shared" si="30"/>
        <v>0.01666666667</v>
      </c>
      <c r="G674" s="40">
        <f t="shared" si="31"/>
        <v>0.1666666667</v>
      </c>
      <c r="H674" s="4">
        <f>A!$B$3 * 3</f>
        <v>224.9868</v>
      </c>
      <c r="I674" s="4">
        <f>A!$B$2*E674</f>
        <v>0</v>
      </c>
      <c r="J674" s="27">
        <f t="shared" si="32"/>
        <v>2.966666667</v>
      </c>
    </row>
    <row r="675">
      <c r="A675" s="37" t="s">
        <v>460</v>
      </c>
      <c r="B675" s="9">
        <f>B674+F674*(D674*I674-(A!$B$4*(G674+B674/H674)^(1/2)))</f>
        <v>4.2575773</v>
      </c>
      <c r="C675" s="37" t="s">
        <v>461</v>
      </c>
      <c r="D675" s="36">
        <f>D674+(F674*B674*(A!$B$8-D674)/(A!$B$12*A!$B$10))</f>
        <v>0.7049006696</v>
      </c>
      <c r="E675" s="5">
        <v>0.0</v>
      </c>
      <c r="F675" s="45">
        <f t="shared" si="30"/>
        <v>0.01666666667</v>
      </c>
      <c r="G675" s="40">
        <f t="shared" si="31"/>
        <v>0.1666666667</v>
      </c>
      <c r="H675" s="4">
        <f>A!$B$3 * 3</f>
        <v>224.9868</v>
      </c>
      <c r="I675" s="4">
        <f>A!$B$2*E675</f>
        <v>0</v>
      </c>
      <c r="J675" s="27">
        <f t="shared" si="32"/>
        <v>2.983333333</v>
      </c>
    </row>
    <row r="676">
      <c r="A676" s="37" t="s">
        <v>462</v>
      </c>
      <c r="B676" s="9">
        <f>B675+F675*(D675*I675-(A!$B$4*(G675+B675/H675)^(1/2)))</f>
        <v>4.200137036</v>
      </c>
      <c r="C676" s="37" t="s">
        <v>463</v>
      </c>
      <c r="D676" s="36">
        <f>D675+(F675*B675*(A!$B$8-D675)/(A!$B$12*A!$B$10))</f>
        <v>0.7051231327</v>
      </c>
      <c r="E676" s="5">
        <v>0.0</v>
      </c>
      <c r="F676" s="45">
        <f t="shared" si="30"/>
        <v>0.01666666667</v>
      </c>
      <c r="G676" s="40">
        <f t="shared" si="31"/>
        <v>0.1666666667</v>
      </c>
      <c r="H676" s="4">
        <f>A!$B$3 * 3</f>
        <v>224.9868</v>
      </c>
      <c r="I676" s="4">
        <f>A!$B$2*E676</f>
        <v>0</v>
      </c>
      <c r="J676" s="27">
        <f t="shared" si="32"/>
        <v>3</v>
      </c>
    </row>
    <row r="677">
      <c r="A677" s="37" t="s">
        <v>464</v>
      </c>
      <c r="B677" s="9">
        <f>B676+F676*(D676*I676-(A!$B$4*(G676+B676/H676)^(1/2)))</f>
        <v>4.142736295</v>
      </c>
      <c r="C677" s="37" t="s">
        <v>465</v>
      </c>
      <c r="D677" s="36">
        <f>D676+(F676*B676*(A!$B$8-D676)/(A!$B$12*A!$B$10))</f>
        <v>0.7053423441</v>
      </c>
      <c r="E677" s="5">
        <v>0.0</v>
      </c>
      <c r="F677" s="45">
        <f t="shared" si="30"/>
        <v>0.01666666667</v>
      </c>
      <c r="G677" s="40">
        <f t="shared" si="31"/>
        <v>0.1666666667</v>
      </c>
      <c r="H677" s="4">
        <f>A!$B$3 * 3</f>
        <v>224.9868</v>
      </c>
      <c r="I677" s="4">
        <f>A!$B$2*E677</f>
        <v>0</v>
      </c>
      <c r="J677" s="27">
        <f t="shared" si="32"/>
        <v>3.016666667</v>
      </c>
    </row>
    <row r="678">
      <c r="A678" s="37" t="s">
        <v>466</v>
      </c>
      <c r="B678" s="9">
        <f>B677+F677*(D677*I677-(A!$B$4*(G677+B677/H677)^(1/2)))</f>
        <v>4.085375076</v>
      </c>
      <c r="C678" s="37" t="s">
        <v>467</v>
      </c>
      <c r="D678" s="36">
        <f>D677+(F677*B677*(A!$B$8-D677)/(A!$B$12*A!$B$10))</f>
        <v>0.7055583166</v>
      </c>
      <c r="E678" s="5">
        <v>0.0</v>
      </c>
      <c r="F678" s="45">
        <f t="shared" si="30"/>
        <v>0.01666666667</v>
      </c>
      <c r="G678" s="40">
        <f t="shared" si="31"/>
        <v>0.1666666667</v>
      </c>
      <c r="H678" s="4">
        <f>A!$B$3 * 3</f>
        <v>224.9868</v>
      </c>
      <c r="I678" s="4">
        <f>A!$B$2*E678</f>
        <v>0</v>
      </c>
      <c r="J678" s="27">
        <f t="shared" si="32"/>
        <v>3.033333333</v>
      </c>
    </row>
    <row r="679">
      <c r="A679" s="37" t="s">
        <v>468</v>
      </c>
      <c r="B679" s="9">
        <f>B678+F678*(D678*I678-(A!$B$4*(G678+B678/H678)^(1/2)))</f>
        <v>4.028053379</v>
      </c>
      <c r="C679" s="37" t="s">
        <v>469</v>
      </c>
      <c r="D679" s="36">
        <f>D678+(F678*B678*(A!$B$8-D678)/(A!$B$12*A!$B$10))</f>
        <v>0.7057710623</v>
      </c>
      <c r="E679" s="5">
        <v>0.0</v>
      </c>
      <c r="F679" s="45">
        <f t="shared" si="30"/>
        <v>0.01666666667</v>
      </c>
      <c r="G679" s="40">
        <f t="shared" si="31"/>
        <v>0.1666666667</v>
      </c>
      <c r="H679" s="4">
        <f>A!$B$3 * 3</f>
        <v>224.9868</v>
      </c>
      <c r="I679" s="4">
        <f>A!$B$2*E679</f>
        <v>0</v>
      </c>
      <c r="J679" s="27">
        <f t="shared" si="32"/>
        <v>3.05</v>
      </c>
    </row>
    <row r="680">
      <c r="A680" s="37" t="s">
        <v>470</v>
      </c>
      <c r="B680" s="9">
        <f>B679+F679*(D679*I679-(A!$B$4*(G679+B679/H679)^(1/2)))</f>
        <v>3.970771204</v>
      </c>
      <c r="C680" s="37" t="s">
        <v>471</v>
      </c>
      <c r="D680" s="36">
        <f>D679+(F679*B679*(A!$B$8-D679)/(A!$B$12*A!$B$10))</f>
        <v>0.7059805935</v>
      </c>
      <c r="E680" s="5">
        <v>0.0</v>
      </c>
      <c r="F680" s="45">
        <f t="shared" si="30"/>
        <v>0.01666666667</v>
      </c>
      <c r="G680" s="40">
        <f t="shared" si="31"/>
        <v>0.1666666667</v>
      </c>
      <c r="H680" s="4">
        <f>A!$B$3 * 3</f>
        <v>224.9868</v>
      </c>
      <c r="I680" s="4">
        <f>A!$B$2*E680</f>
        <v>0</v>
      </c>
      <c r="J680" s="27">
        <f t="shared" si="32"/>
        <v>3.066666667</v>
      </c>
    </row>
    <row r="681">
      <c r="A681" s="37" t="s">
        <v>472</v>
      </c>
      <c r="B681" s="9">
        <f>B680+F680*(D680*I680-(A!$B$4*(G680+B680/H680)^(1/2)))</f>
        <v>3.913528551</v>
      </c>
      <c r="C681" s="37" t="s">
        <v>473</v>
      </c>
      <c r="D681" s="36">
        <f>D680+(F680*B680*(A!$B$8-D680)/(A!$B$12*A!$B$10))</f>
        <v>0.7061869222</v>
      </c>
      <c r="E681" s="5">
        <v>0.0</v>
      </c>
      <c r="F681" s="45">
        <f t="shared" si="30"/>
        <v>0.01666666667</v>
      </c>
      <c r="G681" s="40">
        <f t="shared" si="31"/>
        <v>0.1666666667</v>
      </c>
      <c r="H681" s="4">
        <f>A!$B$3 * 3</f>
        <v>224.9868</v>
      </c>
      <c r="I681" s="4">
        <f>A!$B$2*E681</f>
        <v>0</v>
      </c>
      <c r="J681" s="27">
        <f t="shared" si="32"/>
        <v>3.083333333</v>
      </c>
    </row>
    <row r="682">
      <c r="A682" s="37" t="s">
        <v>474</v>
      </c>
      <c r="B682" s="9">
        <f>B681+F681*(D681*I681-(A!$B$4*(G681+B681/H681)^(1/2)))</f>
        <v>3.85632542</v>
      </c>
      <c r="C682" s="37" t="s">
        <v>475</v>
      </c>
      <c r="D682" s="36">
        <f>D681+(F681*B681*(A!$B$8-D681)/(A!$B$12*A!$B$10))</f>
        <v>0.7063900601</v>
      </c>
      <c r="E682" s="5">
        <v>0.0</v>
      </c>
      <c r="F682" s="45">
        <f t="shared" si="30"/>
        <v>0.01666666667</v>
      </c>
      <c r="G682" s="40">
        <f t="shared" si="31"/>
        <v>0.1666666667</v>
      </c>
      <c r="H682" s="4">
        <f>A!$B$3 * 3</f>
        <v>224.9868</v>
      </c>
      <c r="I682" s="4">
        <f>A!$B$2*E682</f>
        <v>0</v>
      </c>
      <c r="J682" s="27">
        <f t="shared" si="32"/>
        <v>3.1</v>
      </c>
    </row>
    <row r="683">
      <c r="A683" s="37" t="s">
        <v>476</v>
      </c>
      <c r="B683" s="9">
        <f>B682+F682*(D682*I682-(A!$B$4*(G682+B682/H682)^(1/2)))</f>
        <v>3.799161811</v>
      </c>
      <c r="C683" s="37" t="s">
        <v>477</v>
      </c>
      <c r="D683" s="36">
        <f>D682+(F682*B682*(A!$B$8-D682)/(A!$B$12*A!$B$10))</f>
        <v>0.7065900191</v>
      </c>
      <c r="E683" s="5">
        <v>0.0</v>
      </c>
      <c r="F683" s="45">
        <f t="shared" si="30"/>
        <v>0.01666666667</v>
      </c>
      <c r="G683" s="40">
        <f t="shared" si="31"/>
        <v>0.1666666667</v>
      </c>
      <c r="H683" s="4">
        <f>A!$B$3 * 3</f>
        <v>224.9868</v>
      </c>
      <c r="I683" s="4">
        <f>A!$B$2*E683</f>
        <v>0</v>
      </c>
      <c r="J683" s="27">
        <f t="shared" si="32"/>
        <v>3.116666667</v>
      </c>
    </row>
    <row r="684">
      <c r="A684" s="37" t="s">
        <v>478</v>
      </c>
      <c r="B684" s="9">
        <f>B683+F683*(D683*I683-(A!$B$4*(G683+B683/H683)^(1/2)))</f>
        <v>3.742037725</v>
      </c>
      <c r="C684" s="37" t="s">
        <v>479</v>
      </c>
      <c r="D684" s="36">
        <f>D683+(F683*B683*(A!$B$8-D683)/(A!$B$12*A!$B$10))</f>
        <v>0.7067868105</v>
      </c>
      <c r="E684" s="5">
        <v>0.0</v>
      </c>
      <c r="F684" s="45">
        <f t="shared" si="30"/>
        <v>0.01666666667</v>
      </c>
      <c r="G684" s="40">
        <f t="shared" si="31"/>
        <v>0.1666666667</v>
      </c>
      <c r="H684" s="4">
        <f>A!$B$3 * 3</f>
        <v>224.9868</v>
      </c>
      <c r="I684" s="4">
        <f>A!$B$2*E684</f>
        <v>0</v>
      </c>
      <c r="J684" s="27">
        <f t="shared" si="32"/>
        <v>3.133333333</v>
      </c>
    </row>
    <row r="685">
      <c r="A685" s="37" t="s">
        <v>480</v>
      </c>
      <c r="B685" s="9">
        <f>B684+F684*(D684*I684-(A!$B$4*(G684+B684/H684)^(1/2)))</f>
        <v>3.68495316</v>
      </c>
      <c r="C685" s="37" t="s">
        <v>481</v>
      </c>
      <c r="D685" s="36">
        <f>D684+(F684*B684*(A!$B$8-D684)/(A!$B$12*A!$B$10))</f>
        <v>0.7069804458</v>
      </c>
      <c r="E685" s="5">
        <v>0.0</v>
      </c>
      <c r="F685" s="45">
        <f t="shared" si="30"/>
        <v>0.01666666667</v>
      </c>
      <c r="G685" s="40">
        <f t="shared" si="31"/>
        <v>0.1666666667</v>
      </c>
      <c r="H685" s="4">
        <f>A!$B$3 * 3</f>
        <v>224.9868</v>
      </c>
      <c r="I685" s="4">
        <f>A!$B$2*E685</f>
        <v>0</v>
      </c>
      <c r="J685" s="27">
        <f t="shared" si="32"/>
        <v>3.15</v>
      </c>
    </row>
    <row r="686">
      <c r="A686" s="37" t="s">
        <v>482</v>
      </c>
      <c r="B686" s="9">
        <f>B685+F685*(D685*I685-(A!$B$4*(G685+B685/H685)^(1/2)))</f>
        <v>3.627908118</v>
      </c>
      <c r="C686" s="37" t="s">
        <v>483</v>
      </c>
      <c r="D686" s="36">
        <f>D685+(F685*B685*(A!$B$8-D685)/(A!$B$12*A!$B$10))</f>
        <v>0.7071709361</v>
      </c>
      <c r="E686" s="5">
        <v>0.0</v>
      </c>
      <c r="F686" s="45">
        <f t="shared" si="30"/>
        <v>0.01666666667</v>
      </c>
      <c r="G686" s="40">
        <f t="shared" si="31"/>
        <v>0.1666666667</v>
      </c>
      <c r="H686" s="4">
        <f>A!$B$3 * 3</f>
        <v>224.9868</v>
      </c>
      <c r="I686" s="4">
        <f>A!$B$2*E686</f>
        <v>0</v>
      </c>
      <c r="J686" s="27">
        <f t="shared" si="32"/>
        <v>3.166666667</v>
      </c>
    </row>
    <row r="687">
      <c r="A687" s="37" t="s">
        <v>484</v>
      </c>
      <c r="B687" s="9">
        <f>B686+F686*(D686*I686-(A!$B$4*(G686+B686/H686)^(1/2)))</f>
        <v>3.570902598</v>
      </c>
      <c r="C687" s="37" t="s">
        <v>485</v>
      </c>
      <c r="D687" s="36">
        <f>D686+(F686*B686*(A!$B$8-D686)/(A!$B$12*A!$B$10))</f>
        <v>0.7073582924</v>
      </c>
      <c r="E687" s="5">
        <v>0.0</v>
      </c>
      <c r="F687" s="45">
        <f t="shared" si="30"/>
        <v>0.01666666667</v>
      </c>
      <c r="G687" s="40">
        <f t="shared" si="31"/>
        <v>0.1666666667</v>
      </c>
      <c r="H687" s="4">
        <f>A!$B$3 * 3</f>
        <v>224.9868</v>
      </c>
      <c r="I687" s="4">
        <f>A!$B$2*E687</f>
        <v>0</v>
      </c>
      <c r="J687" s="27">
        <f t="shared" si="32"/>
        <v>3.183333333</v>
      </c>
    </row>
    <row r="688">
      <c r="A688" s="37" t="s">
        <v>486</v>
      </c>
      <c r="B688" s="9">
        <f>B687+F687*(D687*I687-(A!$B$4*(G687+B687/H687)^(1/2)))</f>
        <v>3.5139366</v>
      </c>
      <c r="C688" s="37" t="s">
        <v>487</v>
      </c>
      <c r="D688" s="36">
        <f>D687+(F687*B687*(A!$B$8-D687)/(A!$B$12*A!$B$10))</f>
        <v>0.7075425256</v>
      </c>
      <c r="E688" s="5">
        <v>0.0</v>
      </c>
      <c r="F688" s="45">
        <f t="shared" si="30"/>
        <v>0.01666666667</v>
      </c>
      <c r="G688" s="40">
        <f t="shared" si="31"/>
        <v>0.1666666667</v>
      </c>
      <c r="H688" s="4">
        <f>A!$B$3 * 3</f>
        <v>224.9868</v>
      </c>
      <c r="I688" s="4">
        <f>A!$B$2*E688</f>
        <v>0</v>
      </c>
      <c r="J688" s="27">
        <f t="shared" si="32"/>
        <v>3.2</v>
      </c>
    </row>
    <row r="689">
      <c r="A689" s="37" t="s">
        <v>488</v>
      </c>
      <c r="B689" s="9">
        <f>B688+F688*(D688*I688-(A!$B$4*(G688+B688/H688)^(1/2)))</f>
        <v>3.457010125</v>
      </c>
      <c r="C689" s="37" t="s">
        <v>489</v>
      </c>
      <c r="D689" s="36">
        <f>D688+(F688*B688*(A!$B$8-D688)/(A!$B$12*A!$B$10))</f>
        <v>0.7077236463</v>
      </c>
      <c r="E689" s="5">
        <v>0.0</v>
      </c>
      <c r="F689" s="45">
        <f t="shared" si="30"/>
        <v>0.01666666667</v>
      </c>
      <c r="G689" s="40">
        <f t="shared" si="31"/>
        <v>0.1666666667</v>
      </c>
      <c r="H689" s="4">
        <f>A!$B$3 * 3</f>
        <v>224.9868</v>
      </c>
      <c r="I689" s="4">
        <f>A!$B$2*E689</f>
        <v>0</v>
      </c>
      <c r="J689" s="27">
        <f t="shared" si="32"/>
        <v>3.216666667</v>
      </c>
    </row>
    <row r="690">
      <c r="A690" s="37" t="s">
        <v>490</v>
      </c>
      <c r="B690" s="9">
        <f>B689+F689*(D689*I689-(A!$B$4*(G689+B689/H689)^(1/2)))</f>
        <v>3.400123171</v>
      </c>
      <c r="C690" s="37" t="s">
        <v>491</v>
      </c>
      <c r="D690" s="36">
        <f>D689+(F689*B689*(A!$B$8-D689)/(A!$B$12*A!$B$10))</f>
        <v>0.7079016652</v>
      </c>
      <c r="E690" s="5">
        <v>0.0</v>
      </c>
      <c r="F690" s="45">
        <f t="shared" si="30"/>
        <v>0.01666666667</v>
      </c>
      <c r="G690" s="40">
        <f t="shared" si="31"/>
        <v>0.1666666667</v>
      </c>
      <c r="H690" s="4">
        <f>A!$B$3 * 3</f>
        <v>224.9868</v>
      </c>
      <c r="I690" s="4">
        <f>A!$B$2*E690</f>
        <v>0</v>
      </c>
      <c r="J690" s="27">
        <f t="shared" si="32"/>
        <v>3.233333333</v>
      </c>
    </row>
    <row r="691">
      <c r="A691" s="37" t="s">
        <v>492</v>
      </c>
      <c r="B691" s="9">
        <f>B690+F690*(D690*I690-(A!$B$4*(G690+B690/H690)^(1/2)))</f>
        <v>3.34327574</v>
      </c>
      <c r="C691" s="37" t="s">
        <v>493</v>
      </c>
      <c r="D691" s="36">
        <f>D690+(F690*B690*(A!$B$8-D690)/(A!$B$12*A!$B$10))</f>
        <v>0.7080765926</v>
      </c>
      <c r="E691" s="5">
        <v>0.0</v>
      </c>
      <c r="F691" s="45">
        <f t="shared" si="30"/>
        <v>0.01666666667</v>
      </c>
      <c r="G691" s="40">
        <f t="shared" si="31"/>
        <v>0.1666666667</v>
      </c>
      <c r="H691" s="4">
        <f>A!$B$3 * 3</f>
        <v>224.9868</v>
      </c>
      <c r="I691" s="4">
        <f>A!$B$2*E691</f>
        <v>0</v>
      </c>
      <c r="J691" s="27">
        <f t="shared" si="32"/>
        <v>3.25</v>
      </c>
    </row>
    <row r="692">
      <c r="A692" s="37" t="s">
        <v>494</v>
      </c>
      <c r="B692" s="9">
        <f>B691+F691*(D691*I691-(A!$B$4*(G691+B691/H691)^(1/2)))</f>
        <v>3.286467831</v>
      </c>
      <c r="C692" s="37" t="s">
        <v>495</v>
      </c>
      <c r="D692" s="36">
        <f>D691+(F691*B691*(A!$B$8-D691)/(A!$B$12*A!$B$10))</f>
        <v>0.7082484387</v>
      </c>
      <c r="E692" s="5">
        <v>0.0</v>
      </c>
      <c r="F692" s="45">
        <f t="shared" si="30"/>
        <v>0.01666666667</v>
      </c>
      <c r="G692" s="40">
        <f t="shared" si="31"/>
        <v>0.1666666667</v>
      </c>
      <c r="H692" s="4">
        <f>A!$B$3 * 3</f>
        <v>224.9868</v>
      </c>
      <c r="I692" s="4">
        <f>A!$B$2*E692</f>
        <v>0</v>
      </c>
      <c r="J692" s="27">
        <f t="shared" si="32"/>
        <v>3.266666667</v>
      </c>
    </row>
    <row r="693">
      <c r="A693" s="37" t="s">
        <v>496</v>
      </c>
      <c r="B693" s="9">
        <f>B692+F692*(D692*I692-(A!$B$4*(G692+B692/H692)^(1/2)))</f>
        <v>3.229699444</v>
      </c>
      <c r="C693" s="37" t="s">
        <v>497</v>
      </c>
      <c r="D693" s="36">
        <f>D692+(F692*B692*(A!$B$8-D692)/(A!$B$12*A!$B$10))</f>
        <v>0.7084172136</v>
      </c>
      <c r="E693" s="5">
        <v>0.0</v>
      </c>
      <c r="F693" s="45">
        <f t="shared" si="30"/>
        <v>0.01666666667</v>
      </c>
      <c r="G693" s="40">
        <f t="shared" si="31"/>
        <v>0.1666666667</v>
      </c>
      <c r="H693" s="4">
        <f>A!$B$3 * 3</f>
        <v>224.9868</v>
      </c>
      <c r="I693" s="4">
        <f>A!$B$2*E693</f>
        <v>0</v>
      </c>
      <c r="J693" s="27">
        <f t="shared" si="32"/>
        <v>3.283333333</v>
      </c>
    </row>
    <row r="694">
      <c r="A694" s="37" t="s">
        <v>498</v>
      </c>
      <c r="B694" s="9">
        <f>B693+F693*(D693*I693-(A!$B$4*(G693+B693/H693)^(1/2)))</f>
        <v>3.17297058</v>
      </c>
      <c r="C694" s="37" t="s">
        <v>499</v>
      </c>
      <c r="D694" s="36">
        <f>D693+(F693*B693*(A!$B$8-D693)/(A!$B$12*A!$B$10))</f>
        <v>0.7085829272</v>
      </c>
      <c r="E694" s="5">
        <v>0.0</v>
      </c>
      <c r="F694" s="45">
        <f t="shared" si="30"/>
        <v>0.01666666667</v>
      </c>
      <c r="G694" s="40">
        <f t="shared" si="31"/>
        <v>0.1666666667</v>
      </c>
      <c r="H694" s="4">
        <f>A!$B$3 * 3</f>
        <v>224.9868</v>
      </c>
      <c r="I694" s="4">
        <f>A!$B$2*E694</f>
        <v>0</v>
      </c>
      <c r="J694" s="27">
        <f t="shared" si="32"/>
        <v>3.3</v>
      </c>
    </row>
    <row r="695">
      <c r="A695" s="37" t="s">
        <v>500</v>
      </c>
      <c r="B695" s="9">
        <f>B694+F694*(D694*I694-(A!$B$4*(G694+B694/H694)^(1/2)))</f>
        <v>3.116281238</v>
      </c>
      <c r="C695" s="37" t="s">
        <v>501</v>
      </c>
      <c r="D695" s="36">
        <f>D694+(F694*B694*(A!$B$8-D694)/(A!$B$12*A!$B$10))</f>
        <v>0.7087455892</v>
      </c>
      <c r="E695" s="5">
        <v>0.0</v>
      </c>
      <c r="F695" s="45">
        <f t="shared" si="30"/>
        <v>0.01666666667</v>
      </c>
      <c r="G695" s="40">
        <f t="shared" si="31"/>
        <v>0.1666666667</v>
      </c>
      <c r="H695" s="4">
        <f>A!$B$3 * 3</f>
        <v>224.9868</v>
      </c>
      <c r="I695" s="4">
        <f>A!$B$2*E695</f>
        <v>0</v>
      </c>
      <c r="J695" s="27">
        <f t="shared" si="32"/>
        <v>3.316666667</v>
      </c>
    </row>
    <row r="696">
      <c r="A696" s="37" t="s">
        <v>502</v>
      </c>
      <c r="B696" s="9">
        <f>B695+F695*(D695*I695-(A!$B$4*(G695+B695/H695)^(1/2)))</f>
        <v>3.059631418</v>
      </c>
      <c r="C696" s="37" t="s">
        <v>503</v>
      </c>
      <c r="D696" s="36">
        <f>D695+(F695*B695*(A!$B$8-D695)/(A!$B$12*A!$B$10))</f>
        <v>0.7089052093</v>
      </c>
      <c r="E696" s="5">
        <v>0.0</v>
      </c>
      <c r="F696" s="45">
        <f t="shared" si="30"/>
        <v>0.01666666667</v>
      </c>
      <c r="G696" s="40">
        <f t="shared" si="31"/>
        <v>0.1666666667</v>
      </c>
      <c r="H696" s="4">
        <f>A!$B$3 * 3</f>
        <v>224.9868</v>
      </c>
      <c r="I696" s="4">
        <f>A!$B$2*E696</f>
        <v>0</v>
      </c>
      <c r="J696" s="27">
        <f t="shared" si="32"/>
        <v>3.333333333</v>
      </c>
    </row>
    <row r="697">
      <c r="A697" s="37" t="s">
        <v>504</v>
      </c>
      <c r="B697" s="9">
        <f>B696+F696*(D696*I696-(A!$B$4*(G696+B696/H696)^(1/2)))</f>
        <v>3.00302112</v>
      </c>
      <c r="C697" s="37" t="s">
        <v>505</v>
      </c>
      <c r="D697" s="36">
        <f>D696+(F696*B696*(A!$B$8-D696)/(A!$B$12*A!$B$10))</f>
        <v>0.709061797</v>
      </c>
      <c r="E697" s="5">
        <v>0.0</v>
      </c>
      <c r="F697" s="45">
        <f t="shared" si="30"/>
        <v>0.01666666667</v>
      </c>
      <c r="G697" s="40">
        <f t="shared" si="31"/>
        <v>0.1666666667</v>
      </c>
      <c r="H697" s="4">
        <f>A!$B$3 * 3</f>
        <v>224.9868</v>
      </c>
      <c r="I697" s="4">
        <f>A!$B$2*E697</f>
        <v>0</v>
      </c>
      <c r="J697" s="27">
        <f t="shared" si="32"/>
        <v>3.35</v>
      </c>
    </row>
    <row r="698">
      <c r="A698" s="37" t="s">
        <v>506</v>
      </c>
      <c r="B698" s="9">
        <f>B697+F697*(D697*I697-(A!$B$4*(G697+B697/H697)^(1/2)))</f>
        <v>2.946450345</v>
      </c>
      <c r="C698" s="37" t="s">
        <v>507</v>
      </c>
      <c r="D698" s="36">
        <f>D697+(F697*B697*(A!$B$8-D697)/(A!$B$12*A!$B$10))</f>
        <v>0.7092153615</v>
      </c>
      <c r="E698" s="5">
        <v>0.0</v>
      </c>
      <c r="F698" s="45">
        <f t="shared" si="30"/>
        <v>0.01666666667</v>
      </c>
      <c r="G698" s="40">
        <f t="shared" si="31"/>
        <v>0.1666666667</v>
      </c>
      <c r="H698" s="4">
        <f>A!$B$3 * 3</f>
        <v>224.9868</v>
      </c>
      <c r="I698" s="4">
        <f>A!$B$2*E698</f>
        <v>0</v>
      </c>
      <c r="J698" s="27">
        <f t="shared" si="32"/>
        <v>3.366666667</v>
      </c>
    </row>
    <row r="699">
      <c r="A699" s="37" t="s">
        <v>508</v>
      </c>
      <c r="B699" s="9">
        <f>B698+F698*(D698*I698-(A!$B$4*(G698+B698/H698)^(1/2)))</f>
        <v>2.889919092</v>
      </c>
      <c r="C699" s="37" t="s">
        <v>509</v>
      </c>
      <c r="D699" s="36">
        <f>D698+(F698*B698*(A!$B$8-D698)/(A!$B$12*A!$B$10))</f>
        <v>0.7093659119</v>
      </c>
      <c r="E699" s="5">
        <v>0.0</v>
      </c>
      <c r="F699" s="45">
        <f t="shared" si="30"/>
        <v>0.01666666667</v>
      </c>
      <c r="G699" s="40">
        <f t="shared" si="31"/>
        <v>0.1666666667</v>
      </c>
      <c r="H699" s="4">
        <f>A!$B$3 * 3</f>
        <v>224.9868</v>
      </c>
      <c r="I699" s="4">
        <f>A!$B$2*E699</f>
        <v>0</v>
      </c>
      <c r="J699" s="27">
        <f t="shared" si="32"/>
        <v>3.383333333</v>
      </c>
    </row>
    <row r="700">
      <c r="A700" s="37" t="s">
        <v>510</v>
      </c>
      <c r="B700" s="9">
        <f>B699+F699*(D699*I699-(A!$B$4*(G699+B699/H699)^(1/2)))</f>
        <v>2.833427361</v>
      </c>
      <c r="C700" s="37" t="s">
        <v>511</v>
      </c>
      <c r="D700" s="36">
        <f>D699+(F699*B699*(A!$B$8-D699)/(A!$B$12*A!$B$10))</f>
        <v>0.7095134574</v>
      </c>
      <c r="E700" s="5">
        <v>0.0</v>
      </c>
      <c r="F700" s="45">
        <f t="shared" si="30"/>
        <v>0.01666666667</v>
      </c>
      <c r="G700" s="40">
        <f t="shared" si="31"/>
        <v>0.1666666667</v>
      </c>
      <c r="H700" s="4">
        <f>A!$B$3 * 3</f>
        <v>224.9868</v>
      </c>
      <c r="I700" s="4">
        <f>A!$B$2*E700</f>
        <v>0</v>
      </c>
      <c r="J700" s="27">
        <f t="shared" si="32"/>
        <v>3.4</v>
      </c>
    </row>
    <row r="701">
      <c r="A701" s="37" t="s">
        <v>512</v>
      </c>
      <c r="B701" s="9">
        <f>B700+F700*(D700*I700-(A!$B$4*(G700+B700/H700)^(1/2)))</f>
        <v>2.776975152</v>
      </c>
      <c r="C701" s="37" t="s">
        <v>513</v>
      </c>
      <c r="D701" s="36">
        <f>D700+(F700*B700*(A!$B$8-D700)/(A!$B$12*A!$B$10))</f>
        <v>0.7096580066</v>
      </c>
      <c r="E701" s="5">
        <v>0.0</v>
      </c>
      <c r="F701" s="45">
        <f t="shared" si="30"/>
        <v>0.01666666667</v>
      </c>
      <c r="G701" s="40">
        <f t="shared" si="31"/>
        <v>0.1666666667</v>
      </c>
      <c r="H701" s="4">
        <f>A!$B$3 * 3</f>
        <v>224.9868</v>
      </c>
      <c r="I701" s="4">
        <f>A!$B$2*E701</f>
        <v>0</v>
      </c>
      <c r="J701" s="27">
        <f t="shared" si="32"/>
        <v>3.416666667</v>
      </c>
    </row>
    <row r="702">
      <c r="A702" s="37" t="s">
        <v>514</v>
      </c>
      <c r="B702" s="9">
        <f>B701+F701*(D701*I701-(A!$B$4*(G701+B701/H701)^(1/2)))</f>
        <v>2.720562466</v>
      </c>
      <c r="C702" s="37" t="s">
        <v>515</v>
      </c>
      <c r="D702" s="36">
        <f>D701+(F701*B701*(A!$B$8-D701)/(A!$B$12*A!$B$10))</f>
        <v>0.7097995685</v>
      </c>
      <c r="E702" s="5">
        <v>0.0</v>
      </c>
      <c r="F702" s="45">
        <f t="shared" si="30"/>
        <v>0.01666666667</v>
      </c>
      <c r="G702" s="40">
        <f t="shared" si="31"/>
        <v>0.1666666667</v>
      </c>
      <c r="H702" s="4">
        <f>A!$B$3 * 3</f>
        <v>224.9868</v>
      </c>
      <c r="I702" s="4">
        <f>A!$B$2*E702</f>
        <v>0</v>
      </c>
      <c r="J702" s="27">
        <f t="shared" si="32"/>
        <v>3.433333333</v>
      </c>
    </row>
    <row r="703">
      <c r="A703" s="37" t="s">
        <v>516</v>
      </c>
      <c r="B703" s="9">
        <f>B702+F702*(D702*I702-(A!$B$4*(G702+B702/H702)^(1/2)))</f>
        <v>2.664189302</v>
      </c>
      <c r="C703" s="37" t="s">
        <v>517</v>
      </c>
      <c r="D703" s="36">
        <f>D702+(F702*B702*(A!$B$8-D702)/(A!$B$12*A!$B$10))</f>
        <v>0.7099381514</v>
      </c>
      <c r="E703" s="5">
        <v>0.0</v>
      </c>
      <c r="F703" s="45">
        <f t="shared" si="30"/>
        <v>0.01666666667</v>
      </c>
      <c r="G703" s="40">
        <f t="shared" si="31"/>
        <v>0.1666666667</v>
      </c>
      <c r="H703" s="4">
        <f>A!$B$3 * 3</f>
        <v>224.9868</v>
      </c>
      <c r="I703" s="4">
        <f>A!$B$2*E703</f>
        <v>0</v>
      </c>
      <c r="J703" s="27">
        <f t="shared" si="32"/>
        <v>3.45</v>
      </c>
    </row>
    <row r="704">
      <c r="A704" s="37" t="s">
        <v>518</v>
      </c>
      <c r="B704" s="9">
        <f>B703+F703*(D703*I703-(A!$B$4*(G703+B703/H703)^(1/2)))</f>
        <v>2.607855661</v>
      </c>
      <c r="C704" s="37" t="s">
        <v>519</v>
      </c>
      <c r="D704" s="36">
        <f>D703+(F703*B703*(A!$B$8-D703)/(A!$B$12*A!$B$10))</f>
        <v>0.7100737638</v>
      </c>
      <c r="E704" s="5">
        <v>0.0</v>
      </c>
      <c r="F704" s="45">
        <f t="shared" si="30"/>
        <v>0.01666666667</v>
      </c>
      <c r="G704" s="40">
        <f t="shared" si="31"/>
        <v>0.1666666667</v>
      </c>
      <c r="H704" s="4">
        <f>A!$B$3 * 3</f>
        <v>224.9868</v>
      </c>
      <c r="I704" s="4">
        <f>A!$B$2*E704</f>
        <v>0</v>
      </c>
      <c r="J704" s="27">
        <f t="shared" si="32"/>
        <v>3.466666667</v>
      </c>
    </row>
    <row r="705">
      <c r="A705" s="37" t="s">
        <v>520</v>
      </c>
      <c r="B705" s="9">
        <f>B704+F704*(D704*I704-(A!$B$4*(G704+B704/H704)^(1/2)))</f>
        <v>2.551561542</v>
      </c>
      <c r="C705" s="37" t="s">
        <v>521</v>
      </c>
      <c r="D705" s="36">
        <f>D704+(F704*B704*(A!$B$8-D704)/(A!$B$12*A!$B$10))</f>
        <v>0.7102064141</v>
      </c>
      <c r="E705" s="5">
        <v>0.0</v>
      </c>
      <c r="F705" s="45">
        <f t="shared" si="30"/>
        <v>0.01666666667</v>
      </c>
      <c r="G705" s="40">
        <f t="shared" si="31"/>
        <v>0.1666666667</v>
      </c>
      <c r="H705" s="4">
        <f>A!$B$3 * 3</f>
        <v>224.9868</v>
      </c>
      <c r="I705" s="4">
        <f>A!$B$2*E705</f>
        <v>0</v>
      </c>
      <c r="J705" s="27">
        <f t="shared" si="32"/>
        <v>3.483333333</v>
      </c>
    </row>
    <row r="706">
      <c r="A706" s="37" t="s">
        <v>522</v>
      </c>
      <c r="B706" s="9">
        <f>B705+F705*(D705*I705-(A!$B$4*(G705+B705/H705)^(1/2)))</f>
        <v>2.495306945</v>
      </c>
      <c r="C706" s="37" t="s">
        <v>523</v>
      </c>
      <c r="D706" s="36">
        <f>D705+(F705*B705*(A!$B$8-D705)/(A!$B$12*A!$B$10))</f>
        <v>0.7103361102</v>
      </c>
      <c r="E706" s="5">
        <v>0.0</v>
      </c>
      <c r="F706" s="45">
        <f t="shared" si="30"/>
        <v>0.01666666667</v>
      </c>
      <c r="G706" s="40">
        <f t="shared" si="31"/>
        <v>0.1666666667</v>
      </c>
      <c r="H706" s="4">
        <f>A!$B$3 * 3</f>
        <v>224.9868</v>
      </c>
      <c r="I706" s="4">
        <f>A!$B$2*E706</f>
        <v>0</v>
      </c>
      <c r="J706" s="27">
        <f t="shared" si="32"/>
        <v>3.5</v>
      </c>
    </row>
    <row r="707">
      <c r="A707" s="37" t="s">
        <v>524</v>
      </c>
      <c r="B707" s="9">
        <f>B706+F706*(D706*I706-(A!$B$4*(G706+B706/H706)^(1/2)))</f>
        <v>2.439091871</v>
      </c>
      <c r="C707" s="37" t="s">
        <v>525</v>
      </c>
      <c r="D707" s="36">
        <f>D706+(F706*B706*(A!$B$8-D706)/(A!$B$12*A!$B$10))</f>
        <v>0.7104628603</v>
      </c>
      <c r="E707" s="5">
        <v>0.0</v>
      </c>
      <c r="F707" s="45">
        <f t="shared" si="30"/>
        <v>0.01666666667</v>
      </c>
      <c r="G707" s="40">
        <f t="shared" si="31"/>
        <v>0.1666666667</v>
      </c>
      <c r="H707" s="4">
        <f>A!$B$3 * 3</f>
        <v>224.9868</v>
      </c>
      <c r="I707" s="4">
        <f>A!$B$2*E707</f>
        <v>0</v>
      </c>
      <c r="J707" s="27">
        <f t="shared" si="32"/>
        <v>3.516666667</v>
      </c>
    </row>
    <row r="708">
      <c r="A708" s="37" t="s">
        <v>526</v>
      </c>
      <c r="B708" s="9">
        <f>B707+F707*(D707*I707-(A!$B$4*(G707+B707/H707)^(1/2)))</f>
        <v>2.382916319</v>
      </c>
      <c r="C708" s="37" t="s">
        <v>527</v>
      </c>
      <c r="D708" s="36">
        <f>D707+(F707*B707*(A!$B$8-D707)/(A!$B$12*A!$B$10))</f>
        <v>0.7105866721</v>
      </c>
      <c r="E708" s="5">
        <v>0.0</v>
      </c>
      <c r="F708" s="45">
        <f t="shared" si="30"/>
        <v>0.01666666667</v>
      </c>
      <c r="G708" s="40">
        <f t="shared" si="31"/>
        <v>0.1666666667</v>
      </c>
      <c r="H708" s="4">
        <f>A!$B$3 * 3</f>
        <v>224.9868</v>
      </c>
      <c r="I708" s="4">
        <f>A!$B$2*E708</f>
        <v>0</v>
      </c>
      <c r="J708" s="27">
        <f t="shared" si="32"/>
        <v>3.533333333</v>
      </c>
    </row>
    <row r="709">
      <c r="A709" s="37" t="s">
        <v>528</v>
      </c>
      <c r="B709" s="9">
        <f>B708+F708*(D708*I708-(A!$B$4*(G708+B708/H708)^(1/2)))</f>
        <v>2.326780289</v>
      </c>
      <c r="C709" s="37" t="s">
        <v>529</v>
      </c>
      <c r="D709" s="36">
        <f>D708+(F708*B708*(A!$B$8-D708)/(A!$B$12*A!$B$10))</f>
        <v>0.7107075533</v>
      </c>
      <c r="E709" s="5">
        <v>0.0</v>
      </c>
      <c r="F709" s="45">
        <f t="shared" si="30"/>
        <v>0.01666666667</v>
      </c>
      <c r="G709" s="40">
        <f t="shared" si="31"/>
        <v>0.1666666667</v>
      </c>
      <c r="H709" s="4">
        <f>A!$B$3 * 3</f>
        <v>224.9868</v>
      </c>
      <c r="I709" s="4">
        <f>A!$B$2*E709</f>
        <v>0</v>
      </c>
      <c r="J709" s="27">
        <f t="shared" si="32"/>
        <v>3.55</v>
      </c>
    </row>
    <row r="710">
      <c r="A710" s="37" t="s">
        <v>530</v>
      </c>
      <c r="B710" s="9">
        <f>B709+F709*(D709*I709-(A!$B$4*(G709+B709/H709)^(1/2)))</f>
        <v>2.270683782</v>
      </c>
      <c r="C710" s="37" t="s">
        <v>531</v>
      </c>
      <c r="D710" s="36">
        <f>D709+(F709*B709*(A!$B$8-D709)/(A!$B$12*A!$B$10))</f>
        <v>0.7108255115</v>
      </c>
      <c r="E710" s="5">
        <v>0.0</v>
      </c>
      <c r="F710" s="45">
        <f t="shared" si="30"/>
        <v>0.01666666667</v>
      </c>
      <c r="G710" s="40">
        <f t="shared" si="31"/>
        <v>0.1666666667</v>
      </c>
      <c r="H710" s="4">
        <f>A!$B$3 * 3</f>
        <v>224.9868</v>
      </c>
      <c r="I710" s="4">
        <f>A!$B$2*E710</f>
        <v>0</v>
      </c>
      <c r="J710" s="27">
        <f t="shared" si="32"/>
        <v>3.566666667</v>
      </c>
    </row>
    <row r="711">
      <c r="A711" s="37" t="s">
        <v>532</v>
      </c>
      <c r="B711" s="9">
        <f>B710+F710*(D710*I710-(A!$B$4*(G710+B710/H710)^(1/2)))</f>
        <v>2.214626797</v>
      </c>
      <c r="C711" s="37" t="s">
        <v>533</v>
      </c>
      <c r="D711" s="36">
        <f>D710+(F710*B710*(A!$B$8-D710)/(A!$B$12*A!$B$10))</f>
        <v>0.7109405541</v>
      </c>
      <c r="E711" s="5">
        <v>0.0</v>
      </c>
      <c r="F711" s="45">
        <f t="shared" si="30"/>
        <v>0.01666666667</v>
      </c>
      <c r="G711" s="40">
        <f t="shared" si="31"/>
        <v>0.1666666667</v>
      </c>
      <c r="H711" s="4">
        <f>A!$B$3 * 3</f>
        <v>224.9868</v>
      </c>
      <c r="I711" s="4">
        <f>A!$B$2*E711</f>
        <v>0</v>
      </c>
      <c r="J711" s="27">
        <f t="shared" si="32"/>
        <v>3.583333333</v>
      </c>
    </row>
    <row r="712">
      <c r="A712" s="37" t="s">
        <v>534</v>
      </c>
      <c r="B712" s="9">
        <f>B711+F711*(D711*I711-(A!$B$4*(G711+B711/H711)^(1/2)))</f>
        <v>2.158609335</v>
      </c>
      <c r="C712" s="37" t="s">
        <v>535</v>
      </c>
      <c r="D712" s="36">
        <f>D711+(F711*B711*(A!$B$8-D711)/(A!$B$12*A!$B$10))</f>
        <v>0.7110526884</v>
      </c>
      <c r="E712" s="5">
        <v>0.0</v>
      </c>
      <c r="F712" s="45">
        <f t="shared" si="30"/>
        <v>0.01666666667</v>
      </c>
      <c r="G712" s="40">
        <f t="shared" si="31"/>
        <v>0.1666666667</v>
      </c>
      <c r="H712" s="4">
        <f>A!$B$3 * 3</f>
        <v>224.9868</v>
      </c>
      <c r="I712" s="4">
        <f>A!$B$2*E712</f>
        <v>0</v>
      </c>
      <c r="J712" s="27">
        <f t="shared" si="32"/>
        <v>3.6</v>
      </c>
    </row>
    <row r="713">
      <c r="A713" s="37" t="s">
        <v>536</v>
      </c>
      <c r="B713" s="9">
        <f>B712+F712*(D712*I712-(A!$B$4*(G712+B712/H712)^(1/2)))</f>
        <v>2.102631395</v>
      </c>
      <c r="C713" s="37" t="s">
        <v>537</v>
      </c>
      <c r="D713" s="36">
        <f>D712+(F712*B712*(A!$B$8-D712)/(A!$B$12*A!$B$10))</f>
        <v>0.7111619216</v>
      </c>
      <c r="E713" s="5">
        <v>0.0</v>
      </c>
      <c r="F713" s="45">
        <f t="shared" si="30"/>
        <v>0.01666666667</v>
      </c>
      <c r="G713" s="40">
        <f t="shared" si="31"/>
        <v>0.1666666667</v>
      </c>
      <c r="H713" s="4">
        <f>A!$B$3 * 3</f>
        <v>224.9868</v>
      </c>
      <c r="I713" s="4">
        <f>A!$B$2*E713</f>
        <v>0</v>
      </c>
      <c r="J713" s="27">
        <f t="shared" si="32"/>
        <v>3.616666667</v>
      </c>
    </row>
    <row r="714">
      <c r="A714" s="37" t="s">
        <v>538</v>
      </c>
      <c r="B714" s="9">
        <f>B713+F713*(D713*I713-(A!$B$4*(G713+B713/H713)^(1/2)))</f>
        <v>2.046692978</v>
      </c>
      <c r="C714" s="37" t="s">
        <v>539</v>
      </c>
      <c r="D714" s="36">
        <f>D713+(F713*B713*(A!$B$8-D713)/(A!$B$12*A!$B$10))</f>
        <v>0.7112682605</v>
      </c>
      <c r="E714" s="5">
        <v>0.0</v>
      </c>
      <c r="F714" s="45">
        <f t="shared" si="30"/>
        <v>0.01666666667</v>
      </c>
      <c r="G714" s="40">
        <f t="shared" si="31"/>
        <v>0.1666666667</v>
      </c>
      <c r="H714" s="4">
        <f>A!$B$3 * 3</f>
        <v>224.9868</v>
      </c>
      <c r="I714" s="4">
        <f>A!$B$2*E714</f>
        <v>0</v>
      </c>
      <c r="J714" s="27">
        <f t="shared" si="32"/>
        <v>3.633333333</v>
      </c>
    </row>
    <row r="715">
      <c r="A715" s="37" t="s">
        <v>540</v>
      </c>
      <c r="B715" s="9">
        <f>B714+F714*(D714*I714-(A!$B$4*(G714+B714/H714)^(1/2)))</f>
        <v>1.990794083</v>
      </c>
      <c r="C715" s="37" t="s">
        <v>541</v>
      </c>
      <c r="D715" s="36">
        <f>D714+(F714*B714*(A!$B$8-D714)/(A!$B$12*A!$B$10))</f>
        <v>0.7113717121</v>
      </c>
      <c r="E715" s="5">
        <v>0.0</v>
      </c>
      <c r="F715" s="45">
        <f t="shared" si="30"/>
        <v>0.01666666667</v>
      </c>
      <c r="G715" s="40">
        <f t="shared" si="31"/>
        <v>0.1666666667</v>
      </c>
      <c r="H715" s="4">
        <f>A!$B$3 * 3</f>
        <v>224.9868</v>
      </c>
      <c r="I715" s="4">
        <f>A!$B$2*E715</f>
        <v>0</v>
      </c>
      <c r="J715" s="27">
        <f t="shared" si="32"/>
        <v>3.65</v>
      </c>
    </row>
    <row r="716">
      <c r="A716" s="37" t="s">
        <v>542</v>
      </c>
      <c r="B716" s="9">
        <f>B715+F715*(D715*I715-(A!$B$4*(G715+B715/H715)^(1/2)))</f>
        <v>1.93493471</v>
      </c>
      <c r="C716" s="37" t="s">
        <v>543</v>
      </c>
      <c r="D716" s="36">
        <f>D715+(F715*B715*(A!$B$8-D715)/(A!$B$12*A!$B$10))</f>
        <v>0.7114722831</v>
      </c>
      <c r="E716" s="5">
        <v>0.0</v>
      </c>
      <c r="F716" s="45">
        <f t="shared" si="30"/>
        <v>0.01666666667</v>
      </c>
      <c r="G716" s="40">
        <f t="shared" si="31"/>
        <v>0.1666666667</v>
      </c>
      <c r="H716" s="4">
        <f>A!$B$3 * 3</f>
        <v>224.9868</v>
      </c>
      <c r="I716" s="4">
        <f>A!$B$2*E716</f>
        <v>0</v>
      </c>
      <c r="J716" s="27">
        <f t="shared" si="32"/>
        <v>3.666666667</v>
      </c>
    </row>
    <row r="717">
      <c r="A717" s="37" t="s">
        <v>544</v>
      </c>
      <c r="B717" s="9">
        <f>B716+F716*(D716*I716-(A!$B$4*(G716+B716/H716)^(1/2)))</f>
        <v>1.87911486</v>
      </c>
      <c r="C717" s="37" t="s">
        <v>545</v>
      </c>
      <c r="D717" s="36">
        <f>D716+(F716*B716*(A!$B$8-D716)/(A!$B$12*A!$B$10))</f>
        <v>0.71156998</v>
      </c>
      <c r="E717" s="5">
        <v>0.0</v>
      </c>
      <c r="F717" s="45">
        <f t="shared" si="30"/>
        <v>0.01666666667</v>
      </c>
      <c r="G717" s="40">
        <f t="shared" si="31"/>
        <v>0.1666666667</v>
      </c>
      <c r="H717" s="4">
        <f>A!$B$3 * 3</f>
        <v>224.9868</v>
      </c>
      <c r="I717" s="4">
        <f>A!$B$2*E717</f>
        <v>0</v>
      </c>
      <c r="J717" s="27">
        <f t="shared" si="32"/>
        <v>3.683333333</v>
      </c>
    </row>
    <row r="718">
      <c r="A718" s="37" t="s">
        <v>546</v>
      </c>
      <c r="B718" s="9">
        <f>B717+F717*(D717*I717-(A!$B$4*(G717+B717/H717)^(1/2)))</f>
        <v>1.823334532</v>
      </c>
      <c r="C718" s="37" t="s">
        <v>547</v>
      </c>
      <c r="D718" s="36">
        <f>D717+(F717*B717*(A!$B$8-D717)/(A!$B$12*A!$B$10))</f>
        <v>0.7116648094</v>
      </c>
      <c r="E718" s="5">
        <v>0.0</v>
      </c>
      <c r="F718" s="45">
        <f t="shared" si="30"/>
        <v>0.01666666667</v>
      </c>
      <c r="G718" s="40">
        <f t="shared" si="31"/>
        <v>0.1666666667</v>
      </c>
      <c r="H718" s="4">
        <f>A!$B$3 * 3</f>
        <v>224.9868</v>
      </c>
      <c r="I718" s="4">
        <f>A!$B$2*E718</f>
        <v>0</v>
      </c>
      <c r="J718" s="27">
        <f t="shared" si="32"/>
        <v>3.7</v>
      </c>
    </row>
    <row r="719">
      <c r="A719" s="37" t="s">
        <v>548</v>
      </c>
      <c r="B719" s="9">
        <f>B718+F718*(D718*I718-(A!$B$4*(G718+B718/H718)^(1/2)))</f>
        <v>1.767593727</v>
      </c>
      <c r="C719" s="37" t="s">
        <v>549</v>
      </c>
      <c r="D719" s="36">
        <f>D718+(F718*B718*(A!$B$8-D718)/(A!$B$12*A!$B$10))</f>
        <v>0.7117567775</v>
      </c>
      <c r="E719" s="5">
        <v>0.0</v>
      </c>
      <c r="F719" s="45">
        <f t="shared" si="30"/>
        <v>0.01666666667</v>
      </c>
      <c r="G719" s="40">
        <f t="shared" si="31"/>
        <v>0.1666666667</v>
      </c>
      <c r="H719" s="4">
        <f>A!$B$3 * 3</f>
        <v>224.9868</v>
      </c>
      <c r="I719" s="4">
        <f>A!$B$2*E719</f>
        <v>0</v>
      </c>
      <c r="J719" s="27">
        <f t="shared" si="32"/>
        <v>3.716666667</v>
      </c>
    </row>
    <row r="720">
      <c r="A720" s="37" t="s">
        <v>550</v>
      </c>
      <c r="B720" s="9">
        <f>B719+F719*(D719*I719-(A!$B$4*(G719+B719/H719)^(1/2)))</f>
        <v>1.711892445</v>
      </c>
      <c r="C720" s="37" t="s">
        <v>551</v>
      </c>
      <c r="D720" s="36">
        <f>D719+(F719*B719*(A!$B$8-D719)/(A!$B$12*A!$B$10))</f>
        <v>0.7118458906</v>
      </c>
      <c r="E720" s="5">
        <v>0.0</v>
      </c>
      <c r="F720" s="45">
        <f t="shared" si="30"/>
        <v>0.01666666667</v>
      </c>
      <c r="G720" s="40">
        <f t="shared" si="31"/>
        <v>0.1666666667</v>
      </c>
      <c r="H720" s="4">
        <f>A!$B$3 * 3</f>
        <v>224.9868</v>
      </c>
      <c r="I720" s="4">
        <f>A!$B$2*E720</f>
        <v>0</v>
      </c>
      <c r="J720" s="27">
        <f t="shared" si="32"/>
        <v>3.733333333</v>
      </c>
    </row>
    <row r="721">
      <c r="A721" s="37" t="s">
        <v>552</v>
      </c>
      <c r="B721" s="9">
        <f>B720+F720*(D720*I720-(A!$B$4*(G720+B720/H720)^(1/2)))</f>
        <v>1.656230685</v>
      </c>
      <c r="C721" s="37" t="s">
        <v>553</v>
      </c>
      <c r="D721" s="36">
        <f>D720+(F720*B720*(A!$B$8-D720)/(A!$B$12*A!$B$10))</f>
        <v>0.7119321546</v>
      </c>
      <c r="E721" s="5">
        <v>0.0</v>
      </c>
      <c r="F721" s="45">
        <f t="shared" si="30"/>
        <v>0.01666666667</v>
      </c>
      <c r="G721" s="40">
        <f t="shared" si="31"/>
        <v>0.1666666667</v>
      </c>
      <c r="H721" s="4">
        <f>A!$B$3 * 3</f>
        <v>224.9868</v>
      </c>
      <c r="I721" s="4">
        <f>A!$B$2*E721</f>
        <v>0</v>
      </c>
      <c r="J721" s="27">
        <f t="shared" si="32"/>
        <v>3.75</v>
      </c>
    </row>
    <row r="722">
      <c r="A722" s="37" t="s">
        <v>554</v>
      </c>
      <c r="B722" s="9">
        <f>B721+F721*(D721*I721-(A!$B$4*(G721+B721/H721)^(1/2)))</f>
        <v>1.600608447</v>
      </c>
      <c r="C722" s="37" t="s">
        <v>555</v>
      </c>
      <c r="D722" s="36">
        <f>D721+(F721*B721*(A!$B$8-D721)/(A!$B$12*A!$B$10))</f>
        <v>0.7120155755</v>
      </c>
      <c r="E722" s="5">
        <v>0.0</v>
      </c>
      <c r="F722" s="45">
        <f t="shared" si="30"/>
        <v>0.01666666667</v>
      </c>
      <c r="G722" s="40">
        <f t="shared" si="31"/>
        <v>0.1666666667</v>
      </c>
      <c r="H722" s="4">
        <f>A!$B$3 * 3</f>
        <v>224.9868</v>
      </c>
      <c r="I722" s="4">
        <f>A!$B$2*E722</f>
        <v>0</v>
      </c>
      <c r="J722" s="27">
        <f t="shared" si="32"/>
        <v>3.766666667</v>
      </c>
    </row>
    <row r="723">
      <c r="A723" s="37" t="s">
        <v>556</v>
      </c>
      <c r="B723" s="9">
        <f>B722+F722*(D722*I722-(A!$B$4*(G722+B722/H722)^(1/2)))</f>
        <v>1.545025732</v>
      </c>
      <c r="C723" s="37" t="s">
        <v>557</v>
      </c>
      <c r="D723" s="36">
        <f>D722+(F722*B722*(A!$B$8-D722)/(A!$B$12*A!$B$10))</f>
        <v>0.7120961591</v>
      </c>
      <c r="E723" s="5">
        <v>0.0</v>
      </c>
      <c r="F723" s="45">
        <f t="shared" si="30"/>
        <v>0.01666666667</v>
      </c>
      <c r="G723" s="40">
        <f t="shared" si="31"/>
        <v>0.1666666667</v>
      </c>
      <c r="H723" s="4">
        <f>A!$B$3 * 3</f>
        <v>224.9868</v>
      </c>
      <c r="I723" s="4">
        <f>A!$B$2*E723</f>
        <v>0</v>
      </c>
      <c r="J723" s="27">
        <f t="shared" si="32"/>
        <v>3.783333333</v>
      </c>
    </row>
    <row r="724">
      <c r="A724" s="37" t="s">
        <v>558</v>
      </c>
      <c r="B724" s="9">
        <f>B723+F723*(D723*I723-(A!$B$4*(G723+B723/H723)^(1/2)))</f>
        <v>1.489482539</v>
      </c>
      <c r="C724" s="37" t="s">
        <v>559</v>
      </c>
      <c r="D724" s="36">
        <f>D723+(F723*B723*(A!$B$8-D723)/(A!$B$12*A!$B$10))</f>
        <v>0.712173911</v>
      </c>
      <c r="E724" s="5">
        <v>0.0</v>
      </c>
      <c r="F724" s="45">
        <f t="shared" si="30"/>
        <v>0.01666666667</v>
      </c>
      <c r="G724" s="40">
        <f t="shared" si="31"/>
        <v>0.1666666667</v>
      </c>
      <c r="H724" s="4">
        <f>A!$B$3 * 3</f>
        <v>224.9868</v>
      </c>
      <c r="I724" s="4">
        <f>A!$B$2*E724</f>
        <v>0</v>
      </c>
      <c r="J724" s="27">
        <f t="shared" si="32"/>
        <v>3.8</v>
      </c>
    </row>
    <row r="725">
      <c r="A725" s="37" t="s">
        <v>560</v>
      </c>
      <c r="B725" s="9">
        <f>B724+F724*(D724*I724-(A!$B$4*(G724+B724/H724)^(1/2)))</f>
        <v>1.433978869</v>
      </c>
      <c r="C725" s="37" t="s">
        <v>561</v>
      </c>
      <c r="D725" s="36">
        <f>D724+(F724*B724*(A!$B$8-D724)/(A!$B$12*A!$B$10))</f>
        <v>0.7122488367</v>
      </c>
      <c r="E725" s="5">
        <v>0.0</v>
      </c>
      <c r="F725" s="45">
        <f t="shared" si="30"/>
        <v>0.01666666667</v>
      </c>
      <c r="G725" s="40">
        <f t="shared" si="31"/>
        <v>0.1666666667</v>
      </c>
      <c r="H725" s="4">
        <f>A!$B$3 * 3</f>
        <v>224.9868</v>
      </c>
      <c r="I725" s="4">
        <f>A!$B$2*E725</f>
        <v>0</v>
      </c>
      <c r="J725" s="27">
        <f t="shared" si="32"/>
        <v>3.816666667</v>
      </c>
    </row>
    <row r="726">
      <c r="A726" s="37" t="s">
        <v>562</v>
      </c>
      <c r="B726" s="9">
        <f>B725+F725*(D725*I725-(A!$B$4*(G725+B725/H725)^(1/2)))</f>
        <v>1.378514722</v>
      </c>
      <c r="C726" s="37" t="s">
        <v>563</v>
      </c>
      <c r="D726" s="36">
        <f>D725+(F725*B725*(A!$B$8-D725)/(A!$B$12*A!$B$10))</f>
        <v>0.7123209416</v>
      </c>
      <c r="E726" s="5">
        <v>0.0</v>
      </c>
      <c r="F726" s="45">
        <f t="shared" si="30"/>
        <v>0.01666666667</v>
      </c>
      <c r="G726" s="40">
        <f t="shared" si="31"/>
        <v>0.1666666667</v>
      </c>
      <c r="H726" s="4">
        <f>A!$B$3 * 3</f>
        <v>224.9868</v>
      </c>
      <c r="I726" s="4">
        <f>A!$B$2*E726</f>
        <v>0</v>
      </c>
      <c r="J726" s="27">
        <f t="shared" si="32"/>
        <v>3.833333333</v>
      </c>
    </row>
    <row r="727">
      <c r="A727" s="37" t="s">
        <v>564</v>
      </c>
      <c r="B727" s="9">
        <f>B726+F726*(D726*I726-(A!$B$4*(G726+B726/H726)^(1/2)))</f>
        <v>1.323090097</v>
      </c>
      <c r="C727" s="37" t="s">
        <v>565</v>
      </c>
      <c r="D727" s="36">
        <f>D726+(F726*B726*(A!$B$8-D726)/(A!$B$12*A!$B$10))</f>
        <v>0.712390231</v>
      </c>
      <c r="E727" s="5">
        <v>0.0</v>
      </c>
      <c r="F727" s="45">
        <f t="shared" si="30"/>
        <v>0.01666666667</v>
      </c>
      <c r="G727" s="40">
        <f t="shared" si="31"/>
        <v>0.1666666667</v>
      </c>
      <c r="H727" s="4">
        <f>A!$B$3 * 3</f>
        <v>224.9868</v>
      </c>
      <c r="I727" s="4">
        <f>A!$B$2*E727</f>
        <v>0</v>
      </c>
      <c r="J727" s="27">
        <f t="shared" si="32"/>
        <v>3.85</v>
      </c>
    </row>
    <row r="728">
      <c r="A728" s="37" t="s">
        <v>566</v>
      </c>
      <c r="B728" s="9">
        <f>B727+F727*(D727*I727-(A!$B$4*(G727+B727/H727)^(1/2)))</f>
        <v>1.267704995</v>
      </c>
      <c r="C728" s="37" t="s">
        <v>567</v>
      </c>
      <c r="D728" s="36">
        <f>D727+(F727*B727*(A!$B$8-D727)/(A!$B$12*A!$B$10))</f>
        <v>0.71245671</v>
      </c>
      <c r="E728" s="5">
        <v>0.0</v>
      </c>
      <c r="F728" s="45">
        <f t="shared" si="30"/>
        <v>0.01666666667</v>
      </c>
      <c r="G728" s="40">
        <f t="shared" si="31"/>
        <v>0.1666666667</v>
      </c>
      <c r="H728" s="4">
        <f>A!$B$3 * 3</f>
        <v>224.9868</v>
      </c>
      <c r="I728" s="4">
        <f>A!$B$2*E728</f>
        <v>0</v>
      </c>
      <c r="J728" s="27">
        <f t="shared" si="32"/>
        <v>3.866666667</v>
      </c>
    </row>
    <row r="729">
      <c r="A729" s="37" t="s">
        <v>568</v>
      </c>
      <c r="B729" s="9">
        <f>B728+F728*(D728*I728-(A!$B$4*(G728+B728/H728)^(1/2)))</f>
        <v>1.212359415</v>
      </c>
      <c r="C729" s="37" t="s">
        <v>569</v>
      </c>
      <c r="D729" s="36">
        <f>D728+(F728*B728*(A!$B$8-D728)/(A!$B$12*A!$B$10))</f>
        <v>0.7125203836</v>
      </c>
      <c r="E729" s="5">
        <v>0.0</v>
      </c>
      <c r="F729" s="45">
        <f t="shared" si="30"/>
        <v>0.01666666667</v>
      </c>
      <c r="G729" s="40">
        <f t="shared" si="31"/>
        <v>0.1666666667</v>
      </c>
      <c r="H729" s="4">
        <f>A!$B$3 * 3</f>
        <v>224.9868</v>
      </c>
      <c r="I729" s="4">
        <f>A!$B$2*E729</f>
        <v>0</v>
      </c>
      <c r="J729" s="27">
        <f t="shared" si="32"/>
        <v>3.883333333</v>
      </c>
    </row>
    <row r="730">
      <c r="A730" s="37" t="s">
        <v>570</v>
      </c>
      <c r="B730" s="9">
        <f>B729+F729*(D729*I729-(A!$B$4*(G729+B729/H729)^(1/2)))</f>
        <v>1.157053358</v>
      </c>
      <c r="C730" s="37" t="s">
        <v>571</v>
      </c>
      <c r="D730" s="36">
        <f>D729+(F729*B729*(A!$B$8-D729)/(A!$B$12*A!$B$10))</f>
        <v>0.7125812566</v>
      </c>
      <c r="E730" s="5">
        <v>0.0</v>
      </c>
      <c r="F730" s="45">
        <f t="shared" si="30"/>
        <v>0.01666666667</v>
      </c>
      <c r="G730" s="40">
        <f t="shared" si="31"/>
        <v>0.1666666667</v>
      </c>
      <c r="H730" s="4">
        <f>A!$B$3 * 3</f>
        <v>224.9868</v>
      </c>
      <c r="I730" s="4">
        <f>A!$B$2*E730</f>
        <v>0</v>
      </c>
      <c r="J730" s="27">
        <f t="shared" si="32"/>
        <v>3.9</v>
      </c>
    </row>
    <row r="731">
      <c r="A731" s="37" t="s">
        <v>572</v>
      </c>
      <c r="B731" s="9">
        <f>B730+F730*(D730*I730-(A!$B$4*(G730+B730/H730)^(1/2)))</f>
        <v>1.101786824</v>
      </c>
      <c r="C731" s="37" t="s">
        <v>573</v>
      </c>
      <c r="D731" s="36">
        <f>D730+(F730*B730*(A!$B$8-D730)/(A!$B$12*A!$B$10))</f>
        <v>0.7126393338</v>
      </c>
      <c r="E731" s="5">
        <v>0.0</v>
      </c>
      <c r="F731" s="45">
        <f t="shared" si="30"/>
        <v>0.01666666667</v>
      </c>
      <c r="G731" s="40">
        <f t="shared" si="31"/>
        <v>0.1666666667</v>
      </c>
      <c r="H731" s="4">
        <f>A!$B$3 * 3</f>
        <v>224.9868</v>
      </c>
      <c r="I731" s="4">
        <f>A!$B$2*E731</f>
        <v>0</v>
      </c>
      <c r="J731" s="27">
        <f t="shared" si="32"/>
        <v>3.916666667</v>
      </c>
      <c r="N731" s="26"/>
      <c r="P731" s="26"/>
      <c r="S731" s="27"/>
      <c r="T731" s="30"/>
    </row>
    <row r="732">
      <c r="A732" s="37" t="s">
        <v>574</v>
      </c>
      <c r="B732" s="9">
        <f>B731+F731*(D731*I731-(A!$B$4*(G731+B731/H731)^(1/2)))</f>
        <v>1.046559812</v>
      </c>
      <c r="C732" s="37" t="s">
        <v>575</v>
      </c>
      <c r="D732" s="36">
        <f>D731+(F731*B731*(A!$B$8-D731)/(A!$B$12*A!$B$10))</f>
        <v>0.7126946199</v>
      </c>
      <c r="E732" s="5">
        <v>0.0</v>
      </c>
      <c r="F732" s="45">
        <f t="shared" si="30"/>
        <v>0.01666666667</v>
      </c>
      <c r="G732" s="40">
        <f t="shared" si="31"/>
        <v>0.1666666667</v>
      </c>
      <c r="H732" s="4">
        <f>A!$B$3 * 3</f>
        <v>224.9868</v>
      </c>
      <c r="I732" s="4">
        <f>A!$B$2*E732</f>
        <v>0</v>
      </c>
      <c r="J732" s="27">
        <f t="shared" si="32"/>
        <v>3.933333333</v>
      </c>
    </row>
    <row r="733">
      <c r="A733" s="37" t="s">
        <v>576</v>
      </c>
      <c r="B733" s="9">
        <f>B732+F732*(D732*I732-(A!$B$4*(G732+B732/H732)^(1/2)))</f>
        <v>0.991372323</v>
      </c>
      <c r="C733" s="37" t="s">
        <v>577</v>
      </c>
      <c r="D733" s="36">
        <f>D732+(F732*B732*(A!$B$8-D732)/(A!$B$12*A!$B$10))</f>
        <v>0.7127471192</v>
      </c>
      <c r="E733" s="5">
        <v>0.0</v>
      </c>
      <c r="F733" s="45">
        <f t="shared" si="30"/>
        <v>0.01666666667</v>
      </c>
      <c r="G733" s="40">
        <f t="shared" si="31"/>
        <v>0.1666666667</v>
      </c>
      <c r="H733" s="4">
        <f>A!$B$3 * 3</f>
        <v>224.9868</v>
      </c>
      <c r="I733" s="4">
        <f>A!$B$2*E733</f>
        <v>0</v>
      </c>
      <c r="J733" s="27">
        <f t="shared" si="32"/>
        <v>3.95</v>
      </c>
    </row>
    <row r="734">
      <c r="A734" s="37" t="s">
        <v>578</v>
      </c>
      <c r="B734" s="9">
        <f>B733+F733*(D733*I733-(A!$B$4*(G733+B733/H733)^(1/2)))</f>
        <v>0.9362243565</v>
      </c>
      <c r="C734" s="37" t="s">
        <v>579</v>
      </c>
      <c r="D734" s="36">
        <f>D733+(F733*B733*(A!$B$8-D733)/(A!$B$12*A!$B$10))</f>
        <v>0.7127968362</v>
      </c>
      <c r="E734" s="5">
        <v>0.0</v>
      </c>
      <c r="F734" s="45">
        <f t="shared" si="30"/>
        <v>0.01666666667</v>
      </c>
      <c r="G734" s="40">
        <f t="shared" si="31"/>
        <v>0.1666666667</v>
      </c>
      <c r="H734" s="4">
        <f>A!$B$3 * 3</f>
        <v>224.9868</v>
      </c>
      <c r="I734" s="4">
        <f>A!$B$2*E734</f>
        <v>0</v>
      </c>
      <c r="J734" s="27">
        <f t="shared" si="32"/>
        <v>3.966666667</v>
      </c>
    </row>
    <row r="735">
      <c r="A735" s="37" t="s">
        <v>580</v>
      </c>
      <c r="B735" s="9">
        <f>B734+F734*(D734*I734-(A!$B$4*(G734+B734/H734)^(1/2)))</f>
        <v>0.8811159126</v>
      </c>
      <c r="C735" s="37" t="s">
        <v>581</v>
      </c>
      <c r="D735" s="36">
        <f>D734+(F734*B734*(A!$B$8-D734)/(A!$B$12*A!$B$10))</f>
        <v>0.7128437751</v>
      </c>
      <c r="E735" s="5">
        <v>0.0</v>
      </c>
      <c r="F735" s="45">
        <f t="shared" si="30"/>
        <v>0.01666666667</v>
      </c>
      <c r="G735" s="40">
        <f t="shared" si="31"/>
        <v>0.1666666667</v>
      </c>
      <c r="H735" s="4">
        <f>A!$B$3 * 3</f>
        <v>224.9868</v>
      </c>
      <c r="I735" s="4">
        <f>A!$B$2*E735</f>
        <v>0</v>
      </c>
      <c r="J735" s="27">
        <f t="shared" si="32"/>
        <v>3.983333333</v>
      </c>
    </row>
    <row r="736">
      <c r="A736" s="37" t="s">
        <v>582</v>
      </c>
      <c r="B736" s="9">
        <f>B735+F735*(D735*I735-(A!$B$4*(G735+B735/H735)^(1/2)))</f>
        <v>0.8260469914</v>
      </c>
      <c r="C736" s="37" t="s">
        <v>583</v>
      </c>
      <c r="D736" s="36">
        <f>D735+(F735*B735*(A!$B$8-D735)/(A!$B$12*A!$B$10))</f>
        <v>0.71288794</v>
      </c>
      <c r="E736" s="5">
        <v>0.0</v>
      </c>
      <c r="F736" s="45">
        <f t="shared" si="30"/>
        <v>0.01666666667</v>
      </c>
      <c r="G736" s="40">
        <f t="shared" si="31"/>
        <v>0.1666666667</v>
      </c>
      <c r="H736" s="4">
        <f>A!$B$3 * 3</f>
        <v>224.9868</v>
      </c>
      <c r="I736" s="4">
        <f>A!$B$2*E736</f>
        <v>0</v>
      </c>
      <c r="J736" s="27">
        <f t="shared" si="32"/>
        <v>4</v>
      </c>
    </row>
    <row r="737">
      <c r="A737" s="37" t="s">
        <v>584</v>
      </c>
      <c r="B737" s="9">
        <f>B736+F736*(D736*I736-(A!$B$4*(G736+B736/H736)^(1/2)))</f>
        <v>0.7710175929</v>
      </c>
      <c r="C737" s="37" t="s">
        <v>585</v>
      </c>
      <c r="D737" s="36">
        <f>D736+(F736*B736*(A!$B$8-D736)/(A!$B$12*A!$B$10))</f>
        <v>0.7129293348</v>
      </c>
      <c r="E737" s="5">
        <v>0.0</v>
      </c>
      <c r="F737" s="45">
        <f t="shared" si="30"/>
        <v>0.01666666667</v>
      </c>
      <c r="G737" s="40">
        <f t="shared" si="31"/>
        <v>0.1666666667</v>
      </c>
      <c r="H737" s="4">
        <f>A!$B$3 * 3</f>
        <v>224.9868</v>
      </c>
      <c r="I737" s="4">
        <f>A!$B$2*E737</f>
        <v>0</v>
      </c>
      <c r="J737" s="27">
        <f t="shared" si="32"/>
        <v>4.016666667</v>
      </c>
    </row>
    <row r="738">
      <c r="A738" s="37" t="s">
        <v>586</v>
      </c>
      <c r="B738" s="9">
        <f>B737+F737*(D737*I737-(A!$B$4*(G737+B737/H737)^(1/2)))</f>
        <v>0.716027717</v>
      </c>
      <c r="C738" s="37" t="s">
        <v>587</v>
      </c>
      <c r="D738" s="36">
        <f>D737+(F737*B737*(A!$B$8-D737)/(A!$B$12*A!$B$10))</f>
        <v>0.7129679634</v>
      </c>
      <c r="E738" s="5">
        <v>0.0</v>
      </c>
      <c r="F738" s="45">
        <f t="shared" si="30"/>
        <v>0.01666666667</v>
      </c>
      <c r="G738" s="40">
        <f t="shared" si="31"/>
        <v>0.1666666667</v>
      </c>
      <c r="H738" s="4">
        <f>A!$B$3 * 3</f>
        <v>224.9868</v>
      </c>
      <c r="I738" s="4">
        <f>A!$B$2*E738</f>
        <v>0</v>
      </c>
      <c r="J738" s="27">
        <f t="shared" si="32"/>
        <v>4.033333333</v>
      </c>
    </row>
    <row r="739">
      <c r="A739" s="37" t="s">
        <v>588</v>
      </c>
      <c r="B739" s="9">
        <f>B738+F738*(D738*I738-(A!$B$4*(G738+B738/H738)^(1/2)))</f>
        <v>0.6610773639</v>
      </c>
      <c r="C739" s="37" t="s">
        <v>589</v>
      </c>
      <c r="D739" s="36">
        <f>D738+(F738*B738*(A!$B$8-D738)/(A!$B$12*A!$B$10))</f>
        <v>0.7130038296</v>
      </c>
      <c r="E739" s="5">
        <v>0.0</v>
      </c>
      <c r="F739" s="45">
        <f t="shared" si="30"/>
        <v>0.01666666667</v>
      </c>
      <c r="G739" s="40">
        <f t="shared" si="31"/>
        <v>0.1666666667</v>
      </c>
      <c r="H739" s="4">
        <f>A!$B$3 * 3</f>
        <v>224.9868</v>
      </c>
      <c r="I739" s="4">
        <f>A!$B$2*E739</f>
        <v>0</v>
      </c>
      <c r="J739" s="27">
        <f t="shared" si="32"/>
        <v>4.05</v>
      </c>
    </row>
    <row r="740">
      <c r="A740" s="37" t="s">
        <v>590</v>
      </c>
      <c r="B740" s="9">
        <f>B739+F739*(D739*I739-(A!$B$4*(G739+B739/H739)^(1/2)))</f>
        <v>0.6061665334</v>
      </c>
      <c r="C740" s="37" t="s">
        <v>591</v>
      </c>
      <c r="D740" s="36">
        <f>D739+(F739*B739*(A!$B$8-D739)/(A!$B$12*A!$B$10))</f>
        <v>0.713036937</v>
      </c>
      <c r="E740" s="5">
        <v>0.0</v>
      </c>
      <c r="F740" s="45">
        <f t="shared" si="30"/>
        <v>0.01666666667</v>
      </c>
      <c r="G740" s="40">
        <f t="shared" si="31"/>
        <v>0.1666666667</v>
      </c>
      <c r="H740" s="4">
        <f>A!$B$3 * 3</f>
        <v>224.9868</v>
      </c>
      <c r="I740" s="4">
        <f>A!$B$2*E740</f>
        <v>0</v>
      </c>
      <c r="J740" s="27">
        <f t="shared" si="32"/>
        <v>4.066666667</v>
      </c>
    </row>
    <row r="741">
      <c r="A741" s="37" t="s">
        <v>592</v>
      </c>
      <c r="B741" s="9">
        <f>B740+F740*(D740*I740-(A!$B$4*(G740+B740/H740)^(1/2)))</f>
        <v>0.5512952257</v>
      </c>
      <c r="C741" s="37" t="s">
        <v>593</v>
      </c>
      <c r="D741" s="36">
        <f>D740+(F740*B740*(A!$B$8-D740)/(A!$B$12*A!$B$10))</f>
        <v>0.713067289</v>
      </c>
      <c r="E741" s="5">
        <v>0.0</v>
      </c>
      <c r="F741" s="45">
        <f t="shared" si="30"/>
        <v>0.01666666667</v>
      </c>
      <c r="G741" s="40">
        <f t="shared" si="31"/>
        <v>0.1666666667</v>
      </c>
      <c r="H741" s="4">
        <f>A!$B$3 * 3</f>
        <v>224.9868</v>
      </c>
      <c r="I741" s="4">
        <f>A!$B$2*E741</f>
        <v>0</v>
      </c>
      <c r="J741" s="27">
        <f t="shared" si="32"/>
        <v>4.083333333</v>
      </c>
    </row>
    <row r="742">
      <c r="A742" s="37" t="s">
        <v>594</v>
      </c>
      <c r="B742" s="9">
        <f>B741+F741*(D741*I741-(A!$B$4*(G741+B741/H741)^(1/2)))</f>
        <v>0.4964634407</v>
      </c>
      <c r="C742" s="37" t="s">
        <v>595</v>
      </c>
      <c r="D742" s="36">
        <f>D741+(F741*B741*(A!$B$8-D741)/(A!$B$12*A!$B$10))</f>
        <v>0.713094889</v>
      </c>
      <c r="E742" s="5">
        <v>0.0</v>
      </c>
      <c r="F742" s="45">
        <f t="shared" si="30"/>
        <v>0.01666666667</v>
      </c>
      <c r="G742" s="40">
        <f t="shared" si="31"/>
        <v>0.1666666667</v>
      </c>
      <c r="H742" s="4">
        <f>A!$B$3 * 3</f>
        <v>224.9868</v>
      </c>
      <c r="I742" s="4">
        <f>A!$B$2*E742</f>
        <v>0</v>
      </c>
      <c r="J742" s="27">
        <f t="shared" si="32"/>
        <v>4.1</v>
      </c>
    </row>
    <row r="743">
      <c r="A743" s="37" t="s">
        <v>596</v>
      </c>
      <c r="B743" s="9">
        <f>B742+F742*(D742*I742-(A!$B$4*(G742+B742/H742)^(1/2)))</f>
        <v>0.4416711784</v>
      </c>
      <c r="C743" s="37" t="s">
        <v>597</v>
      </c>
      <c r="D743" s="36">
        <f>D742+(F742*B742*(A!$B$8-D742)/(A!$B$12*A!$B$10))</f>
        <v>0.7131197402</v>
      </c>
      <c r="E743" s="5">
        <v>0.0</v>
      </c>
      <c r="F743" s="45">
        <f t="shared" si="30"/>
        <v>0.01666666667</v>
      </c>
      <c r="G743" s="40">
        <f t="shared" si="31"/>
        <v>0.1666666667</v>
      </c>
      <c r="H743" s="4">
        <f>A!$B$3 * 3</f>
        <v>224.9868</v>
      </c>
      <c r="I743" s="4">
        <f>A!$B$2*E743</f>
        <v>0</v>
      </c>
      <c r="J743" s="27">
        <f t="shared" si="32"/>
        <v>4.116666667</v>
      </c>
    </row>
    <row r="744">
      <c r="A744" s="37" t="s">
        <v>598</v>
      </c>
      <c r="B744" s="9">
        <f>B743+F743*(D743*I743-(A!$B$4*(G743+B743/H743)^(1/2)))</f>
        <v>0.3869184389</v>
      </c>
      <c r="C744" s="37" t="s">
        <v>599</v>
      </c>
      <c r="D744" s="36">
        <f>D743+(F743*B743*(A!$B$8-D743)/(A!$B$12*A!$B$10))</f>
        <v>0.7131418458</v>
      </c>
      <c r="E744" s="5">
        <v>0.0</v>
      </c>
      <c r="F744" s="45">
        <f t="shared" si="30"/>
        <v>0.01666666667</v>
      </c>
      <c r="G744" s="40">
        <f t="shared" si="31"/>
        <v>0.1666666667</v>
      </c>
      <c r="H744" s="4">
        <f>A!$B$3 * 3</f>
        <v>224.9868</v>
      </c>
      <c r="I744" s="4">
        <f>A!$B$2*E744</f>
        <v>0</v>
      </c>
      <c r="J744" s="27">
        <f t="shared" si="32"/>
        <v>4.133333333</v>
      </c>
    </row>
    <row r="745">
      <c r="A745" s="37" t="s">
        <v>600</v>
      </c>
      <c r="B745" s="9">
        <f>B744+F744*(D744*I744-(A!$B$4*(G744+B744/H744)^(1/2)))</f>
        <v>0.3322052221</v>
      </c>
      <c r="C745" s="37" t="s">
        <v>601</v>
      </c>
      <c r="D745" s="36">
        <f>D744+(F744*B744*(A!$B$8-D744)/(A!$B$12*A!$B$10))</f>
        <v>0.7131612087</v>
      </c>
      <c r="E745" s="5">
        <v>0.0</v>
      </c>
      <c r="F745" s="45">
        <f t="shared" si="30"/>
        <v>0.01666666667</v>
      </c>
      <c r="G745" s="40">
        <f t="shared" si="31"/>
        <v>0.1666666667</v>
      </c>
      <c r="H745" s="4">
        <f>A!$B$3 * 3</f>
        <v>224.9868</v>
      </c>
      <c r="I745" s="4">
        <f>A!$B$2*E745</f>
        <v>0</v>
      </c>
      <c r="J745" s="27">
        <f t="shared" si="32"/>
        <v>4.15</v>
      </c>
    </row>
    <row r="746">
      <c r="A746" s="37" t="s">
        <v>602</v>
      </c>
      <c r="B746" s="9">
        <f>B745+F745*(D745*I745-(A!$B$4*(G745+B745/H745)^(1/2)))</f>
        <v>0.2775315281</v>
      </c>
      <c r="C746" s="37" t="s">
        <v>603</v>
      </c>
      <c r="D746" s="36">
        <f>D745+(F745*B745*(A!$B$8-D745)/(A!$B$12*A!$B$10))</f>
        <v>0.7131778319</v>
      </c>
      <c r="E746" s="5">
        <v>0.0</v>
      </c>
      <c r="F746" s="45">
        <f t="shared" si="30"/>
        <v>0.01666666667</v>
      </c>
      <c r="G746" s="40">
        <f t="shared" si="31"/>
        <v>0.1666666667</v>
      </c>
      <c r="H746" s="4">
        <f>A!$B$3 * 3</f>
        <v>224.9868</v>
      </c>
      <c r="I746" s="4">
        <f>A!$B$2*E746</f>
        <v>0</v>
      </c>
      <c r="J746" s="27">
        <f t="shared" si="32"/>
        <v>4.166666667</v>
      </c>
    </row>
    <row r="747">
      <c r="A747" s="37" t="s">
        <v>604</v>
      </c>
      <c r="B747" s="9">
        <f>B746+F746*(D746*I746-(A!$B$4*(G746+B746/H746)^(1/2)))</f>
        <v>0.2228973569</v>
      </c>
      <c r="C747" s="37" t="s">
        <v>605</v>
      </c>
      <c r="D747" s="36">
        <f>D746+(F746*B746*(A!$B$8-D746)/(A!$B$12*A!$B$10))</f>
        <v>0.713191718</v>
      </c>
      <c r="E747" s="5">
        <v>0.0</v>
      </c>
      <c r="F747" s="45">
        <f t="shared" si="30"/>
        <v>0.01666666667</v>
      </c>
      <c r="G747" s="40">
        <f t="shared" si="31"/>
        <v>0.1666666667</v>
      </c>
      <c r="H747" s="4">
        <f>A!$B$3 * 3</f>
        <v>224.9868</v>
      </c>
      <c r="I747" s="4">
        <f>A!$B$2*E747</f>
        <v>0</v>
      </c>
      <c r="J747" s="27">
        <f t="shared" si="32"/>
        <v>4.183333333</v>
      </c>
    </row>
    <row r="748">
      <c r="A748" s="37" t="s">
        <v>606</v>
      </c>
      <c r="B748" s="9">
        <f>B747+F747*(D747*I747-(A!$B$4*(G747+B747/H747)^(1/2)))</f>
        <v>0.1683027084</v>
      </c>
      <c r="C748" s="37" t="s">
        <v>607</v>
      </c>
      <c r="D748" s="36">
        <f>D747+(F747*B747*(A!$B$8-D747)/(A!$B$12*A!$B$10))</f>
        <v>0.7132028697</v>
      </c>
      <c r="E748" s="5">
        <v>0.0</v>
      </c>
      <c r="F748" s="45">
        <f t="shared" si="30"/>
        <v>0.01666666667</v>
      </c>
      <c r="G748" s="40">
        <f t="shared" si="31"/>
        <v>0.1666666667</v>
      </c>
      <c r="H748" s="4">
        <f>A!$B$3 * 3</f>
        <v>224.9868</v>
      </c>
      <c r="I748" s="4">
        <f>A!$B$2*E748</f>
        <v>0</v>
      </c>
      <c r="J748" s="27">
        <f t="shared" si="32"/>
        <v>4.2</v>
      </c>
    </row>
    <row r="749">
      <c r="A749" s="37" t="s">
        <v>608</v>
      </c>
      <c r="B749" s="9">
        <f>B748+F748*(D748*I748-(A!$B$4*(G748+B748/H748)^(1/2)))</f>
        <v>0.1137475828</v>
      </c>
      <c r="C749" s="37" t="s">
        <v>609</v>
      </c>
      <c r="D749" s="36">
        <f>D748+(F748*B748*(A!$B$8-D748)/(A!$B$12*A!$B$10))</f>
        <v>0.7132112894</v>
      </c>
      <c r="E749" s="5">
        <v>0.0</v>
      </c>
      <c r="F749" s="45">
        <f t="shared" si="30"/>
        <v>0.01666666667</v>
      </c>
      <c r="G749" s="40">
        <f t="shared" si="31"/>
        <v>0.1666666667</v>
      </c>
      <c r="H749" s="4">
        <f>A!$B$3 * 3</f>
        <v>224.9868</v>
      </c>
      <c r="I749" s="4">
        <f>A!$B$2*E749</f>
        <v>0</v>
      </c>
      <c r="J749" s="27">
        <f t="shared" si="32"/>
        <v>4.216666667</v>
      </c>
    </row>
    <row r="750">
      <c r="A750" s="37" t="s">
        <v>610</v>
      </c>
      <c r="B750" s="9">
        <f>B749+F749*(D749*I749-(A!$B$4*(G749+B749/H749)^(1/2)))</f>
        <v>0.05923197992</v>
      </c>
      <c r="C750" s="37" t="s">
        <v>611</v>
      </c>
      <c r="D750" s="36">
        <f>D749+(F749*B749*(A!$B$8-D749)/(A!$B$12*A!$B$10))</f>
        <v>0.7132169797</v>
      </c>
      <c r="E750" s="5">
        <v>0.0</v>
      </c>
      <c r="F750" s="45">
        <f t="shared" si="30"/>
        <v>0.01666666667</v>
      </c>
      <c r="G750" s="40">
        <f t="shared" si="31"/>
        <v>0.1666666667</v>
      </c>
      <c r="H750" s="4">
        <f>A!$B$3 * 3</f>
        <v>224.9868</v>
      </c>
      <c r="I750" s="4">
        <f>A!$B$2*E750</f>
        <v>0</v>
      </c>
      <c r="J750" s="27">
        <f t="shared" si="32"/>
        <v>4.233333333</v>
      </c>
    </row>
    <row r="751">
      <c r="A751" s="10" t="s">
        <v>612</v>
      </c>
      <c r="B751" s="9">
        <f>B750+F750*(D750*I750-(A!$B$4*(G750+B750/H750)^(1/2)))</f>
        <v>0.004755899888</v>
      </c>
      <c r="C751" s="37" t="s">
        <v>613</v>
      </c>
      <c r="D751" s="36">
        <f>D750+(F750*B750*(A!$B$8-D750)/(A!$B$12*A!$B$10))</f>
        <v>0.7132199427</v>
      </c>
      <c r="E751" s="5">
        <v>0.0</v>
      </c>
      <c r="F751" s="45">
        <f t="shared" si="30"/>
        <v>0.01666666667</v>
      </c>
      <c r="G751" s="40">
        <f t="shared" si="31"/>
        <v>0.1666666667</v>
      </c>
      <c r="H751" s="4">
        <f>A!$B$3 * 3</f>
        <v>224.9868</v>
      </c>
      <c r="I751" s="4">
        <f>A!$B$2*E751</f>
        <v>0</v>
      </c>
      <c r="J751" s="27">
        <f t="shared" si="32"/>
        <v>4.25</v>
      </c>
    </row>
    <row r="752">
      <c r="A752" s="37" t="s">
        <v>615</v>
      </c>
      <c r="B752" s="9">
        <f>B751+F751*(D751*I751-(A!$B$4*(G751+B751/H751)^(1/2)))</f>
        <v>-0.04968065731</v>
      </c>
      <c r="C752" s="37" t="s">
        <v>616</v>
      </c>
      <c r="D752" s="36">
        <f>D751+(F751*B751*(A!$B$8-D751)/(A!$B$12*A!$B$10))</f>
        <v>0.7132201806</v>
      </c>
      <c r="E752" s="5">
        <v>0.0</v>
      </c>
      <c r="F752" s="45">
        <f t="shared" si="30"/>
        <v>0.01666666667</v>
      </c>
      <c r="G752" s="40">
        <f t="shared" si="31"/>
        <v>0.1666666667</v>
      </c>
      <c r="H752" s="4">
        <f>A!$B$3 * 3</f>
        <v>224.9868</v>
      </c>
      <c r="I752" s="4">
        <f>A!$B$2*E752</f>
        <v>0</v>
      </c>
      <c r="J752" s="27">
        <f t="shared" si="32"/>
        <v>4.266666667</v>
      </c>
    </row>
    <row r="756">
      <c r="G756" s="30"/>
    </row>
    <row r="757">
      <c r="A757" s="24" t="s">
        <v>78</v>
      </c>
      <c r="B757" s="25">
        <f>30/60</f>
        <v>0.5</v>
      </c>
      <c r="C757" s="4" t="s">
        <v>90</v>
      </c>
      <c r="D757" s="27">
        <f>SUM(F779:F946)</f>
        <v>5.6</v>
      </c>
      <c r="G757" s="30"/>
    </row>
    <row r="758">
      <c r="A758" s="24" t="s">
        <v>79</v>
      </c>
      <c r="B758" s="24">
        <f>119.6/1000</f>
        <v>0.1196</v>
      </c>
      <c r="G758" s="30"/>
    </row>
    <row r="759">
      <c r="A759" s="4" t="s">
        <v>91</v>
      </c>
      <c r="B759" s="4">
        <v>4.0</v>
      </c>
      <c r="G759" s="30"/>
    </row>
    <row r="760">
      <c r="G760" s="30"/>
    </row>
    <row r="761">
      <c r="D761" s="36"/>
      <c r="E761" s="12" t="s">
        <v>92</v>
      </c>
    </row>
    <row r="762">
      <c r="A762" s="37" t="s">
        <v>93</v>
      </c>
      <c r="C762" s="37" t="s">
        <v>94</v>
      </c>
      <c r="D762" s="36"/>
      <c r="E762" s="38" t="s">
        <v>95</v>
      </c>
      <c r="F762" s="39" t="s">
        <v>96</v>
      </c>
      <c r="G762" s="40" t="s">
        <v>97</v>
      </c>
      <c r="H762" s="4" t="s">
        <v>98</v>
      </c>
      <c r="I762" s="4" t="s">
        <v>99</v>
      </c>
      <c r="J762" s="4" t="s">
        <v>100</v>
      </c>
    </row>
    <row r="763">
      <c r="A763" s="37" t="s">
        <v>102</v>
      </c>
      <c r="B763" s="16">
        <v>0.0</v>
      </c>
      <c r="C763" s="37" t="s">
        <v>103</v>
      </c>
      <c r="D763" s="42">
        <v>0.6</v>
      </c>
      <c r="E763" s="43">
        <f t="shared" ref="E763:E777" si="33">$B$758</f>
        <v>0.1196</v>
      </c>
      <c r="F763" s="39">
        <f t="shared" ref="F763:F947" si="34">$B$757/15</f>
        <v>0.03333333333</v>
      </c>
      <c r="G763" s="40">
        <f t="shared" ref="G763:G947" si="35">0.5/3</f>
        <v>0.1666666667</v>
      </c>
      <c r="H763" s="4">
        <f>A!$B$3 * 3</f>
        <v>224.9868</v>
      </c>
      <c r="I763" s="4">
        <f>A!$B$2*E763</f>
        <v>73.74992713</v>
      </c>
      <c r="J763" s="4">
        <v>0.0</v>
      </c>
    </row>
    <row r="764">
      <c r="A764" s="37" t="s">
        <v>104</v>
      </c>
      <c r="B764" s="9">
        <f>B763+F763*(D763*I763-(A!$B$4*(G763+B763/H763)^(1/2)))</f>
        <v>1.366132332</v>
      </c>
      <c r="C764" s="37" t="s">
        <v>105</v>
      </c>
      <c r="D764" s="36">
        <f>D763+(F763*B763*(A!$B$8-D763)/(A!$B$12*A!$B$10))</f>
        <v>0.6</v>
      </c>
      <c r="E764" s="43">
        <f t="shared" si="33"/>
        <v>0.1196</v>
      </c>
      <c r="F764" s="39">
        <f t="shared" si="34"/>
        <v>0.03333333333</v>
      </c>
      <c r="G764" s="40">
        <f t="shared" si="35"/>
        <v>0.1666666667</v>
      </c>
      <c r="H764" s="4">
        <f>A!$B$3 * 3</f>
        <v>224.9868</v>
      </c>
      <c r="I764" s="4">
        <f>A!$B$2*E764</f>
        <v>73.74992713</v>
      </c>
      <c r="J764" s="27">
        <f>F763</f>
        <v>0.03333333333</v>
      </c>
      <c r="K764" s="53"/>
    </row>
    <row r="765">
      <c r="A765" s="37" t="s">
        <v>106</v>
      </c>
      <c r="B765" s="9">
        <f>B764+F764*(D764*I764-(A!$B$4*(G764+B764/H764)^(1/2)))</f>
        <v>2.730299279</v>
      </c>
      <c r="C765" s="37" t="s">
        <v>107</v>
      </c>
      <c r="D765" s="36">
        <f>D764+(F764*B764*(A!$B$8-D764)/(A!$B$12*A!$B$10))</f>
        <v>0.6002195248</v>
      </c>
      <c r="E765" s="43">
        <f t="shared" si="33"/>
        <v>0.1196</v>
      </c>
      <c r="F765" s="39">
        <f t="shared" si="34"/>
        <v>0.03333333333</v>
      </c>
      <c r="G765" s="40">
        <f t="shared" si="35"/>
        <v>0.1666666667</v>
      </c>
      <c r="H765" s="4">
        <f>A!$B$3 * 3</f>
        <v>224.9868</v>
      </c>
      <c r="I765" s="4">
        <f>A!$B$2*E765</f>
        <v>73.74992713</v>
      </c>
      <c r="J765" s="54">
        <f t="shared" ref="J765:J946" si="36">J764+F764</f>
        <v>0.06666666667</v>
      </c>
      <c r="K765" s="53"/>
    </row>
    <row r="766">
      <c r="A766" s="37" t="s">
        <v>108</v>
      </c>
      <c r="B766" s="9">
        <f>B765+F765*(D765*I765-(A!$B$4*(G765+B765/H765)^(1/2)))</f>
        <v>4.093077512</v>
      </c>
      <c r="C766" s="37" t="s">
        <v>109</v>
      </c>
      <c r="D766" s="36">
        <f>D765+(F765*B765*(A!$B$8-D765)/(A!$B$12*A!$B$10))</f>
        <v>0.6006579375</v>
      </c>
      <c r="E766" s="43">
        <f t="shared" si="33"/>
        <v>0.1196</v>
      </c>
      <c r="F766" s="39">
        <f t="shared" si="34"/>
        <v>0.03333333333</v>
      </c>
      <c r="G766" s="40">
        <f t="shared" si="35"/>
        <v>0.1666666667</v>
      </c>
      <c r="H766" s="4">
        <f>A!$B$3 * 3</f>
        <v>224.9868</v>
      </c>
      <c r="I766" s="4">
        <f>A!$B$2*E766</f>
        <v>73.74992713</v>
      </c>
      <c r="J766" s="54">
        <f t="shared" si="36"/>
        <v>0.1</v>
      </c>
      <c r="K766" s="53"/>
    </row>
    <row r="767">
      <c r="A767" s="37" t="s">
        <v>110</v>
      </c>
      <c r="B767" s="9">
        <f>B766+F766*(D766*I766-(A!$B$4*(G766+B766/H766)^(1/2)))</f>
        <v>5.455039471</v>
      </c>
      <c r="C767" s="37" t="s">
        <v>111</v>
      </c>
      <c r="D767" s="36">
        <f>D766+(F766*B766*(A!$B$8-D766)/(A!$B$12*A!$B$10))</f>
        <v>0.6013142146</v>
      </c>
      <c r="E767" s="43">
        <f t="shared" si="33"/>
        <v>0.1196</v>
      </c>
      <c r="F767" s="39">
        <f t="shared" si="34"/>
        <v>0.03333333333</v>
      </c>
      <c r="G767" s="40">
        <f t="shared" si="35"/>
        <v>0.1666666667</v>
      </c>
      <c r="H767" s="4">
        <f>A!$B$3 * 3</f>
        <v>224.9868</v>
      </c>
      <c r="I767" s="4">
        <f>A!$B$2*E767</f>
        <v>73.74992713</v>
      </c>
      <c r="J767" s="54">
        <f t="shared" si="36"/>
        <v>0.1333333333</v>
      </c>
      <c r="K767" s="53"/>
    </row>
    <row r="768">
      <c r="A768" s="37" t="s">
        <v>112</v>
      </c>
      <c r="B768" s="9">
        <f>B767+F767*(D767*I767-(A!$B$4*(G767+B767/H767)^(1/2)))</f>
        <v>6.81675263</v>
      </c>
      <c r="C768" s="37" t="s">
        <v>113</v>
      </c>
      <c r="D768" s="36">
        <f>D767+(F767*B767*(A!$B$8-D767)/(A!$B$12*A!$B$10))</f>
        <v>0.6021869488</v>
      </c>
      <c r="E768" s="43">
        <f t="shared" si="33"/>
        <v>0.1196</v>
      </c>
      <c r="F768" s="39">
        <f t="shared" si="34"/>
        <v>0.03333333333</v>
      </c>
      <c r="G768" s="40">
        <f t="shared" si="35"/>
        <v>0.1666666667</v>
      </c>
      <c r="H768" s="4">
        <f>A!$B$3 * 3</f>
        <v>224.9868</v>
      </c>
      <c r="I768" s="4">
        <f>A!$B$2*E768</f>
        <v>73.74992713</v>
      </c>
      <c r="J768" s="54">
        <f t="shared" si="36"/>
        <v>0.1666666667</v>
      </c>
      <c r="K768" s="53"/>
    </row>
    <row r="769">
      <c r="A769" s="37" t="s">
        <v>114</v>
      </c>
      <c r="B769" s="9">
        <f>B768+F768*(D768*I768-(A!$B$4*(G768+B768/H768)^(1/2)))</f>
        <v>8.178778742</v>
      </c>
      <c r="C769" s="37" t="s">
        <v>115</v>
      </c>
      <c r="D769" s="36">
        <f>D768+(F768*B768*(A!$B$8-D768)/(A!$B$12*A!$B$10))</f>
        <v>0.6032743524</v>
      </c>
      <c r="E769" s="43">
        <f t="shared" si="33"/>
        <v>0.1196</v>
      </c>
      <c r="F769" s="39">
        <f t="shared" si="34"/>
        <v>0.03333333333</v>
      </c>
      <c r="G769" s="40">
        <f t="shared" si="35"/>
        <v>0.1666666667</v>
      </c>
      <c r="H769" s="4">
        <f>A!$B$3 * 3</f>
        <v>224.9868</v>
      </c>
      <c r="I769" s="4">
        <f>A!$B$2*E769</f>
        <v>73.74992713</v>
      </c>
      <c r="J769" s="54">
        <f t="shared" si="36"/>
        <v>0.2</v>
      </c>
      <c r="K769" s="53"/>
    </row>
    <row r="770">
      <c r="A770" s="37" t="s">
        <v>116</v>
      </c>
      <c r="B770" s="9">
        <f>B769+F769*(D769*I769-(A!$B$4*(G769+B769/H769)^(1/2)))</f>
        <v>9.541673069</v>
      </c>
      <c r="C770" s="37" t="s">
        <v>117</v>
      </c>
      <c r="D770" s="36">
        <f>D769+(F769*B769*(A!$B$8-D769)/(A!$B$12*A!$B$10))</f>
        <v>0.6045742618</v>
      </c>
      <c r="E770" s="43">
        <f t="shared" si="33"/>
        <v>0.1196</v>
      </c>
      <c r="F770" s="39">
        <f t="shared" si="34"/>
        <v>0.03333333333</v>
      </c>
      <c r="G770" s="40">
        <f t="shared" si="35"/>
        <v>0.1666666667</v>
      </c>
      <c r="H770" s="4">
        <f>A!$B$3 * 3</f>
        <v>224.9868</v>
      </c>
      <c r="I770" s="4">
        <f>A!$B$2*E770</f>
        <v>73.74992713</v>
      </c>
      <c r="J770" s="54">
        <f t="shared" si="36"/>
        <v>0.2333333333</v>
      </c>
      <c r="K770" s="53"/>
    </row>
    <row r="771">
      <c r="A771" s="37" t="s">
        <v>118</v>
      </c>
      <c r="B771" s="9">
        <f>B770+F770*(D770*I770-(A!$B$4*(G770+B770/H770)^(1/2)))</f>
        <v>10.90598361</v>
      </c>
      <c r="C771" s="37" t="s">
        <v>119</v>
      </c>
      <c r="D771" s="36">
        <f>D770+(F770*B770*(A!$B$8-D770)/(A!$B$12*A!$B$10))</f>
        <v>0.6060841417</v>
      </c>
      <c r="E771" s="43">
        <f t="shared" si="33"/>
        <v>0.1196</v>
      </c>
      <c r="F771" s="39">
        <f t="shared" si="34"/>
        <v>0.03333333333</v>
      </c>
      <c r="G771" s="40">
        <f t="shared" si="35"/>
        <v>0.1666666667</v>
      </c>
      <c r="H771" s="4">
        <f>A!$B$3 * 3</f>
        <v>224.9868</v>
      </c>
      <c r="I771" s="4">
        <f>A!$B$2*E771</f>
        <v>73.74992713</v>
      </c>
      <c r="J771" s="54">
        <f t="shared" si="36"/>
        <v>0.2666666667</v>
      </c>
      <c r="K771" s="53"/>
    </row>
    <row r="772">
      <c r="A772" s="37" t="s">
        <v>120</v>
      </c>
      <c r="B772" s="9">
        <f>B771+F771*(D771*I771-(A!$B$4*(G771+B771/H771)^(1/2)))</f>
        <v>12.27225033</v>
      </c>
      <c r="C772" s="37" t="s">
        <v>121</v>
      </c>
      <c r="D772" s="36">
        <f>D771+(F771*B771*(A!$B$8-D771)/(A!$B$12*A!$B$10))</f>
        <v>0.6078010906</v>
      </c>
      <c r="E772" s="43">
        <f t="shared" si="33"/>
        <v>0.1196</v>
      </c>
      <c r="F772" s="39">
        <f t="shared" si="34"/>
        <v>0.03333333333</v>
      </c>
      <c r="G772" s="40">
        <f t="shared" si="35"/>
        <v>0.1666666667</v>
      </c>
      <c r="H772" s="4">
        <f>A!$B$3 * 3</f>
        <v>224.9868</v>
      </c>
      <c r="I772" s="4">
        <f>A!$B$2*E772</f>
        <v>73.74992713</v>
      </c>
      <c r="J772" s="54">
        <f t="shared" si="36"/>
        <v>0.3</v>
      </c>
      <c r="K772" s="53"/>
    </row>
    <row r="773">
      <c r="A773" s="37" t="s">
        <v>122</v>
      </c>
      <c r="B773" s="9">
        <f>B772+F772*(D772*I772-(A!$B$4*(G772+B772/H772)^(1/2)))</f>
        <v>13.64100438</v>
      </c>
      <c r="C773" s="37" t="s">
        <v>123</v>
      </c>
      <c r="D773" s="36">
        <f>D772+(F772*B772*(A!$B$8-D772)/(A!$B$12*A!$B$10))</f>
        <v>0.6097218472</v>
      </c>
      <c r="E773" s="43">
        <f t="shared" si="33"/>
        <v>0.1196</v>
      </c>
      <c r="F773" s="39">
        <f t="shared" si="34"/>
        <v>0.03333333333</v>
      </c>
      <c r="G773" s="40">
        <f t="shared" si="35"/>
        <v>0.1666666667</v>
      </c>
      <c r="H773" s="4">
        <f>A!$B$3 * 3</f>
        <v>224.9868</v>
      </c>
      <c r="I773" s="4">
        <f>A!$B$2*E773</f>
        <v>73.74992713</v>
      </c>
      <c r="J773" s="54">
        <f t="shared" si="36"/>
        <v>0.3333333333</v>
      </c>
      <c r="K773" s="53"/>
    </row>
    <row r="774">
      <c r="A774" s="37" t="s">
        <v>124</v>
      </c>
      <c r="B774" s="9">
        <f>B773+F773*(D773*I773-(A!$B$4*(G773+B773/H773)^(1/2)))</f>
        <v>15.01276733</v>
      </c>
      <c r="C774" s="37" t="s">
        <v>125</v>
      </c>
      <c r="D774" s="36">
        <f>D773+(F773*B773*(A!$B$8-D773)/(A!$B$12*A!$B$10))</f>
        <v>0.6118427962</v>
      </c>
      <c r="E774" s="43">
        <f t="shared" si="33"/>
        <v>0.1196</v>
      </c>
      <c r="F774" s="39">
        <f t="shared" si="34"/>
        <v>0.03333333333</v>
      </c>
      <c r="G774" s="40">
        <f t="shared" si="35"/>
        <v>0.1666666667</v>
      </c>
      <c r="H774" s="4">
        <f>A!$B$3 * 3</f>
        <v>224.9868</v>
      </c>
      <c r="I774" s="4">
        <f>A!$B$2*E774</f>
        <v>73.74992713</v>
      </c>
      <c r="J774" s="54">
        <f t="shared" si="36"/>
        <v>0.3666666667</v>
      </c>
      <c r="K774" s="53"/>
    </row>
    <row r="775">
      <c r="A775" s="37" t="s">
        <v>126</v>
      </c>
      <c r="B775" s="9">
        <f>B774+F774*(D774*I774-(A!$B$4*(G774+B774/H774)^(1/2)))</f>
        <v>16.38805041</v>
      </c>
      <c r="C775" s="37" t="s">
        <v>127</v>
      </c>
      <c r="D775" s="36">
        <f>D774+(F774*B774*(A!$B$8-D774)/(A!$B$12*A!$B$10))</f>
        <v>0.6141599762</v>
      </c>
      <c r="E775" s="43">
        <f t="shared" si="33"/>
        <v>0.1196</v>
      </c>
      <c r="F775" s="39">
        <f t="shared" si="34"/>
        <v>0.03333333333</v>
      </c>
      <c r="G775" s="40">
        <f t="shared" si="35"/>
        <v>0.1666666667</v>
      </c>
      <c r="H775" s="4">
        <f>A!$B$3 * 3</f>
        <v>224.9868</v>
      </c>
      <c r="I775" s="4">
        <f>A!$B$2*E775</f>
        <v>73.74992713</v>
      </c>
      <c r="J775" s="54">
        <f t="shared" si="36"/>
        <v>0.4</v>
      </c>
      <c r="K775" s="53"/>
    </row>
    <row r="776">
      <c r="A776" s="37" t="s">
        <v>128</v>
      </c>
      <c r="B776" s="9">
        <f>B775+F775*(D775*I775-(A!$B$4*(G775+B775/H775)^(1/2)))</f>
        <v>17.76735373</v>
      </c>
      <c r="C776" s="37" t="s">
        <v>129</v>
      </c>
      <c r="D776" s="36">
        <f>D775+(F775*B775*(A!$B$8-D775)/(A!$B$12*A!$B$10))</f>
        <v>0.6166690871</v>
      </c>
      <c r="E776" s="43">
        <f t="shared" si="33"/>
        <v>0.1196</v>
      </c>
      <c r="F776" s="39">
        <f t="shared" si="34"/>
        <v>0.03333333333</v>
      </c>
      <c r="G776" s="40">
        <f t="shared" si="35"/>
        <v>0.1666666667</v>
      </c>
      <c r="H776" s="4">
        <f>A!$B$3 * 3</f>
        <v>224.9868</v>
      </c>
      <c r="I776" s="4">
        <f>A!$B$2*E776</f>
        <v>73.74992713</v>
      </c>
      <c r="J776" s="54">
        <f t="shared" si="36"/>
        <v>0.4333333333</v>
      </c>
      <c r="K776" s="53"/>
    </row>
    <row r="777">
      <c r="A777" s="37" t="s">
        <v>130</v>
      </c>
      <c r="B777" s="9">
        <f>B776+F776*(D776*I776-(A!$B$4*(G776+B776/H776)^(1/2)))</f>
        <v>19.15116557</v>
      </c>
      <c r="C777" s="37" t="s">
        <v>131</v>
      </c>
      <c r="D777" s="36">
        <f>D776+(F776*B776*(A!$B$8-D776)/(A!$B$12*A!$B$10))</f>
        <v>0.6193654991</v>
      </c>
      <c r="E777" s="43">
        <f t="shared" si="33"/>
        <v>0.1196</v>
      </c>
      <c r="F777" s="39">
        <f t="shared" si="34"/>
        <v>0.03333333333</v>
      </c>
      <c r="G777" s="40">
        <f t="shared" si="35"/>
        <v>0.1666666667</v>
      </c>
      <c r="H777" s="4">
        <f>A!$B$3 * 3</f>
        <v>224.9868</v>
      </c>
      <c r="I777" s="4">
        <f>A!$B$2*E777</f>
        <v>73.74992713</v>
      </c>
      <c r="J777" s="54">
        <f t="shared" si="36"/>
        <v>0.4666666667</v>
      </c>
      <c r="K777" s="53"/>
    </row>
    <row r="778">
      <c r="A778" s="37" t="s">
        <v>132</v>
      </c>
      <c r="B778" s="44">
        <f>B777+F777*(D777*I777-(A!$B$4*(G777+B777/H777)^(1/2)))</f>
        <v>20.53996165</v>
      </c>
      <c r="C778" s="37" t="s">
        <v>133</v>
      </c>
      <c r="D778" s="36">
        <f>D777+(F777*B777*(A!$B$8-D777)/(A!$B$12*A!$B$10))</f>
        <v>0.6222442613</v>
      </c>
      <c r="E778" s="5">
        <v>0.0</v>
      </c>
      <c r="F778" s="45">
        <f t="shared" si="34"/>
        <v>0.03333333333</v>
      </c>
      <c r="G778" s="40">
        <f t="shared" si="35"/>
        <v>0.1666666667</v>
      </c>
      <c r="H778" s="4">
        <f>A!$B$3 * 3</f>
        <v>224.9868</v>
      </c>
      <c r="I778" s="4">
        <f>A!$B$2*E778</f>
        <v>0</v>
      </c>
      <c r="J778" s="54">
        <f t="shared" si="36"/>
        <v>0.5</v>
      </c>
      <c r="K778" s="53"/>
    </row>
    <row r="779">
      <c r="A779" s="37" t="s">
        <v>134</v>
      </c>
      <c r="B779" s="9">
        <f>B778+F778*(D778*I778-(A!$B$4*(G778+B778/H778)^(1/2)))</f>
        <v>20.40452209</v>
      </c>
      <c r="C779" s="37" t="s">
        <v>135</v>
      </c>
      <c r="D779" s="36">
        <f>D778+(F778*B778*(A!$B$8-D778)/(A!$B$12*A!$B$10))</f>
        <v>0.6253001125</v>
      </c>
      <c r="E779" s="5">
        <v>0.0</v>
      </c>
      <c r="F779" s="45">
        <f t="shared" si="34"/>
        <v>0.03333333333</v>
      </c>
      <c r="G779" s="40">
        <f t="shared" si="35"/>
        <v>0.1666666667</v>
      </c>
      <c r="H779" s="4">
        <f>A!$B$3 * 3</f>
        <v>224.9868</v>
      </c>
      <c r="I779" s="4">
        <f>A!$B$2*E779</f>
        <v>0</v>
      </c>
      <c r="J779" s="54">
        <f t="shared" si="36"/>
        <v>0.5333333333</v>
      </c>
      <c r="K779" s="53"/>
    </row>
    <row r="780">
      <c r="A780" s="37" t="s">
        <v>136</v>
      </c>
      <c r="B780" s="9">
        <f>B779+F779*(D779*I779-(A!$B$4*(G779+B779/H779)^(1/2)))</f>
        <v>20.26924065</v>
      </c>
      <c r="C780" s="37" t="s">
        <v>137</v>
      </c>
      <c r="D780" s="36">
        <f>D779+(F779*B779*(A!$B$8-D779)/(A!$B$12*A!$B$10))</f>
        <v>0.628302415</v>
      </c>
      <c r="E780" s="5">
        <v>0.0</v>
      </c>
      <c r="F780" s="45">
        <f t="shared" si="34"/>
        <v>0.03333333333</v>
      </c>
      <c r="G780" s="40">
        <f t="shared" si="35"/>
        <v>0.1666666667</v>
      </c>
      <c r="H780" s="4">
        <f>A!$B$3 * 3</f>
        <v>224.9868</v>
      </c>
      <c r="I780" s="4">
        <f>A!$B$2*E780</f>
        <v>0</v>
      </c>
      <c r="J780" s="54">
        <f t="shared" si="36"/>
        <v>0.5666666667</v>
      </c>
      <c r="K780" s="53"/>
    </row>
    <row r="781">
      <c r="A781" s="37" t="s">
        <v>138</v>
      </c>
      <c r="B781" s="9">
        <f>B780+F780*(D780*I780-(A!$B$4*(G780+B780/H780)^(1/2)))</f>
        <v>20.13411734</v>
      </c>
      <c r="C781" s="37" t="s">
        <v>139</v>
      </c>
      <c r="D781" s="36">
        <f>D780+(F780*B780*(A!$B$8-D780)/(A!$B$12*A!$B$10))</f>
        <v>0.6312522164</v>
      </c>
      <c r="E781" s="5">
        <v>0.0</v>
      </c>
      <c r="F781" s="45">
        <f t="shared" si="34"/>
        <v>0.03333333333</v>
      </c>
      <c r="G781" s="40">
        <f t="shared" si="35"/>
        <v>0.1666666667</v>
      </c>
      <c r="H781" s="4">
        <f>A!$B$3 * 3</f>
        <v>224.9868</v>
      </c>
      <c r="I781" s="4">
        <f>A!$B$2*E781</f>
        <v>0</v>
      </c>
      <c r="J781" s="54">
        <f t="shared" si="36"/>
        <v>0.6</v>
      </c>
      <c r="K781" s="53"/>
    </row>
    <row r="782">
      <c r="A782" s="37" t="s">
        <v>140</v>
      </c>
      <c r="B782" s="9">
        <f>B781+F781*(D781*I781-(A!$B$4*(G781+B781/H781)^(1/2)))</f>
        <v>19.99915216</v>
      </c>
      <c r="C782" s="37" t="s">
        <v>141</v>
      </c>
      <c r="D782" s="36">
        <f>D781+(F781*B781*(A!$B$8-D781)/(A!$B$12*A!$B$10))</f>
        <v>0.634150541</v>
      </c>
      <c r="E782" s="5">
        <v>0.0</v>
      </c>
      <c r="F782" s="45">
        <f t="shared" si="34"/>
        <v>0.03333333333</v>
      </c>
      <c r="G782" s="40">
        <f t="shared" si="35"/>
        <v>0.1666666667</v>
      </c>
      <c r="H782" s="4">
        <f>A!$B$3 * 3</f>
        <v>224.9868</v>
      </c>
      <c r="I782" s="4">
        <f>A!$B$2*E782</f>
        <v>0</v>
      </c>
      <c r="J782" s="54">
        <f t="shared" si="36"/>
        <v>0.6333333333</v>
      </c>
      <c r="K782" s="53"/>
    </row>
    <row r="783">
      <c r="A783" s="37" t="s">
        <v>142</v>
      </c>
      <c r="B783" s="9">
        <f>B782+F782*(D782*I782-(A!$B$4*(G782+B782/H782)^(1/2)))</f>
        <v>19.8643451</v>
      </c>
      <c r="C783" s="37" t="s">
        <v>143</v>
      </c>
      <c r="D783" s="36">
        <f>D782+(F782*B782*(A!$B$8-D782)/(A!$B$12*A!$B$10))</f>
        <v>0.6369983896</v>
      </c>
      <c r="E783" s="5">
        <v>0.0</v>
      </c>
      <c r="F783" s="45">
        <f t="shared" si="34"/>
        <v>0.03333333333</v>
      </c>
      <c r="G783" s="40">
        <f t="shared" si="35"/>
        <v>0.1666666667</v>
      </c>
      <c r="H783" s="4">
        <f>A!$B$3 * 3</f>
        <v>224.9868</v>
      </c>
      <c r="I783" s="4">
        <f>A!$B$2*E783</f>
        <v>0</v>
      </c>
      <c r="J783" s="54">
        <f t="shared" si="36"/>
        <v>0.6666666667</v>
      </c>
      <c r="K783" s="53"/>
    </row>
    <row r="784">
      <c r="A784" s="37" t="s">
        <v>144</v>
      </c>
      <c r="B784" s="9">
        <f>B783+F783*(D783*I783-(A!$B$4*(G783+B783/H783)^(1/2)))</f>
        <v>19.72969617</v>
      </c>
      <c r="C784" s="37" t="s">
        <v>145</v>
      </c>
      <c r="D784" s="36">
        <f>D783+(F783*B783*(A!$B$8-D783)/(A!$B$12*A!$B$10))</f>
        <v>0.6397967406</v>
      </c>
      <c r="E784" s="5">
        <v>0.0</v>
      </c>
      <c r="F784" s="45">
        <f t="shared" si="34"/>
        <v>0.03333333333</v>
      </c>
      <c r="G784" s="40">
        <f t="shared" si="35"/>
        <v>0.1666666667</v>
      </c>
      <c r="H784" s="4">
        <f>A!$B$3 * 3</f>
        <v>224.9868</v>
      </c>
      <c r="I784" s="4">
        <f>A!$B$2*E784</f>
        <v>0</v>
      </c>
      <c r="J784" s="54">
        <f t="shared" si="36"/>
        <v>0.7</v>
      </c>
      <c r="K784" s="53"/>
    </row>
    <row r="785">
      <c r="A785" s="37" t="s">
        <v>146</v>
      </c>
      <c r="B785" s="9">
        <f>B784+F784*(D784*I784-(A!$B$4*(G784+B784/H784)^(1/2)))</f>
        <v>19.59520537</v>
      </c>
      <c r="C785" s="37" t="s">
        <v>147</v>
      </c>
      <c r="D785" s="36">
        <f>D784+(F784*B784*(A!$B$8-D784)/(A!$B$12*A!$B$10))</f>
        <v>0.6425465504</v>
      </c>
      <c r="E785" s="5">
        <v>0.0</v>
      </c>
      <c r="F785" s="45">
        <f t="shared" si="34"/>
        <v>0.03333333333</v>
      </c>
      <c r="G785" s="40">
        <f t="shared" si="35"/>
        <v>0.1666666667</v>
      </c>
      <c r="H785" s="4">
        <f>A!$B$3 * 3</f>
        <v>224.9868</v>
      </c>
      <c r="I785" s="4">
        <f>A!$B$2*E785</f>
        <v>0</v>
      </c>
      <c r="J785" s="54">
        <f t="shared" si="36"/>
        <v>0.7333333333</v>
      </c>
      <c r="K785" s="53"/>
    </row>
    <row r="786">
      <c r="A786" s="37" t="s">
        <v>148</v>
      </c>
      <c r="B786" s="9">
        <f>B785+F785*(D785*I785-(A!$B$4*(G785+B785/H785)^(1/2)))</f>
        <v>19.46087269</v>
      </c>
      <c r="C786" s="37" t="s">
        <v>149</v>
      </c>
      <c r="D786" s="36">
        <f>D785+(F785*B785*(A!$B$8-D785)/(A!$B$12*A!$B$10))</f>
        <v>0.645248754</v>
      </c>
      <c r="E786" s="5">
        <v>0.0</v>
      </c>
      <c r="F786" s="45">
        <f t="shared" si="34"/>
        <v>0.03333333333</v>
      </c>
      <c r="G786" s="40">
        <f t="shared" si="35"/>
        <v>0.1666666667</v>
      </c>
      <c r="H786" s="4">
        <f>A!$B$3 * 3</f>
        <v>224.9868</v>
      </c>
      <c r="I786" s="4">
        <f>A!$B$2*E786</f>
        <v>0</v>
      </c>
      <c r="J786" s="54">
        <f t="shared" si="36"/>
        <v>0.7666666667</v>
      </c>
      <c r="K786" s="53"/>
    </row>
    <row r="787">
      <c r="A787" s="37" t="s">
        <v>150</v>
      </c>
      <c r="B787" s="9">
        <f>B786+F786*(D786*I786-(A!$B$4*(G786+B786/H786)^(1/2)))</f>
        <v>19.32669815</v>
      </c>
      <c r="C787" s="37" t="s">
        <v>151</v>
      </c>
      <c r="D787" s="36">
        <f>D786+(F786*B786*(A!$B$8-D786)/(A!$B$12*A!$B$10))</f>
        <v>0.6479042653</v>
      </c>
      <c r="E787" s="5">
        <v>0.0</v>
      </c>
      <c r="F787" s="45">
        <f t="shared" si="34"/>
        <v>0.03333333333</v>
      </c>
      <c r="G787" s="40">
        <f t="shared" si="35"/>
        <v>0.1666666667</v>
      </c>
      <c r="H787" s="4">
        <f>A!$B$3 * 3</f>
        <v>224.9868</v>
      </c>
      <c r="I787" s="4">
        <f>A!$B$2*E787</f>
        <v>0</v>
      </c>
      <c r="J787" s="54">
        <f t="shared" si="36"/>
        <v>0.8</v>
      </c>
      <c r="K787" s="53"/>
    </row>
    <row r="788">
      <c r="A788" s="37" t="s">
        <v>152</v>
      </c>
      <c r="B788" s="9">
        <f>B787+F787*(D787*I787-(A!$B$4*(G787+B787/H787)^(1/2)))</f>
        <v>19.19268172</v>
      </c>
      <c r="C788" s="37" t="s">
        <v>153</v>
      </c>
      <c r="D788" s="36">
        <f>D787+(F787*B787*(A!$B$8-D787)/(A!$B$12*A!$B$10))</f>
        <v>0.650513978</v>
      </c>
      <c r="E788" s="5">
        <v>0.0</v>
      </c>
      <c r="F788" s="45">
        <f t="shared" si="34"/>
        <v>0.03333333333</v>
      </c>
      <c r="G788" s="40">
        <f t="shared" si="35"/>
        <v>0.1666666667</v>
      </c>
      <c r="H788" s="4">
        <f>A!$B$3 * 3</f>
        <v>224.9868</v>
      </c>
      <c r="I788" s="4">
        <f>A!$B$2*E788</f>
        <v>0</v>
      </c>
      <c r="J788" s="54">
        <f t="shared" si="36"/>
        <v>0.8333333333</v>
      </c>
      <c r="K788" s="53"/>
    </row>
    <row r="789">
      <c r="A789" s="37" t="s">
        <v>154</v>
      </c>
      <c r="B789" s="9">
        <f>B788+F788*(D788*I788-(A!$B$4*(G788+B788/H788)^(1/2)))</f>
        <v>19.05882343</v>
      </c>
      <c r="C789" s="37" t="s">
        <v>155</v>
      </c>
      <c r="D789" s="36">
        <f>D788+(F788*B788*(A!$B$8-D788)/(A!$B$12*A!$B$10))</f>
        <v>0.6530787656</v>
      </c>
      <c r="E789" s="5">
        <v>0.0</v>
      </c>
      <c r="F789" s="45">
        <f t="shared" si="34"/>
        <v>0.03333333333</v>
      </c>
      <c r="G789" s="40">
        <f t="shared" si="35"/>
        <v>0.1666666667</v>
      </c>
      <c r="H789" s="4">
        <f>A!$B$3 * 3</f>
        <v>224.9868</v>
      </c>
      <c r="I789" s="4">
        <f>A!$B$2*E789</f>
        <v>0</v>
      </c>
      <c r="J789" s="54">
        <f t="shared" si="36"/>
        <v>0.8666666667</v>
      </c>
      <c r="K789" s="53"/>
    </row>
    <row r="790">
      <c r="A790" s="37" t="s">
        <v>156</v>
      </c>
      <c r="B790" s="9">
        <f>B789+F789*(D789*I789-(A!$B$4*(G789+B789/H789)^(1/2)))</f>
        <v>18.92512326</v>
      </c>
      <c r="C790" s="37" t="s">
        <v>157</v>
      </c>
      <c r="D790" s="36">
        <f>D789+(F789*B789*(A!$B$8-D789)/(A!$B$12*A!$B$10))</f>
        <v>0.6555994824</v>
      </c>
      <c r="E790" s="5">
        <v>0.0</v>
      </c>
      <c r="F790" s="45">
        <f t="shared" si="34"/>
        <v>0.03333333333</v>
      </c>
      <c r="G790" s="40">
        <f t="shared" si="35"/>
        <v>0.1666666667</v>
      </c>
      <c r="H790" s="4">
        <f>A!$B$3 * 3</f>
        <v>224.9868</v>
      </c>
      <c r="I790" s="4">
        <f>A!$B$2*E790</f>
        <v>0</v>
      </c>
      <c r="J790" s="54">
        <f t="shared" si="36"/>
        <v>0.9</v>
      </c>
      <c r="K790" s="53"/>
    </row>
    <row r="791">
      <c r="A791" s="37" t="s">
        <v>158</v>
      </c>
      <c r="B791" s="9">
        <f>B790+F790*(D790*I790-(A!$B$4*(G790+B790/H790)^(1/2)))</f>
        <v>18.79158122</v>
      </c>
      <c r="C791" s="37" t="s">
        <v>159</v>
      </c>
      <c r="D791" s="36">
        <f>D790+(F790*B790*(A!$B$8-D790)/(A!$B$12*A!$B$10))</f>
        <v>0.6580769636</v>
      </c>
      <c r="E791" s="5">
        <v>0.0</v>
      </c>
      <c r="F791" s="45">
        <f t="shared" si="34"/>
        <v>0.03333333333</v>
      </c>
      <c r="G791" s="40">
        <f t="shared" si="35"/>
        <v>0.1666666667</v>
      </c>
      <c r="H791" s="4">
        <f>A!$B$3 * 3</f>
        <v>224.9868</v>
      </c>
      <c r="I791" s="4">
        <f>A!$B$2*E791</f>
        <v>0</v>
      </c>
      <c r="J791" s="54">
        <f t="shared" si="36"/>
        <v>0.9333333333</v>
      </c>
      <c r="K791" s="53"/>
    </row>
    <row r="792">
      <c r="A792" s="37" t="s">
        <v>160</v>
      </c>
      <c r="B792" s="9">
        <f>B791+F791*(D791*I791-(A!$B$4*(G791+B791/H791)^(1/2)))</f>
        <v>18.65819731</v>
      </c>
      <c r="C792" s="37" t="s">
        <v>161</v>
      </c>
      <c r="D792" s="36">
        <f>D791+(F791*B791*(A!$B$8-D791)/(A!$B$12*A!$B$10))</f>
        <v>0.660512026</v>
      </c>
      <c r="E792" s="5">
        <v>0.0</v>
      </c>
      <c r="F792" s="45">
        <f t="shared" si="34"/>
        <v>0.03333333333</v>
      </c>
      <c r="G792" s="40">
        <f t="shared" si="35"/>
        <v>0.1666666667</v>
      </c>
      <c r="H792" s="4">
        <f>A!$B$3 * 3</f>
        <v>224.9868</v>
      </c>
      <c r="I792" s="4">
        <f>A!$B$2*E792</f>
        <v>0</v>
      </c>
      <c r="J792" s="54">
        <f t="shared" si="36"/>
        <v>0.9666666667</v>
      </c>
      <c r="K792" s="53"/>
    </row>
    <row r="793">
      <c r="A793" s="37" t="s">
        <v>162</v>
      </c>
      <c r="B793" s="9">
        <f>B792+F792*(D792*I792-(A!$B$4*(G792+B792/H792)^(1/2)))</f>
        <v>18.52497153</v>
      </c>
      <c r="C793" s="37" t="s">
        <v>163</v>
      </c>
      <c r="D793" s="36">
        <f>D792+(F792*B792*(A!$B$8-D792)/(A!$B$12*A!$B$10))</f>
        <v>0.662905468</v>
      </c>
      <c r="E793" s="5">
        <v>0.0</v>
      </c>
      <c r="F793" s="45">
        <f t="shared" si="34"/>
        <v>0.03333333333</v>
      </c>
      <c r="G793" s="40">
        <f t="shared" si="35"/>
        <v>0.1666666667</v>
      </c>
      <c r="H793" s="4">
        <f>A!$B$3 * 3</f>
        <v>224.9868</v>
      </c>
      <c r="I793" s="4">
        <f>A!$B$2*E793</f>
        <v>0</v>
      </c>
      <c r="J793" s="54">
        <f t="shared" si="36"/>
        <v>1</v>
      </c>
      <c r="K793" s="53"/>
    </row>
    <row r="794">
      <c r="A794" s="37" t="s">
        <v>164</v>
      </c>
      <c r="B794" s="9">
        <f>B793+F793*(D793*I793-(A!$B$4*(G793+B793/H793)^(1/2)))</f>
        <v>18.39190387</v>
      </c>
      <c r="C794" s="37" t="s">
        <v>165</v>
      </c>
      <c r="D794" s="36">
        <f>D793+(F793*B793*(A!$B$8-D793)/(A!$B$12*A!$B$10))</f>
        <v>0.6652580709</v>
      </c>
      <c r="E794" s="5">
        <v>0.0</v>
      </c>
      <c r="F794" s="45">
        <f t="shared" si="34"/>
        <v>0.03333333333</v>
      </c>
      <c r="G794" s="40">
        <f t="shared" si="35"/>
        <v>0.1666666667</v>
      </c>
      <c r="H794" s="4">
        <f>A!$B$3 * 3</f>
        <v>224.9868</v>
      </c>
      <c r="I794" s="4">
        <f>A!$B$2*E794</f>
        <v>0</v>
      </c>
      <c r="J794" s="54">
        <f t="shared" si="36"/>
        <v>1.033333333</v>
      </c>
      <c r="K794" s="53"/>
    </row>
    <row r="795">
      <c r="A795" s="37" t="s">
        <v>166</v>
      </c>
      <c r="B795" s="9">
        <f>B794+F794*(D794*I794-(A!$B$4*(G794+B794/H794)^(1/2)))</f>
        <v>18.25899434</v>
      </c>
      <c r="C795" s="37" t="s">
        <v>167</v>
      </c>
      <c r="D795" s="36">
        <f>D794+(F794*B794*(A!$B$8-D794)/(A!$B$12*A!$B$10))</f>
        <v>0.6675705983</v>
      </c>
      <c r="E795" s="5">
        <v>0.0</v>
      </c>
      <c r="F795" s="45">
        <f t="shared" si="34"/>
        <v>0.03333333333</v>
      </c>
      <c r="G795" s="40">
        <f t="shared" si="35"/>
        <v>0.1666666667</v>
      </c>
      <c r="H795" s="4">
        <f>A!$B$3 * 3</f>
        <v>224.9868</v>
      </c>
      <c r="I795" s="4">
        <f>A!$B$2*E795</f>
        <v>0</v>
      </c>
      <c r="J795" s="54">
        <f t="shared" si="36"/>
        <v>1.066666667</v>
      </c>
      <c r="K795" s="53"/>
    </row>
    <row r="796">
      <c r="A796" s="37" t="s">
        <v>168</v>
      </c>
      <c r="B796" s="9">
        <f>B795+F795*(D795*I795-(A!$B$4*(G795+B795/H795)^(1/2)))</f>
        <v>18.12624294</v>
      </c>
      <c r="C796" s="37" t="s">
        <v>169</v>
      </c>
      <c r="D796" s="36">
        <f>D795+(F795*B795*(A!$B$8-D795)/(A!$B$12*A!$B$10))</f>
        <v>0.6698437973</v>
      </c>
      <c r="E796" s="5">
        <v>0.0</v>
      </c>
      <c r="F796" s="45">
        <f t="shared" si="34"/>
        <v>0.03333333333</v>
      </c>
      <c r="G796" s="40">
        <f t="shared" si="35"/>
        <v>0.1666666667</v>
      </c>
      <c r="H796" s="4">
        <f>A!$B$3 * 3</f>
        <v>224.9868</v>
      </c>
      <c r="I796" s="4">
        <f>A!$B$2*E796</f>
        <v>0</v>
      </c>
      <c r="J796" s="54">
        <f t="shared" si="36"/>
        <v>1.1</v>
      </c>
      <c r="K796" s="53"/>
    </row>
    <row r="797">
      <c r="A797" s="37" t="s">
        <v>170</v>
      </c>
      <c r="B797" s="9">
        <f>B796+F796*(D796*I796-(A!$B$4*(G796+B796/H796)^(1/2)))</f>
        <v>17.99364967</v>
      </c>
      <c r="C797" s="37" t="s">
        <v>171</v>
      </c>
      <c r="D797" s="36">
        <f>D796+(F796*B796*(A!$B$8-D796)/(A!$B$12*A!$B$10))</f>
        <v>0.6720783984</v>
      </c>
      <c r="E797" s="5">
        <v>0.0</v>
      </c>
      <c r="F797" s="45">
        <f t="shared" si="34"/>
        <v>0.03333333333</v>
      </c>
      <c r="G797" s="40">
        <f t="shared" si="35"/>
        <v>0.1666666667</v>
      </c>
      <c r="H797" s="4">
        <f>A!$B$3 * 3</f>
        <v>224.9868</v>
      </c>
      <c r="I797" s="4">
        <f>A!$B$2*E797</f>
        <v>0</v>
      </c>
      <c r="J797" s="54">
        <f t="shared" si="36"/>
        <v>1.133333333</v>
      </c>
      <c r="K797" s="53"/>
    </row>
    <row r="798">
      <c r="A798" s="37" t="s">
        <v>172</v>
      </c>
      <c r="B798" s="9">
        <f>B797+F797*(D797*I797-(A!$B$4*(G797+B797/H797)^(1/2)))</f>
        <v>17.86121453</v>
      </c>
      <c r="C798" s="37" t="s">
        <v>173</v>
      </c>
      <c r="D798" s="36">
        <f>D797+(F797*B797*(A!$B$8-D797)/(A!$B$12*A!$B$10))</f>
        <v>0.6742751162</v>
      </c>
      <c r="E798" s="5">
        <v>0.0</v>
      </c>
      <c r="F798" s="45">
        <f t="shared" si="34"/>
        <v>0.03333333333</v>
      </c>
      <c r="G798" s="40">
        <f t="shared" si="35"/>
        <v>0.1666666667</v>
      </c>
      <c r="H798" s="4">
        <f>A!$B$3 * 3</f>
        <v>224.9868</v>
      </c>
      <c r="I798" s="4">
        <f>A!$B$2*E798</f>
        <v>0</v>
      </c>
      <c r="J798" s="54">
        <f t="shared" si="36"/>
        <v>1.166666667</v>
      </c>
      <c r="K798" s="53"/>
    </row>
    <row r="799">
      <c r="A799" s="37" t="s">
        <v>174</v>
      </c>
      <c r="B799" s="9">
        <f>B798+F798*(D798*I798-(A!$B$4*(G798+B798/H798)^(1/2)))</f>
        <v>17.72893751</v>
      </c>
      <c r="C799" s="37" t="s">
        <v>175</v>
      </c>
      <c r="D799" s="36">
        <f>D798+(F798*B798*(A!$B$8-D798)/(A!$B$12*A!$B$10))</f>
        <v>0.6764346498</v>
      </c>
      <c r="E799" s="5">
        <v>0.0</v>
      </c>
      <c r="F799" s="45">
        <f t="shared" si="34"/>
        <v>0.03333333333</v>
      </c>
      <c r="G799" s="40">
        <f t="shared" si="35"/>
        <v>0.1666666667</v>
      </c>
      <c r="H799" s="4">
        <f>A!$B$3 * 3</f>
        <v>224.9868</v>
      </c>
      <c r="I799" s="4">
        <f>A!$B$2*E799</f>
        <v>0</v>
      </c>
      <c r="J799" s="54">
        <f t="shared" si="36"/>
        <v>1.2</v>
      </c>
      <c r="K799" s="53"/>
    </row>
    <row r="800">
      <c r="A800" s="37" t="s">
        <v>176</v>
      </c>
      <c r="B800" s="9">
        <f>B799+F799*(D799*I799-(A!$B$4*(G799+B799/H799)^(1/2)))</f>
        <v>17.59681862</v>
      </c>
      <c r="C800" s="37" t="s">
        <v>177</v>
      </c>
      <c r="D800" s="36">
        <f>D799+(F799*B799*(A!$B$8-D799)/(A!$B$12*A!$B$10))</f>
        <v>0.6785576827</v>
      </c>
      <c r="E800" s="5">
        <v>0.0</v>
      </c>
      <c r="F800" s="45">
        <f t="shared" si="34"/>
        <v>0.03333333333</v>
      </c>
      <c r="G800" s="40">
        <f t="shared" si="35"/>
        <v>0.1666666667</v>
      </c>
      <c r="H800" s="4">
        <f>A!$B$3 * 3</f>
        <v>224.9868</v>
      </c>
      <c r="I800" s="4">
        <f>A!$B$2*E800</f>
        <v>0</v>
      </c>
      <c r="J800" s="54">
        <f t="shared" si="36"/>
        <v>1.233333333</v>
      </c>
      <c r="K800" s="53"/>
    </row>
    <row r="801">
      <c r="A801" s="37" t="s">
        <v>178</v>
      </c>
      <c r="B801" s="9">
        <f>B800+F800*(D800*I800-(A!$B$4*(G800+B800/H800)^(1/2)))</f>
        <v>17.46485786</v>
      </c>
      <c r="C801" s="37" t="s">
        <v>179</v>
      </c>
      <c r="D801" s="36">
        <f>D800+(F800*B800*(A!$B$8-D800)/(A!$B$12*A!$B$10))</f>
        <v>0.6806448839</v>
      </c>
      <c r="E801" s="5">
        <v>0.0</v>
      </c>
      <c r="F801" s="45">
        <f t="shared" si="34"/>
        <v>0.03333333333</v>
      </c>
      <c r="G801" s="40">
        <f t="shared" si="35"/>
        <v>0.1666666667</v>
      </c>
      <c r="H801" s="4">
        <f>A!$B$3 * 3</f>
        <v>224.9868</v>
      </c>
      <c r="I801" s="4">
        <f>A!$B$2*E801</f>
        <v>0</v>
      </c>
      <c r="J801" s="54">
        <f t="shared" si="36"/>
        <v>1.266666667</v>
      </c>
      <c r="K801" s="53"/>
    </row>
    <row r="802">
      <c r="A802" s="37" t="s">
        <v>180</v>
      </c>
      <c r="B802" s="9">
        <f>B801+F801*(D801*I801-(A!$B$4*(G801+B801/H801)^(1/2)))</f>
        <v>17.33305523</v>
      </c>
      <c r="C802" s="37" t="s">
        <v>181</v>
      </c>
      <c r="D802" s="36">
        <f>D801+(F801*B801*(A!$B$8-D801)/(A!$B$12*A!$B$10))</f>
        <v>0.6826969075</v>
      </c>
      <c r="E802" s="5">
        <v>0.0</v>
      </c>
      <c r="F802" s="45">
        <f t="shared" si="34"/>
        <v>0.03333333333</v>
      </c>
      <c r="G802" s="40">
        <f t="shared" si="35"/>
        <v>0.1666666667</v>
      </c>
      <c r="H802" s="4">
        <f>A!$B$3 * 3</f>
        <v>224.9868</v>
      </c>
      <c r="I802" s="4">
        <f>A!$B$2*E802</f>
        <v>0</v>
      </c>
      <c r="J802" s="54">
        <f t="shared" si="36"/>
        <v>1.3</v>
      </c>
      <c r="K802" s="53"/>
    </row>
    <row r="803">
      <c r="A803" s="37" t="s">
        <v>182</v>
      </c>
      <c r="B803" s="9">
        <f>B802+F802*(D802*I802-(A!$B$4*(G802+B802/H802)^(1/2)))</f>
        <v>17.20141073</v>
      </c>
      <c r="C803" s="37" t="s">
        <v>183</v>
      </c>
      <c r="D803" s="36">
        <f>D802+(F802*B802*(A!$B$8-D802)/(A!$B$12*A!$B$10))</f>
        <v>0.6847143936</v>
      </c>
      <c r="E803" s="5">
        <v>0.0</v>
      </c>
      <c r="F803" s="45">
        <f t="shared" si="34"/>
        <v>0.03333333333</v>
      </c>
      <c r="G803" s="40">
        <f t="shared" si="35"/>
        <v>0.1666666667</v>
      </c>
      <c r="H803" s="4">
        <f>A!$B$3 * 3</f>
        <v>224.9868</v>
      </c>
      <c r="I803" s="4">
        <f>A!$B$2*E803</f>
        <v>0</v>
      </c>
      <c r="J803" s="54">
        <f t="shared" si="36"/>
        <v>1.333333333</v>
      </c>
      <c r="K803" s="53"/>
    </row>
    <row r="804">
      <c r="A804" s="37" t="s">
        <v>184</v>
      </c>
      <c r="B804" s="9">
        <f>B803+F803*(D803*I803-(A!$B$4*(G803+B803/H803)^(1/2)))</f>
        <v>17.06992436</v>
      </c>
      <c r="C804" s="37" t="s">
        <v>185</v>
      </c>
      <c r="D804" s="36">
        <f>D803+(F803*B803*(A!$B$8-D803)/(A!$B$12*A!$B$10))</f>
        <v>0.6866979685</v>
      </c>
      <c r="E804" s="5">
        <v>0.0</v>
      </c>
      <c r="F804" s="45">
        <f t="shared" si="34"/>
        <v>0.03333333333</v>
      </c>
      <c r="G804" s="40">
        <f t="shared" si="35"/>
        <v>0.1666666667</v>
      </c>
      <c r="H804" s="4">
        <f>A!$B$3 * 3</f>
        <v>224.9868</v>
      </c>
      <c r="I804" s="4">
        <f>A!$B$2*E804</f>
        <v>0</v>
      </c>
      <c r="J804" s="54">
        <f t="shared" si="36"/>
        <v>1.366666667</v>
      </c>
      <c r="K804" s="53"/>
    </row>
    <row r="805">
      <c r="A805" s="37" t="s">
        <v>186</v>
      </c>
      <c r="B805" s="9">
        <f>B804+F804*(D804*I804-(A!$B$4*(G804+B804/H804)^(1/2)))</f>
        <v>16.93859612</v>
      </c>
      <c r="C805" s="37" t="s">
        <v>187</v>
      </c>
      <c r="D805" s="36">
        <f>D804+(F804*B804*(A!$B$8-D804)/(A!$B$12*A!$B$10))</f>
        <v>0.6886482447</v>
      </c>
      <c r="E805" s="5">
        <v>0.0</v>
      </c>
      <c r="F805" s="45">
        <f t="shared" si="34"/>
        <v>0.03333333333</v>
      </c>
      <c r="G805" s="40">
        <f t="shared" si="35"/>
        <v>0.1666666667</v>
      </c>
      <c r="H805" s="4">
        <f>A!$B$3 * 3</f>
        <v>224.9868</v>
      </c>
      <c r="I805" s="4">
        <f>A!$B$2*E805</f>
        <v>0</v>
      </c>
      <c r="J805" s="54">
        <f t="shared" si="36"/>
        <v>1.4</v>
      </c>
      <c r="K805" s="53"/>
    </row>
    <row r="806">
      <c r="A806" s="37" t="s">
        <v>188</v>
      </c>
      <c r="B806" s="9">
        <f>B805+F805*(D805*I805-(A!$B$4*(G805+B805/H805)^(1/2)))</f>
        <v>16.807426</v>
      </c>
      <c r="C806" s="37" t="s">
        <v>189</v>
      </c>
      <c r="D806" s="36">
        <f>D805+(F805*B805*(A!$B$8-D805)/(A!$B$12*A!$B$10))</f>
        <v>0.6905658216</v>
      </c>
      <c r="E806" s="5">
        <v>0.0</v>
      </c>
      <c r="F806" s="45">
        <f t="shared" si="34"/>
        <v>0.03333333333</v>
      </c>
      <c r="G806" s="40">
        <f t="shared" si="35"/>
        <v>0.1666666667</v>
      </c>
      <c r="H806" s="4">
        <f>A!$B$3 * 3</f>
        <v>224.9868</v>
      </c>
      <c r="I806" s="4">
        <f>A!$B$2*E806</f>
        <v>0</v>
      </c>
      <c r="J806" s="54">
        <f t="shared" si="36"/>
        <v>1.433333333</v>
      </c>
      <c r="K806" s="53"/>
    </row>
    <row r="807">
      <c r="A807" s="37" t="s">
        <v>190</v>
      </c>
      <c r="B807" s="9">
        <f>B806+F806*(D806*I806-(A!$B$4*(G806+B806/H806)^(1/2)))</f>
        <v>16.67641402</v>
      </c>
      <c r="C807" s="37" t="s">
        <v>191</v>
      </c>
      <c r="D807" s="36">
        <f>D806+(F806*B806*(A!$B$8-D806)/(A!$B$12*A!$B$10))</f>
        <v>0.6924512858</v>
      </c>
      <c r="E807" s="5">
        <v>0.0</v>
      </c>
      <c r="F807" s="45">
        <f t="shared" si="34"/>
        <v>0.03333333333</v>
      </c>
      <c r="G807" s="40">
        <f t="shared" si="35"/>
        <v>0.1666666667</v>
      </c>
      <c r="H807" s="4">
        <f>A!$B$3 * 3</f>
        <v>224.9868</v>
      </c>
      <c r="I807" s="4">
        <f>A!$B$2*E807</f>
        <v>0</v>
      </c>
      <c r="J807" s="54">
        <f t="shared" si="36"/>
        <v>1.466666667</v>
      </c>
      <c r="K807" s="53"/>
    </row>
    <row r="808">
      <c r="A808" s="37" t="s">
        <v>192</v>
      </c>
      <c r="B808" s="9">
        <f>B807+F807*(D807*I807-(A!$B$4*(G807+B807/H807)^(1/2)))</f>
        <v>16.54556016</v>
      </c>
      <c r="C808" s="37" t="s">
        <v>193</v>
      </c>
      <c r="D808" s="36">
        <f>D807+(F807*B807*(A!$B$8-D807)/(A!$B$12*A!$B$10))</f>
        <v>0.6943052112</v>
      </c>
      <c r="E808" s="5">
        <v>0.0</v>
      </c>
      <c r="F808" s="45">
        <f t="shared" si="34"/>
        <v>0.03333333333</v>
      </c>
      <c r="G808" s="40">
        <f t="shared" si="35"/>
        <v>0.1666666667</v>
      </c>
      <c r="H808" s="4">
        <f>A!$B$3 * 3</f>
        <v>224.9868</v>
      </c>
      <c r="I808" s="4">
        <f>A!$B$2*E808</f>
        <v>0</v>
      </c>
      <c r="J808" s="54">
        <f t="shared" si="36"/>
        <v>1.5</v>
      </c>
      <c r="K808" s="53"/>
    </row>
    <row r="809">
      <c r="A809" s="37" t="s">
        <v>194</v>
      </c>
      <c r="B809" s="9">
        <f>B808+F808*(D808*I808-(A!$B$4*(G808+B808/H808)^(1/2)))</f>
        <v>16.41486444</v>
      </c>
      <c r="C809" s="37" t="s">
        <v>195</v>
      </c>
      <c r="D809" s="36">
        <f>D808+(F808*B808*(A!$B$8-D808)/(A!$B$12*A!$B$10))</f>
        <v>0.6961281593</v>
      </c>
      <c r="E809" s="5">
        <v>0.0</v>
      </c>
      <c r="F809" s="45">
        <f t="shared" si="34"/>
        <v>0.03333333333</v>
      </c>
      <c r="G809" s="40">
        <f t="shared" si="35"/>
        <v>0.1666666667</v>
      </c>
      <c r="H809" s="4">
        <f>A!$B$3 * 3</f>
        <v>224.9868</v>
      </c>
      <c r="I809" s="4">
        <f>A!$B$2*E809</f>
        <v>0</v>
      </c>
      <c r="J809" s="54">
        <f t="shared" si="36"/>
        <v>1.533333333</v>
      </c>
      <c r="K809" s="53"/>
    </row>
    <row r="810">
      <c r="A810" s="37" t="s">
        <v>196</v>
      </c>
      <c r="B810" s="9">
        <f>B809+F809*(D809*I809-(A!$B$4*(G809+B809/H809)^(1/2)))</f>
        <v>16.28432684</v>
      </c>
      <c r="C810" s="37" t="s">
        <v>197</v>
      </c>
      <c r="D810" s="36">
        <f>D809+(F809*B809*(A!$B$8-D809)/(A!$B$12*A!$B$10))</f>
        <v>0.6979206795</v>
      </c>
      <c r="E810" s="5">
        <v>0.0</v>
      </c>
      <c r="F810" s="45">
        <f t="shared" si="34"/>
        <v>0.03333333333</v>
      </c>
      <c r="G810" s="40">
        <f t="shared" si="35"/>
        <v>0.1666666667</v>
      </c>
      <c r="H810" s="4">
        <f>A!$B$3 * 3</f>
        <v>224.9868</v>
      </c>
      <c r="I810" s="4">
        <f>A!$B$2*E810</f>
        <v>0</v>
      </c>
      <c r="J810" s="54">
        <f t="shared" si="36"/>
        <v>1.566666667</v>
      </c>
      <c r="K810" s="53"/>
    </row>
    <row r="811">
      <c r="A811" s="37" t="s">
        <v>198</v>
      </c>
      <c r="B811" s="9">
        <f>B810+F810*(D810*I810-(A!$B$4*(G810+B810/H810)^(1/2)))</f>
        <v>16.15394738</v>
      </c>
      <c r="C811" s="37" t="s">
        <v>199</v>
      </c>
      <c r="D811" s="36">
        <f>D810+(F810*B810*(A!$B$8-D810)/(A!$B$12*A!$B$10))</f>
        <v>0.6996833098</v>
      </c>
      <c r="E811" s="5">
        <v>0.0</v>
      </c>
      <c r="F811" s="45">
        <f t="shared" si="34"/>
        <v>0.03333333333</v>
      </c>
      <c r="G811" s="40">
        <f t="shared" si="35"/>
        <v>0.1666666667</v>
      </c>
      <c r="H811" s="4">
        <f>A!$B$3 * 3</f>
        <v>224.9868</v>
      </c>
      <c r="I811" s="4">
        <f>A!$B$2*E811</f>
        <v>0</v>
      </c>
      <c r="J811" s="54">
        <f t="shared" si="36"/>
        <v>1.6</v>
      </c>
      <c r="K811" s="53"/>
    </row>
    <row r="812">
      <c r="A812" s="37" t="s">
        <v>200</v>
      </c>
      <c r="B812" s="9">
        <f>B811+F811*(D811*I811-(A!$B$4*(G811+B811/H811)^(1/2)))</f>
        <v>16.02372604</v>
      </c>
      <c r="C812" s="37" t="s">
        <v>201</v>
      </c>
      <c r="D812" s="36">
        <f>D811+(F811*B811*(A!$B$8-D811)/(A!$B$12*A!$B$10))</f>
        <v>0.7014165762</v>
      </c>
      <c r="E812" s="5">
        <v>0.0</v>
      </c>
      <c r="F812" s="45">
        <f t="shared" si="34"/>
        <v>0.03333333333</v>
      </c>
      <c r="G812" s="40">
        <f t="shared" si="35"/>
        <v>0.1666666667</v>
      </c>
      <c r="H812" s="4">
        <f>A!$B$3 * 3</f>
        <v>224.9868</v>
      </c>
      <c r="I812" s="4">
        <f>A!$B$2*E812</f>
        <v>0</v>
      </c>
      <c r="J812" s="54">
        <f t="shared" si="36"/>
        <v>1.633333333</v>
      </c>
      <c r="K812" s="53"/>
    </row>
    <row r="813">
      <c r="A813" s="37" t="s">
        <v>202</v>
      </c>
      <c r="B813" s="9">
        <f>B812+F812*(D812*I812-(A!$B$4*(G812+B812/H812)^(1/2)))</f>
        <v>15.89366283</v>
      </c>
      <c r="C813" s="37" t="s">
        <v>203</v>
      </c>
      <c r="D813" s="36">
        <f>D812+(F812*B812*(A!$B$8-D812)/(A!$B$12*A!$B$10))</f>
        <v>0.7031209939</v>
      </c>
      <c r="E813" s="5">
        <v>0.0</v>
      </c>
      <c r="F813" s="45">
        <f t="shared" si="34"/>
        <v>0.03333333333</v>
      </c>
      <c r="G813" s="40">
        <f t="shared" si="35"/>
        <v>0.1666666667</v>
      </c>
      <c r="H813" s="4">
        <f>A!$B$3 * 3</f>
        <v>224.9868</v>
      </c>
      <c r="I813" s="4">
        <f>A!$B$2*E813</f>
        <v>0</v>
      </c>
      <c r="J813" s="54">
        <f t="shared" si="36"/>
        <v>1.666666667</v>
      </c>
      <c r="K813" s="53"/>
    </row>
    <row r="814">
      <c r="A814" s="37" t="s">
        <v>204</v>
      </c>
      <c r="B814" s="9">
        <f>B813+F813*(D813*I813-(A!$B$4*(G813+B813/H813)^(1/2)))</f>
        <v>15.76375776</v>
      </c>
      <c r="C814" s="37" t="s">
        <v>205</v>
      </c>
      <c r="D814" s="36">
        <f>D813+(F813*B813*(A!$B$8-D813)/(A!$B$12*A!$B$10))</f>
        <v>0.7047970669</v>
      </c>
      <c r="E814" s="5">
        <v>0.0</v>
      </c>
      <c r="F814" s="45">
        <f t="shared" si="34"/>
        <v>0.03333333333</v>
      </c>
      <c r="G814" s="40">
        <f t="shared" si="35"/>
        <v>0.1666666667</v>
      </c>
      <c r="H814" s="4">
        <f>A!$B$3 * 3</f>
        <v>224.9868</v>
      </c>
      <c r="I814" s="4">
        <f>A!$B$2*E814</f>
        <v>0</v>
      </c>
      <c r="J814" s="54">
        <f t="shared" si="36"/>
        <v>1.7</v>
      </c>
      <c r="K814" s="53"/>
    </row>
    <row r="815">
      <c r="A815" s="37" t="s">
        <v>206</v>
      </c>
      <c r="B815" s="9">
        <f>B814+F814*(D814*I814-(A!$B$4*(G814+B814/H814)^(1/2)))</f>
        <v>15.63401081</v>
      </c>
      <c r="C815" s="37" t="s">
        <v>207</v>
      </c>
      <c r="D815" s="36">
        <f>D814+(F814*B814*(A!$B$8-D814)/(A!$B$12*A!$B$10))</f>
        <v>0.7064452886</v>
      </c>
      <c r="E815" s="5">
        <v>0.0</v>
      </c>
      <c r="F815" s="45">
        <f t="shared" si="34"/>
        <v>0.03333333333</v>
      </c>
      <c r="G815" s="40">
        <f t="shared" si="35"/>
        <v>0.1666666667</v>
      </c>
      <c r="H815" s="4">
        <f>A!$B$3 * 3</f>
        <v>224.9868</v>
      </c>
      <c r="I815" s="4">
        <f>A!$B$2*E815</f>
        <v>0</v>
      </c>
      <c r="J815" s="54">
        <f t="shared" si="36"/>
        <v>1.733333333</v>
      </c>
      <c r="K815" s="53"/>
    </row>
    <row r="816">
      <c r="A816" s="37" t="s">
        <v>208</v>
      </c>
      <c r="B816" s="9">
        <f>B815+F815*(D815*I815-(A!$B$4*(G815+B815/H815)^(1/2)))</f>
        <v>15.50442199</v>
      </c>
      <c r="C816" s="37" t="s">
        <v>209</v>
      </c>
      <c r="D816" s="36">
        <f>D815+(F815*B815*(A!$B$8-D815)/(A!$B$12*A!$B$10))</f>
        <v>0.7080661418</v>
      </c>
      <c r="E816" s="5">
        <v>0.0</v>
      </c>
      <c r="F816" s="45">
        <f t="shared" si="34"/>
        <v>0.03333333333</v>
      </c>
      <c r="G816" s="40">
        <f t="shared" si="35"/>
        <v>0.1666666667</v>
      </c>
      <c r="H816" s="4">
        <f>A!$B$3 * 3</f>
        <v>224.9868</v>
      </c>
      <c r="I816" s="4">
        <f>A!$B$2*E816</f>
        <v>0</v>
      </c>
      <c r="J816" s="54">
        <f t="shared" si="36"/>
        <v>1.766666667</v>
      </c>
      <c r="K816" s="53"/>
    </row>
    <row r="817">
      <c r="A817" s="37" t="s">
        <v>210</v>
      </c>
      <c r="B817" s="9">
        <f>B816+F816*(D816*I816-(A!$B$4*(G816+B816/H816)^(1/2)))</f>
        <v>15.37499131</v>
      </c>
      <c r="C817" s="37" t="s">
        <v>211</v>
      </c>
      <c r="D817" s="36">
        <f>D816+(F816*B816*(A!$B$8-D816)/(A!$B$12*A!$B$10))</f>
        <v>0.7096600992</v>
      </c>
      <c r="E817" s="5">
        <v>0.0</v>
      </c>
      <c r="F817" s="45">
        <f t="shared" si="34"/>
        <v>0.03333333333</v>
      </c>
      <c r="G817" s="40">
        <f t="shared" si="35"/>
        <v>0.1666666667</v>
      </c>
      <c r="H817" s="4">
        <f>A!$B$3 * 3</f>
        <v>224.9868</v>
      </c>
      <c r="I817" s="4">
        <f>A!$B$2*E817</f>
        <v>0</v>
      </c>
      <c r="J817" s="54">
        <f t="shared" si="36"/>
        <v>1.8</v>
      </c>
      <c r="K817" s="53"/>
    </row>
    <row r="818">
      <c r="A818" s="37" t="s">
        <v>212</v>
      </c>
      <c r="B818" s="9">
        <f>B817+F817*(D817*I817-(A!$B$4*(G817+B817/H817)^(1/2)))</f>
        <v>15.24571875</v>
      </c>
      <c r="C818" s="37" t="s">
        <v>213</v>
      </c>
      <c r="D818" s="36">
        <f>D817+(F817*B817*(A!$B$8-D817)/(A!$B$12*A!$B$10))</f>
        <v>0.7112276234</v>
      </c>
      <c r="E818" s="5">
        <v>0.0</v>
      </c>
      <c r="F818" s="45">
        <f t="shared" si="34"/>
        <v>0.03333333333</v>
      </c>
      <c r="G818" s="40">
        <f t="shared" si="35"/>
        <v>0.1666666667</v>
      </c>
      <c r="H818" s="4">
        <f>A!$B$3 * 3</f>
        <v>224.9868</v>
      </c>
      <c r="I818" s="4">
        <f>A!$B$2*E818</f>
        <v>0</v>
      </c>
      <c r="J818" s="54">
        <f t="shared" si="36"/>
        <v>1.833333333</v>
      </c>
      <c r="K818" s="53"/>
    </row>
    <row r="819">
      <c r="A819" s="37" t="s">
        <v>214</v>
      </c>
      <c r="B819" s="9">
        <f>B818+F818*(D818*I818-(A!$B$4*(G818+B818/H818)^(1/2)))</f>
        <v>15.11660433</v>
      </c>
      <c r="C819" s="37" t="s">
        <v>215</v>
      </c>
      <c r="D819" s="36">
        <f>D818+(F818*B818*(A!$B$8-D818)/(A!$B$12*A!$B$10))</f>
        <v>0.7127691672</v>
      </c>
      <c r="E819" s="5">
        <v>0.0</v>
      </c>
      <c r="F819" s="45">
        <f t="shared" si="34"/>
        <v>0.03333333333</v>
      </c>
      <c r="G819" s="40">
        <f t="shared" si="35"/>
        <v>0.1666666667</v>
      </c>
      <c r="H819" s="4">
        <f>A!$B$3 * 3</f>
        <v>224.9868</v>
      </c>
      <c r="I819" s="4">
        <f>A!$B$2*E819</f>
        <v>0</v>
      </c>
      <c r="J819" s="54">
        <f t="shared" si="36"/>
        <v>1.866666667</v>
      </c>
      <c r="K819" s="53"/>
    </row>
    <row r="820">
      <c r="A820" s="37" t="s">
        <v>216</v>
      </c>
      <c r="B820" s="9">
        <f>B819+F819*(D819*I819-(A!$B$4*(G819+B819/H819)^(1/2)))</f>
        <v>14.98764804</v>
      </c>
      <c r="C820" s="37" t="s">
        <v>217</v>
      </c>
      <c r="D820" s="36">
        <f>D819+(F819*B819*(A!$B$8-D819)/(A!$B$12*A!$B$10))</f>
        <v>0.714285174</v>
      </c>
      <c r="E820" s="5">
        <v>0.0</v>
      </c>
      <c r="F820" s="45">
        <f t="shared" si="34"/>
        <v>0.03333333333</v>
      </c>
      <c r="G820" s="40">
        <f t="shared" si="35"/>
        <v>0.1666666667</v>
      </c>
      <c r="H820" s="4">
        <f>A!$B$3 * 3</f>
        <v>224.9868</v>
      </c>
      <c r="I820" s="4">
        <f>A!$B$2*E820</f>
        <v>0</v>
      </c>
      <c r="J820" s="54">
        <f t="shared" si="36"/>
        <v>1.9</v>
      </c>
      <c r="K820" s="53"/>
    </row>
    <row r="821">
      <c r="A821" s="37" t="s">
        <v>218</v>
      </c>
      <c r="B821" s="9">
        <f>B820+F820*(D820*I820-(A!$B$4*(G820+B820/H820)^(1/2)))</f>
        <v>14.85884987</v>
      </c>
      <c r="C821" s="37" t="s">
        <v>219</v>
      </c>
      <c r="D821" s="36">
        <f>D820+(F820*B820*(A!$B$8-D820)/(A!$B$12*A!$B$10))</f>
        <v>0.7157760777</v>
      </c>
      <c r="E821" s="5">
        <v>0.0</v>
      </c>
      <c r="F821" s="45">
        <f t="shared" si="34"/>
        <v>0.03333333333</v>
      </c>
      <c r="G821" s="40">
        <f t="shared" si="35"/>
        <v>0.1666666667</v>
      </c>
      <c r="H821" s="4">
        <f>A!$B$3 * 3</f>
        <v>224.9868</v>
      </c>
      <c r="I821" s="4">
        <f>A!$B$2*E821</f>
        <v>0</v>
      </c>
      <c r="J821" s="54">
        <f t="shared" si="36"/>
        <v>1.933333333</v>
      </c>
      <c r="K821" s="53"/>
    </row>
    <row r="822">
      <c r="A822" s="37" t="s">
        <v>220</v>
      </c>
      <c r="B822" s="9">
        <f>B821+F821*(D821*I821-(A!$B$4*(G821+B821/H821)^(1/2)))</f>
        <v>14.73020984</v>
      </c>
      <c r="C822" s="37" t="s">
        <v>221</v>
      </c>
      <c r="D822" s="36">
        <f>D821+(F821*B821*(A!$B$8-D821)/(A!$B$12*A!$B$10))</f>
        <v>0.7172423031</v>
      </c>
      <c r="E822" s="5">
        <v>0.0</v>
      </c>
      <c r="F822" s="45">
        <f t="shared" si="34"/>
        <v>0.03333333333</v>
      </c>
      <c r="G822" s="40">
        <f t="shared" si="35"/>
        <v>0.1666666667</v>
      </c>
      <c r="H822" s="4">
        <f>A!$B$3 * 3</f>
        <v>224.9868</v>
      </c>
      <c r="I822" s="4">
        <f>A!$B$2*E822</f>
        <v>0</v>
      </c>
      <c r="J822" s="54">
        <f t="shared" si="36"/>
        <v>1.966666667</v>
      </c>
      <c r="K822" s="53"/>
    </row>
    <row r="823">
      <c r="A823" s="37" t="s">
        <v>222</v>
      </c>
      <c r="B823" s="9">
        <f>B822+F822*(D822*I822-(A!$B$4*(G822+B822/H822)^(1/2)))</f>
        <v>14.60172794</v>
      </c>
      <c r="C823" s="37" t="s">
        <v>223</v>
      </c>
      <c r="D823" s="36">
        <f>D822+(F822*B822*(A!$B$8-D822)/(A!$B$12*A!$B$10))</f>
        <v>0.7186842662</v>
      </c>
      <c r="E823" s="5">
        <v>0.0</v>
      </c>
      <c r="F823" s="45">
        <f t="shared" si="34"/>
        <v>0.03333333333</v>
      </c>
      <c r="G823" s="40">
        <f t="shared" si="35"/>
        <v>0.1666666667</v>
      </c>
      <c r="H823" s="4">
        <f>A!$B$3 * 3</f>
        <v>224.9868</v>
      </c>
      <c r="I823" s="4">
        <f>A!$B$2*E823</f>
        <v>0</v>
      </c>
      <c r="J823" s="54">
        <f t="shared" si="36"/>
        <v>2</v>
      </c>
      <c r="K823" s="53"/>
    </row>
    <row r="824">
      <c r="A824" s="37" t="s">
        <v>224</v>
      </c>
      <c r="B824" s="9">
        <f>B823+F823*(D823*I823-(A!$B$4*(G823+B823/H823)^(1/2)))</f>
        <v>14.47340417</v>
      </c>
      <c r="C824" s="37" t="s">
        <v>225</v>
      </c>
      <c r="D824" s="36">
        <f>D823+(F823*B823*(A!$B$8-D823)/(A!$B$12*A!$B$10))</f>
        <v>0.7201023741</v>
      </c>
      <c r="E824" s="5">
        <v>0.0</v>
      </c>
      <c r="F824" s="45">
        <f t="shared" si="34"/>
        <v>0.03333333333</v>
      </c>
      <c r="G824" s="40">
        <f t="shared" si="35"/>
        <v>0.1666666667</v>
      </c>
      <c r="H824" s="4">
        <f>A!$B$3 * 3</f>
        <v>224.9868</v>
      </c>
      <c r="I824" s="4">
        <f>A!$B$2*E824</f>
        <v>0</v>
      </c>
      <c r="J824" s="54">
        <f t="shared" si="36"/>
        <v>2.033333333</v>
      </c>
      <c r="K824" s="53"/>
    </row>
    <row r="825">
      <c r="A825" s="37" t="s">
        <v>226</v>
      </c>
      <c r="B825" s="9">
        <f>B824+F824*(D824*I824-(A!$B$4*(G824+B824/H824)^(1/2)))</f>
        <v>14.34523854</v>
      </c>
      <c r="C825" s="37" t="s">
        <v>227</v>
      </c>
      <c r="D825" s="36">
        <f>D824+(F824*B824*(A!$B$8-D824)/(A!$B$12*A!$B$10))</f>
        <v>0.7214970255</v>
      </c>
      <c r="E825" s="5">
        <v>0.0</v>
      </c>
      <c r="F825" s="45">
        <f t="shared" si="34"/>
        <v>0.03333333333</v>
      </c>
      <c r="G825" s="40">
        <f t="shared" si="35"/>
        <v>0.1666666667</v>
      </c>
      <c r="H825" s="4">
        <f>A!$B$3 * 3</f>
        <v>224.9868</v>
      </c>
      <c r="I825" s="4">
        <f>A!$B$2*E825</f>
        <v>0</v>
      </c>
      <c r="J825" s="54">
        <f t="shared" si="36"/>
        <v>2.066666667</v>
      </c>
      <c r="K825" s="53"/>
    </row>
    <row r="826">
      <c r="A826" s="37" t="s">
        <v>228</v>
      </c>
      <c r="B826" s="9">
        <f>B825+F825*(D825*I825-(A!$B$4*(G825+B825/H825)^(1/2)))</f>
        <v>14.21723103</v>
      </c>
      <c r="C826" s="37" t="s">
        <v>229</v>
      </c>
      <c r="D826" s="36">
        <f>D825+(F825*B825*(A!$B$8-D825)/(A!$B$12*A!$B$10))</f>
        <v>0.7228686106</v>
      </c>
      <c r="E826" s="5">
        <v>0.0</v>
      </c>
      <c r="F826" s="45">
        <f t="shared" si="34"/>
        <v>0.03333333333</v>
      </c>
      <c r="G826" s="40">
        <f t="shared" si="35"/>
        <v>0.1666666667</v>
      </c>
      <c r="H826" s="4">
        <f>A!$B$3 * 3</f>
        <v>224.9868</v>
      </c>
      <c r="I826" s="4">
        <f>A!$B$2*E826</f>
        <v>0</v>
      </c>
      <c r="J826" s="54">
        <f t="shared" si="36"/>
        <v>2.1</v>
      </c>
      <c r="K826" s="53"/>
    </row>
    <row r="827">
      <c r="A827" s="37" t="s">
        <v>230</v>
      </c>
      <c r="B827" s="9">
        <f>B826+F826*(D826*I826-(A!$B$4*(G826+B826/H826)^(1/2)))</f>
        <v>14.08938165</v>
      </c>
      <c r="C827" s="37" t="s">
        <v>231</v>
      </c>
      <c r="D827" s="36">
        <f>D826+(F826*B826*(A!$B$8-D826)/(A!$B$12*A!$B$10))</f>
        <v>0.7242175116</v>
      </c>
      <c r="E827" s="5">
        <v>0.0</v>
      </c>
      <c r="F827" s="45">
        <f t="shared" si="34"/>
        <v>0.03333333333</v>
      </c>
      <c r="G827" s="40">
        <f t="shared" si="35"/>
        <v>0.1666666667</v>
      </c>
      <c r="H827" s="4">
        <f>A!$B$3 * 3</f>
        <v>224.9868</v>
      </c>
      <c r="I827" s="4">
        <f>A!$B$2*E827</f>
        <v>0</v>
      </c>
      <c r="J827" s="54">
        <f t="shared" si="36"/>
        <v>2.133333333</v>
      </c>
      <c r="K827" s="53"/>
    </row>
    <row r="828">
      <c r="A828" s="37" t="s">
        <v>232</v>
      </c>
      <c r="B828" s="9">
        <f>B827+F827*(D827*I827-(A!$B$4*(G827+B827/H827)^(1/2)))</f>
        <v>13.96169041</v>
      </c>
      <c r="C828" s="37" t="s">
        <v>233</v>
      </c>
      <c r="D828" s="36">
        <f>D827+(F827*B827*(A!$B$8-D827)/(A!$B$12*A!$B$10))</f>
        <v>0.7255441027</v>
      </c>
      <c r="E828" s="5">
        <v>0.0</v>
      </c>
      <c r="F828" s="45">
        <f t="shared" si="34"/>
        <v>0.03333333333</v>
      </c>
      <c r="G828" s="40">
        <f t="shared" si="35"/>
        <v>0.1666666667</v>
      </c>
      <c r="H828" s="4">
        <f>A!$B$3 * 3</f>
        <v>224.9868</v>
      </c>
      <c r="I828" s="4">
        <f>A!$B$2*E828</f>
        <v>0</v>
      </c>
      <c r="J828" s="54">
        <f t="shared" si="36"/>
        <v>2.166666667</v>
      </c>
      <c r="K828" s="53"/>
    </row>
    <row r="829">
      <c r="A829" s="37" t="s">
        <v>234</v>
      </c>
      <c r="B829" s="9">
        <f>B828+F828*(D828*I828-(A!$B$4*(G828+B828/H828)^(1/2)))</f>
        <v>13.8341573</v>
      </c>
      <c r="C829" s="37" t="s">
        <v>235</v>
      </c>
      <c r="D829" s="36">
        <f>D828+(F828*B828*(A!$B$8-D828)/(A!$B$12*A!$B$10))</f>
        <v>0.7268487502</v>
      </c>
      <c r="E829" s="5">
        <v>0.0</v>
      </c>
      <c r="F829" s="45">
        <f t="shared" si="34"/>
        <v>0.03333333333</v>
      </c>
      <c r="G829" s="40">
        <f t="shared" si="35"/>
        <v>0.1666666667</v>
      </c>
      <c r="H829" s="4">
        <f>A!$B$3 * 3</f>
        <v>224.9868</v>
      </c>
      <c r="I829" s="4">
        <f>A!$B$2*E829</f>
        <v>0</v>
      </c>
      <c r="J829" s="54">
        <f t="shared" si="36"/>
        <v>2.2</v>
      </c>
      <c r="K829" s="53"/>
    </row>
    <row r="830">
      <c r="A830" s="37" t="s">
        <v>236</v>
      </c>
      <c r="B830" s="9">
        <f>B829+F829*(D829*I829-(A!$B$4*(G829+B829/H829)^(1/2)))</f>
        <v>13.70678232</v>
      </c>
      <c r="C830" s="37" t="s">
        <v>237</v>
      </c>
      <c r="D830" s="36">
        <f>D829+(F829*B829*(A!$B$8-D829)/(A!$B$12*A!$B$10))</f>
        <v>0.7281318129</v>
      </c>
      <c r="E830" s="5">
        <v>0.0</v>
      </c>
      <c r="F830" s="45">
        <f t="shared" si="34"/>
        <v>0.03333333333</v>
      </c>
      <c r="G830" s="40">
        <f t="shared" si="35"/>
        <v>0.1666666667</v>
      </c>
      <c r="H830" s="4">
        <f>A!$B$3 * 3</f>
        <v>224.9868</v>
      </c>
      <c r="I830" s="4">
        <f>A!$B$2*E830</f>
        <v>0</v>
      </c>
      <c r="J830" s="54">
        <f t="shared" si="36"/>
        <v>2.233333333</v>
      </c>
      <c r="K830" s="53"/>
    </row>
    <row r="831">
      <c r="A831" s="37" t="s">
        <v>238</v>
      </c>
      <c r="B831" s="9">
        <f>B830+F830*(D830*I830-(A!$B$4*(G830+B830/H830)^(1/2)))</f>
        <v>13.57956548</v>
      </c>
      <c r="C831" s="37" t="s">
        <v>239</v>
      </c>
      <c r="D831" s="36">
        <f>D830+(F830*B830*(A!$B$8-D830)/(A!$B$12*A!$B$10))</f>
        <v>0.729393642</v>
      </c>
      <c r="E831" s="5">
        <v>0.0</v>
      </c>
      <c r="F831" s="45">
        <f t="shared" si="34"/>
        <v>0.03333333333</v>
      </c>
      <c r="G831" s="40">
        <f t="shared" si="35"/>
        <v>0.1666666667</v>
      </c>
      <c r="H831" s="4">
        <f>A!$B$3 * 3</f>
        <v>224.9868</v>
      </c>
      <c r="I831" s="4">
        <f>A!$B$2*E831</f>
        <v>0</v>
      </c>
      <c r="J831" s="54">
        <f t="shared" si="36"/>
        <v>2.266666667</v>
      </c>
      <c r="K831" s="53"/>
    </row>
    <row r="832">
      <c r="A832" s="37" t="s">
        <v>240</v>
      </c>
      <c r="B832" s="9">
        <f>B831+F831*(D831*I831-(A!$B$4*(G831+B831/H831)^(1/2)))</f>
        <v>13.45250676</v>
      </c>
      <c r="C832" s="37" t="s">
        <v>241</v>
      </c>
      <c r="D832" s="36">
        <f>D831+(F831*B831*(A!$B$8-D831)/(A!$B$12*A!$B$10))</f>
        <v>0.7306345815</v>
      </c>
      <c r="E832" s="5">
        <v>0.0</v>
      </c>
      <c r="F832" s="45">
        <f t="shared" si="34"/>
        <v>0.03333333333</v>
      </c>
      <c r="G832" s="40">
        <f t="shared" si="35"/>
        <v>0.1666666667</v>
      </c>
      <c r="H832" s="4">
        <f>A!$B$3 * 3</f>
        <v>224.9868</v>
      </c>
      <c r="I832" s="4">
        <f>A!$B$2*E832</f>
        <v>0</v>
      </c>
      <c r="J832" s="54">
        <f t="shared" si="36"/>
        <v>2.3</v>
      </c>
      <c r="K832" s="53"/>
    </row>
    <row r="833">
      <c r="A833" s="37" t="s">
        <v>242</v>
      </c>
      <c r="B833" s="9">
        <f>B832+F832*(D832*I832-(A!$B$4*(G832+B832/H832)^(1/2)))</f>
        <v>13.32560618</v>
      </c>
      <c r="C833" s="37" t="s">
        <v>243</v>
      </c>
      <c r="D833" s="36">
        <f>D832+(F832*B832*(A!$B$8-D832)/(A!$B$12*A!$B$10))</f>
        <v>0.7318549683</v>
      </c>
      <c r="E833" s="5">
        <v>0.0</v>
      </c>
      <c r="F833" s="45">
        <f t="shared" si="34"/>
        <v>0.03333333333</v>
      </c>
      <c r="G833" s="40">
        <f t="shared" si="35"/>
        <v>0.1666666667</v>
      </c>
      <c r="H833" s="4">
        <f>A!$B$3 * 3</f>
        <v>224.9868</v>
      </c>
      <c r="I833" s="4">
        <f>A!$B$2*E833</f>
        <v>0</v>
      </c>
      <c r="J833" s="54">
        <f t="shared" si="36"/>
        <v>2.333333333</v>
      </c>
      <c r="K833" s="53"/>
    </row>
    <row r="834">
      <c r="A834" s="37" t="s">
        <v>244</v>
      </c>
      <c r="B834" s="9">
        <f>B833+F833*(D833*I833-(A!$B$4*(G833+B833/H833)^(1/2)))</f>
        <v>13.19886373</v>
      </c>
      <c r="C834" s="37" t="s">
        <v>245</v>
      </c>
      <c r="D834" s="36">
        <f>D833+(F833*B833*(A!$B$8-D833)/(A!$B$12*A!$B$10))</f>
        <v>0.7330551321</v>
      </c>
      <c r="E834" s="5">
        <v>0.0</v>
      </c>
      <c r="F834" s="45">
        <f t="shared" si="34"/>
        <v>0.03333333333</v>
      </c>
      <c r="G834" s="40">
        <f t="shared" si="35"/>
        <v>0.1666666667</v>
      </c>
      <c r="H834" s="4">
        <f>A!$B$3 * 3</f>
        <v>224.9868</v>
      </c>
      <c r="I834" s="4">
        <f>A!$B$2*E834</f>
        <v>0</v>
      </c>
      <c r="J834" s="54">
        <f t="shared" si="36"/>
        <v>2.366666667</v>
      </c>
      <c r="K834" s="53"/>
    </row>
    <row r="835">
      <c r="A835" s="37" t="s">
        <v>246</v>
      </c>
      <c r="B835" s="9">
        <f>B834+F834*(D834*I834-(A!$B$4*(G834+B834/H834)^(1/2)))</f>
        <v>13.07227941</v>
      </c>
      <c r="C835" s="37" t="s">
        <v>247</v>
      </c>
      <c r="D835" s="36">
        <f>D834+(F834*B834*(A!$B$8-D834)/(A!$B$12*A!$B$10))</f>
        <v>0.7342353961</v>
      </c>
      <c r="E835" s="5">
        <v>0.0</v>
      </c>
      <c r="F835" s="45">
        <f t="shared" si="34"/>
        <v>0.03333333333</v>
      </c>
      <c r="G835" s="40">
        <f t="shared" si="35"/>
        <v>0.1666666667</v>
      </c>
      <c r="H835" s="4">
        <f>A!$B$3 * 3</f>
        <v>224.9868</v>
      </c>
      <c r="I835" s="4">
        <f>A!$B$2*E835</f>
        <v>0</v>
      </c>
      <c r="J835" s="54">
        <f t="shared" si="36"/>
        <v>2.4</v>
      </c>
      <c r="K835" s="53"/>
    </row>
    <row r="836">
      <c r="A836" s="37" t="s">
        <v>248</v>
      </c>
      <c r="B836" s="9">
        <f>B835+F835*(D835*I835-(A!$B$4*(G835+B835/H835)^(1/2)))</f>
        <v>12.94585323</v>
      </c>
      <c r="C836" s="37" t="s">
        <v>249</v>
      </c>
      <c r="D836" s="36">
        <f>D835+(F835*B835*(A!$B$8-D835)/(A!$B$12*A!$B$10))</f>
        <v>0.7353960765</v>
      </c>
      <c r="E836" s="5">
        <v>0.0</v>
      </c>
      <c r="F836" s="45">
        <f t="shared" si="34"/>
        <v>0.03333333333</v>
      </c>
      <c r="G836" s="40">
        <f t="shared" si="35"/>
        <v>0.1666666667</v>
      </c>
      <c r="H836" s="4">
        <f>A!$B$3 * 3</f>
        <v>224.9868</v>
      </c>
      <c r="I836" s="4">
        <f>A!$B$2*E836</f>
        <v>0</v>
      </c>
      <c r="J836" s="54">
        <f t="shared" si="36"/>
        <v>2.433333333</v>
      </c>
      <c r="K836" s="53"/>
    </row>
    <row r="837">
      <c r="A837" s="37" t="s">
        <v>250</v>
      </c>
      <c r="B837" s="9">
        <f>B836+F836*(D836*I836-(A!$B$4*(G836+B836/H836)^(1/2)))</f>
        <v>12.81958518</v>
      </c>
      <c r="C837" s="37" t="s">
        <v>251</v>
      </c>
      <c r="D837" s="36">
        <f>D836+(F836*B836*(A!$B$8-D836)/(A!$B$12*A!$B$10))</f>
        <v>0.7365374831</v>
      </c>
      <c r="E837" s="5">
        <v>0.0</v>
      </c>
      <c r="F837" s="45">
        <f t="shared" si="34"/>
        <v>0.03333333333</v>
      </c>
      <c r="G837" s="40">
        <f t="shared" si="35"/>
        <v>0.1666666667</v>
      </c>
      <c r="H837" s="4">
        <f>A!$B$3 * 3</f>
        <v>224.9868</v>
      </c>
      <c r="I837" s="4">
        <f>A!$B$2*E837</f>
        <v>0</v>
      </c>
      <c r="J837" s="54">
        <f t="shared" si="36"/>
        <v>2.466666667</v>
      </c>
      <c r="K837" s="53"/>
    </row>
    <row r="838">
      <c r="A838" s="37" t="s">
        <v>252</v>
      </c>
      <c r="B838" s="9">
        <f>B837+F837*(D837*I837-(A!$B$4*(G837+B837/H837)^(1/2)))</f>
        <v>12.69347526</v>
      </c>
      <c r="C838" s="37" t="s">
        <v>253</v>
      </c>
      <c r="D838" s="36">
        <f>D837+(F837*B837*(A!$B$8-D837)/(A!$B$12*A!$B$10))</f>
        <v>0.7376599194</v>
      </c>
      <c r="E838" s="5">
        <v>0.0</v>
      </c>
      <c r="F838" s="45">
        <f t="shared" si="34"/>
        <v>0.03333333333</v>
      </c>
      <c r="G838" s="40">
        <f t="shared" si="35"/>
        <v>0.1666666667</v>
      </c>
      <c r="H838" s="4">
        <f>A!$B$3 * 3</f>
        <v>224.9868</v>
      </c>
      <c r="I838" s="4">
        <f>A!$B$2*E838</f>
        <v>0</v>
      </c>
      <c r="J838" s="54">
        <f t="shared" si="36"/>
        <v>2.5</v>
      </c>
      <c r="K838" s="53"/>
    </row>
    <row r="839">
      <c r="A839" s="37" t="s">
        <v>254</v>
      </c>
      <c r="B839" s="9">
        <f>B838+F838*(D838*I838-(A!$B$4*(G838+B838/H838)^(1/2)))</f>
        <v>12.56752347</v>
      </c>
      <c r="C839" s="37" t="s">
        <v>255</v>
      </c>
      <c r="D839" s="36">
        <f>D838+(F838*B838*(A!$B$8-D838)/(A!$B$12*A!$B$10))</f>
        <v>0.7387636824</v>
      </c>
      <c r="E839" s="5">
        <v>0.0</v>
      </c>
      <c r="F839" s="45">
        <f t="shared" si="34"/>
        <v>0.03333333333</v>
      </c>
      <c r="G839" s="40">
        <f t="shared" si="35"/>
        <v>0.1666666667</v>
      </c>
      <c r="H839" s="4">
        <f>A!$B$3 * 3</f>
        <v>224.9868</v>
      </c>
      <c r="I839" s="4">
        <f>A!$B$2*E839</f>
        <v>0</v>
      </c>
      <c r="J839" s="54">
        <f t="shared" si="36"/>
        <v>2.533333333</v>
      </c>
      <c r="K839" s="53"/>
    </row>
    <row r="840">
      <c r="A840" s="37" t="s">
        <v>256</v>
      </c>
      <c r="B840" s="9">
        <f>B839+F839*(D839*I839-(A!$B$4*(G839+B839/H839)^(1/2)))</f>
        <v>12.44172982</v>
      </c>
      <c r="C840" s="37" t="s">
        <v>257</v>
      </c>
      <c r="D840" s="36">
        <f>D839+(F839*B839*(A!$B$8-D839)/(A!$B$12*A!$B$10))</f>
        <v>0.7398490631</v>
      </c>
      <c r="E840" s="5">
        <v>0.0</v>
      </c>
      <c r="F840" s="45">
        <f t="shared" si="34"/>
        <v>0.03333333333</v>
      </c>
      <c r="G840" s="40">
        <f t="shared" si="35"/>
        <v>0.1666666667</v>
      </c>
      <c r="H840" s="4">
        <f>A!$B$3 * 3</f>
        <v>224.9868</v>
      </c>
      <c r="I840" s="4">
        <f>A!$B$2*E840</f>
        <v>0</v>
      </c>
      <c r="J840" s="54">
        <f t="shared" si="36"/>
        <v>2.566666667</v>
      </c>
      <c r="K840" s="53"/>
    </row>
    <row r="841">
      <c r="A841" s="37" t="s">
        <v>258</v>
      </c>
      <c r="B841" s="9">
        <f>B840+F840*(D840*I840-(A!$B$4*(G840+B840/H840)^(1/2)))</f>
        <v>12.3160943</v>
      </c>
      <c r="C841" s="37" t="s">
        <v>259</v>
      </c>
      <c r="D841" s="36">
        <f>D840+(F840*B840*(A!$B$8-D840)/(A!$B$12*A!$B$10))</f>
        <v>0.7409163466</v>
      </c>
      <c r="E841" s="5">
        <v>0.0</v>
      </c>
      <c r="F841" s="45">
        <f t="shared" si="34"/>
        <v>0.03333333333</v>
      </c>
      <c r="G841" s="40">
        <f t="shared" si="35"/>
        <v>0.1666666667</v>
      </c>
      <c r="H841" s="4">
        <f>A!$B$3 * 3</f>
        <v>224.9868</v>
      </c>
      <c r="I841" s="4">
        <f>A!$B$2*E841</f>
        <v>0</v>
      </c>
      <c r="J841" s="54">
        <f t="shared" si="36"/>
        <v>2.6</v>
      </c>
      <c r="K841" s="53"/>
    </row>
    <row r="842">
      <c r="A842" s="37" t="s">
        <v>260</v>
      </c>
      <c r="B842" s="9">
        <f>B841+F841*(D841*I841-(A!$B$4*(G841+B841/H841)^(1/2)))</f>
        <v>12.19061692</v>
      </c>
      <c r="C842" s="37" t="s">
        <v>261</v>
      </c>
      <c r="D842" s="36">
        <f>D841+(F841*B841*(A!$B$8-D841)/(A!$B$12*A!$B$10))</f>
        <v>0.7419658119</v>
      </c>
      <c r="E842" s="5">
        <v>0.0</v>
      </c>
      <c r="F842" s="45">
        <f t="shared" si="34"/>
        <v>0.03333333333</v>
      </c>
      <c r="G842" s="40">
        <f t="shared" si="35"/>
        <v>0.1666666667</v>
      </c>
      <c r="H842" s="4">
        <f>A!$B$3 * 3</f>
        <v>224.9868</v>
      </c>
      <c r="I842" s="4">
        <f>A!$B$2*E842</f>
        <v>0</v>
      </c>
      <c r="J842" s="54">
        <f t="shared" si="36"/>
        <v>2.633333333</v>
      </c>
      <c r="K842" s="53"/>
    </row>
    <row r="843">
      <c r="A843" s="37" t="s">
        <v>262</v>
      </c>
      <c r="B843" s="9">
        <f>B842+F842*(D842*I842-(A!$B$4*(G842+B842/H842)^(1/2)))</f>
        <v>12.06529766</v>
      </c>
      <c r="C843" s="37" t="s">
        <v>263</v>
      </c>
      <c r="D843" s="36">
        <f>D842+(F842*B842*(A!$B$8-D842)/(A!$B$12*A!$B$10))</f>
        <v>0.7429977324</v>
      </c>
      <c r="E843" s="5">
        <v>0.0</v>
      </c>
      <c r="F843" s="45">
        <f t="shared" si="34"/>
        <v>0.03333333333</v>
      </c>
      <c r="G843" s="40">
        <f t="shared" si="35"/>
        <v>0.1666666667</v>
      </c>
      <c r="H843" s="4">
        <f>A!$B$3 * 3</f>
        <v>224.9868</v>
      </c>
      <c r="I843" s="4">
        <f>A!$B$2*E843</f>
        <v>0</v>
      </c>
      <c r="J843" s="54">
        <f t="shared" si="36"/>
        <v>2.666666667</v>
      </c>
      <c r="K843" s="53"/>
    </row>
    <row r="844">
      <c r="A844" s="37" t="s">
        <v>264</v>
      </c>
      <c r="B844" s="9">
        <f>B843+F843*(D843*I843-(A!$B$4*(G843+B843/H843)^(1/2)))</f>
        <v>11.94013655</v>
      </c>
      <c r="C844" s="37" t="s">
        <v>265</v>
      </c>
      <c r="D844" s="36">
        <f>D843+(F843*B843*(A!$B$8-D843)/(A!$B$12*A!$B$10))</f>
        <v>0.744012376</v>
      </c>
      <c r="E844" s="5">
        <v>0.0</v>
      </c>
      <c r="F844" s="45">
        <f t="shared" si="34"/>
        <v>0.03333333333</v>
      </c>
      <c r="G844" s="40">
        <f t="shared" si="35"/>
        <v>0.1666666667</v>
      </c>
      <c r="H844" s="4">
        <f>A!$B$3 * 3</f>
        <v>224.9868</v>
      </c>
      <c r="I844" s="4">
        <f>A!$B$2*E844</f>
        <v>0</v>
      </c>
      <c r="J844" s="54">
        <f t="shared" si="36"/>
        <v>2.7</v>
      </c>
      <c r="K844" s="53"/>
    </row>
    <row r="845">
      <c r="A845" s="37" t="s">
        <v>266</v>
      </c>
      <c r="B845" s="9">
        <f>B844+F844*(D844*I844-(A!$B$4*(G844+B844/H844)^(1/2)))</f>
        <v>11.81513356</v>
      </c>
      <c r="C845" s="37" t="s">
        <v>267</v>
      </c>
      <c r="D845" s="36">
        <f>D844+(F844*B844*(A!$B$8-D844)/(A!$B$12*A!$B$10))</f>
        <v>0.7450100048</v>
      </c>
      <c r="E845" s="5">
        <v>0.0</v>
      </c>
      <c r="F845" s="45">
        <f t="shared" si="34"/>
        <v>0.03333333333</v>
      </c>
      <c r="G845" s="40">
        <f t="shared" si="35"/>
        <v>0.1666666667</v>
      </c>
      <c r="H845" s="4">
        <f>A!$B$3 * 3</f>
        <v>224.9868</v>
      </c>
      <c r="I845" s="4">
        <f>A!$B$2*E845</f>
        <v>0</v>
      </c>
      <c r="J845" s="54">
        <f t="shared" si="36"/>
        <v>2.733333333</v>
      </c>
      <c r="K845" s="53"/>
    </row>
    <row r="846">
      <c r="A846" s="37" t="s">
        <v>268</v>
      </c>
      <c r="B846" s="9">
        <f>B845+F845*(D845*I845-(A!$B$4*(G845+B845/H845)^(1/2)))</f>
        <v>11.69028871</v>
      </c>
      <c r="C846" s="37" t="s">
        <v>269</v>
      </c>
      <c r="D846" s="36">
        <f>D845+(F845*B845*(A!$B$8-D845)/(A!$B$12*A!$B$10))</f>
        <v>0.7459908756</v>
      </c>
      <c r="E846" s="5">
        <v>0.0</v>
      </c>
      <c r="F846" s="45">
        <f t="shared" si="34"/>
        <v>0.03333333333</v>
      </c>
      <c r="G846" s="40">
        <f t="shared" si="35"/>
        <v>0.1666666667</v>
      </c>
      <c r="H846" s="4">
        <f>A!$B$3 * 3</f>
        <v>224.9868</v>
      </c>
      <c r="I846" s="4">
        <f>A!$B$2*E846</f>
        <v>0</v>
      </c>
      <c r="J846" s="54">
        <f t="shared" si="36"/>
        <v>2.766666667</v>
      </c>
      <c r="K846" s="53"/>
    </row>
    <row r="847">
      <c r="A847" s="37" t="s">
        <v>270</v>
      </c>
      <c r="B847" s="9">
        <f>B846+F846*(D846*I846-(A!$B$4*(G846+B846/H846)^(1/2)))</f>
        <v>11.565602</v>
      </c>
      <c r="C847" s="37" t="s">
        <v>271</v>
      </c>
      <c r="D847" s="36">
        <f>D846+(F846*B846*(A!$B$8-D846)/(A!$B$12*A!$B$10))</f>
        <v>0.7469552401</v>
      </c>
      <c r="E847" s="5">
        <v>0.0</v>
      </c>
      <c r="F847" s="45">
        <f t="shared" si="34"/>
        <v>0.03333333333</v>
      </c>
      <c r="G847" s="40">
        <f t="shared" si="35"/>
        <v>0.1666666667</v>
      </c>
      <c r="H847" s="4">
        <f>A!$B$3 * 3</f>
        <v>224.9868</v>
      </c>
      <c r="I847" s="4">
        <f>A!$B$2*E847</f>
        <v>0</v>
      </c>
      <c r="J847" s="54">
        <f t="shared" si="36"/>
        <v>2.8</v>
      </c>
      <c r="K847" s="53"/>
    </row>
    <row r="848">
      <c r="A848" s="37" t="s">
        <v>272</v>
      </c>
      <c r="B848" s="9">
        <f>B847+F847*(D847*I847-(A!$B$4*(G847+B847/H847)^(1/2)))</f>
        <v>11.44107341</v>
      </c>
      <c r="C848" s="37" t="s">
        <v>273</v>
      </c>
      <c r="D848" s="36">
        <f>D847+(F847*B847*(A!$B$8-D847)/(A!$B$12*A!$B$10))</f>
        <v>0.7479033447</v>
      </c>
      <c r="E848" s="5">
        <v>0.0</v>
      </c>
      <c r="F848" s="45">
        <f t="shared" si="34"/>
        <v>0.03333333333</v>
      </c>
      <c r="G848" s="40">
        <f t="shared" si="35"/>
        <v>0.1666666667</v>
      </c>
      <c r="H848" s="4">
        <f>A!$B$3 * 3</f>
        <v>224.9868</v>
      </c>
      <c r="I848" s="4">
        <f>A!$B$2*E848</f>
        <v>0</v>
      </c>
      <c r="J848" s="54">
        <f t="shared" si="36"/>
        <v>2.833333333</v>
      </c>
      <c r="K848" s="53"/>
    </row>
    <row r="849">
      <c r="A849" s="37" t="s">
        <v>274</v>
      </c>
      <c r="B849" s="9">
        <f>B848+F848*(D848*I848-(A!$B$4*(G848+B848/H848)^(1/2)))</f>
        <v>11.31670297</v>
      </c>
      <c r="C849" s="37" t="s">
        <v>275</v>
      </c>
      <c r="D849" s="36">
        <f>D848+(F848*B848*(A!$B$8-D848)/(A!$B$12*A!$B$10))</f>
        <v>0.7488354307</v>
      </c>
      <c r="E849" s="5">
        <v>0.0</v>
      </c>
      <c r="F849" s="45">
        <f t="shared" si="34"/>
        <v>0.03333333333</v>
      </c>
      <c r="G849" s="40">
        <f t="shared" si="35"/>
        <v>0.1666666667</v>
      </c>
      <c r="H849" s="4">
        <f>A!$B$3 * 3</f>
        <v>224.9868</v>
      </c>
      <c r="I849" s="4">
        <f>A!$B$2*E849</f>
        <v>0</v>
      </c>
      <c r="J849" s="54">
        <f t="shared" si="36"/>
        <v>2.866666667</v>
      </c>
      <c r="K849" s="53"/>
    </row>
    <row r="850">
      <c r="A850" s="37" t="s">
        <v>276</v>
      </c>
      <c r="B850" s="9">
        <f>B849+F849*(D849*I849-(A!$B$4*(G849+B849/H849)^(1/2)))</f>
        <v>11.19249065</v>
      </c>
      <c r="C850" s="37" t="s">
        <v>277</v>
      </c>
      <c r="D850" s="36">
        <f>D849+(F849*B849*(A!$B$8-D849)/(A!$B$12*A!$B$10))</f>
        <v>0.7497517344</v>
      </c>
      <c r="E850" s="5">
        <v>0.0</v>
      </c>
      <c r="F850" s="45">
        <f t="shared" si="34"/>
        <v>0.03333333333</v>
      </c>
      <c r="G850" s="40">
        <f t="shared" si="35"/>
        <v>0.1666666667</v>
      </c>
      <c r="H850" s="4">
        <f>A!$B$3 * 3</f>
        <v>224.9868</v>
      </c>
      <c r="I850" s="4">
        <f>A!$B$2*E850</f>
        <v>0</v>
      </c>
      <c r="J850" s="54">
        <f t="shared" si="36"/>
        <v>2.9</v>
      </c>
      <c r="K850" s="53"/>
    </row>
    <row r="851">
      <c r="A851" s="37" t="s">
        <v>278</v>
      </c>
      <c r="B851" s="9">
        <f>B850+F850*(D850*I850-(A!$B$4*(G850+B850/H850)^(1/2)))</f>
        <v>11.06843648</v>
      </c>
      <c r="C851" s="37" t="s">
        <v>279</v>
      </c>
      <c r="D851" s="36">
        <f>D850+(F850*B850*(A!$B$8-D850)/(A!$B$12*A!$B$10))</f>
        <v>0.7506524874</v>
      </c>
      <c r="E851" s="5">
        <v>0.0</v>
      </c>
      <c r="F851" s="45">
        <f t="shared" si="34"/>
        <v>0.03333333333</v>
      </c>
      <c r="G851" s="40">
        <f t="shared" si="35"/>
        <v>0.1666666667</v>
      </c>
      <c r="H851" s="4">
        <f>A!$B$3 * 3</f>
        <v>224.9868</v>
      </c>
      <c r="I851" s="4">
        <f>A!$B$2*E851</f>
        <v>0</v>
      </c>
      <c r="J851" s="54">
        <f t="shared" si="36"/>
        <v>2.933333333</v>
      </c>
      <c r="K851" s="53"/>
    </row>
    <row r="852">
      <c r="A852" s="37" t="s">
        <v>280</v>
      </c>
      <c r="B852" s="9">
        <f>B851+F851*(D851*I851-(A!$B$4*(G851+B851/H851)^(1/2)))</f>
        <v>10.94454043</v>
      </c>
      <c r="C852" s="37" t="s">
        <v>281</v>
      </c>
      <c r="D852" s="36">
        <f>D851+(F851*B851*(A!$B$8-D851)/(A!$B$12*A!$B$10))</f>
        <v>0.7515379166</v>
      </c>
      <c r="E852" s="5">
        <v>0.0</v>
      </c>
      <c r="F852" s="45">
        <f t="shared" si="34"/>
        <v>0.03333333333</v>
      </c>
      <c r="G852" s="40">
        <f t="shared" si="35"/>
        <v>0.1666666667</v>
      </c>
      <c r="H852" s="4">
        <f>A!$B$3 * 3</f>
        <v>224.9868</v>
      </c>
      <c r="I852" s="4">
        <f>A!$B$2*E852</f>
        <v>0</v>
      </c>
      <c r="J852" s="54">
        <f t="shared" si="36"/>
        <v>2.966666667</v>
      </c>
      <c r="K852" s="53"/>
      <c r="W852" s="53"/>
    </row>
    <row r="853">
      <c r="A853" s="37" t="s">
        <v>282</v>
      </c>
      <c r="B853" s="9">
        <f>B852+F852*(D852*I852-(A!$B$4*(G852+B852/H852)^(1/2)))</f>
        <v>10.82080252</v>
      </c>
      <c r="C853" s="37" t="s">
        <v>283</v>
      </c>
      <c r="D853" s="36">
        <f>D852+(F852*B852*(A!$B$8-D852)/(A!$B$12*A!$B$10))</f>
        <v>0.7524082439</v>
      </c>
      <c r="E853" s="5">
        <v>0.0</v>
      </c>
      <c r="F853" s="45">
        <f t="shared" si="34"/>
        <v>0.03333333333</v>
      </c>
      <c r="G853" s="40">
        <f t="shared" si="35"/>
        <v>0.1666666667</v>
      </c>
      <c r="H853" s="4">
        <f>A!$B$3 * 3</f>
        <v>224.9868</v>
      </c>
      <c r="I853" s="4">
        <f>A!$B$2*E853</f>
        <v>0</v>
      </c>
      <c r="J853" s="54">
        <f t="shared" si="36"/>
        <v>3</v>
      </c>
      <c r="K853" s="53"/>
      <c r="W853" s="53"/>
    </row>
    <row r="854">
      <c r="A854" s="37" t="s">
        <v>284</v>
      </c>
      <c r="B854" s="9">
        <f>B853+F853*(D853*I853-(A!$B$4*(G853+B853/H853)^(1/2)))</f>
        <v>10.69722275</v>
      </c>
      <c r="C854" s="37" t="s">
        <v>285</v>
      </c>
      <c r="D854" s="36">
        <f>D853+(F853*B853*(A!$B$8-D853)/(A!$B$12*A!$B$10))</f>
        <v>0.7532636869</v>
      </c>
      <c r="E854" s="5">
        <v>0.0</v>
      </c>
      <c r="F854" s="45">
        <f t="shared" si="34"/>
        <v>0.03333333333</v>
      </c>
      <c r="G854" s="40">
        <f t="shared" si="35"/>
        <v>0.1666666667</v>
      </c>
      <c r="H854" s="4">
        <f>A!$B$3 * 3</f>
        <v>224.9868</v>
      </c>
      <c r="I854" s="4">
        <f>A!$B$2*E854</f>
        <v>0</v>
      </c>
      <c r="J854" s="54">
        <f t="shared" si="36"/>
        <v>3.033333333</v>
      </c>
      <c r="K854" s="53"/>
      <c r="W854" s="53"/>
    </row>
    <row r="855">
      <c r="A855" s="37" t="s">
        <v>286</v>
      </c>
      <c r="B855" s="9">
        <f>B854+F854*(D854*I854-(A!$B$4*(G854+B854/H854)^(1/2)))</f>
        <v>10.57380111</v>
      </c>
      <c r="C855" s="37" t="s">
        <v>287</v>
      </c>
      <c r="D855" s="36">
        <f>D854+(F854*B854*(A!$B$8-D854)/(A!$B$12*A!$B$10))</f>
        <v>0.7541044588</v>
      </c>
      <c r="E855" s="5">
        <v>0.0</v>
      </c>
      <c r="F855" s="45">
        <f t="shared" si="34"/>
        <v>0.03333333333</v>
      </c>
      <c r="G855" s="40">
        <f t="shared" si="35"/>
        <v>0.1666666667</v>
      </c>
      <c r="H855" s="4">
        <f>A!$B$3 * 3</f>
        <v>224.9868</v>
      </c>
      <c r="I855" s="4">
        <f>A!$B$2*E855</f>
        <v>0</v>
      </c>
      <c r="J855" s="54">
        <f t="shared" si="36"/>
        <v>3.066666667</v>
      </c>
      <c r="K855" s="53"/>
      <c r="W855" s="53"/>
    </row>
    <row r="856">
      <c r="A856" s="37" t="s">
        <v>288</v>
      </c>
      <c r="B856" s="9">
        <f>B855+F855*(D855*I855-(A!$B$4*(G855+B855/H855)^(1/2)))</f>
        <v>10.45053761</v>
      </c>
      <c r="C856" s="37" t="s">
        <v>289</v>
      </c>
      <c r="D856" s="36">
        <f>D855+(F855*B855*(A!$B$8-D855)/(A!$B$12*A!$B$10))</f>
        <v>0.7549307682</v>
      </c>
      <c r="E856" s="5">
        <v>0.0</v>
      </c>
      <c r="F856" s="45">
        <f t="shared" si="34"/>
        <v>0.03333333333</v>
      </c>
      <c r="G856" s="40">
        <f t="shared" si="35"/>
        <v>0.1666666667</v>
      </c>
      <c r="H856" s="4">
        <f>A!$B$3 * 3</f>
        <v>224.9868</v>
      </c>
      <c r="I856" s="4">
        <f>A!$B$2*E856</f>
        <v>0</v>
      </c>
      <c r="J856" s="54">
        <f t="shared" si="36"/>
        <v>3.1</v>
      </c>
      <c r="K856" s="53"/>
      <c r="W856" s="53"/>
    </row>
    <row r="857">
      <c r="A857" s="37" t="s">
        <v>290</v>
      </c>
      <c r="B857" s="9">
        <f>B856+F856*(D856*I856-(A!$B$4*(G856+B856/H856)^(1/2)))</f>
        <v>10.32743224</v>
      </c>
      <c r="C857" s="37" t="s">
        <v>291</v>
      </c>
      <c r="D857" s="36">
        <f>D856+(F856*B856*(A!$B$8-D856)/(A!$B$12*A!$B$10))</f>
        <v>0.7557428195</v>
      </c>
      <c r="E857" s="5">
        <v>0.0</v>
      </c>
      <c r="F857" s="45">
        <f t="shared" si="34"/>
        <v>0.03333333333</v>
      </c>
      <c r="G857" s="40">
        <f t="shared" si="35"/>
        <v>0.1666666667</v>
      </c>
      <c r="H857" s="4">
        <f>A!$B$3 * 3</f>
        <v>224.9868</v>
      </c>
      <c r="I857" s="4">
        <f>A!$B$2*E857</f>
        <v>0</v>
      </c>
      <c r="J857" s="54">
        <f t="shared" si="36"/>
        <v>3.133333333</v>
      </c>
      <c r="K857" s="53"/>
      <c r="W857" s="53"/>
    </row>
    <row r="858">
      <c r="A858" s="37" t="s">
        <v>292</v>
      </c>
      <c r="B858" s="9">
        <f>B857+F857*(D857*I857-(A!$B$4*(G857+B857/H857)^(1/2)))</f>
        <v>10.20448501</v>
      </c>
      <c r="C858" s="37" t="s">
        <v>293</v>
      </c>
      <c r="D858" s="36">
        <f>D857+(F857*B857*(A!$B$8-D857)/(A!$B$12*A!$B$10))</f>
        <v>0.7565408129</v>
      </c>
      <c r="E858" s="5">
        <v>0.0</v>
      </c>
      <c r="F858" s="45">
        <f t="shared" si="34"/>
        <v>0.03333333333</v>
      </c>
      <c r="G858" s="40">
        <f t="shared" si="35"/>
        <v>0.1666666667</v>
      </c>
      <c r="H858" s="4">
        <f>A!$B$3 * 3</f>
        <v>224.9868</v>
      </c>
      <c r="I858" s="4">
        <f>A!$B$2*E858</f>
        <v>0</v>
      </c>
      <c r="J858" s="54">
        <f t="shared" si="36"/>
        <v>3.166666667</v>
      </c>
      <c r="K858" s="53"/>
      <c r="W858" s="53"/>
    </row>
    <row r="859">
      <c r="A859" s="37" t="s">
        <v>294</v>
      </c>
      <c r="B859" s="9">
        <f>B858+F858*(D858*I858-(A!$B$4*(G858+B858/H858)^(1/2)))</f>
        <v>10.08169591</v>
      </c>
      <c r="C859" s="37" t="s">
        <v>295</v>
      </c>
      <c r="D859" s="36">
        <f>D858+(F858*B858*(A!$B$8-D858)/(A!$B$12*A!$B$10))</f>
        <v>0.7573249446</v>
      </c>
      <c r="E859" s="5">
        <v>0.0</v>
      </c>
      <c r="F859" s="45">
        <f t="shared" si="34"/>
        <v>0.03333333333</v>
      </c>
      <c r="G859" s="40">
        <f t="shared" si="35"/>
        <v>0.1666666667</v>
      </c>
      <c r="H859" s="4">
        <f>A!$B$3 * 3</f>
        <v>224.9868</v>
      </c>
      <c r="I859" s="4">
        <f>A!$B$2*E859</f>
        <v>0</v>
      </c>
      <c r="J859" s="54">
        <f t="shared" si="36"/>
        <v>3.2</v>
      </c>
      <c r="K859" s="53"/>
      <c r="W859" s="53"/>
    </row>
    <row r="860">
      <c r="A860" s="37" t="s">
        <v>296</v>
      </c>
      <c r="B860" s="9">
        <f>B859+F859*(D859*I859-(A!$B$4*(G859+B859/H859)^(1/2)))</f>
        <v>9.959064951</v>
      </c>
      <c r="C860" s="37" t="s">
        <v>297</v>
      </c>
      <c r="D860" s="36">
        <f>D859+(F859*B859*(A!$B$8-D859)/(A!$B$12*A!$B$10))</f>
        <v>0.7580954065</v>
      </c>
      <c r="E860" s="5">
        <v>0.0</v>
      </c>
      <c r="F860" s="45">
        <f t="shared" si="34"/>
        <v>0.03333333333</v>
      </c>
      <c r="G860" s="40">
        <f t="shared" si="35"/>
        <v>0.1666666667</v>
      </c>
      <c r="H860" s="4">
        <f>A!$B$3 * 3</f>
        <v>224.9868</v>
      </c>
      <c r="I860" s="4">
        <f>A!$B$2*E860</f>
        <v>0</v>
      </c>
      <c r="J860" s="54">
        <f t="shared" si="36"/>
        <v>3.233333333</v>
      </c>
      <c r="K860" s="53"/>
      <c r="W860" s="53"/>
    </row>
    <row r="861">
      <c r="A861" s="37" t="s">
        <v>298</v>
      </c>
      <c r="B861" s="9">
        <f>B860+F860*(D860*I860-(A!$B$4*(G860+B860/H860)^(1/2)))</f>
        <v>9.836592126</v>
      </c>
      <c r="C861" s="37" t="s">
        <v>299</v>
      </c>
      <c r="D861" s="36">
        <f>D860+(F860*B860*(A!$B$8-D860)/(A!$B$12*A!$B$10))</f>
        <v>0.7588523868</v>
      </c>
      <c r="E861" s="5">
        <v>0.0</v>
      </c>
      <c r="F861" s="45">
        <f t="shared" si="34"/>
        <v>0.03333333333</v>
      </c>
      <c r="G861" s="40">
        <f t="shared" si="35"/>
        <v>0.1666666667</v>
      </c>
      <c r="H861" s="4">
        <f>A!$B$3 * 3</f>
        <v>224.9868</v>
      </c>
      <c r="I861" s="4">
        <f>A!$B$2*E861</f>
        <v>0</v>
      </c>
      <c r="J861" s="54">
        <f t="shared" si="36"/>
        <v>3.266666667</v>
      </c>
      <c r="K861" s="53"/>
      <c r="W861" s="53"/>
    </row>
    <row r="862">
      <c r="A862" s="37" t="s">
        <v>300</v>
      </c>
      <c r="B862" s="9">
        <f>B861+F861*(D861*I861-(A!$B$4*(G861+B861/H861)^(1/2)))</f>
        <v>9.714277437</v>
      </c>
      <c r="C862" s="37" t="s">
        <v>301</v>
      </c>
      <c r="D862" s="36">
        <f>D861+(F861*B861*(A!$B$8-D861)/(A!$B$12*A!$B$10))</f>
        <v>0.7595960696</v>
      </c>
      <c r="E862" s="5">
        <v>0.0</v>
      </c>
      <c r="F862" s="45">
        <f t="shared" si="34"/>
        <v>0.03333333333</v>
      </c>
      <c r="G862" s="40">
        <f t="shared" si="35"/>
        <v>0.1666666667</v>
      </c>
      <c r="H862" s="4">
        <f>A!$B$3 * 3</f>
        <v>224.9868</v>
      </c>
      <c r="I862" s="4">
        <f>A!$B$2*E862</f>
        <v>0</v>
      </c>
      <c r="J862" s="54">
        <f t="shared" si="36"/>
        <v>3.3</v>
      </c>
      <c r="K862" s="53"/>
      <c r="W862" s="53"/>
    </row>
    <row r="863">
      <c r="A863" s="37" t="s">
        <v>302</v>
      </c>
      <c r="B863" s="9">
        <f>B862+F862*(D862*I862-(A!$B$4*(G862+B862/H862)^(1/2)))</f>
        <v>9.592120884</v>
      </c>
      <c r="C863" s="37" t="s">
        <v>303</v>
      </c>
      <c r="D863" s="36">
        <f>D862+(F862*B862*(A!$B$8-D862)/(A!$B$12*A!$B$10))</f>
        <v>0.7603266353</v>
      </c>
      <c r="E863" s="5">
        <v>0.0</v>
      </c>
      <c r="F863" s="45">
        <f t="shared" si="34"/>
        <v>0.03333333333</v>
      </c>
      <c r="G863" s="40">
        <f t="shared" si="35"/>
        <v>0.1666666667</v>
      </c>
      <c r="H863" s="4">
        <f>A!$B$3 * 3</f>
        <v>224.9868</v>
      </c>
      <c r="I863" s="4">
        <f>A!$B$2*E863</f>
        <v>0</v>
      </c>
      <c r="J863" s="54">
        <f t="shared" si="36"/>
        <v>3.333333333</v>
      </c>
      <c r="K863" s="53"/>
      <c r="W863" s="53"/>
    </row>
    <row r="864">
      <c r="A864" s="37" t="s">
        <v>304</v>
      </c>
      <c r="B864" s="9">
        <f>B863+F863*(D863*I863-(A!$B$4*(G863+B863/H863)^(1/2)))</f>
        <v>9.470122468</v>
      </c>
      <c r="C864" s="37" t="s">
        <v>305</v>
      </c>
      <c r="D864" s="36">
        <f>D863+(F863*B863*(A!$B$8-D863)/(A!$B$12*A!$B$10))</f>
        <v>0.7610442606</v>
      </c>
      <c r="E864" s="5">
        <v>0.0</v>
      </c>
      <c r="F864" s="45">
        <f t="shared" si="34"/>
        <v>0.03333333333</v>
      </c>
      <c r="G864" s="40">
        <f t="shared" si="35"/>
        <v>0.1666666667</v>
      </c>
      <c r="H864" s="4">
        <f>A!$B$3 * 3</f>
        <v>224.9868</v>
      </c>
      <c r="I864" s="4">
        <f>A!$B$2*E864</f>
        <v>0</v>
      </c>
      <c r="J864" s="54">
        <f t="shared" si="36"/>
        <v>3.366666667</v>
      </c>
      <c r="K864" s="53"/>
      <c r="W864" s="53"/>
    </row>
    <row r="865">
      <c r="A865" s="37" t="s">
        <v>306</v>
      </c>
      <c r="B865" s="9">
        <f>B864+F864*(D864*I864-(A!$B$4*(G864+B864/H864)^(1/2)))</f>
        <v>9.348282188</v>
      </c>
      <c r="C865" s="37" t="s">
        <v>307</v>
      </c>
      <c r="D865" s="36">
        <f>D864+(F864*B864*(A!$B$8-D864)/(A!$B$12*A!$B$10))</f>
        <v>0.7617491186</v>
      </c>
      <c r="E865" s="5">
        <v>0.0</v>
      </c>
      <c r="F865" s="45">
        <f t="shared" si="34"/>
        <v>0.03333333333</v>
      </c>
      <c r="G865" s="40">
        <f t="shared" si="35"/>
        <v>0.1666666667</v>
      </c>
      <c r="H865" s="4">
        <f>A!$B$3 * 3</f>
        <v>224.9868</v>
      </c>
      <c r="I865" s="4">
        <f>A!$B$2*E865</f>
        <v>0</v>
      </c>
      <c r="J865" s="54">
        <f t="shared" si="36"/>
        <v>3.4</v>
      </c>
      <c r="K865" s="53"/>
      <c r="W865" s="53"/>
    </row>
    <row r="866">
      <c r="A866" s="37" t="s">
        <v>308</v>
      </c>
      <c r="B866" s="9">
        <f>B865+F865*(D865*I865-(A!$B$4*(G865+B865/H865)^(1/2)))</f>
        <v>9.226600044</v>
      </c>
      <c r="C866" s="37" t="s">
        <v>309</v>
      </c>
      <c r="D866" s="36">
        <f>D865+(F865*B865*(A!$B$8-D865)/(A!$B$12*A!$B$10))</f>
        <v>0.7624413786</v>
      </c>
      <c r="E866" s="5">
        <v>0.0</v>
      </c>
      <c r="F866" s="45">
        <f t="shared" si="34"/>
        <v>0.03333333333</v>
      </c>
      <c r="G866" s="40">
        <f t="shared" si="35"/>
        <v>0.1666666667</v>
      </c>
      <c r="H866" s="4">
        <f>A!$B$3 * 3</f>
        <v>224.9868</v>
      </c>
      <c r="I866" s="4">
        <f>A!$B$2*E866</f>
        <v>0</v>
      </c>
      <c r="J866" s="54">
        <f t="shared" si="36"/>
        <v>3.433333333</v>
      </c>
      <c r="K866" s="53"/>
      <c r="W866" s="53"/>
    </row>
    <row r="867">
      <c r="A867" s="37" t="s">
        <v>310</v>
      </c>
      <c r="B867" s="9">
        <f>B866+F866*(D866*I866-(A!$B$4*(G866+B866/H866)^(1/2)))</f>
        <v>9.105076038</v>
      </c>
      <c r="C867" s="37" t="s">
        <v>311</v>
      </c>
      <c r="D867" s="36">
        <f>D866+(F866*B866*(A!$B$8-D866)/(A!$B$12*A!$B$10))</f>
        <v>0.7631212066</v>
      </c>
      <c r="E867" s="5">
        <v>0.0</v>
      </c>
      <c r="F867" s="45">
        <f t="shared" si="34"/>
        <v>0.03333333333</v>
      </c>
      <c r="G867" s="40">
        <f t="shared" si="35"/>
        <v>0.1666666667</v>
      </c>
      <c r="H867" s="4">
        <f>A!$B$3 * 3</f>
        <v>224.9868</v>
      </c>
      <c r="I867" s="4">
        <f>A!$B$2*E867</f>
        <v>0</v>
      </c>
      <c r="J867" s="54">
        <f t="shared" si="36"/>
        <v>3.466666667</v>
      </c>
      <c r="K867" s="53"/>
      <c r="W867" s="53"/>
    </row>
    <row r="868">
      <c r="A868" s="37" t="s">
        <v>312</v>
      </c>
      <c r="B868" s="9">
        <f>B867+F867*(D867*I867-(A!$B$4*(G867+B867/H867)^(1/2)))</f>
        <v>8.983710168</v>
      </c>
      <c r="C868" s="37" t="s">
        <v>313</v>
      </c>
      <c r="D868" s="36">
        <f>D867+(F867*B867*(A!$B$8-D867)/(A!$B$12*A!$B$10))</f>
        <v>0.763788765</v>
      </c>
      <c r="E868" s="5">
        <v>0.0</v>
      </c>
      <c r="F868" s="45">
        <f t="shared" si="34"/>
        <v>0.03333333333</v>
      </c>
      <c r="G868" s="40">
        <f t="shared" si="35"/>
        <v>0.1666666667</v>
      </c>
      <c r="H868" s="4">
        <f>A!$B$3 * 3</f>
        <v>224.9868</v>
      </c>
      <c r="I868" s="4">
        <f>A!$B$2*E868</f>
        <v>0</v>
      </c>
      <c r="J868" s="54">
        <f t="shared" si="36"/>
        <v>3.5</v>
      </c>
      <c r="K868" s="53"/>
      <c r="W868" s="53"/>
    </row>
    <row r="869">
      <c r="A869" s="37" t="s">
        <v>314</v>
      </c>
      <c r="B869" s="9">
        <f>B868+F868*(D868*I868-(A!$B$4*(G868+B868/H868)^(1/2)))</f>
        <v>8.862502435</v>
      </c>
      <c r="C869" s="37" t="s">
        <v>315</v>
      </c>
      <c r="D869" s="36">
        <f>D868+(F868*B868*(A!$B$8-D868)/(A!$B$12*A!$B$10))</f>
        <v>0.764444213</v>
      </c>
      <c r="E869" s="5">
        <v>0.0</v>
      </c>
      <c r="F869" s="45">
        <f t="shared" si="34"/>
        <v>0.03333333333</v>
      </c>
      <c r="G869" s="40">
        <f t="shared" si="35"/>
        <v>0.1666666667</v>
      </c>
      <c r="H869" s="4">
        <f>A!$B$3 * 3</f>
        <v>224.9868</v>
      </c>
      <c r="I869" s="4">
        <f>A!$B$2*E869</f>
        <v>0</v>
      </c>
      <c r="J869" s="54">
        <f t="shared" si="36"/>
        <v>3.533333333</v>
      </c>
      <c r="K869" s="53"/>
      <c r="W869" s="53"/>
    </row>
    <row r="870">
      <c r="A870" s="37" t="s">
        <v>316</v>
      </c>
      <c r="B870" s="9">
        <f>B869+F869*(D869*I869-(A!$B$4*(G869+B869/H869)^(1/2)))</f>
        <v>8.741452839</v>
      </c>
      <c r="C870" s="37" t="s">
        <v>317</v>
      </c>
      <c r="D870" s="36">
        <f>D869+(F869*B869*(A!$B$8-D869)/(A!$B$12*A!$B$10))</f>
        <v>0.7650877062</v>
      </c>
      <c r="E870" s="5">
        <v>0.0</v>
      </c>
      <c r="F870" s="45">
        <f t="shared" si="34"/>
        <v>0.03333333333</v>
      </c>
      <c r="G870" s="40">
        <f t="shared" si="35"/>
        <v>0.1666666667</v>
      </c>
      <c r="H870" s="4">
        <f>A!$B$3 * 3</f>
        <v>224.9868</v>
      </c>
      <c r="I870" s="4">
        <f>A!$B$2*E870</f>
        <v>0</v>
      </c>
      <c r="J870" s="54">
        <f t="shared" si="36"/>
        <v>3.566666667</v>
      </c>
      <c r="K870" s="53"/>
      <c r="W870" s="53"/>
    </row>
    <row r="871">
      <c r="A871" s="37" t="s">
        <v>318</v>
      </c>
      <c r="B871" s="9">
        <f>B870+F870*(D870*I870-(A!$B$4*(G870+B870/H870)^(1/2)))</f>
        <v>8.620561381</v>
      </c>
      <c r="C871" s="37" t="s">
        <v>319</v>
      </c>
      <c r="D871" s="36">
        <f>D870+(F870*B870*(A!$B$8-D870)/(A!$B$12*A!$B$10))</f>
        <v>0.7657193971</v>
      </c>
      <c r="E871" s="5">
        <v>0.0</v>
      </c>
      <c r="F871" s="45">
        <f t="shared" si="34"/>
        <v>0.03333333333</v>
      </c>
      <c r="G871" s="40">
        <f t="shared" si="35"/>
        <v>0.1666666667</v>
      </c>
      <c r="H871" s="4">
        <f>A!$B$3 * 3</f>
        <v>224.9868</v>
      </c>
      <c r="I871" s="4">
        <f>A!$B$2*E871</f>
        <v>0</v>
      </c>
      <c r="J871" s="54">
        <f t="shared" si="36"/>
        <v>3.6</v>
      </c>
      <c r="K871" s="53"/>
      <c r="W871" s="53"/>
    </row>
    <row r="872">
      <c r="A872" s="37" t="s">
        <v>320</v>
      </c>
      <c r="B872" s="9">
        <f>B871+F871*(D871*I871-(A!$B$4*(G871+B871/H871)^(1/2)))</f>
        <v>8.49982806</v>
      </c>
      <c r="C872" s="37" t="s">
        <v>321</v>
      </c>
      <c r="D872" s="36">
        <f>D871+(F871*B871*(A!$B$8-D871)/(A!$B$12*A!$B$10))</f>
        <v>0.7663394352</v>
      </c>
      <c r="E872" s="5">
        <v>0.0</v>
      </c>
      <c r="F872" s="45">
        <f t="shared" si="34"/>
        <v>0.03333333333</v>
      </c>
      <c r="G872" s="40">
        <f t="shared" si="35"/>
        <v>0.1666666667</v>
      </c>
      <c r="H872" s="4">
        <f>A!$B$3 * 3</f>
        <v>224.9868</v>
      </c>
      <c r="I872" s="4">
        <f>A!$B$2*E872</f>
        <v>0</v>
      </c>
      <c r="J872" s="54">
        <f t="shared" si="36"/>
        <v>3.633333333</v>
      </c>
      <c r="K872" s="53"/>
      <c r="W872" s="53"/>
    </row>
    <row r="873">
      <c r="A873" s="37" t="s">
        <v>322</v>
      </c>
      <c r="B873" s="9">
        <f>B872+F872*(D872*I872-(A!$B$4*(G872+B872/H872)^(1/2)))</f>
        <v>8.379252877</v>
      </c>
      <c r="C873" s="37" t="s">
        <v>323</v>
      </c>
      <c r="D873" s="36">
        <f>D872+(F872*B872*(A!$B$8-D872)/(A!$B$12*A!$B$10))</f>
        <v>0.7669479666</v>
      </c>
      <c r="E873" s="5">
        <v>0.0</v>
      </c>
      <c r="F873" s="45">
        <f t="shared" si="34"/>
        <v>0.03333333333</v>
      </c>
      <c r="G873" s="40">
        <f t="shared" si="35"/>
        <v>0.1666666667</v>
      </c>
      <c r="H873" s="4">
        <f>A!$B$3 * 3</f>
        <v>224.9868</v>
      </c>
      <c r="I873" s="4">
        <f>A!$B$2*E873</f>
        <v>0</v>
      </c>
      <c r="J873" s="54">
        <f t="shared" si="36"/>
        <v>3.666666667</v>
      </c>
      <c r="K873" s="53"/>
      <c r="W873" s="53"/>
    </row>
    <row r="874">
      <c r="A874" s="37" t="s">
        <v>324</v>
      </c>
      <c r="B874" s="9">
        <f>B873+F873*(D873*I873-(A!$B$4*(G873+B873/H873)^(1/2)))</f>
        <v>8.258835831</v>
      </c>
      <c r="C874" s="37" t="s">
        <v>325</v>
      </c>
      <c r="D874" s="36">
        <f>D873+(F873*B873*(A!$B$8-D873)/(A!$B$12*A!$B$10))</f>
        <v>0.7675451343</v>
      </c>
      <c r="E874" s="5">
        <v>0.0</v>
      </c>
      <c r="F874" s="45">
        <f t="shared" si="34"/>
        <v>0.03333333333</v>
      </c>
      <c r="G874" s="40">
        <f t="shared" si="35"/>
        <v>0.1666666667</v>
      </c>
      <c r="H874" s="4">
        <f>A!$B$3 * 3</f>
        <v>224.9868</v>
      </c>
      <c r="I874" s="4">
        <f>A!$B$2*E874</f>
        <v>0</v>
      </c>
      <c r="J874" s="54">
        <f t="shared" si="36"/>
        <v>3.7</v>
      </c>
      <c r="K874" s="53"/>
      <c r="W874" s="53"/>
    </row>
    <row r="875">
      <c r="A875" s="37" t="s">
        <v>326</v>
      </c>
      <c r="B875" s="9">
        <f>B874+F874*(D874*I874-(A!$B$4*(G874+B874/H874)^(1/2)))</f>
        <v>8.138576923</v>
      </c>
      <c r="C875" s="37" t="s">
        <v>327</v>
      </c>
      <c r="D875" s="36">
        <f>D874+(F874*B874*(A!$B$8-D874)/(A!$B$12*A!$B$10))</f>
        <v>0.7681310786</v>
      </c>
      <c r="E875" s="5">
        <v>0.0</v>
      </c>
      <c r="F875" s="45">
        <f t="shared" si="34"/>
        <v>0.03333333333</v>
      </c>
      <c r="G875" s="40">
        <f t="shared" si="35"/>
        <v>0.1666666667</v>
      </c>
      <c r="H875" s="4">
        <f>A!$B$3 * 3</f>
        <v>224.9868</v>
      </c>
      <c r="I875" s="4">
        <f>A!$B$2*E875</f>
        <v>0</v>
      </c>
      <c r="J875" s="54">
        <f t="shared" si="36"/>
        <v>3.733333333</v>
      </c>
      <c r="K875" s="53"/>
      <c r="W875" s="53"/>
    </row>
    <row r="876">
      <c r="A876" s="37" t="s">
        <v>328</v>
      </c>
      <c r="B876" s="9">
        <f>B875+F875*(D875*I875-(A!$B$4*(G875+B875/H875)^(1/2)))</f>
        <v>8.018476153</v>
      </c>
      <c r="C876" s="37" t="s">
        <v>329</v>
      </c>
      <c r="D876" s="36">
        <f>D875+(F875*B875*(A!$B$8-D875)/(A!$B$12*A!$B$10))</f>
        <v>0.7687059364</v>
      </c>
      <c r="E876" s="5">
        <v>0.0</v>
      </c>
      <c r="F876" s="45">
        <f t="shared" si="34"/>
        <v>0.03333333333</v>
      </c>
      <c r="G876" s="40">
        <f t="shared" si="35"/>
        <v>0.1666666667</v>
      </c>
      <c r="H876" s="4">
        <f>A!$B$3 * 3</f>
        <v>224.9868</v>
      </c>
      <c r="I876" s="4">
        <f>A!$B$2*E876</f>
        <v>0</v>
      </c>
      <c r="J876" s="54">
        <f t="shared" si="36"/>
        <v>3.766666667</v>
      </c>
      <c r="K876" s="53"/>
      <c r="W876" s="53"/>
    </row>
    <row r="877">
      <c r="A877" s="37" t="s">
        <v>330</v>
      </c>
      <c r="B877" s="9">
        <f>B876+F876*(D876*I876-(A!$B$4*(G876+B876/H876)^(1/2)))</f>
        <v>7.898533521</v>
      </c>
      <c r="C877" s="37" t="s">
        <v>331</v>
      </c>
      <c r="D877" s="36">
        <f>D876+(F876*B876*(A!$B$8-D876)/(A!$B$12*A!$B$10))</f>
        <v>0.7692698421</v>
      </c>
      <c r="E877" s="5">
        <v>0.0</v>
      </c>
      <c r="F877" s="45">
        <f t="shared" si="34"/>
        <v>0.03333333333</v>
      </c>
      <c r="G877" s="40">
        <f t="shared" si="35"/>
        <v>0.1666666667</v>
      </c>
      <c r="H877" s="4">
        <f>A!$B$3 * 3</f>
        <v>224.9868</v>
      </c>
      <c r="I877" s="4">
        <f>A!$B$2*E877</f>
        <v>0</v>
      </c>
      <c r="J877" s="54">
        <f t="shared" si="36"/>
        <v>3.8</v>
      </c>
      <c r="K877" s="53"/>
      <c r="W877" s="53"/>
    </row>
    <row r="878">
      <c r="A878" s="37" t="s">
        <v>332</v>
      </c>
      <c r="B878" s="9">
        <f>B877+F877*(D877*I877-(A!$B$4*(G877+B877/H877)^(1/2)))</f>
        <v>7.778749027</v>
      </c>
      <c r="C878" s="37" t="s">
        <v>333</v>
      </c>
      <c r="D878" s="36">
        <f>D877+(F877*B877*(A!$B$8-D877)/(A!$B$12*A!$B$10))</f>
        <v>0.7698229269</v>
      </c>
      <c r="E878" s="5">
        <v>0.0</v>
      </c>
      <c r="F878" s="45">
        <f t="shared" si="34"/>
        <v>0.03333333333</v>
      </c>
      <c r="G878" s="40">
        <f t="shared" si="35"/>
        <v>0.1666666667</v>
      </c>
      <c r="H878" s="4">
        <f>A!$B$3 * 3</f>
        <v>224.9868</v>
      </c>
      <c r="I878" s="4">
        <f>A!$B$2*E878</f>
        <v>0</v>
      </c>
      <c r="J878" s="54">
        <f t="shared" si="36"/>
        <v>3.833333333</v>
      </c>
      <c r="K878" s="53"/>
      <c r="W878" s="53"/>
    </row>
    <row r="879">
      <c r="A879" s="37" t="s">
        <v>334</v>
      </c>
      <c r="B879" s="9">
        <f>B878+F878*(D878*I878-(A!$B$4*(G878+B878/H878)^(1/2)))</f>
        <v>7.659122671</v>
      </c>
      <c r="C879" s="37" t="s">
        <v>335</v>
      </c>
      <c r="D879" s="36">
        <f>D878+(F878*B878*(A!$B$8-D878)/(A!$B$12*A!$B$10))</f>
        <v>0.7703653196</v>
      </c>
      <c r="E879" s="5">
        <v>0.0</v>
      </c>
      <c r="F879" s="45">
        <f t="shared" si="34"/>
        <v>0.03333333333</v>
      </c>
      <c r="G879" s="40">
        <f t="shared" si="35"/>
        <v>0.1666666667</v>
      </c>
      <c r="H879" s="4">
        <f>A!$B$3 * 3</f>
        <v>224.9868</v>
      </c>
      <c r="I879" s="4">
        <f>A!$B$2*E879</f>
        <v>0</v>
      </c>
      <c r="J879" s="54">
        <f t="shared" si="36"/>
        <v>3.866666667</v>
      </c>
      <c r="K879" s="53"/>
      <c r="W879" s="53"/>
    </row>
    <row r="880">
      <c r="A880" s="37" t="s">
        <v>336</v>
      </c>
      <c r="B880" s="9">
        <f>B879+F879*(D879*I879-(A!$B$4*(G879+B879/H879)^(1/2)))</f>
        <v>7.539654454</v>
      </c>
      <c r="C880" s="37" t="s">
        <v>337</v>
      </c>
      <c r="D880" s="36">
        <f>D879+(F879*B879*(A!$B$8-D879)/(A!$B$12*A!$B$10))</f>
        <v>0.7708971458</v>
      </c>
      <c r="E880" s="5">
        <v>0.0</v>
      </c>
      <c r="F880" s="45">
        <f t="shared" si="34"/>
        <v>0.03333333333</v>
      </c>
      <c r="G880" s="40">
        <f t="shared" si="35"/>
        <v>0.1666666667</v>
      </c>
      <c r="H880" s="4">
        <f>A!$B$3 * 3</f>
        <v>224.9868</v>
      </c>
      <c r="I880" s="4">
        <f>A!$B$2*E880</f>
        <v>0</v>
      </c>
      <c r="J880" s="54">
        <f t="shared" si="36"/>
        <v>3.9</v>
      </c>
      <c r="K880" s="53"/>
      <c r="W880" s="53"/>
    </row>
    <row r="881">
      <c r="A881" s="37" t="s">
        <v>338</v>
      </c>
      <c r="B881" s="9">
        <f>B880+F880*(D880*I880-(A!$B$4*(G880+B880/H880)^(1/2)))</f>
        <v>7.420344376</v>
      </c>
      <c r="C881" s="37" t="s">
        <v>339</v>
      </c>
      <c r="D881" s="36">
        <f>D880+(F880*B880*(A!$B$8-D880)/(A!$B$12*A!$B$10))</f>
        <v>0.7714185288</v>
      </c>
      <c r="E881" s="5">
        <v>0.0</v>
      </c>
      <c r="F881" s="45">
        <f t="shared" si="34"/>
        <v>0.03333333333</v>
      </c>
      <c r="G881" s="40">
        <f t="shared" si="35"/>
        <v>0.1666666667</v>
      </c>
      <c r="H881" s="4">
        <f>A!$B$3 * 3</f>
        <v>224.9868</v>
      </c>
      <c r="I881" s="4">
        <f>A!$B$2*E881</f>
        <v>0</v>
      </c>
      <c r="J881" s="54">
        <f t="shared" si="36"/>
        <v>3.933333333</v>
      </c>
      <c r="K881" s="53"/>
      <c r="W881" s="53"/>
    </row>
    <row r="882">
      <c r="A882" s="37" t="s">
        <v>340</v>
      </c>
      <c r="B882" s="9">
        <f>B881+F881*(D881*I881-(A!$B$4*(G881+B881/H881)^(1/2)))</f>
        <v>7.301192436</v>
      </c>
      <c r="C882" s="37" t="s">
        <v>341</v>
      </c>
      <c r="D882" s="36">
        <f>D881+(F881*B881*(A!$B$8-D881)/(A!$B$12*A!$B$10))</f>
        <v>0.7719295889</v>
      </c>
      <c r="E882" s="5">
        <v>0.0</v>
      </c>
      <c r="F882" s="45">
        <f t="shared" si="34"/>
        <v>0.03333333333</v>
      </c>
      <c r="G882" s="40">
        <f t="shared" si="35"/>
        <v>0.1666666667</v>
      </c>
      <c r="H882" s="4">
        <f>A!$B$3 * 3</f>
        <v>224.9868</v>
      </c>
      <c r="I882" s="4">
        <f>A!$B$2*E882</f>
        <v>0</v>
      </c>
      <c r="J882" s="54">
        <f t="shared" si="36"/>
        <v>3.966666667</v>
      </c>
      <c r="K882" s="53"/>
      <c r="W882" s="53"/>
    </row>
    <row r="883">
      <c r="A883" s="37" t="s">
        <v>342</v>
      </c>
      <c r="B883" s="9">
        <f>B882+F882*(D882*I882-(A!$B$4*(G882+B882/H882)^(1/2)))</f>
        <v>7.182198636</v>
      </c>
      <c r="C883" s="37" t="s">
        <v>343</v>
      </c>
      <c r="D883" s="36">
        <f>D882+(F882*B882*(A!$B$8-D882)/(A!$B$12*A!$B$10))</f>
        <v>0.772430444</v>
      </c>
      <c r="E883" s="5">
        <v>0.0</v>
      </c>
      <c r="F883" s="45">
        <f t="shared" si="34"/>
        <v>0.03333333333</v>
      </c>
      <c r="G883" s="40">
        <f t="shared" si="35"/>
        <v>0.1666666667</v>
      </c>
      <c r="H883" s="4">
        <f>A!$B$3 * 3</f>
        <v>224.9868</v>
      </c>
      <c r="I883" s="4">
        <f>A!$B$2*E883</f>
        <v>0</v>
      </c>
      <c r="J883" s="54">
        <f t="shared" si="36"/>
        <v>4</v>
      </c>
      <c r="K883" s="53"/>
      <c r="W883" s="53"/>
    </row>
    <row r="884">
      <c r="A884" s="37" t="s">
        <v>344</v>
      </c>
      <c r="B884" s="9">
        <f>B883+F883*(D883*I883-(A!$B$4*(G883+B883/H883)^(1/2)))</f>
        <v>7.063362974</v>
      </c>
      <c r="C884" s="37" t="s">
        <v>345</v>
      </c>
      <c r="D884" s="36">
        <f>D883+(F883*B883*(A!$B$8-D883)/(A!$B$12*A!$B$10))</f>
        <v>0.7729212095</v>
      </c>
      <c r="E884" s="5">
        <v>0.0</v>
      </c>
      <c r="F884" s="45">
        <f t="shared" si="34"/>
        <v>0.03333333333</v>
      </c>
      <c r="G884" s="40">
        <f t="shared" si="35"/>
        <v>0.1666666667</v>
      </c>
      <c r="H884" s="4">
        <f>A!$B$3 * 3</f>
        <v>224.9868</v>
      </c>
      <c r="I884" s="4">
        <f>A!$B$2*E884</f>
        <v>0</v>
      </c>
      <c r="J884" s="54">
        <f t="shared" si="36"/>
        <v>4.033333333</v>
      </c>
      <c r="K884" s="53"/>
    </row>
    <row r="885">
      <c r="A885" s="37" t="s">
        <v>346</v>
      </c>
      <c r="B885" s="9">
        <f>B884+F884*(D884*I884-(A!$B$4*(G884+B884/H884)^(1/2)))</f>
        <v>6.944685452</v>
      </c>
      <c r="C885" s="37" t="s">
        <v>347</v>
      </c>
      <c r="D885" s="36">
        <f>D884+(F884*B884*(A!$B$8-D884)/(A!$B$12*A!$B$10))</f>
        <v>0.773401998</v>
      </c>
      <c r="E885" s="5">
        <v>0.0</v>
      </c>
      <c r="F885" s="45">
        <f t="shared" si="34"/>
        <v>0.03333333333</v>
      </c>
      <c r="G885" s="40">
        <f t="shared" si="35"/>
        <v>0.1666666667</v>
      </c>
      <c r="H885" s="4">
        <f>A!$B$3 * 3</f>
        <v>224.9868</v>
      </c>
      <c r="I885" s="4">
        <f>A!$B$2*E885</f>
        <v>0</v>
      </c>
      <c r="J885" s="54">
        <f t="shared" si="36"/>
        <v>4.066666667</v>
      </c>
      <c r="K885" s="53"/>
    </row>
    <row r="886">
      <c r="A886" s="37" t="s">
        <v>348</v>
      </c>
      <c r="B886" s="9">
        <f>B885+F885*(D885*I885-(A!$B$4*(G885+B885/H885)^(1/2)))</f>
        <v>6.826166069</v>
      </c>
      <c r="C886" s="37" t="s">
        <v>349</v>
      </c>
      <c r="D886" s="36">
        <f>D885+(F885*B885*(A!$B$8-D885)/(A!$B$12*A!$B$10))</f>
        <v>0.77387292</v>
      </c>
      <c r="E886" s="5">
        <v>0.0</v>
      </c>
      <c r="F886" s="45">
        <f t="shared" si="34"/>
        <v>0.03333333333</v>
      </c>
      <c r="G886" s="40">
        <f t="shared" si="35"/>
        <v>0.1666666667</v>
      </c>
      <c r="H886" s="4">
        <f>A!$B$3 * 3</f>
        <v>224.9868</v>
      </c>
      <c r="I886" s="4">
        <f>A!$B$2*E886</f>
        <v>0</v>
      </c>
      <c r="J886" s="54">
        <f t="shared" si="36"/>
        <v>4.1</v>
      </c>
      <c r="K886" s="53"/>
    </row>
    <row r="887">
      <c r="A887" s="37" t="s">
        <v>350</v>
      </c>
      <c r="B887" s="9">
        <f>B886+F886*(D886*I886-(A!$B$4*(G886+B886/H886)^(1/2)))</f>
        <v>6.707804825</v>
      </c>
      <c r="C887" s="37" t="s">
        <v>351</v>
      </c>
      <c r="D887" s="36">
        <f>D886+(F886*B886*(A!$B$8-D886)/(A!$B$12*A!$B$10))</f>
        <v>0.7743340833</v>
      </c>
      <c r="E887" s="5">
        <v>0.0</v>
      </c>
      <c r="F887" s="45">
        <f t="shared" si="34"/>
        <v>0.03333333333</v>
      </c>
      <c r="G887" s="40">
        <f t="shared" si="35"/>
        <v>0.1666666667</v>
      </c>
      <c r="H887" s="4">
        <f>A!$B$3 * 3</f>
        <v>224.9868</v>
      </c>
      <c r="I887" s="4">
        <f>A!$B$2*E887</f>
        <v>0</v>
      </c>
      <c r="J887" s="54">
        <f t="shared" si="36"/>
        <v>4.133333333</v>
      </c>
      <c r="K887" s="53"/>
    </row>
    <row r="888">
      <c r="A888" s="37" t="s">
        <v>352</v>
      </c>
      <c r="B888" s="9">
        <f>B887+F887*(D887*I887-(A!$B$4*(G887+B887/H887)^(1/2)))</f>
        <v>6.589601721</v>
      </c>
      <c r="C888" s="37" t="s">
        <v>353</v>
      </c>
      <c r="D888" s="36">
        <f>D887+(F887*B887*(A!$B$8-D887)/(A!$B$12*A!$B$10))</f>
        <v>0.7747855934</v>
      </c>
      <c r="E888" s="5">
        <v>0.0</v>
      </c>
      <c r="F888" s="45">
        <f t="shared" si="34"/>
        <v>0.03333333333</v>
      </c>
      <c r="G888" s="40">
        <f t="shared" si="35"/>
        <v>0.1666666667</v>
      </c>
      <c r="H888" s="4">
        <f>A!$B$3 * 3</f>
        <v>224.9868</v>
      </c>
      <c r="I888" s="4">
        <f>A!$B$2*E888</f>
        <v>0</v>
      </c>
      <c r="J888" s="54">
        <f t="shared" si="36"/>
        <v>4.166666667</v>
      </c>
      <c r="K888" s="53"/>
    </row>
    <row r="889">
      <c r="A889" s="37" t="s">
        <v>354</v>
      </c>
      <c r="B889" s="9">
        <f>B888+F888*(D888*I888-(A!$B$4*(G888+B888/H888)^(1/2)))</f>
        <v>6.471556757</v>
      </c>
      <c r="C889" s="37" t="s">
        <v>355</v>
      </c>
      <c r="D889" s="36">
        <f>D888+(F888*B888*(A!$B$8-D888)/(A!$B$12*A!$B$10))</f>
        <v>0.7752275534</v>
      </c>
      <c r="E889" s="5">
        <v>0.0</v>
      </c>
      <c r="F889" s="45">
        <f t="shared" si="34"/>
        <v>0.03333333333</v>
      </c>
      <c r="G889" s="40">
        <f t="shared" si="35"/>
        <v>0.1666666667</v>
      </c>
      <c r="H889" s="4">
        <f>A!$B$3 * 3</f>
        <v>224.9868</v>
      </c>
      <c r="I889" s="4">
        <f>A!$B$2*E889</f>
        <v>0</v>
      </c>
      <c r="J889" s="54">
        <f t="shared" si="36"/>
        <v>4.2</v>
      </c>
      <c r="K889" s="53"/>
    </row>
    <row r="890">
      <c r="A890" s="37" t="s">
        <v>356</v>
      </c>
      <c r="B890" s="9">
        <f>B889+F889*(D889*I889-(A!$B$4*(G889+B889/H889)^(1/2)))</f>
        <v>6.353669932</v>
      </c>
      <c r="C890" s="37" t="s">
        <v>357</v>
      </c>
      <c r="D890" s="36">
        <f>D889+(F889*B889*(A!$B$8-D889)/(A!$B$12*A!$B$10))</f>
        <v>0.7756600642</v>
      </c>
      <c r="E890" s="5">
        <v>0.0</v>
      </c>
      <c r="F890" s="45">
        <f t="shared" si="34"/>
        <v>0.03333333333</v>
      </c>
      <c r="G890" s="40">
        <f t="shared" si="35"/>
        <v>0.1666666667</v>
      </c>
      <c r="H890" s="4">
        <f>A!$B$3 * 3</f>
        <v>224.9868</v>
      </c>
      <c r="I890" s="4">
        <f>A!$B$2*E890</f>
        <v>0</v>
      </c>
      <c r="J890" s="54">
        <f t="shared" si="36"/>
        <v>4.233333333</v>
      </c>
      <c r="K890" s="53"/>
    </row>
    <row r="891">
      <c r="A891" s="37" t="s">
        <v>358</v>
      </c>
      <c r="B891" s="9">
        <f>B890+F890*(D890*I890-(A!$B$4*(G890+B890/H890)^(1/2)))</f>
        <v>6.235941248</v>
      </c>
      <c r="C891" s="37" t="s">
        <v>359</v>
      </c>
      <c r="D891" s="36">
        <f>D890+(F890*B890*(A!$B$8-D890)/(A!$B$12*A!$B$10))</f>
        <v>0.7760832244</v>
      </c>
      <c r="E891" s="5">
        <v>0.0</v>
      </c>
      <c r="F891" s="45">
        <f t="shared" si="34"/>
        <v>0.03333333333</v>
      </c>
      <c r="G891" s="40">
        <f t="shared" si="35"/>
        <v>0.1666666667</v>
      </c>
      <c r="H891" s="4">
        <f>A!$B$3 * 3</f>
        <v>224.9868</v>
      </c>
      <c r="I891" s="4">
        <f>A!$B$2*E891</f>
        <v>0</v>
      </c>
      <c r="J891" s="54">
        <f t="shared" si="36"/>
        <v>4.266666667</v>
      </c>
      <c r="K891" s="53"/>
    </row>
    <row r="892">
      <c r="A892" s="37" t="s">
        <v>360</v>
      </c>
      <c r="B892" s="9">
        <f>B891+F891*(D891*I891-(A!$B$4*(G891+B891/H891)^(1/2)))</f>
        <v>6.118370704</v>
      </c>
      <c r="C892" s="37" t="s">
        <v>361</v>
      </c>
      <c r="D892" s="36">
        <f>D891+(F891*B891*(A!$B$8-D891)/(A!$B$12*A!$B$10))</f>
        <v>0.7764971304</v>
      </c>
      <c r="E892" s="5">
        <v>0.0</v>
      </c>
      <c r="F892" s="45">
        <f t="shared" si="34"/>
        <v>0.03333333333</v>
      </c>
      <c r="G892" s="40">
        <f t="shared" si="35"/>
        <v>0.1666666667</v>
      </c>
      <c r="H892" s="4">
        <f>A!$B$3 * 3</f>
        <v>224.9868</v>
      </c>
      <c r="I892" s="4">
        <f>A!$B$2*E892</f>
        <v>0</v>
      </c>
      <c r="J892" s="54">
        <f t="shared" si="36"/>
        <v>4.3</v>
      </c>
      <c r="K892" s="53"/>
    </row>
    <row r="893">
      <c r="A893" s="37" t="s">
        <v>362</v>
      </c>
      <c r="B893" s="9">
        <f>B892+F892*(D892*I892-(A!$B$4*(G892+B892/H892)^(1/2)))</f>
        <v>6.0009583</v>
      </c>
      <c r="C893" s="37" t="s">
        <v>363</v>
      </c>
      <c r="D893" s="36">
        <f>D892+(F892*B892*(A!$B$8-D892)/(A!$B$12*A!$B$10))</f>
        <v>0.7769018762</v>
      </c>
      <c r="E893" s="5">
        <v>0.0</v>
      </c>
      <c r="F893" s="45">
        <f t="shared" si="34"/>
        <v>0.03333333333</v>
      </c>
      <c r="G893" s="40">
        <f t="shared" si="35"/>
        <v>0.1666666667</v>
      </c>
      <c r="H893" s="4">
        <f>A!$B$3 * 3</f>
        <v>224.9868</v>
      </c>
      <c r="I893" s="4">
        <f>A!$B$2*E893</f>
        <v>0</v>
      </c>
      <c r="J893" s="54">
        <f t="shared" si="36"/>
        <v>4.333333333</v>
      </c>
      <c r="K893" s="53"/>
    </row>
    <row r="894">
      <c r="A894" s="37" t="s">
        <v>364</v>
      </c>
      <c r="B894" s="9">
        <f>B893+F893*(D893*I893-(A!$B$4*(G893+B893/H893)^(1/2)))</f>
        <v>5.883704036</v>
      </c>
      <c r="C894" s="37" t="s">
        <v>365</v>
      </c>
      <c r="D894" s="36">
        <f>D893+(F893*B893*(A!$B$8-D893)/(A!$B$12*A!$B$10))</f>
        <v>0.7772975539</v>
      </c>
      <c r="E894" s="5">
        <v>0.0</v>
      </c>
      <c r="F894" s="45">
        <f t="shared" si="34"/>
        <v>0.03333333333</v>
      </c>
      <c r="G894" s="40">
        <f t="shared" si="35"/>
        <v>0.1666666667</v>
      </c>
      <c r="H894" s="4">
        <f>A!$B$3 * 3</f>
        <v>224.9868</v>
      </c>
      <c r="I894" s="4">
        <f>A!$B$2*E894</f>
        <v>0</v>
      </c>
      <c r="J894" s="54">
        <f t="shared" si="36"/>
        <v>4.366666667</v>
      </c>
      <c r="K894" s="53"/>
    </row>
    <row r="895">
      <c r="A895" s="37" t="s">
        <v>366</v>
      </c>
      <c r="B895" s="9">
        <f>B894+F894*(D894*I894-(A!$B$4*(G894+B894/H894)^(1/2)))</f>
        <v>5.766607913</v>
      </c>
      <c r="C895" s="37" t="s">
        <v>367</v>
      </c>
      <c r="D895" s="36">
        <f>D894+(F894*B894*(A!$B$8-D894)/(A!$B$12*A!$B$10))</f>
        <v>0.7776842533</v>
      </c>
      <c r="E895" s="5">
        <v>0.0</v>
      </c>
      <c r="F895" s="45">
        <f t="shared" si="34"/>
        <v>0.03333333333</v>
      </c>
      <c r="G895" s="40">
        <f t="shared" si="35"/>
        <v>0.1666666667</v>
      </c>
      <c r="H895" s="4">
        <f>A!$B$3 * 3</f>
        <v>224.9868</v>
      </c>
      <c r="I895" s="4">
        <f>A!$B$2*E895</f>
        <v>0</v>
      </c>
      <c r="J895" s="54">
        <f t="shared" si="36"/>
        <v>4.4</v>
      </c>
      <c r="K895" s="53"/>
    </row>
    <row r="896">
      <c r="A896" s="37" t="s">
        <v>368</v>
      </c>
      <c r="B896" s="9">
        <f>B895+F895*(D895*I895-(A!$B$4*(G895+B895/H895)^(1/2)))</f>
        <v>5.649669931</v>
      </c>
      <c r="C896" s="37" t="s">
        <v>369</v>
      </c>
      <c r="D896" s="36">
        <f>D895+(F895*B895*(A!$B$8-D895)/(A!$B$12*A!$B$10))</f>
        <v>0.7780620624</v>
      </c>
      <c r="E896" s="5">
        <v>0.0</v>
      </c>
      <c r="F896" s="45">
        <f t="shared" si="34"/>
        <v>0.03333333333</v>
      </c>
      <c r="G896" s="40">
        <f t="shared" si="35"/>
        <v>0.1666666667</v>
      </c>
      <c r="H896" s="4">
        <f>A!$B$3 * 3</f>
        <v>224.9868</v>
      </c>
      <c r="I896" s="4">
        <f>A!$B$2*E896</f>
        <v>0</v>
      </c>
      <c r="J896" s="54">
        <f t="shared" si="36"/>
        <v>4.433333333</v>
      </c>
      <c r="K896" s="53"/>
    </row>
    <row r="897">
      <c r="A897" s="37" t="s">
        <v>370</v>
      </c>
      <c r="B897" s="9">
        <f>B896+F896*(D896*I896-(A!$B$4*(G896+B896/H896)^(1/2)))</f>
        <v>5.53289009</v>
      </c>
      <c r="C897" s="37" t="s">
        <v>371</v>
      </c>
      <c r="D897" s="36">
        <f>D896+(F896*B896*(A!$B$8-D896)/(A!$B$12*A!$B$10))</f>
        <v>0.7784310667</v>
      </c>
      <c r="E897" s="5">
        <v>0.0</v>
      </c>
      <c r="F897" s="45">
        <f t="shared" si="34"/>
        <v>0.03333333333</v>
      </c>
      <c r="G897" s="40">
        <f t="shared" si="35"/>
        <v>0.1666666667</v>
      </c>
      <c r="H897" s="4">
        <f>A!$B$3 * 3</f>
        <v>224.9868</v>
      </c>
      <c r="I897" s="4">
        <f>A!$B$2*E897</f>
        <v>0</v>
      </c>
      <c r="J897" s="54">
        <f t="shared" si="36"/>
        <v>4.466666667</v>
      </c>
      <c r="K897" s="53"/>
    </row>
    <row r="898">
      <c r="A898" s="37" t="s">
        <v>372</v>
      </c>
      <c r="B898" s="9">
        <f>B897+F897*(D897*I897-(A!$B$4*(G897+B897/H897)^(1/2)))</f>
        <v>5.41626839</v>
      </c>
      <c r="C898" s="37" t="s">
        <v>373</v>
      </c>
      <c r="D898" s="36">
        <f>D897+(F897*B897*(A!$B$8-D897)/(A!$B$12*A!$B$10))</f>
        <v>0.77879135</v>
      </c>
      <c r="E898" s="5">
        <v>0.0</v>
      </c>
      <c r="F898" s="45">
        <f t="shared" si="34"/>
        <v>0.03333333333</v>
      </c>
      <c r="G898" s="40">
        <f t="shared" si="35"/>
        <v>0.1666666667</v>
      </c>
      <c r="H898" s="4">
        <f>A!$B$3 * 3</f>
        <v>224.9868</v>
      </c>
      <c r="I898" s="4">
        <f>A!$B$2*E898</f>
        <v>0</v>
      </c>
      <c r="J898" s="54">
        <f t="shared" si="36"/>
        <v>4.5</v>
      </c>
      <c r="K898" s="53"/>
    </row>
    <row r="899">
      <c r="A899" s="37" t="s">
        <v>374</v>
      </c>
      <c r="B899" s="9">
        <f>B898+F898*(D898*I898-(A!$B$4*(G898+B898/H898)^(1/2)))</f>
        <v>5.299804831</v>
      </c>
      <c r="C899" s="37" t="s">
        <v>375</v>
      </c>
      <c r="D899" s="36">
        <f>D898+(F898*B898*(A!$B$8-D898)/(A!$B$12*A!$B$10))</f>
        <v>0.7791429941</v>
      </c>
      <c r="E899" s="5">
        <v>0.0</v>
      </c>
      <c r="F899" s="45">
        <f t="shared" si="34"/>
        <v>0.03333333333</v>
      </c>
      <c r="G899" s="40">
        <f t="shared" si="35"/>
        <v>0.1666666667</v>
      </c>
      <c r="H899" s="4">
        <f>A!$B$3 * 3</f>
        <v>224.9868</v>
      </c>
      <c r="I899" s="4">
        <f>A!$B$2*E899</f>
        <v>0</v>
      </c>
      <c r="J899" s="54">
        <f t="shared" si="36"/>
        <v>4.533333333</v>
      </c>
      <c r="K899" s="53"/>
    </row>
    <row r="900">
      <c r="A900" s="37" t="s">
        <v>376</v>
      </c>
      <c r="B900" s="9">
        <f>B899+F899*(D899*I899-(A!$B$4*(G899+B899/H899)^(1/2)))</f>
        <v>5.183499414</v>
      </c>
      <c r="C900" s="37" t="s">
        <v>377</v>
      </c>
      <c r="D900" s="36">
        <f>D899+(F899*B899*(A!$B$8-D899)/(A!$B$12*A!$B$10))</f>
        <v>0.7794860787</v>
      </c>
      <c r="E900" s="5">
        <v>0.0</v>
      </c>
      <c r="F900" s="45">
        <f t="shared" si="34"/>
        <v>0.03333333333</v>
      </c>
      <c r="G900" s="40">
        <f t="shared" si="35"/>
        <v>0.1666666667</v>
      </c>
      <c r="H900" s="4">
        <f>A!$B$3 * 3</f>
        <v>224.9868</v>
      </c>
      <c r="I900" s="4">
        <f>A!$B$2*E900</f>
        <v>0</v>
      </c>
      <c r="J900" s="54">
        <f t="shared" si="36"/>
        <v>4.566666667</v>
      </c>
      <c r="K900" s="53"/>
    </row>
    <row r="901">
      <c r="A901" s="37" t="s">
        <v>378</v>
      </c>
      <c r="B901" s="9">
        <f>B900+F900*(D900*I900-(A!$B$4*(G900+B900/H900)^(1/2)))</f>
        <v>5.067352137</v>
      </c>
      <c r="C901" s="37" t="s">
        <v>379</v>
      </c>
      <c r="D901" s="36">
        <f>D900+(F900*B900*(A!$B$8-D900)/(A!$B$12*A!$B$10))</f>
        <v>0.7798206817</v>
      </c>
      <c r="E901" s="5">
        <v>0.0</v>
      </c>
      <c r="F901" s="45">
        <f t="shared" si="34"/>
        <v>0.03333333333</v>
      </c>
      <c r="G901" s="40">
        <f t="shared" si="35"/>
        <v>0.1666666667</v>
      </c>
      <c r="H901" s="4">
        <f>A!$B$3 * 3</f>
        <v>224.9868</v>
      </c>
      <c r="I901" s="4">
        <f>A!$B$2*E901</f>
        <v>0</v>
      </c>
      <c r="J901" s="54">
        <f t="shared" si="36"/>
        <v>4.6</v>
      </c>
      <c r="K901" s="53"/>
    </row>
    <row r="902">
      <c r="A902" s="37" t="s">
        <v>380</v>
      </c>
      <c r="B902" s="9">
        <f>B901+F901*(D901*I901-(A!$B$4*(G901+B901/H901)^(1/2)))</f>
        <v>4.951363003</v>
      </c>
      <c r="C902" s="37" t="s">
        <v>381</v>
      </c>
      <c r="D902" s="36">
        <f>D901+(F901*B901*(A!$B$8-D901)/(A!$B$12*A!$B$10))</f>
        <v>0.780146879</v>
      </c>
      <c r="E902" s="5">
        <v>0.0</v>
      </c>
      <c r="F902" s="45">
        <f t="shared" si="34"/>
        <v>0.03333333333</v>
      </c>
      <c r="G902" s="40">
        <f t="shared" si="35"/>
        <v>0.1666666667</v>
      </c>
      <c r="H902" s="4">
        <f>A!$B$3 * 3</f>
        <v>224.9868</v>
      </c>
      <c r="I902" s="4">
        <f>A!$B$2*E902</f>
        <v>0</v>
      </c>
      <c r="J902" s="54">
        <f t="shared" si="36"/>
        <v>4.633333333</v>
      </c>
      <c r="K902" s="53"/>
    </row>
    <row r="903">
      <c r="A903" s="37" t="s">
        <v>382</v>
      </c>
      <c r="B903" s="9">
        <f>B902+F902*(D902*I902-(A!$B$4*(G902+B902/H902)^(1/2)))</f>
        <v>4.83553201</v>
      </c>
      <c r="C903" s="37" t="s">
        <v>383</v>
      </c>
      <c r="D903" s="36">
        <f>D902+(F902*B902*(A!$B$8-D902)/(A!$B$12*A!$B$10))</f>
        <v>0.7804647447</v>
      </c>
      <c r="E903" s="5">
        <v>0.0</v>
      </c>
      <c r="F903" s="45">
        <f t="shared" si="34"/>
        <v>0.03333333333</v>
      </c>
      <c r="G903" s="40">
        <f t="shared" si="35"/>
        <v>0.1666666667</v>
      </c>
      <c r="H903" s="4">
        <f>A!$B$3 * 3</f>
        <v>224.9868</v>
      </c>
      <c r="I903" s="4">
        <f>A!$B$2*E903</f>
        <v>0</v>
      </c>
      <c r="J903" s="54">
        <f t="shared" si="36"/>
        <v>4.666666667</v>
      </c>
      <c r="K903" s="53"/>
    </row>
    <row r="904">
      <c r="A904" s="37" t="s">
        <v>384</v>
      </c>
      <c r="B904" s="9">
        <f>B903+F903*(D903*I903-(A!$B$4*(G903+B903/H903)^(1/2)))</f>
        <v>4.719859159</v>
      </c>
      <c r="C904" s="37" t="s">
        <v>385</v>
      </c>
      <c r="D904" s="36">
        <f>D903+(F903*B903*(A!$B$8-D903)/(A!$B$12*A!$B$10))</f>
        <v>0.780774351</v>
      </c>
      <c r="E904" s="5">
        <v>0.0</v>
      </c>
      <c r="F904" s="45">
        <f t="shared" si="34"/>
        <v>0.03333333333</v>
      </c>
      <c r="G904" s="40">
        <f t="shared" si="35"/>
        <v>0.1666666667</v>
      </c>
      <c r="H904" s="4">
        <f>A!$B$3 * 3</f>
        <v>224.9868</v>
      </c>
      <c r="I904" s="4">
        <f>A!$B$2*E904</f>
        <v>0</v>
      </c>
      <c r="J904" s="54">
        <f t="shared" si="36"/>
        <v>4.7</v>
      </c>
      <c r="K904" s="53"/>
    </row>
    <row r="905">
      <c r="A905" s="37" t="s">
        <v>386</v>
      </c>
      <c r="B905" s="9">
        <f>B904+F904*(D904*I904-(A!$B$4*(G904+B904/H904)^(1/2)))</f>
        <v>4.60434445</v>
      </c>
      <c r="C905" s="37" t="s">
        <v>387</v>
      </c>
      <c r="D905" s="36">
        <f>D904+(F904*B904*(A!$B$8-D904)/(A!$B$12*A!$B$10))</f>
        <v>0.7810757684</v>
      </c>
      <c r="E905" s="5">
        <v>0.0</v>
      </c>
      <c r="F905" s="45">
        <f t="shared" si="34"/>
        <v>0.03333333333</v>
      </c>
      <c r="G905" s="40">
        <f t="shared" si="35"/>
        <v>0.1666666667</v>
      </c>
      <c r="H905" s="4">
        <f>A!$B$3 * 3</f>
        <v>224.9868</v>
      </c>
      <c r="I905" s="4">
        <f>A!$B$2*E905</f>
        <v>0</v>
      </c>
      <c r="J905" s="54">
        <f t="shared" si="36"/>
        <v>4.733333333</v>
      </c>
      <c r="K905" s="53"/>
    </row>
    <row r="906">
      <c r="A906" s="37" t="s">
        <v>388</v>
      </c>
      <c r="B906" s="9">
        <f>B905+F905*(D905*I905-(A!$B$4*(G905+B905/H905)^(1/2)))</f>
        <v>4.488987884</v>
      </c>
      <c r="C906" s="37" t="s">
        <v>389</v>
      </c>
      <c r="D906" s="36">
        <f>D905+(F905*B905*(A!$B$8-D905)/(A!$B$12*A!$B$10))</f>
        <v>0.7813690654</v>
      </c>
      <c r="E906" s="5">
        <v>0.0</v>
      </c>
      <c r="F906" s="45">
        <f t="shared" si="34"/>
        <v>0.03333333333</v>
      </c>
      <c r="G906" s="40">
        <f t="shared" si="35"/>
        <v>0.1666666667</v>
      </c>
      <c r="H906" s="4">
        <f>A!$B$3 * 3</f>
        <v>224.9868</v>
      </c>
      <c r="I906" s="4">
        <f>A!$B$2*E906</f>
        <v>0</v>
      </c>
      <c r="J906" s="54">
        <f t="shared" si="36"/>
        <v>4.766666667</v>
      </c>
      <c r="K906" s="53"/>
    </row>
    <row r="907">
      <c r="A907" s="37" t="s">
        <v>390</v>
      </c>
      <c r="B907" s="9">
        <f>B906+F906*(D906*I906-(A!$B$4*(G906+B906/H906)^(1/2)))</f>
        <v>4.37378946</v>
      </c>
      <c r="C907" s="37" t="s">
        <v>391</v>
      </c>
      <c r="D907" s="36">
        <f>D906+(F906*B906*(A!$B$8-D906)/(A!$B$12*A!$B$10))</f>
        <v>0.781654309</v>
      </c>
      <c r="E907" s="5">
        <v>0.0</v>
      </c>
      <c r="F907" s="45">
        <f t="shared" si="34"/>
        <v>0.03333333333</v>
      </c>
      <c r="G907" s="40">
        <f t="shared" si="35"/>
        <v>0.1666666667</v>
      </c>
      <c r="H907" s="4">
        <f>A!$B$3 * 3</f>
        <v>224.9868</v>
      </c>
      <c r="I907" s="4">
        <f>A!$B$2*E907</f>
        <v>0</v>
      </c>
      <c r="J907" s="54">
        <f t="shared" si="36"/>
        <v>4.8</v>
      </c>
      <c r="K907" s="53"/>
    </row>
    <row r="908">
      <c r="A908" s="37" t="s">
        <v>392</v>
      </c>
      <c r="B908" s="9">
        <f>B907+F907*(D907*I907-(A!$B$4*(G907+B907/H907)^(1/2)))</f>
        <v>4.258749178</v>
      </c>
      <c r="C908" s="37" t="s">
        <v>393</v>
      </c>
      <c r="D908" s="36">
        <f>D907+(F907*B907*(A!$B$8-D907)/(A!$B$12*A!$B$10))</f>
        <v>0.7819315643</v>
      </c>
      <c r="E908" s="5">
        <v>0.0</v>
      </c>
      <c r="F908" s="45">
        <f t="shared" si="34"/>
        <v>0.03333333333</v>
      </c>
      <c r="G908" s="40">
        <f t="shared" si="35"/>
        <v>0.1666666667</v>
      </c>
      <c r="H908" s="4">
        <f>A!$B$3 * 3</f>
        <v>224.9868</v>
      </c>
      <c r="I908" s="4">
        <f>A!$B$2*E908</f>
        <v>0</v>
      </c>
      <c r="J908" s="54">
        <f t="shared" si="36"/>
        <v>4.833333333</v>
      </c>
      <c r="K908" s="53"/>
    </row>
    <row r="909">
      <c r="A909" s="37" t="s">
        <v>394</v>
      </c>
      <c r="B909" s="9">
        <f>B908+F908*(D908*I908-(A!$B$4*(G908+B908/H908)^(1/2)))</f>
        <v>4.143867039</v>
      </c>
      <c r="C909" s="37" t="s">
        <v>395</v>
      </c>
      <c r="D909" s="36">
        <f>D908+(F908*B908*(A!$B$8-D908)/(A!$B$12*A!$B$10))</f>
        <v>0.7822008947</v>
      </c>
      <c r="E909" s="5">
        <v>0.0</v>
      </c>
      <c r="F909" s="45">
        <f t="shared" si="34"/>
        <v>0.03333333333</v>
      </c>
      <c r="G909" s="40">
        <f t="shared" si="35"/>
        <v>0.1666666667</v>
      </c>
      <c r="H909" s="4">
        <f>A!$B$3 * 3</f>
        <v>224.9868</v>
      </c>
      <c r="I909" s="4">
        <f>A!$B$2*E909</f>
        <v>0</v>
      </c>
      <c r="J909" s="54">
        <f t="shared" si="36"/>
        <v>4.866666667</v>
      </c>
      <c r="K909" s="53"/>
    </row>
    <row r="910">
      <c r="A910" s="37" t="s">
        <v>396</v>
      </c>
      <c r="B910" s="9">
        <f>B909+F909*(D909*I909-(A!$B$4*(G909+B909/H909)^(1/2)))</f>
        <v>4.029143043</v>
      </c>
      <c r="C910" s="37" t="s">
        <v>397</v>
      </c>
      <c r="D910" s="36">
        <f>D909+(F909*B909*(A!$B$8-D909)/(A!$B$12*A!$B$10))</f>
        <v>0.782462362</v>
      </c>
      <c r="E910" s="5">
        <v>0.0</v>
      </c>
      <c r="F910" s="45">
        <f t="shared" si="34"/>
        <v>0.03333333333</v>
      </c>
      <c r="G910" s="40">
        <f t="shared" si="35"/>
        <v>0.1666666667</v>
      </c>
      <c r="H910" s="4">
        <f>A!$B$3 * 3</f>
        <v>224.9868</v>
      </c>
      <c r="I910" s="4">
        <f>A!$B$2*E910</f>
        <v>0</v>
      </c>
      <c r="J910" s="54">
        <f t="shared" si="36"/>
        <v>4.9</v>
      </c>
      <c r="K910" s="53"/>
    </row>
    <row r="911">
      <c r="A911" s="37" t="s">
        <v>398</v>
      </c>
      <c r="B911" s="9">
        <f>B910+F910*(D910*I910-(A!$B$4*(G910+B910/H910)^(1/2)))</f>
        <v>3.914577189</v>
      </c>
      <c r="C911" s="37" t="s">
        <v>399</v>
      </c>
      <c r="D911" s="36">
        <f>D910+(F910*B910*(A!$B$8-D910)/(A!$B$12*A!$B$10))</f>
        <v>0.7827160262</v>
      </c>
      <c r="E911" s="5">
        <v>0.0</v>
      </c>
      <c r="F911" s="45">
        <f t="shared" si="34"/>
        <v>0.03333333333</v>
      </c>
      <c r="G911" s="40">
        <f t="shared" si="35"/>
        <v>0.1666666667</v>
      </c>
      <c r="H911" s="4">
        <f>A!$B$3 * 3</f>
        <v>224.9868</v>
      </c>
      <c r="I911" s="4">
        <f>A!$B$2*E911</f>
        <v>0</v>
      </c>
      <c r="J911" s="54">
        <f t="shared" si="36"/>
        <v>4.933333333</v>
      </c>
      <c r="K911" s="53"/>
    </row>
    <row r="912">
      <c r="A912" s="37" t="s">
        <v>400</v>
      </c>
      <c r="B912" s="9">
        <f>B911+F911*(D911*I911-(A!$B$4*(G911+B911/H911)^(1/2)))</f>
        <v>3.800169479</v>
      </c>
      <c r="C912" s="37" t="s">
        <v>401</v>
      </c>
      <c r="D912" s="36">
        <f>D911+(F911*B911*(A!$B$8-D911)/(A!$B$12*A!$B$10))</f>
        <v>0.7829619458</v>
      </c>
      <c r="E912" s="5">
        <v>0.0</v>
      </c>
      <c r="F912" s="45">
        <f t="shared" si="34"/>
        <v>0.03333333333</v>
      </c>
      <c r="G912" s="40">
        <f t="shared" si="35"/>
        <v>0.1666666667</v>
      </c>
      <c r="H912" s="4">
        <f>A!$B$3 * 3</f>
        <v>224.9868</v>
      </c>
      <c r="I912" s="4">
        <f>A!$B$2*E912</f>
        <v>0</v>
      </c>
      <c r="J912" s="54">
        <f t="shared" si="36"/>
        <v>4.966666667</v>
      </c>
      <c r="K912" s="53"/>
    </row>
    <row r="913">
      <c r="A913" s="37" t="s">
        <v>402</v>
      </c>
      <c r="B913" s="9">
        <f>B912+F912*(D912*I912-(A!$B$4*(G912+B912/H912)^(1/2)))</f>
        <v>3.685919912</v>
      </c>
      <c r="C913" s="37" t="s">
        <v>403</v>
      </c>
      <c r="D913" s="36">
        <f>D912+(F912*B912*(A!$B$8-D912)/(A!$B$12*A!$B$10))</f>
        <v>0.7832001775</v>
      </c>
      <c r="E913" s="5">
        <v>0.0</v>
      </c>
      <c r="F913" s="45">
        <f t="shared" si="34"/>
        <v>0.03333333333</v>
      </c>
      <c r="G913" s="40">
        <f t="shared" si="35"/>
        <v>0.1666666667</v>
      </c>
      <c r="H913" s="4">
        <f>A!$B$3 * 3</f>
        <v>224.9868</v>
      </c>
      <c r="I913" s="4">
        <f>A!$B$2*E913</f>
        <v>0</v>
      </c>
      <c r="J913" s="54">
        <f t="shared" si="36"/>
        <v>5</v>
      </c>
      <c r="K913" s="53"/>
    </row>
    <row r="914">
      <c r="A914" s="37" t="s">
        <v>404</v>
      </c>
      <c r="B914" s="9">
        <f>B913+F913*(D913*I913-(A!$B$4*(G913+B913/H913)^(1/2)))</f>
        <v>3.571828489</v>
      </c>
      <c r="C914" s="37" t="s">
        <v>405</v>
      </c>
      <c r="D914" s="36">
        <f>D913+(F913*B913*(A!$B$8-D913)/(A!$B$12*A!$B$10))</f>
        <v>0.7834307766</v>
      </c>
      <c r="E914" s="5">
        <v>0.0</v>
      </c>
      <c r="F914" s="45">
        <f t="shared" si="34"/>
        <v>0.03333333333</v>
      </c>
      <c r="G914" s="40">
        <f t="shared" si="35"/>
        <v>0.1666666667</v>
      </c>
      <c r="H914" s="4">
        <f>A!$B$3 * 3</f>
        <v>224.9868</v>
      </c>
      <c r="I914" s="4">
        <f>A!$B$2*E914</f>
        <v>0</v>
      </c>
      <c r="J914" s="54">
        <f t="shared" si="36"/>
        <v>5.033333333</v>
      </c>
      <c r="K914" s="53"/>
    </row>
    <row r="915">
      <c r="A915" s="37" t="s">
        <v>406</v>
      </c>
      <c r="B915" s="9">
        <f>B914+F914*(D914*I914-(A!$B$4*(G914+B914/H914)^(1/2)))</f>
        <v>3.457895209</v>
      </c>
      <c r="C915" s="37" t="s">
        <v>407</v>
      </c>
      <c r="D915" s="36">
        <f>D914+(F914*B914*(A!$B$8-D914)/(A!$B$12*A!$B$10))</f>
        <v>0.7836537967</v>
      </c>
      <c r="E915" s="5">
        <v>0.0</v>
      </c>
      <c r="F915" s="45">
        <f t="shared" si="34"/>
        <v>0.03333333333</v>
      </c>
      <c r="G915" s="40">
        <f t="shared" si="35"/>
        <v>0.1666666667</v>
      </c>
      <c r="H915" s="4">
        <f>A!$B$3 * 3</f>
        <v>224.9868</v>
      </c>
      <c r="I915" s="4">
        <f>A!$B$2*E915</f>
        <v>0</v>
      </c>
      <c r="J915" s="54">
        <f t="shared" si="36"/>
        <v>5.066666667</v>
      </c>
      <c r="K915" s="53"/>
    </row>
    <row r="916">
      <c r="A916" s="37" t="s">
        <v>408</v>
      </c>
      <c r="B916" s="9">
        <f>B915+F915*(D915*I915-(A!$B$4*(G915+B915/H915)^(1/2)))</f>
        <v>3.344120073</v>
      </c>
      <c r="C916" s="37" t="s">
        <v>409</v>
      </c>
      <c r="D916" s="36">
        <f>D915+(F915*B915*(A!$B$8-D915)/(A!$B$12*A!$B$10))</f>
        <v>0.7838692899</v>
      </c>
      <c r="E916" s="5">
        <v>0.0</v>
      </c>
      <c r="F916" s="45">
        <f t="shared" si="34"/>
        <v>0.03333333333</v>
      </c>
      <c r="G916" s="40">
        <f t="shared" si="35"/>
        <v>0.1666666667</v>
      </c>
      <c r="H916" s="4">
        <f>A!$B$3 * 3</f>
        <v>224.9868</v>
      </c>
      <c r="I916" s="4">
        <f>A!$B$2*E916</f>
        <v>0</v>
      </c>
      <c r="J916" s="54">
        <f t="shared" si="36"/>
        <v>5.1</v>
      </c>
      <c r="K916" s="53"/>
    </row>
    <row r="917">
      <c r="A917" s="37" t="s">
        <v>410</v>
      </c>
      <c r="B917" s="9">
        <f>B916+F916*(D916*I916-(A!$B$4*(G916+B916/H916)^(1/2)))</f>
        <v>3.23050308</v>
      </c>
      <c r="C917" s="37" t="s">
        <v>411</v>
      </c>
      <c r="D917" s="36">
        <f>D916+(F916*B916*(A!$B$8-D916)/(A!$B$12*A!$B$10))</f>
        <v>0.7840773067</v>
      </c>
      <c r="E917" s="5">
        <v>0.0</v>
      </c>
      <c r="F917" s="45">
        <f t="shared" si="34"/>
        <v>0.03333333333</v>
      </c>
      <c r="G917" s="40">
        <f t="shared" si="35"/>
        <v>0.1666666667</v>
      </c>
      <c r="H917" s="4">
        <f>A!$B$3 * 3</f>
        <v>224.9868</v>
      </c>
      <c r="I917" s="4">
        <f>A!$B$2*E917</f>
        <v>0</v>
      </c>
      <c r="J917" s="54">
        <f t="shared" si="36"/>
        <v>5.133333333</v>
      </c>
      <c r="K917" s="53"/>
    </row>
    <row r="918">
      <c r="A918" s="37" t="s">
        <v>412</v>
      </c>
      <c r="B918" s="9">
        <f>B917+F917*(D917*I917-(A!$B$4*(G917+B917/H917)^(1/2)))</f>
        <v>3.117044232</v>
      </c>
      <c r="C918" s="37" t="s">
        <v>413</v>
      </c>
      <c r="D918" s="36">
        <f>D917+(F917*B917*(A!$B$8-D917)/(A!$B$12*A!$B$10))</f>
        <v>0.7842778962</v>
      </c>
      <c r="E918" s="5">
        <v>0.0</v>
      </c>
      <c r="F918" s="45">
        <f t="shared" si="34"/>
        <v>0.03333333333</v>
      </c>
      <c r="G918" s="40">
        <f t="shared" si="35"/>
        <v>0.1666666667</v>
      </c>
      <c r="H918" s="4">
        <f>A!$B$3 * 3</f>
        <v>224.9868</v>
      </c>
      <c r="I918" s="4">
        <f>A!$B$2*E918</f>
        <v>0</v>
      </c>
      <c r="J918" s="54">
        <f t="shared" si="36"/>
        <v>5.166666667</v>
      </c>
      <c r="K918" s="53"/>
    </row>
    <row r="919">
      <c r="A919" s="37" t="s">
        <v>414</v>
      </c>
      <c r="B919" s="9">
        <f>B918+F918*(D918*I918-(A!$B$4*(G918+B918/H918)^(1/2)))</f>
        <v>3.003743528</v>
      </c>
      <c r="C919" s="37" t="s">
        <v>415</v>
      </c>
      <c r="D919" s="36">
        <f>D918+(F918*B918*(A!$B$8-D918)/(A!$B$12*A!$B$10))</f>
        <v>0.7844711058</v>
      </c>
      <c r="E919" s="5">
        <v>0.0</v>
      </c>
      <c r="F919" s="45">
        <f t="shared" si="34"/>
        <v>0.03333333333</v>
      </c>
      <c r="G919" s="40">
        <f t="shared" si="35"/>
        <v>0.1666666667</v>
      </c>
      <c r="H919" s="4">
        <f>A!$B$3 * 3</f>
        <v>224.9868</v>
      </c>
      <c r="I919" s="4">
        <f>A!$B$2*E919</f>
        <v>0</v>
      </c>
      <c r="J919" s="54">
        <f t="shared" si="36"/>
        <v>5.2</v>
      </c>
      <c r="K919" s="53"/>
    </row>
    <row r="920">
      <c r="A920" s="37" t="s">
        <v>416</v>
      </c>
      <c r="B920" s="9">
        <f>B919+F919*(D919*I919-(A!$B$4*(G919+B919/H919)^(1/2)))</f>
        <v>2.890600968</v>
      </c>
      <c r="C920" s="37" t="s">
        <v>417</v>
      </c>
      <c r="D920" s="36">
        <f>D919+(F919*B919*(A!$B$8-D919)/(A!$B$12*A!$B$10))</f>
        <v>0.7846569817</v>
      </c>
      <c r="E920" s="5">
        <v>0.0</v>
      </c>
      <c r="F920" s="45">
        <f t="shared" si="34"/>
        <v>0.03333333333</v>
      </c>
      <c r="G920" s="40">
        <f t="shared" si="35"/>
        <v>0.1666666667</v>
      </c>
      <c r="H920" s="4">
        <f>A!$B$3 * 3</f>
        <v>224.9868</v>
      </c>
      <c r="I920" s="4">
        <f>A!$B$2*E920</f>
        <v>0</v>
      </c>
      <c r="J920" s="54">
        <f t="shared" si="36"/>
        <v>5.233333333</v>
      </c>
      <c r="K920" s="53"/>
    </row>
    <row r="921">
      <c r="A921" s="37" t="s">
        <v>418</v>
      </c>
      <c r="B921" s="9">
        <f>B920+F920*(D920*I920-(A!$B$4*(G920+B920/H920)^(1/2)))</f>
        <v>2.777616553</v>
      </c>
      <c r="C921" s="37" t="s">
        <v>419</v>
      </c>
      <c r="D921" s="36">
        <f>D920+(F920*B920*(A!$B$8-D920)/(A!$B$12*A!$B$10))</f>
        <v>0.7848355684</v>
      </c>
      <c r="E921" s="5">
        <v>0.0</v>
      </c>
      <c r="F921" s="45">
        <f t="shared" si="34"/>
        <v>0.03333333333</v>
      </c>
      <c r="G921" s="40">
        <f t="shared" si="35"/>
        <v>0.1666666667</v>
      </c>
      <c r="H921" s="4">
        <f>A!$B$3 * 3</f>
        <v>224.9868</v>
      </c>
      <c r="I921" s="4">
        <f>A!$B$2*E921</f>
        <v>0</v>
      </c>
      <c r="J921" s="54">
        <f t="shared" si="36"/>
        <v>5.266666667</v>
      </c>
      <c r="K921" s="53"/>
    </row>
    <row r="922">
      <c r="A922" s="37" t="s">
        <v>420</v>
      </c>
      <c r="B922" s="9">
        <f>B921+F921*(D921*I921-(A!$B$4*(G921+B921/H921)^(1/2)))</f>
        <v>2.664790282</v>
      </c>
      <c r="C922" s="37" t="s">
        <v>421</v>
      </c>
      <c r="D922" s="36">
        <f>D921+(F921*B921*(A!$B$8-D921)/(A!$B$12*A!$B$10))</f>
        <v>0.7850069089</v>
      </c>
      <c r="E922" s="5">
        <v>0.0</v>
      </c>
      <c r="F922" s="45">
        <f t="shared" si="34"/>
        <v>0.03333333333</v>
      </c>
      <c r="G922" s="40">
        <f t="shared" si="35"/>
        <v>0.1666666667</v>
      </c>
      <c r="H922" s="4">
        <f>A!$B$3 * 3</f>
        <v>224.9868</v>
      </c>
      <c r="I922" s="4">
        <f>A!$B$2*E922</f>
        <v>0</v>
      </c>
      <c r="J922" s="54">
        <f t="shared" si="36"/>
        <v>5.3</v>
      </c>
      <c r="K922" s="53"/>
    </row>
    <row r="923">
      <c r="A923" s="37" t="s">
        <v>422</v>
      </c>
      <c r="B923" s="9">
        <f>B922+F922*(D922*I922-(A!$B$4*(G922+B922/H922)^(1/2)))</f>
        <v>2.552122156</v>
      </c>
      <c r="C923" s="37" t="s">
        <v>423</v>
      </c>
      <c r="D923" s="36">
        <f>D922+(F922*B922*(A!$B$8-D922)/(A!$B$12*A!$B$10))</f>
        <v>0.7851710451</v>
      </c>
      <c r="E923" s="5">
        <v>0.0</v>
      </c>
      <c r="F923" s="45">
        <f t="shared" si="34"/>
        <v>0.03333333333</v>
      </c>
      <c r="G923" s="40">
        <f t="shared" si="35"/>
        <v>0.1666666667</v>
      </c>
      <c r="H923" s="4">
        <f>A!$B$3 * 3</f>
        <v>224.9868</v>
      </c>
      <c r="I923" s="4">
        <f>A!$B$2*E923</f>
        <v>0</v>
      </c>
      <c r="J923" s="54">
        <f t="shared" si="36"/>
        <v>5.333333333</v>
      </c>
      <c r="K923" s="53"/>
    </row>
    <row r="924">
      <c r="A924" s="37" t="s">
        <v>424</v>
      </c>
      <c r="B924" s="9">
        <f>B923+F923*(D923*I923-(A!$B$4*(G923+B923/H923)^(1/2)))</f>
        <v>2.439612175</v>
      </c>
      <c r="C924" s="37" t="s">
        <v>425</v>
      </c>
      <c r="D924" s="36">
        <f>D923+(F923*B923*(A!$B$8-D923)/(A!$B$12*A!$B$10))</f>
        <v>0.7853280172</v>
      </c>
      <c r="E924" s="5">
        <v>0.0</v>
      </c>
      <c r="F924" s="45">
        <f t="shared" si="34"/>
        <v>0.03333333333</v>
      </c>
      <c r="G924" s="40">
        <f t="shared" si="35"/>
        <v>0.1666666667</v>
      </c>
      <c r="H924" s="4">
        <f>A!$B$3 * 3</f>
        <v>224.9868</v>
      </c>
      <c r="I924" s="4">
        <f>A!$B$2*E924</f>
        <v>0</v>
      </c>
      <c r="J924" s="54">
        <f t="shared" si="36"/>
        <v>5.366666667</v>
      </c>
      <c r="K924" s="53"/>
    </row>
    <row r="925">
      <c r="A925" s="37" t="s">
        <v>426</v>
      </c>
      <c r="B925" s="9">
        <f>B924+F924*(D924*I924-(A!$B$4*(G924+B924/H924)^(1/2)))</f>
        <v>2.32726034</v>
      </c>
      <c r="C925" s="37" t="s">
        <v>427</v>
      </c>
      <c r="D925" s="36">
        <f>D924+(F924*B924*(A!$B$8-D924)/(A!$B$12*A!$B$10))</f>
        <v>0.785477864</v>
      </c>
      <c r="E925" s="5">
        <v>0.0</v>
      </c>
      <c r="F925" s="45">
        <f t="shared" si="34"/>
        <v>0.03333333333</v>
      </c>
      <c r="G925" s="40">
        <f t="shared" si="35"/>
        <v>0.1666666667</v>
      </c>
      <c r="H925" s="4">
        <f>A!$B$3 * 3</f>
        <v>224.9868</v>
      </c>
      <c r="I925" s="4">
        <f>A!$B$2*E925</f>
        <v>0</v>
      </c>
      <c r="J925" s="54">
        <f t="shared" si="36"/>
        <v>5.4</v>
      </c>
      <c r="K925" s="53"/>
    </row>
    <row r="926">
      <c r="A926" s="37" t="s">
        <v>428</v>
      </c>
      <c r="B926" s="9">
        <f>B925+F925*(D925*I925-(A!$B$4*(G925+B925/H925)^(1/2)))</f>
        <v>2.215066649</v>
      </c>
      <c r="C926" s="37" t="s">
        <v>429</v>
      </c>
      <c r="D926" s="36">
        <f>D925+(F925*B925*(A!$B$8-D925)/(A!$B$12*A!$B$10))</f>
        <v>0.7856206232</v>
      </c>
      <c r="E926" s="5">
        <v>0.0</v>
      </c>
      <c r="F926" s="45">
        <f t="shared" si="34"/>
        <v>0.03333333333</v>
      </c>
      <c r="G926" s="40">
        <f t="shared" si="35"/>
        <v>0.1666666667</v>
      </c>
      <c r="H926" s="4">
        <f>A!$B$3 * 3</f>
        <v>224.9868</v>
      </c>
      <c r="I926" s="4">
        <f>A!$B$2*E926</f>
        <v>0</v>
      </c>
      <c r="J926" s="54">
        <f t="shared" si="36"/>
        <v>5.433333333</v>
      </c>
      <c r="K926" s="53"/>
    </row>
    <row r="927">
      <c r="A927" s="37" t="s">
        <v>430</v>
      </c>
      <c r="B927" s="9">
        <f>B926+F926*(D926*I926-(A!$B$4*(G926+B926/H926)^(1/2)))</f>
        <v>2.103031104</v>
      </c>
      <c r="C927" s="37" t="s">
        <v>431</v>
      </c>
      <c r="D927" s="36">
        <f>D926+(F926*B926*(A!$B$8-D926)/(A!$B$12*A!$B$10))</f>
        <v>0.7857563307</v>
      </c>
      <c r="E927" s="5">
        <v>0.0</v>
      </c>
      <c r="F927" s="45">
        <f t="shared" si="34"/>
        <v>0.03333333333</v>
      </c>
      <c r="G927" s="40">
        <f t="shared" si="35"/>
        <v>0.1666666667</v>
      </c>
      <c r="H927" s="4">
        <f>A!$B$3 * 3</f>
        <v>224.9868</v>
      </c>
      <c r="I927" s="4">
        <f>A!$B$2*E927</f>
        <v>0</v>
      </c>
      <c r="J927" s="54">
        <f t="shared" si="36"/>
        <v>5.466666667</v>
      </c>
      <c r="K927" s="53"/>
    </row>
    <row r="928">
      <c r="A928" s="37" t="s">
        <v>432</v>
      </c>
      <c r="B928" s="9">
        <f>B927+F927*(D927*I927-(A!$B$4*(G927+B927/H927)^(1/2)))</f>
        <v>1.991153704</v>
      </c>
      <c r="C928" s="37" t="s">
        <v>433</v>
      </c>
      <c r="D928" s="36">
        <f>D927+(F927*B927*(A!$B$8-D927)/(A!$B$12*A!$B$10))</f>
        <v>0.7858850215</v>
      </c>
      <c r="E928" s="5">
        <v>0.0</v>
      </c>
      <c r="F928" s="45">
        <f t="shared" si="34"/>
        <v>0.03333333333</v>
      </c>
      <c r="G928" s="40">
        <f t="shared" si="35"/>
        <v>0.1666666667</v>
      </c>
      <c r="H928" s="4">
        <f>A!$B$3 * 3</f>
        <v>224.9868</v>
      </c>
      <c r="I928" s="4">
        <f>A!$B$2*E928</f>
        <v>0</v>
      </c>
      <c r="J928" s="54">
        <f t="shared" si="36"/>
        <v>5.5</v>
      </c>
      <c r="K928" s="53"/>
    </row>
    <row r="929">
      <c r="A929" s="37" t="s">
        <v>434</v>
      </c>
      <c r="B929" s="9">
        <f>B928+F928*(D928*I928-(A!$B$4*(G928+B928/H928)^(1/2)))</f>
        <v>1.879434451</v>
      </c>
      <c r="C929" s="37" t="s">
        <v>435</v>
      </c>
      <c r="D929" s="36">
        <f>D928+(F928*B928*(A!$B$8-D928)/(A!$B$12*A!$B$10))</f>
        <v>0.7860067289</v>
      </c>
      <c r="E929" s="5">
        <v>0.0</v>
      </c>
      <c r="F929" s="45">
        <f t="shared" si="34"/>
        <v>0.03333333333</v>
      </c>
      <c r="G929" s="40">
        <f t="shared" si="35"/>
        <v>0.1666666667</v>
      </c>
      <c r="H929" s="4">
        <f>A!$B$3 * 3</f>
        <v>224.9868</v>
      </c>
      <c r="I929" s="4">
        <f>A!$B$2*E929</f>
        <v>0</v>
      </c>
      <c r="J929" s="54">
        <f t="shared" si="36"/>
        <v>5.533333333</v>
      </c>
      <c r="K929" s="53"/>
    </row>
    <row r="930">
      <c r="A930" s="37" t="s">
        <v>436</v>
      </c>
      <c r="B930" s="9">
        <f>B929+F929*(D929*I929-(A!$B$4*(G929+B929/H929)^(1/2)))</f>
        <v>1.767873343</v>
      </c>
      <c r="C930" s="37" t="s">
        <v>437</v>
      </c>
      <c r="D930" s="36">
        <f>D929+(F929*B929*(A!$B$8-D929)/(A!$B$12*A!$B$10))</f>
        <v>0.786121485</v>
      </c>
      <c r="E930" s="5">
        <v>0.0</v>
      </c>
      <c r="F930" s="45">
        <f t="shared" si="34"/>
        <v>0.03333333333</v>
      </c>
      <c r="G930" s="40">
        <f t="shared" si="35"/>
        <v>0.1666666667</v>
      </c>
      <c r="H930" s="4">
        <f>A!$B$3 * 3</f>
        <v>224.9868</v>
      </c>
      <c r="I930" s="4">
        <f>A!$B$2*E930</f>
        <v>0</v>
      </c>
      <c r="J930" s="54">
        <f t="shared" si="36"/>
        <v>5.566666667</v>
      </c>
      <c r="K930" s="53"/>
    </row>
    <row r="931">
      <c r="A931" s="37" t="s">
        <v>438</v>
      </c>
      <c r="B931" s="9">
        <f>B930+F930*(D930*I930-(A!$B$4*(G930+B930/H930)^(1/2)))</f>
        <v>1.656470381</v>
      </c>
      <c r="C931" s="37" t="s">
        <v>439</v>
      </c>
      <c r="D931" s="36">
        <f>D930+(F930*B930*(A!$B$8-D930)/(A!$B$12*A!$B$10))</f>
        <v>0.7862293207</v>
      </c>
      <c r="E931" s="5">
        <v>0.0</v>
      </c>
      <c r="F931" s="45">
        <f t="shared" si="34"/>
        <v>0.03333333333</v>
      </c>
      <c r="G931" s="40">
        <f t="shared" si="35"/>
        <v>0.1666666667</v>
      </c>
      <c r="H931" s="4">
        <f>A!$B$3 * 3</f>
        <v>224.9868</v>
      </c>
      <c r="I931" s="4">
        <f>A!$B$2*E931</f>
        <v>0</v>
      </c>
      <c r="J931" s="54">
        <f t="shared" si="36"/>
        <v>5.6</v>
      </c>
      <c r="K931" s="53"/>
    </row>
    <row r="932">
      <c r="A932" s="37" t="s">
        <v>440</v>
      </c>
      <c r="B932" s="9">
        <f>B931+F931*(D931*I931-(A!$B$4*(G931+B931/H931)^(1/2)))</f>
        <v>1.545225565</v>
      </c>
      <c r="C932" s="37" t="s">
        <v>441</v>
      </c>
      <c r="D932" s="36">
        <f>D931+(F931*B931*(A!$B$8-D931)/(A!$B$12*A!$B$10))</f>
        <v>0.7863302654</v>
      </c>
      <c r="E932" s="5">
        <v>0.0</v>
      </c>
      <c r="F932" s="45">
        <f t="shared" si="34"/>
        <v>0.03333333333</v>
      </c>
      <c r="G932" s="40">
        <f t="shared" si="35"/>
        <v>0.1666666667</v>
      </c>
      <c r="H932" s="4">
        <f>A!$B$3 * 3</f>
        <v>224.9868</v>
      </c>
      <c r="I932" s="4">
        <f>A!$B$2*E932</f>
        <v>0</v>
      </c>
      <c r="J932" s="54">
        <f t="shared" si="36"/>
        <v>5.633333333</v>
      </c>
      <c r="K932" s="53"/>
    </row>
    <row r="933">
      <c r="A933" s="37" t="s">
        <v>442</v>
      </c>
      <c r="B933" s="9">
        <f>B932+F932*(D932*I932-(A!$B$4*(G932+B932/H932)^(1/2)))</f>
        <v>1.434138896</v>
      </c>
      <c r="C933" s="37" t="s">
        <v>443</v>
      </c>
      <c r="D933" s="36">
        <f>D932+(F932*B932*(A!$B$8-D932)/(A!$B$12*A!$B$10))</f>
        <v>0.7864243474</v>
      </c>
      <c r="E933" s="5">
        <v>0.0</v>
      </c>
      <c r="F933" s="45">
        <f t="shared" si="34"/>
        <v>0.03333333333</v>
      </c>
      <c r="G933" s="40">
        <f t="shared" si="35"/>
        <v>0.1666666667</v>
      </c>
      <c r="H933" s="4">
        <f>A!$B$3 * 3</f>
        <v>224.9868</v>
      </c>
      <c r="I933" s="4">
        <f>A!$B$2*E933</f>
        <v>0</v>
      </c>
      <c r="J933" s="54">
        <f t="shared" si="36"/>
        <v>5.666666667</v>
      </c>
      <c r="K933" s="53"/>
    </row>
    <row r="934">
      <c r="A934" s="37" t="s">
        <v>444</v>
      </c>
      <c r="B934" s="9">
        <f>B933+F933*(D933*I933-(A!$B$4*(G933+B933/H933)^(1/2)))</f>
        <v>1.323210373</v>
      </c>
      <c r="C934" s="37" t="s">
        <v>445</v>
      </c>
      <c r="D934" s="36">
        <f>D933+(F933*B933*(A!$B$8-D933)/(A!$B$12*A!$B$10))</f>
        <v>0.7865115935</v>
      </c>
      <c r="E934" s="5">
        <v>0.0</v>
      </c>
      <c r="F934" s="45">
        <f t="shared" si="34"/>
        <v>0.03333333333</v>
      </c>
      <c r="G934" s="40">
        <f t="shared" si="35"/>
        <v>0.1666666667</v>
      </c>
      <c r="H934" s="4">
        <f>A!$B$3 * 3</f>
        <v>224.9868</v>
      </c>
      <c r="I934" s="4">
        <f>A!$B$2*E934</f>
        <v>0</v>
      </c>
      <c r="J934" s="54">
        <f t="shared" si="36"/>
        <v>5.7</v>
      </c>
      <c r="K934" s="53"/>
    </row>
    <row r="935">
      <c r="A935" s="37" t="s">
        <v>446</v>
      </c>
      <c r="B935" s="9">
        <f>B934+F934*(D934*I934-(A!$B$4*(G934+B934/H934)^(1/2)))</f>
        <v>1.212439997</v>
      </c>
      <c r="C935" s="37" t="s">
        <v>447</v>
      </c>
      <c r="D935" s="36">
        <f>D934+(F934*B934*(A!$B$8-D934)/(A!$B$12*A!$B$10))</f>
        <v>0.7865920294</v>
      </c>
      <c r="E935" s="5">
        <v>0.0</v>
      </c>
      <c r="F935" s="45">
        <f t="shared" si="34"/>
        <v>0.03333333333</v>
      </c>
      <c r="G935" s="40">
        <f t="shared" si="35"/>
        <v>0.1666666667</v>
      </c>
      <c r="H935" s="4">
        <f>A!$B$3 * 3</f>
        <v>224.9868</v>
      </c>
      <c r="I935" s="4">
        <f>A!$B$2*E935</f>
        <v>0</v>
      </c>
      <c r="J935" s="54">
        <f t="shared" si="36"/>
        <v>5.733333333</v>
      </c>
      <c r="K935" s="53"/>
    </row>
    <row r="936">
      <c r="A936" s="37" t="s">
        <v>448</v>
      </c>
      <c r="B936" s="9">
        <f>B935+F935*(D935*I935-(A!$B$4*(G935+B935/H935)^(1/2)))</f>
        <v>1.101827768</v>
      </c>
      <c r="C936" s="37" t="s">
        <v>449</v>
      </c>
      <c r="D936" s="36">
        <f>D935+(F935*B935*(A!$B$8-D935)/(A!$B$12*A!$B$10))</f>
        <v>0.7866656795</v>
      </c>
      <c r="E936" s="5">
        <v>0.0</v>
      </c>
      <c r="F936" s="45">
        <f t="shared" si="34"/>
        <v>0.03333333333</v>
      </c>
      <c r="G936" s="40">
        <f t="shared" si="35"/>
        <v>0.1666666667</v>
      </c>
      <c r="H936" s="4">
        <f>A!$B$3 * 3</f>
        <v>224.9868</v>
      </c>
      <c r="I936" s="4">
        <f>A!$B$2*E936</f>
        <v>0</v>
      </c>
      <c r="J936" s="54">
        <f t="shared" si="36"/>
        <v>5.766666667</v>
      </c>
      <c r="K936" s="53"/>
    </row>
    <row r="937">
      <c r="A937" s="37" t="s">
        <v>450</v>
      </c>
      <c r="B937" s="9">
        <f>B936+F936*(D936*I936-(A!$B$4*(G936+B936/H936)^(1/2)))</f>
        <v>0.9913736858</v>
      </c>
      <c r="C937" s="37" t="s">
        <v>451</v>
      </c>
      <c r="D937" s="36">
        <f>D936+(F936*B936*(A!$B$8-D936)/(A!$B$12*A!$B$10))</f>
        <v>0.7867325669</v>
      </c>
      <c r="E937" s="5">
        <v>0.0</v>
      </c>
      <c r="F937" s="45">
        <f t="shared" si="34"/>
        <v>0.03333333333</v>
      </c>
      <c r="G937" s="40">
        <f t="shared" si="35"/>
        <v>0.1666666667</v>
      </c>
      <c r="H937" s="4">
        <f>A!$B$3 * 3</f>
        <v>224.9868</v>
      </c>
      <c r="I937" s="4">
        <f>A!$B$2*E937</f>
        <v>0</v>
      </c>
      <c r="J937" s="54">
        <f t="shared" si="36"/>
        <v>5.8</v>
      </c>
      <c r="K937" s="53"/>
    </row>
    <row r="938">
      <c r="A938" s="37" t="s">
        <v>452</v>
      </c>
      <c r="B938" s="9">
        <f>B937+F937*(D937*I937-(A!$B$4*(G937+B937/H937)^(1/2)))</f>
        <v>0.8810777508</v>
      </c>
      <c r="C938" s="37" t="s">
        <v>453</v>
      </c>
      <c r="D938" s="36">
        <f>D937+(F937*B937*(A!$B$8-D937)/(A!$B$12*A!$B$10))</f>
        <v>0.7867927136</v>
      </c>
      <c r="E938" s="5">
        <v>0.0</v>
      </c>
      <c r="F938" s="45">
        <f t="shared" si="34"/>
        <v>0.03333333333</v>
      </c>
      <c r="G938" s="40">
        <f t="shared" si="35"/>
        <v>0.1666666667</v>
      </c>
      <c r="H938" s="4">
        <f>A!$B$3 * 3</f>
        <v>224.9868</v>
      </c>
      <c r="I938" s="4">
        <f>A!$B$2*E938</f>
        <v>0</v>
      </c>
      <c r="J938" s="54">
        <f t="shared" si="36"/>
        <v>5.833333333</v>
      </c>
      <c r="K938" s="53"/>
    </row>
    <row r="939">
      <c r="A939" s="37" t="s">
        <v>454</v>
      </c>
      <c r="B939" s="9">
        <f>B938+F938*(D938*I938-(A!$B$4*(G938+B938/H938)^(1/2)))</f>
        <v>0.7709399631</v>
      </c>
      <c r="C939" s="37" t="s">
        <v>455</v>
      </c>
      <c r="D939" s="36">
        <f>D938+(F938*B938*(A!$B$8-D938)/(A!$B$12*A!$B$10))</f>
        <v>0.7868461403</v>
      </c>
      <c r="E939" s="5">
        <v>0.0</v>
      </c>
      <c r="F939" s="45">
        <f t="shared" si="34"/>
        <v>0.03333333333</v>
      </c>
      <c r="G939" s="40">
        <f t="shared" si="35"/>
        <v>0.1666666667</v>
      </c>
      <c r="H939" s="4">
        <f>A!$B$3 * 3</f>
        <v>224.9868</v>
      </c>
      <c r="I939" s="4">
        <f>A!$B$2*E939</f>
        <v>0</v>
      </c>
      <c r="J939" s="54">
        <f t="shared" si="36"/>
        <v>5.866666667</v>
      </c>
      <c r="K939" s="53"/>
    </row>
    <row r="940">
      <c r="A940" s="37" t="s">
        <v>456</v>
      </c>
      <c r="B940" s="9">
        <f>B939+F939*(D939*I939-(A!$B$4*(G939+B939/H939)^(1/2)))</f>
        <v>0.660960323</v>
      </c>
      <c r="C940" s="37" t="s">
        <v>457</v>
      </c>
      <c r="D940" s="36">
        <f>D939+(F939*B939*(A!$B$8-D939)/(A!$B$12*A!$B$10))</f>
        <v>0.7868928664</v>
      </c>
      <c r="E940" s="5">
        <v>0.0</v>
      </c>
      <c r="F940" s="45">
        <f t="shared" si="34"/>
        <v>0.03333333333</v>
      </c>
      <c r="G940" s="40">
        <f t="shared" si="35"/>
        <v>0.1666666667</v>
      </c>
      <c r="H940" s="4">
        <f>A!$B$3 * 3</f>
        <v>224.9868</v>
      </c>
      <c r="I940" s="4">
        <f>A!$B$2*E940</f>
        <v>0</v>
      </c>
      <c r="J940" s="54">
        <f t="shared" si="36"/>
        <v>5.9</v>
      </c>
      <c r="K940" s="53"/>
    </row>
    <row r="941">
      <c r="A941" s="37" t="s">
        <v>458</v>
      </c>
      <c r="B941" s="9">
        <f>B940+F940*(D940*I940-(A!$B$4*(G940+B940/H940)^(1/2)))</f>
        <v>0.5511388305</v>
      </c>
      <c r="C941" s="37" t="s">
        <v>459</v>
      </c>
      <c r="D941" s="36">
        <f>D940+(F940*B940*(A!$B$8-D940)/(A!$B$12*A!$B$10))</f>
        <v>0.7869329102</v>
      </c>
      <c r="E941" s="5">
        <v>0.0</v>
      </c>
      <c r="F941" s="45">
        <f t="shared" si="34"/>
        <v>0.03333333333</v>
      </c>
      <c r="G941" s="40">
        <f t="shared" si="35"/>
        <v>0.1666666667</v>
      </c>
      <c r="H941" s="4">
        <f>A!$B$3 * 3</f>
        <v>224.9868</v>
      </c>
      <c r="I941" s="4">
        <f>A!$B$2*E941</f>
        <v>0</v>
      </c>
      <c r="J941" s="54">
        <f t="shared" si="36"/>
        <v>5.933333333</v>
      </c>
      <c r="K941" s="53"/>
    </row>
    <row r="942">
      <c r="A942" s="37" t="s">
        <v>460</v>
      </c>
      <c r="B942" s="9">
        <f>B941+F941*(D941*I941-(A!$B$4*(G941+B941/H941)^(1/2)))</f>
        <v>0.4414754859</v>
      </c>
      <c r="C942" s="37" t="s">
        <v>461</v>
      </c>
      <c r="D942" s="36">
        <f>D941+(F941*B941*(A!$B$8-D941)/(A!$B$12*A!$B$10))</f>
        <v>0.7869662887</v>
      </c>
      <c r="E942" s="5">
        <v>0.0</v>
      </c>
      <c r="F942" s="45">
        <f t="shared" si="34"/>
        <v>0.03333333333</v>
      </c>
      <c r="G942" s="40">
        <f t="shared" si="35"/>
        <v>0.1666666667</v>
      </c>
      <c r="H942" s="4">
        <f>A!$B$3 * 3</f>
        <v>224.9868</v>
      </c>
      <c r="I942" s="4">
        <f>A!$B$2*E942</f>
        <v>0</v>
      </c>
      <c r="J942" s="54">
        <f t="shared" si="36"/>
        <v>5.966666667</v>
      </c>
      <c r="K942" s="53"/>
    </row>
    <row r="943">
      <c r="A943" s="37" t="s">
        <v>462</v>
      </c>
      <c r="B943" s="9">
        <f>B942+F942*(D942*I942-(A!$B$4*(G942+B942/H942)^(1/2)))</f>
        <v>0.3319702892</v>
      </c>
      <c r="C943" s="37" t="s">
        <v>463</v>
      </c>
      <c r="D943" s="36">
        <f>D942+(F942*B942*(A!$B$8-D942)/(A!$B$12*A!$B$10))</f>
        <v>0.7869930178</v>
      </c>
      <c r="E943" s="5">
        <v>0.0</v>
      </c>
      <c r="F943" s="45">
        <f t="shared" si="34"/>
        <v>0.03333333333</v>
      </c>
      <c r="G943" s="40">
        <f t="shared" si="35"/>
        <v>0.1666666667</v>
      </c>
      <c r="H943" s="4">
        <f>A!$B$3 * 3</f>
        <v>224.9868</v>
      </c>
      <c r="I943" s="4">
        <f>A!$B$2*E943</f>
        <v>0</v>
      </c>
      <c r="J943" s="54">
        <f t="shared" si="36"/>
        <v>6</v>
      </c>
      <c r="K943" s="53"/>
    </row>
    <row r="944">
      <c r="A944" s="37" t="s">
        <v>464</v>
      </c>
      <c r="B944" s="9">
        <f>B943+F943*(D943*I943-(A!$B$4*(G943+B943/H943)^(1/2)))</f>
        <v>0.2226232407</v>
      </c>
      <c r="C944" s="37" t="s">
        <v>465</v>
      </c>
      <c r="D944" s="36">
        <f>D943+(F943*B943*(A!$B$8-D943)/(A!$B$12*A!$B$10))</f>
        <v>0.7870131121</v>
      </c>
      <c r="E944" s="5">
        <v>0.0</v>
      </c>
      <c r="F944" s="45">
        <f t="shared" si="34"/>
        <v>0.03333333333</v>
      </c>
      <c r="G944" s="40">
        <f t="shared" si="35"/>
        <v>0.1666666667</v>
      </c>
      <c r="H944" s="4">
        <f>A!$B$3 * 3</f>
        <v>224.9868</v>
      </c>
      <c r="I944" s="4">
        <f>A!$B$2*E944</f>
        <v>0</v>
      </c>
      <c r="J944" s="54">
        <f t="shared" si="36"/>
        <v>6.033333333</v>
      </c>
      <c r="K944" s="53"/>
    </row>
    <row r="945">
      <c r="A945" s="37" t="s">
        <v>466</v>
      </c>
      <c r="B945" s="9">
        <f>B944+F944*(D944*I944-(A!$B$4*(G944+B944/H944)^(1/2)))</f>
        <v>0.1134343406</v>
      </c>
      <c r="C945" s="37" t="s">
        <v>467</v>
      </c>
      <c r="D945" s="36">
        <f>D944+(F944*B944*(A!$B$8-D944)/(A!$B$12*A!$B$10))</f>
        <v>0.7870265852</v>
      </c>
      <c r="E945" s="5">
        <v>0.0</v>
      </c>
      <c r="F945" s="45">
        <f t="shared" si="34"/>
        <v>0.03333333333</v>
      </c>
      <c r="G945" s="40">
        <f t="shared" si="35"/>
        <v>0.1666666667</v>
      </c>
      <c r="H945" s="4">
        <f>A!$B$3 * 3</f>
        <v>224.9868</v>
      </c>
      <c r="I945" s="4">
        <f>A!$B$2*E945</f>
        <v>0</v>
      </c>
      <c r="J945" s="54">
        <f t="shared" si="36"/>
        <v>6.066666667</v>
      </c>
      <c r="K945" s="53"/>
    </row>
    <row r="946">
      <c r="A946" s="10" t="s">
        <v>468</v>
      </c>
      <c r="B946" s="9">
        <f>B945+F945*(D945*I945-(A!$B$4*(G945+B945/H945)^(1/2)))</f>
        <v>0.00440358892</v>
      </c>
      <c r="C946" s="37" t="s">
        <v>469</v>
      </c>
      <c r="D946" s="36">
        <f>D945+(F945*B945*(A!$B$8-D945)/(A!$B$12*A!$B$10))</f>
        <v>0.7870334494</v>
      </c>
      <c r="E946" s="5">
        <v>0.0</v>
      </c>
      <c r="F946" s="45">
        <f t="shared" si="34"/>
        <v>0.03333333333</v>
      </c>
      <c r="G946" s="40">
        <f t="shared" si="35"/>
        <v>0.1666666667</v>
      </c>
      <c r="H946" s="4">
        <f>A!$B$3 * 3</f>
        <v>224.9868</v>
      </c>
      <c r="I946" s="4">
        <f>A!$B$2*E946</f>
        <v>0</v>
      </c>
      <c r="J946" s="54">
        <f t="shared" si="36"/>
        <v>6.1</v>
      </c>
      <c r="K946" s="53"/>
    </row>
    <row r="947">
      <c r="A947" s="37" t="s">
        <v>470</v>
      </c>
      <c r="B947" s="9">
        <f>B946+F946*(D946*I946-(A!$B$4*(G946+B946/H946)^(1/2)))</f>
        <v>-0.1044690141</v>
      </c>
      <c r="C947" s="37" t="s">
        <v>471</v>
      </c>
      <c r="D947" s="36">
        <f>D946+(F946*B946*(A!$B$8-D946)/(A!$B$12*A!$B$10))</f>
        <v>0.7870337159</v>
      </c>
      <c r="E947" s="5">
        <v>0.0</v>
      </c>
      <c r="F947" s="45">
        <f t="shared" si="34"/>
        <v>0.03333333333</v>
      </c>
      <c r="G947" s="40">
        <f t="shared" si="35"/>
        <v>0.1666666667</v>
      </c>
      <c r="H947" s="4">
        <f>A!$B$3 * 3</f>
        <v>224.9868</v>
      </c>
      <c r="I947" s="4">
        <f>A!$B$2*E947</f>
        <v>0</v>
      </c>
      <c r="J947" s="53"/>
    </row>
    <row r="948">
      <c r="A948" s="26"/>
      <c r="C948" s="26"/>
      <c r="E948" s="26"/>
      <c r="F948" s="27"/>
      <c r="G948" s="30"/>
    </row>
    <row r="949">
      <c r="G949" s="30"/>
    </row>
    <row r="950">
      <c r="G950" s="30"/>
    </row>
    <row r="951">
      <c r="A951" s="24" t="s">
        <v>78</v>
      </c>
      <c r="B951" s="24">
        <v>1.0</v>
      </c>
      <c r="C951" s="4" t="s">
        <v>90</v>
      </c>
      <c r="D951" s="35">
        <f>SUM(F988:F1212)</f>
        <v>7.5</v>
      </c>
      <c r="G951" s="30"/>
    </row>
    <row r="952">
      <c r="A952" s="24" t="s">
        <v>79</v>
      </c>
      <c r="B952" s="24">
        <f> 85 / 1000</f>
        <v>0.085</v>
      </c>
      <c r="G952" s="30"/>
    </row>
    <row r="953">
      <c r="A953" s="4" t="s">
        <v>91</v>
      </c>
      <c r="B953" s="4">
        <v>5.0</v>
      </c>
      <c r="G953" s="30"/>
    </row>
    <row r="954">
      <c r="G954" s="30"/>
    </row>
    <row r="955">
      <c r="D955" s="36"/>
      <c r="E955" s="12" t="s">
        <v>92</v>
      </c>
    </row>
    <row r="956">
      <c r="A956" s="37" t="s">
        <v>93</v>
      </c>
      <c r="C956" s="37" t="s">
        <v>94</v>
      </c>
      <c r="D956" s="36"/>
      <c r="E956" s="38" t="s">
        <v>95</v>
      </c>
      <c r="F956" s="39" t="s">
        <v>96</v>
      </c>
      <c r="G956" s="40" t="s">
        <v>97</v>
      </c>
      <c r="H956" s="4" t="s">
        <v>98</v>
      </c>
      <c r="I956" s="4" t="s">
        <v>99</v>
      </c>
      <c r="J956" s="4" t="s">
        <v>100</v>
      </c>
    </row>
    <row r="957">
      <c r="A957" s="37" t="s">
        <v>102</v>
      </c>
      <c r="B957" s="16">
        <v>0.0</v>
      </c>
      <c r="C957" s="37" t="s">
        <v>103</v>
      </c>
      <c r="D957" s="42">
        <v>0.6</v>
      </c>
      <c r="E957" s="43">
        <f t="shared" ref="E957:E986" si="37">$B$952</f>
        <v>0.085</v>
      </c>
      <c r="F957" s="39">
        <f t="shared" ref="F957:F1212" si="38">$B$951/30</f>
        <v>0.03333333333</v>
      </c>
      <c r="G957" s="40">
        <f t="shared" ref="G957:G1213" si="39">0.5/3</f>
        <v>0.1666666667</v>
      </c>
      <c r="H957" s="4">
        <f>A!$B$3 * 3</f>
        <v>224.9868</v>
      </c>
      <c r="I957" s="4">
        <f>A!$B$2*E957</f>
        <v>52.41424587</v>
      </c>
      <c r="J957" s="4">
        <v>0.0</v>
      </c>
    </row>
    <row r="958">
      <c r="A958" s="37" t="s">
        <v>104</v>
      </c>
      <c r="B958" s="9">
        <f>B957+F957*(D957*I957-(A!$B$4*(G957+B957/H957)^(1/2)))</f>
        <v>0.9394187065</v>
      </c>
      <c r="C958" s="37" t="s">
        <v>105</v>
      </c>
      <c r="D958" s="36">
        <f>D957+(F957*B957*(A!$B$8-D957)/(A!$B$12*A!$B$10))</f>
        <v>0.6</v>
      </c>
      <c r="E958" s="43">
        <f t="shared" si="37"/>
        <v>0.085</v>
      </c>
      <c r="F958" s="39">
        <f t="shared" si="38"/>
        <v>0.03333333333</v>
      </c>
      <c r="G958" s="40">
        <f t="shared" si="39"/>
        <v>0.1666666667</v>
      </c>
      <c r="H958" s="4">
        <f>A!$B$3 * 3</f>
        <v>224.9868</v>
      </c>
      <c r="I958" s="4">
        <f>A!$B$2*E958</f>
        <v>52.41424587</v>
      </c>
      <c r="J958" s="27">
        <f>F957</f>
        <v>0.03333333333</v>
      </c>
    </row>
    <row r="959">
      <c r="A959" s="37" t="s">
        <v>106</v>
      </c>
      <c r="B959" s="9">
        <f>B958+F958*(D958*I958-(A!$B$4*(G958+B958/H958)^(1/2)))</f>
        <v>1.877482156</v>
      </c>
      <c r="C959" s="37" t="s">
        <v>107</v>
      </c>
      <c r="D959" s="36">
        <f>D958+(F958*B958*(A!$B$8-D958)/(A!$B$12*A!$B$10))</f>
        <v>0.6001509559</v>
      </c>
      <c r="E959" s="43">
        <f t="shared" si="37"/>
        <v>0.085</v>
      </c>
      <c r="F959" s="39">
        <f t="shared" si="38"/>
        <v>0.03333333333</v>
      </c>
      <c r="G959" s="40">
        <f t="shared" si="39"/>
        <v>0.1666666667</v>
      </c>
      <c r="H959" s="4">
        <f>A!$B$3 * 3</f>
        <v>224.9868</v>
      </c>
      <c r="I959" s="4">
        <f>A!$B$2*E959</f>
        <v>52.41424587</v>
      </c>
      <c r="J959" s="27">
        <f t="shared" ref="J959:J1212" si="40">J958+F958</f>
        <v>0.06666666667</v>
      </c>
    </row>
    <row r="960">
      <c r="A960" s="37" t="s">
        <v>108</v>
      </c>
      <c r="B960" s="9">
        <f>B959+F959*(D959*I959-(A!$B$4*(G959+B959/H959)^(1/2)))</f>
        <v>2.814472472</v>
      </c>
      <c r="C960" s="37" t="s">
        <v>109</v>
      </c>
      <c r="D960" s="36">
        <f>D959+(F959*B959*(A!$B$8-D959)/(A!$B$12*A!$B$10))</f>
        <v>0.600452498</v>
      </c>
      <c r="E960" s="43">
        <f t="shared" si="37"/>
        <v>0.085</v>
      </c>
      <c r="F960" s="39">
        <f t="shared" si="38"/>
        <v>0.03333333333</v>
      </c>
      <c r="G960" s="40">
        <f t="shared" si="39"/>
        <v>0.1666666667</v>
      </c>
      <c r="H960" s="4">
        <f>A!$B$3 * 3</f>
        <v>224.9868</v>
      </c>
      <c r="I960" s="4">
        <f>A!$B$2*E960</f>
        <v>52.41424587</v>
      </c>
      <c r="J960" s="27">
        <f t="shared" si="40"/>
        <v>0.1</v>
      </c>
    </row>
    <row r="961">
      <c r="A961" s="37" t="s">
        <v>110</v>
      </c>
      <c r="B961" s="9">
        <f>B960+F960*(D960*I960-(A!$B$4*(G960+B960/H960)^(1/2)))</f>
        <v>3.750670085</v>
      </c>
      <c r="C961" s="37" t="s">
        <v>111</v>
      </c>
      <c r="D961" s="36">
        <f>D960+(F960*B960*(A!$B$8-D960)/(A!$B$12*A!$B$10))</f>
        <v>0.6009040754</v>
      </c>
      <c r="E961" s="43">
        <f t="shared" si="37"/>
        <v>0.085</v>
      </c>
      <c r="F961" s="39">
        <f t="shared" si="38"/>
        <v>0.03333333333</v>
      </c>
      <c r="G961" s="40">
        <f t="shared" si="39"/>
        <v>0.1666666667</v>
      </c>
      <c r="H961" s="4">
        <f>A!$B$3 * 3</f>
        <v>224.9868</v>
      </c>
      <c r="I961" s="4">
        <f>A!$B$2*E961</f>
        <v>52.41424587</v>
      </c>
      <c r="J961" s="27">
        <f t="shared" si="40"/>
        <v>0.1333333333</v>
      </c>
    </row>
    <row r="962">
      <c r="A962" s="37" t="s">
        <v>112</v>
      </c>
      <c r="B962" s="9">
        <f>B961+F961*(D961*I961-(A!$B$4*(G961+B961/H961)^(1/2)))</f>
        <v>4.686353473</v>
      </c>
      <c r="C962" s="37" t="s">
        <v>113</v>
      </c>
      <c r="D962" s="36">
        <f>D961+(F961*B961*(A!$B$8-D961)/(A!$B$12*A!$B$10))</f>
        <v>0.601504957</v>
      </c>
      <c r="E962" s="43">
        <f t="shared" si="37"/>
        <v>0.085</v>
      </c>
      <c r="F962" s="39">
        <f t="shared" si="38"/>
        <v>0.03333333333</v>
      </c>
      <c r="G962" s="40">
        <f t="shared" si="39"/>
        <v>0.1666666667</v>
      </c>
      <c r="H962" s="4">
        <f>A!$B$3 * 3</f>
        <v>224.9868</v>
      </c>
      <c r="I962" s="4">
        <f>A!$B$2*E962</f>
        <v>52.41424587</v>
      </c>
      <c r="J962" s="27">
        <f t="shared" si="40"/>
        <v>0.1666666667</v>
      </c>
    </row>
    <row r="963">
      <c r="A963" s="37" t="s">
        <v>114</v>
      </c>
      <c r="B963" s="9">
        <f>B962+F962*(D962*I962-(A!$B$4*(G962+B962/H962)^(1/2)))</f>
        <v>5.621798903</v>
      </c>
      <c r="C963" s="37" t="s">
        <v>115</v>
      </c>
      <c r="D963" s="36">
        <f>D962+(F962*B962*(A!$B$8-D962)/(A!$B$12*A!$B$10))</f>
        <v>0.6022542328</v>
      </c>
      <c r="E963" s="43">
        <f t="shared" si="37"/>
        <v>0.085</v>
      </c>
      <c r="F963" s="39">
        <f t="shared" si="38"/>
        <v>0.03333333333</v>
      </c>
      <c r="G963" s="40">
        <f t="shared" si="39"/>
        <v>0.1666666667</v>
      </c>
      <c r="H963" s="4">
        <f>A!$B$3 * 3</f>
        <v>224.9868</v>
      </c>
      <c r="I963" s="4">
        <f>A!$B$2*E963</f>
        <v>52.41424587</v>
      </c>
      <c r="J963" s="27">
        <f t="shared" si="40"/>
        <v>0.2</v>
      </c>
    </row>
    <row r="964">
      <c r="A964" s="37" t="s">
        <v>116</v>
      </c>
      <c r="B964" s="9">
        <f>B963+F963*(D963*I963-(A!$B$4*(G963+B963/H963)^(1/2)))</f>
        <v>6.557280165</v>
      </c>
      <c r="C964" s="37" t="s">
        <v>117</v>
      </c>
      <c r="D964" s="36">
        <f>D963+(F963*B963*(A!$B$8-D963)/(A!$B$12*A!$B$10))</f>
        <v>0.6031508157</v>
      </c>
      <c r="E964" s="43">
        <f t="shared" si="37"/>
        <v>0.085</v>
      </c>
      <c r="F964" s="39">
        <f t="shared" si="38"/>
        <v>0.03333333333</v>
      </c>
      <c r="G964" s="40">
        <f t="shared" si="39"/>
        <v>0.1666666667</v>
      </c>
      <c r="H964" s="4">
        <f>A!$B$3 * 3</f>
        <v>224.9868</v>
      </c>
      <c r="I964" s="4">
        <f>A!$B$2*E964</f>
        <v>52.41424587</v>
      </c>
      <c r="J964" s="27">
        <f t="shared" si="40"/>
        <v>0.2333333333</v>
      </c>
    </row>
    <row r="965">
      <c r="A965" s="37" t="s">
        <v>118</v>
      </c>
      <c r="B965" s="9">
        <f>B964+F964*(D964*I964-(A!$B$4*(G964+B964/H964)^(1/2)))</f>
        <v>7.493068318</v>
      </c>
      <c r="C965" s="37" t="s">
        <v>119</v>
      </c>
      <c r="D965" s="36">
        <f>D964+(F964*B964*(A!$B$8-D964)/(A!$B$12*A!$B$10))</f>
        <v>0.6041934431</v>
      </c>
      <c r="E965" s="43">
        <f t="shared" si="37"/>
        <v>0.085</v>
      </c>
      <c r="F965" s="39">
        <f t="shared" si="38"/>
        <v>0.03333333333</v>
      </c>
      <c r="G965" s="40">
        <f t="shared" si="39"/>
        <v>0.1666666667</v>
      </c>
      <c r="H965" s="4">
        <f>A!$B$3 * 3</f>
        <v>224.9868</v>
      </c>
      <c r="I965" s="4">
        <f>A!$B$2*E965</f>
        <v>52.41424587</v>
      </c>
      <c r="J965" s="27">
        <f t="shared" si="40"/>
        <v>0.2666666667</v>
      </c>
    </row>
    <row r="966">
      <c r="A966" s="37" t="s">
        <v>120</v>
      </c>
      <c r="B966" s="9">
        <f>B965+F965*(D965*I965-(A!$B$4*(G965+B965/H965)^(1/2)))</f>
        <v>8.429431418</v>
      </c>
      <c r="C966" s="37" t="s">
        <v>121</v>
      </c>
      <c r="D966" s="36">
        <f>D965+(F965*B965*(A!$B$8-D965)/(A!$B$12*A!$B$10))</f>
        <v>0.605380679</v>
      </c>
      <c r="E966" s="43">
        <f t="shared" si="37"/>
        <v>0.085</v>
      </c>
      <c r="F966" s="39">
        <f t="shared" si="38"/>
        <v>0.03333333333</v>
      </c>
      <c r="G966" s="40">
        <f t="shared" si="39"/>
        <v>0.1666666667</v>
      </c>
      <c r="H966" s="4">
        <f>A!$B$3 * 3</f>
        <v>224.9868</v>
      </c>
      <c r="I966" s="4">
        <f>A!$B$2*E966</f>
        <v>52.41424587</v>
      </c>
      <c r="J966" s="27">
        <f t="shared" si="40"/>
        <v>0.3</v>
      </c>
    </row>
    <row r="967">
      <c r="A967" s="37" t="s">
        <v>122</v>
      </c>
      <c r="B967" s="9">
        <f>B966+F966*(D966*I966-(A!$B$4*(G966+B966/H966)^(1/2)))</f>
        <v>9.366634261</v>
      </c>
      <c r="C967" s="37" t="s">
        <v>123</v>
      </c>
      <c r="D967" s="36">
        <f>D966+(F966*B966*(A!$B$8-D966)/(A!$B$12*A!$B$10))</f>
        <v>0.606710916</v>
      </c>
      <c r="E967" s="43">
        <f t="shared" si="37"/>
        <v>0.085</v>
      </c>
      <c r="F967" s="39">
        <f t="shared" si="38"/>
        <v>0.03333333333</v>
      </c>
      <c r="G967" s="40">
        <f t="shared" si="39"/>
        <v>0.1666666667</v>
      </c>
      <c r="H967" s="4">
        <f>A!$B$3 * 3</f>
        <v>224.9868</v>
      </c>
      <c r="I967" s="4">
        <f>A!$B$2*E967</f>
        <v>52.41424587</v>
      </c>
      <c r="J967" s="27">
        <f t="shared" si="40"/>
        <v>0.3333333333</v>
      </c>
    </row>
    <row r="968">
      <c r="A968" s="37" t="s">
        <v>124</v>
      </c>
      <c r="B968" s="9">
        <f>B967+F967*(D967*I967-(A!$B$4*(G967+B967/H967)^(1/2)))</f>
        <v>10.30493812</v>
      </c>
      <c r="C968" s="37" t="s">
        <v>125</v>
      </c>
      <c r="D968" s="36">
        <f>D967+(F967*B967*(A!$B$8-D967)/(A!$B$12*A!$B$10))</f>
        <v>0.6081823778</v>
      </c>
      <c r="E968" s="43">
        <f t="shared" si="37"/>
        <v>0.085</v>
      </c>
      <c r="F968" s="39">
        <f t="shared" si="38"/>
        <v>0.03333333333</v>
      </c>
      <c r="G968" s="40">
        <f t="shared" si="39"/>
        <v>0.1666666667</v>
      </c>
      <c r="H968" s="4">
        <f>A!$B$3 * 3</f>
        <v>224.9868</v>
      </c>
      <c r="I968" s="4">
        <f>A!$B$2*E968</f>
        <v>52.41424587</v>
      </c>
      <c r="J968" s="27">
        <f t="shared" si="40"/>
        <v>0.3666666667</v>
      </c>
    </row>
    <row r="969">
      <c r="A969" s="37" t="s">
        <v>126</v>
      </c>
      <c r="B969" s="9">
        <f>B968+F968*(D968*I968-(A!$B$4*(G968+B968/H968)^(1/2)))</f>
        <v>11.2446005</v>
      </c>
      <c r="C969" s="37" t="s">
        <v>127</v>
      </c>
      <c r="D969" s="36">
        <f>D968+(F968*B968*(A!$B$8-D968)/(A!$B$12*A!$B$10))</f>
        <v>0.6097931215</v>
      </c>
      <c r="E969" s="43">
        <f t="shared" si="37"/>
        <v>0.085</v>
      </c>
      <c r="F969" s="39">
        <f t="shared" si="38"/>
        <v>0.03333333333</v>
      </c>
      <c r="G969" s="40">
        <f t="shared" si="39"/>
        <v>0.1666666667</v>
      </c>
      <c r="H969" s="4">
        <f>A!$B$3 * 3</f>
        <v>224.9868</v>
      </c>
      <c r="I969" s="4">
        <f>A!$B$2*E969</f>
        <v>52.41424587</v>
      </c>
      <c r="J969" s="27">
        <f t="shared" si="40"/>
        <v>0.4</v>
      </c>
    </row>
    <row r="970">
      <c r="A970" s="37" t="s">
        <v>128</v>
      </c>
      <c r="B970" s="9">
        <f>B969+F969*(D969*I969-(A!$B$4*(G969+B969/H969)^(1/2)))</f>
        <v>12.18587484</v>
      </c>
      <c r="C970" s="37" t="s">
        <v>129</v>
      </c>
      <c r="D970" s="36">
        <f>D969+(F969*B969*(A!$B$8-D969)/(A!$B$12*A!$B$10))</f>
        <v>0.6115410403</v>
      </c>
      <c r="E970" s="43">
        <f t="shared" si="37"/>
        <v>0.085</v>
      </c>
      <c r="F970" s="39">
        <f t="shared" si="38"/>
        <v>0.03333333333</v>
      </c>
      <c r="G970" s="40">
        <f t="shared" si="39"/>
        <v>0.1666666667</v>
      </c>
      <c r="H970" s="4">
        <f>A!$B$3 * 3</f>
        <v>224.9868</v>
      </c>
      <c r="I970" s="4">
        <f>A!$B$2*E970</f>
        <v>52.41424587</v>
      </c>
      <c r="J970" s="27">
        <f t="shared" si="40"/>
        <v>0.4333333333</v>
      </c>
    </row>
    <row r="971">
      <c r="A971" s="37" t="s">
        <v>130</v>
      </c>
      <c r="B971" s="9">
        <f>B970+F970*(D970*I970-(A!$B$4*(G970+B970/H970)^(1/2)))</f>
        <v>13.12901032</v>
      </c>
      <c r="C971" s="37" t="s">
        <v>131</v>
      </c>
      <c r="D971" s="36">
        <f>D970+(F970*B970*(A!$B$8-D970)/(A!$B$12*A!$B$10))</f>
        <v>0.6134238667</v>
      </c>
      <c r="E971" s="43">
        <f t="shared" si="37"/>
        <v>0.085</v>
      </c>
      <c r="F971" s="39">
        <f t="shared" si="38"/>
        <v>0.03333333333</v>
      </c>
      <c r="G971" s="40">
        <f t="shared" si="39"/>
        <v>0.1666666667</v>
      </c>
      <c r="H971" s="4">
        <f>A!$B$3 * 3</f>
        <v>224.9868</v>
      </c>
      <c r="I971" s="4">
        <f>A!$B$2*E971</f>
        <v>52.41424587</v>
      </c>
      <c r="J971" s="27">
        <f t="shared" si="40"/>
        <v>0.4666666667</v>
      </c>
    </row>
    <row r="972">
      <c r="A972" s="37" t="s">
        <v>132</v>
      </c>
      <c r="B972" s="9">
        <f>B971+F971*(D971*I971-(A!$B$4*(G971+B971/H971)^(1/2)))</f>
        <v>14.07425155</v>
      </c>
      <c r="C972" s="37" t="s">
        <v>133</v>
      </c>
      <c r="D972" s="36">
        <f>D971+(F971*B971*(A!$B$8-D971)/(A!$B$12*A!$B$10))</f>
        <v>0.6154391752</v>
      </c>
      <c r="E972" s="43">
        <f t="shared" si="37"/>
        <v>0.085</v>
      </c>
      <c r="F972" s="39">
        <f t="shared" si="38"/>
        <v>0.03333333333</v>
      </c>
      <c r="G972" s="40">
        <f t="shared" si="39"/>
        <v>0.1666666667</v>
      </c>
      <c r="H972" s="4">
        <f>A!$B$3 * 3</f>
        <v>224.9868</v>
      </c>
      <c r="I972" s="4">
        <f>A!$B$2*E972</f>
        <v>52.41424587</v>
      </c>
      <c r="J972" s="27">
        <f t="shared" si="40"/>
        <v>0.5</v>
      </c>
    </row>
    <row r="973">
      <c r="A973" s="37" t="s">
        <v>134</v>
      </c>
      <c r="B973" s="9">
        <f>B972+F972*(D972*I972-(A!$B$4*(G972+B972/H972)^(1/2)))</f>
        <v>15.02183838</v>
      </c>
      <c r="C973" s="37" t="s">
        <v>135</v>
      </c>
      <c r="D973" s="36">
        <f>D972+(F972*B972*(A!$B$8-D972)/(A!$B$12*A!$B$10))</f>
        <v>0.6175843859</v>
      </c>
      <c r="E973" s="43">
        <f t="shared" si="37"/>
        <v>0.085</v>
      </c>
      <c r="F973" s="39">
        <f t="shared" si="38"/>
        <v>0.03333333333</v>
      </c>
      <c r="G973" s="40">
        <f t="shared" si="39"/>
        <v>0.1666666667</v>
      </c>
      <c r="H973" s="4">
        <f>A!$B$3 * 3</f>
        <v>224.9868</v>
      </c>
      <c r="I973" s="4">
        <f>A!$B$2*E973</f>
        <v>52.41424587</v>
      </c>
      <c r="J973" s="27">
        <f t="shared" si="40"/>
        <v>0.5333333333</v>
      </c>
    </row>
    <row r="974">
      <c r="A974" s="37" t="s">
        <v>136</v>
      </c>
      <c r="B974" s="9">
        <f>B973+F973*(D973*I973-(A!$B$4*(G973+B973/H973)^(1/2)))</f>
        <v>15.9720056</v>
      </c>
      <c r="C974" s="37" t="s">
        <v>137</v>
      </c>
      <c r="D974" s="36">
        <f>D973+(F973*B973*(A!$B$8-D973)/(A!$B$12*A!$B$10))</f>
        <v>0.6198567678</v>
      </c>
      <c r="E974" s="43">
        <f t="shared" si="37"/>
        <v>0.085</v>
      </c>
      <c r="F974" s="39">
        <f t="shared" si="38"/>
        <v>0.03333333333</v>
      </c>
      <c r="G974" s="40">
        <f t="shared" si="39"/>
        <v>0.1666666667</v>
      </c>
      <c r="H974" s="4">
        <f>A!$B$3 * 3</f>
        <v>224.9868</v>
      </c>
      <c r="I974" s="4">
        <f>A!$B$2*E974</f>
        <v>52.41424587</v>
      </c>
      <c r="J974" s="27">
        <f t="shared" si="40"/>
        <v>0.5666666667</v>
      </c>
    </row>
    <row r="975">
      <c r="A975" s="37" t="s">
        <v>138</v>
      </c>
      <c r="B975" s="9">
        <f>B974+F974*(D974*I974-(A!$B$4*(G974+B974/H974)^(1/2)))</f>
        <v>16.92498275</v>
      </c>
      <c r="C975" s="37" t="s">
        <v>139</v>
      </c>
      <c r="D975" s="36">
        <f>D974+(F974*B974*(A!$B$8-D974)/(A!$B$12*A!$B$10))</f>
        <v>0.6222534426</v>
      </c>
      <c r="E975" s="43">
        <f t="shared" si="37"/>
        <v>0.085</v>
      </c>
      <c r="F975" s="39">
        <f t="shared" si="38"/>
        <v>0.03333333333</v>
      </c>
      <c r="G975" s="40">
        <f t="shared" si="39"/>
        <v>0.1666666667</v>
      </c>
      <c r="H975" s="4">
        <f>A!$B$3 * 3</f>
        <v>224.9868</v>
      </c>
      <c r="I975" s="4">
        <f>A!$B$2*E975</f>
        <v>52.41424587</v>
      </c>
      <c r="J975" s="27">
        <f t="shared" si="40"/>
        <v>0.6</v>
      </c>
    </row>
    <row r="976">
      <c r="A976" s="37" t="s">
        <v>140</v>
      </c>
      <c r="B976" s="9">
        <f>B975+F975*(D975*I975-(A!$B$4*(G975+B975/H975)^(1/2)))</f>
        <v>17.88099387</v>
      </c>
      <c r="C976" s="37" t="s">
        <v>141</v>
      </c>
      <c r="D976" s="36">
        <f>D975+(F975*B975*(A!$B$8-D975)/(A!$B$12*A!$B$10))</f>
        <v>0.6247713889</v>
      </c>
      <c r="E976" s="43">
        <f t="shared" si="37"/>
        <v>0.085</v>
      </c>
      <c r="F976" s="39">
        <f t="shared" si="38"/>
        <v>0.03333333333</v>
      </c>
      <c r="G976" s="40">
        <f t="shared" si="39"/>
        <v>0.1666666667</v>
      </c>
      <c r="H976" s="4">
        <f>A!$B$3 * 3</f>
        <v>224.9868</v>
      </c>
      <c r="I976" s="4">
        <f>A!$B$2*E976</f>
        <v>52.41424587</v>
      </c>
      <c r="J976" s="27">
        <f t="shared" si="40"/>
        <v>0.6333333333</v>
      </c>
    </row>
    <row r="977">
      <c r="A977" s="37" t="s">
        <v>142</v>
      </c>
      <c r="B977" s="9">
        <f>B976+F976*(D976*I976-(A!$B$4*(G976+B976/H976)^(1/2)))</f>
        <v>18.84025726</v>
      </c>
      <c r="C977" s="37" t="s">
        <v>143</v>
      </c>
      <c r="D977" s="36">
        <f>D976+(F976*B976*(A!$B$8-D976)/(A!$B$12*A!$B$10))</f>
        <v>0.6274074457</v>
      </c>
      <c r="E977" s="43">
        <f t="shared" si="37"/>
        <v>0.085</v>
      </c>
      <c r="F977" s="39">
        <f t="shared" si="38"/>
        <v>0.03333333333</v>
      </c>
      <c r="G977" s="40">
        <f t="shared" si="39"/>
        <v>0.1666666667</v>
      </c>
      <c r="H977" s="4">
        <f>A!$B$3 * 3</f>
        <v>224.9868</v>
      </c>
      <c r="I977" s="4">
        <f>A!$B$2*E977</f>
        <v>52.41424587</v>
      </c>
      <c r="J977" s="27">
        <f t="shared" si="40"/>
        <v>0.6666666667</v>
      </c>
    </row>
    <row r="978">
      <c r="A978" s="37" t="s">
        <v>144</v>
      </c>
      <c r="B978" s="9">
        <f>B977+F977*(D977*I977-(A!$B$4*(G977+B977/H977)^(1/2)))</f>
        <v>19.8029853</v>
      </c>
      <c r="C978" s="37" t="s">
        <v>145</v>
      </c>
      <c r="D978" s="36">
        <f>D977+(F977*B977*(A!$B$8-D977)/(A!$B$12*A!$B$10))</f>
        <v>0.6301583174</v>
      </c>
      <c r="E978" s="43">
        <f t="shared" si="37"/>
        <v>0.085</v>
      </c>
      <c r="F978" s="39">
        <f t="shared" si="38"/>
        <v>0.03333333333</v>
      </c>
      <c r="G978" s="40">
        <f t="shared" si="39"/>
        <v>0.1666666667</v>
      </c>
      <c r="H978" s="4">
        <f>A!$B$3 * 3</f>
        <v>224.9868</v>
      </c>
      <c r="I978" s="4">
        <f>A!$B$2*E978</f>
        <v>52.41424587</v>
      </c>
      <c r="J978" s="27">
        <f t="shared" si="40"/>
        <v>0.7</v>
      </c>
    </row>
    <row r="979">
      <c r="A979" s="37" t="s">
        <v>146</v>
      </c>
      <c r="B979" s="9">
        <f>B978+F978*(D978*I978-(A!$B$4*(G978+B978/H978)^(1/2)))</f>
        <v>20.76938417</v>
      </c>
      <c r="C979" s="37" t="s">
        <v>147</v>
      </c>
      <c r="D979" s="36">
        <f>D978+(F978*B978*(A!$B$8-D978)/(A!$B$12*A!$B$10))</f>
        <v>0.6330205784</v>
      </c>
      <c r="E979" s="43">
        <f t="shared" si="37"/>
        <v>0.085</v>
      </c>
      <c r="F979" s="39">
        <f t="shared" si="38"/>
        <v>0.03333333333</v>
      </c>
      <c r="G979" s="40">
        <f t="shared" si="39"/>
        <v>0.1666666667</v>
      </c>
      <c r="H979" s="4">
        <f>A!$B$3 * 3</f>
        <v>224.9868</v>
      </c>
      <c r="I979" s="4">
        <f>A!$B$2*E979</f>
        <v>52.41424587</v>
      </c>
      <c r="J979" s="27">
        <f t="shared" si="40"/>
        <v>0.7333333333</v>
      </c>
    </row>
    <row r="980">
      <c r="A980" s="37" t="s">
        <v>148</v>
      </c>
      <c r="B980" s="9">
        <f>B979+F979*(D979*I979-(A!$B$4*(G979+B979/H979)^(1/2)))</f>
        <v>21.73965372</v>
      </c>
      <c r="C980" s="37" t="s">
        <v>149</v>
      </c>
      <c r="D980" s="36">
        <f>D979+(F979*B979*(A!$B$8-D979)/(A!$B$12*A!$B$10))</f>
        <v>0.6359906775</v>
      </c>
      <c r="E980" s="43">
        <f t="shared" si="37"/>
        <v>0.085</v>
      </c>
      <c r="F980" s="39">
        <f t="shared" si="38"/>
        <v>0.03333333333</v>
      </c>
      <c r="G980" s="40">
        <f t="shared" si="39"/>
        <v>0.1666666667</v>
      </c>
      <c r="H980" s="4">
        <f>A!$B$3 * 3</f>
        <v>224.9868</v>
      </c>
      <c r="I980" s="4">
        <f>A!$B$2*E980</f>
        <v>52.41424587</v>
      </c>
      <c r="J980" s="27">
        <f t="shared" si="40"/>
        <v>0.7666666667</v>
      </c>
    </row>
    <row r="981">
      <c r="A981" s="37" t="s">
        <v>150</v>
      </c>
      <c r="B981" s="9">
        <f>B980+F980*(D980*I980-(A!$B$4*(G980+B980/H980)^(1/2)))</f>
        <v>22.71398721</v>
      </c>
      <c r="C981" s="37" t="s">
        <v>151</v>
      </c>
      <c r="D981" s="36">
        <f>D980+(F980*B980*(A!$B$8-D980)/(A!$B$12*A!$B$10))</f>
        <v>0.6390649433</v>
      </c>
      <c r="E981" s="43">
        <f t="shared" si="37"/>
        <v>0.085</v>
      </c>
      <c r="F981" s="39">
        <f t="shared" si="38"/>
        <v>0.03333333333</v>
      </c>
      <c r="G981" s="40">
        <f t="shared" si="39"/>
        <v>0.1666666667</v>
      </c>
      <c r="H981" s="4">
        <f>A!$B$3 * 3</f>
        <v>224.9868</v>
      </c>
      <c r="I981" s="4">
        <f>A!$B$2*E981</f>
        <v>52.41424587</v>
      </c>
      <c r="J981" s="27">
        <f t="shared" si="40"/>
        <v>0.8</v>
      </c>
    </row>
    <row r="982">
      <c r="A982" s="37" t="s">
        <v>152</v>
      </c>
      <c r="B982" s="9">
        <f>B981+F981*(D981*I981-(A!$B$4*(G981+B981/H981)^(1/2)))</f>
        <v>23.69257117</v>
      </c>
      <c r="C982" s="37" t="s">
        <v>153</v>
      </c>
      <c r="D982" s="36">
        <f>D981+(F981*B981*(A!$B$8-D981)/(A!$B$12*A!$B$10))</f>
        <v>0.6422395896</v>
      </c>
      <c r="E982" s="43">
        <f t="shared" si="37"/>
        <v>0.085</v>
      </c>
      <c r="F982" s="39">
        <f t="shared" si="38"/>
        <v>0.03333333333</v>
      </c>
      <c r="G982" s="40">
        <f t="shared" si="39"/>
        <v>0.1666666667</v>
      </c>
      <c r="H982" s="4">
        <f>A!$B$3 * 3</f>
        <v>224.9868</v>
      </c>
      <c r="I982" s="4">
        <f>A!$B$2*E982</f>
        <v>52.41424587</v>
      </c>
      <c r="J982" s="27">
        <f t="shared" si="40"/>
        <v>0.8333333333</v>
      </c>
    </row>
    <row r="983">
      <c r="A983" s="37" t="s">
        <v>154</v>
      </c>
      <c r="B983" s="9">
        <f>B982+F982*(D982*I982-(A!$B$4*(G982+B982/H982)^(1/2)))</f>
        <v>24.67558517</v>
      </c>
      <c r="C983" s="37" t="s">
        <v>155</v>
      </c>
      <c r="D983" s="36">
        <f>D982+(F982*B982*(A!$B$8-D982)/(A!$B$12*A!$B$10))</f>
        <v>0.6455107206</v>
      </c>
      <c r="E983" s="43">
        <f t="shared" si="37"/>
        <v>0.085</v>
      </c>
      <c r="F983" s="39">
        <f t="shared" si="38"/>
        <v>0.03333333333</v>
      </c>
      <c r="G983" s="40">
        <f t="shared" si="39"/>
        <v>0.1666666667</v>
      </c>
      <c r="H983" s="4">
        <f>A!$B$3 * 3</f>
        <v>224.9868</v>
      </c>
      <c r="I983" s="4">
        <f>A!$B$2*E983</f>
        <v>52.41424587</v>
      </c>
      <c r="J983" s="27">
        <f t="shared" si="40"/>
        <v>0.8666666667</v>
      </c>
    </row>
    <row r="984">
      <c r="A984" s="37" t="s">
        <v>156</v>
      </c>
      <c r="B984" s="9">
        <f>B983+F983*(D983*I983-(A!$B$4*(G983+B983/H983)^(1/2)))</f>
        <v>25.66320169</v>
      </c>
      <c r="C984" s="37" t="s">
        <v>157</v>
      </c>
      <c r="D984" s="36">
        <f>D983+(F983*B983*(A!$B$8-D983)/(A!$B$12*A!$B$10))</f>
        <v>0.6488743372</v>
      </c>
      <c r="E984" s="43">
        <f t="shared" si="37"/>
        <v>0.085</v>
      </c>
      <c r="F984" s="39">
        <f t="shared" si="38"/>
        <v>0.03333333333</v>
      </c>
      <c r="G984" s="40">
        <f t="shared" si="39"/>
        <v>0.1666666667</v>
      </c>
      <c r="H984" s="4">
        <f>A!$B$3 * 3</f>
        <v>224.9868</v>
      </c>
      <c r="I984" s="4">
        <f>A!$B$2*E984</f>
        <v>52.41424587</v>
      </c>
      <c r="J984" s="27">
        <f t="shared" si="40"/>
        <v>0.9</v>
      </c>
    </row>
    <row r="985">
      <c r="A985" s="37" t="s">
        <v>158</v>
      </c>
      <c r="B985" s="9">
        <f>B984+F984*(D984*I984-(A!$B$4*(G984+B984/H984)^(1/2)))</f>
        <v>26.65558592</v>
      </c>
      <c r="C985" s="37" t="s">
        <v>159</v>
      </c>
      <c r="D985" s="36">
        <f>D984+(F984*B984*(A!$B$8-D984)/(A!$B$12*A!$B$10))</f>
        <v>0.6523263426</v>
      </c>
      <c r="E985" s="43">
        <f t="shared" si="37"/>
        <v>0.085</v>
      </c>
      <c r="F985" s="39">
        <f t="shared" si="38"/>
        <v>0.03333333333</v>
      </c>
      <c r="G985" s="40">
        <f t="shared" si="39"/>
        <v>0.1666666667</v>
      </c>
      <c r="H985" s="4">
        <f>A!$B$3 * 3</f>
        <v>224.9868</v>
      </c>
      <c r="I985" s="4">
        <f>A!$B$2*E985</f>
        <v>52.41424587</v>
      </c>
      <c r="J985" s="27">
        <f t="shared" si="40"/>
        <v>0.9333333333</v>
      </c>
    </row>
    <row r="986">
      <c r="A986" s="37" t="s">
        <v>160</v>
      </c>
      <c r="B986" s="9">
        <f>B985+F985*(D985*I985-(A!$B$4*(G985+B985/H985)^(1/2)))</f>
        <v>27.65289564</v>
      </c>
      <c r="C986" s="37" t="s">
        <v>161</v>
      </c>
      <c r="D986" s="36">
        <f>D985+(F985*B985*(A!$B$8-D985)/(A!$B$12*A!$B$10))</f>
        <v>0.6558625488</v>
      </c>
      <c r="E986" s="43">
        <f t="shared" si="37"/>
        <v>0.085</v>
      </c>
      <c r="F986" s="39">
        <f t="shared" si="38"/>
        <v>0.03333333333</v>
      </c>
      <c r="G986" s="40">
        <f t="shared" si="39"/>
        <v>0.1666666667</v>
      </c>
      <c r="H986" s="4">
        <f>A!$B$3 * 3</f>
        <v>224.9868</v>
      </c>
      <c r="I986" s="4">
        <f>A!$B$2*E986</f>
        <v>52.41424587</v>
      </c>
      <c r="J986" s="27">
        <f t="shared" si="40"/>
        <v>0.9666666667</v>
      </c>
    </row>
    <row r="987">
      <c r="A987" s="37" t="s">
        <v>162</v>
      </c>
      <c r="B987" s="44">
        <f>B986+F986*(D986*I986-(A!$B$4*(G986+B986/H986)^(1/2)))</f>
        <v>28.65528105</v>
      </c>
      <c r="C987" s="37" t="s">
        <v>163</v>
      </c>
      <c r="D987" s="36">
        <f>D986+(F986*B986*(A!$B$8-D986)/(A!$B$12*A!$B$10))</f>
        <v>0.6594786831</v>
      </c>
      <c r="E987" s="5">
        <v>0.0</v>
      </c>
      <c r="F987" s="45">
        <f t="shared" si="38"/>
        <v>0.03333333333</v>
      </c>
      <c r="G987" s="40">
        <f t="shared" si="39"/>
        <v>0.1666666667</v>
      </c>
      <c r="H987" s="4">
        <f>A!$B$3 * 3</f>
        <v>224.9868</v>
      </c>
      <c r="I987" s="4">
        <f>A!$B$2*E987</f>
        <v>0</v>
      </c>
      <c r="J987" s="27">
        <f t="shared" si="40"/>
        <v>1</v>
      </c>
    </row>
    <row r="988">
      <c r="A988" s="37" t="s">
        <v>164</v>
      </c>
      <c r="B988" s="9">
        <f>B987+F987*(D987*I987-(A!$B$4*(G987+B987/H987)^(1/2)))</f>
        <v>28.51068206</v>
      </c>
      <c r="C988" s="37" t="s">
        <v>165</v>
      </c>
      <c r="D988" s="36">
        <f>D987+(F987*B987*(A!$B$8-D987)/(A!$B$12*A!$B$10))</f>
        <v>0.6631703947</v>
      </c>
      <c r="E988" s="5">
        <v>0.0</v>
      </c>
      <c r="F988" s="45">
        <f t="shared" si="38"/>
        <v>0.03333333333</v>
      </c>
      <c r="G988" s="40">
        <f t="shared" si="39"/>
        <v>0.1666666667</v>
      </c>
      <c r="H988" s="4">
        <f>A!$B$3 * 3</f>
        <v>224.9868</v>
      </c>
      <c r="I988" s="4">
        <f>A!$B$2*E988</f>
        <v>0</v>
      </c>
      <c r="J988" s="27">
        <f t="shared" si="40"/>
        <v>1.033333333</v>
      </c>
    </row>
    <row r="989">
      <c r="A989" s="37" t="s">
        <v>166</v>
      </c>
      <c r="B989" s="9">
        <f>B988+F988*(D988*I988-(A!$B$4*(G988+B988/H988)^(1/2)))</f>
        <v>28.36624119</v>
      </c>
      <c r="C989" s="37" t="s">
        <v>167</v>
      </c>
      <c r="D989" s="36">
        <f>D988+(F988*B988*(A!$B$8-D988)/(A!$B$12*A!$B$10))</f>
        <v>0.6667871001</v>
      </c>
      <c r="E989" s="5">
        <v>0.0</v>
      </c>
      <c r="F989" s="45">
        <f t="shared" si="38"/>
        <v>0.03333333333</v>
      </c>
      <c r="G989" s="40">
        <f t="shared" si="39"/>
        <v>0.1666666667</v>
      </c>
      <c r="H989" s="4">
        <f>A!$B$3 * 3</f>
        <v>224.9868</v>
      </c>
      <c r="I989" s="4">
        <f>A!$B$2*E989</f>
        <v>0</v>
      </c>
      <c r="J989" s="27">
        <f t="shared" si="40"/>
        <v>1.066666667</v>
      </c>
    </row>
    <row r="990">
      <c r="A990" s="37" t="s">
        <v>168</v>
      </c>
      <c r="B990" s="9">
        <f>B989+F989*(D989*I989-(A!$B$4*(G989+B989/H989)^(1/2)))</f>
        <v>28.22195845</v>
      </c>
      <c r="C990" s="37" t="s">
        <v>169</v>
      </c>
      <c r="D990" s="36">
        <f>D989+(F989*B989*(A!$B$8-D989)/(A!$B$12*A!$B$10))</f>
        <v>0.6703305304</v>
      </c>
      <c r="E990" s="5">
        <v>0.0</v>
      </c>
      <c r="F990" s="45">
        <f t="shared" si="38"/>
        <v>0.03333333333</v>
      </c>
      <c r="G990" s="40">
        <f t="shared" si="39"/>
        <v>0.1666666667</v>
      </c>
      <c r="H990" s="4">
        <f>A!$B$3 * 3</f>
        <v>224.9868</v>
      </c>
      <c r="I990" s="4">
        <f>A!$B$2*E990</f>
        <v>0</v>
      </c>
      <c r="J990" s="27">
        <f t="shared" si="40"/>
        <v>1.1</v>
      </c>
    </row>
    <row r="991">
      <c r="A991" s="37" t="s">
        <v>170</v>
      </c>
      <c r="B991" s="9">
        <f>B990+F990*(D990*I990-(A!$B$4*(G990+B990/H990)^(1/2)))</f>
        <v>28.07783382</v>
      </c>
      <c r="C991" s="37" t="s">
        <v>171</v>
      </c>
      <c r="D991" s="36">
        <f>D990+(F990*B990*(A!$B$8-D990)/(A!$B$12*A!$B$10))</f>
        <v>0.6738023723</v>
      </c>
      <c r="E991" s="5">
        <v>0.0</v>
      </c>
      <c r="F991" s="45">
        <f t="shared" si="38"/>
        <v>0.03333333333</v>
      </c>
      <c r="G991" s="40">
        <f t="shared" si="39"/>
        <v>0.1666666667</v>
      </c>
      <c r="H991" s="4">
        <f>A!$B$3 * 3</f>
        <v>224.9868</v>
      </c>
      <c r="I991" s="4">
        <f>A!$B$2*E991</f>
        <v>0</v>
      </c>
      <c r="J991" s="27">
        <f t="shared" si="40"/>
        <v>1.133333333</v>
      </c>
    </row>
    <row r="992">
      <c r="A992" s="37" t="s">
        <v>172</v>
      </c>
      <c r="B992" s="9">
        <f>B991+F991*(D991*I991-(A!$B$4*(G991+B991/H991)^(1/2)))</f>
        <v>27.93386732</v>
      </c>
      <c r="C992" s="37" t="s">
        <v>173</v>
      </c>
      <c r="D992" s="36">
        <f>D991+(F991*B991*(A!$B$8-D991)/(A!$B$12*A!$B$10))</f>
        <v>0.6772042694</v>
      </c>
      <c r="E992" s="5">
        <v>0.0</v>
      </c>
      <c r="F992" s="45">
        <f t="shared" si="38"/>
        <v>0.03333333333</v>
      </c>
      <c r="G992" s="40">
        <f t="shared" si="39"/>
        <v>0.1666666667</v>
      </c>
      <c r="H992" s="4">
        <f>A!$B$3 * 3</f>
        <v>224.9868</v>
      </c>
      <c r="I992" s="4">
        <f>A!$B$2*E992</f>
        <v>0</v>
      </c>
      <c r="J992" s="27">
        <f t="shared" si="40"/>
        <v>1.166666667</v>
      </c>
    </row>
    <row r="993">
      <c r="A993" s="37" t="s">
        <v>174</v>
      </c>
      <c r="B993" s="9">
        <f>B992+F992*(D992*I992-(A!$B$4*(G992+B992/H992)^(1/2)))</f>
        <v>27.79005893</v>
      </c>
      <c r="C993" s="37" t="s">
        <v>175</v>
      </c>
      <c r="D993" s="36">
        <f>D992+(F992*B992*(A!$B$8-D992)/(A!$B$12*A!$B$10))</f>
        <v>0.6805378232</v>
      </c>
      <c r="E993" s="5">
        <v>0.0</v>
      </c>
      <c r="F993" s="45">
        <f t="shared" si="38"/>
        <v>0.03333333333</v>
      </c>
      <c r="G993" s="40">
        <f t="shared" si="39"/>
        <v>0.1666666667</v>
      </c>
      <c r="H993" s="4">
        <f>A!$B$3 * 3</f>
        <v>224.9868</v>
      </c>
      <c r="I993" s="4">
        <f>A!$B$2*E993</f>
        <v>0</v>
      </c>
      <c r="J993" s="27">
        <f t="shared" si="40"/>
        <v>1.2</v>
      </c>
    </row>
    <row r="994">
      <c r="A994" s="37" t="s">
        <v>176</v>
      </c>
      <c r="B994" s="9">
        <f>B993+F993*(D993*I993-(A!$B$4*(G993+B993/H993)^(1/2)))</f>
        <v>27.64640867</v>
      </c>
      <c r="C994" s="37" t="s">
        <v>177</v>
      </c>
      <c r="D994" s="36">
        <f>D993+(F993*B993*(A!$B$8-D993)/(A!$B$12*A!$B$10))</f>
        <v>0.6838045941</v>
      </c>
      <c r="E994" s="5">
        <v>0.0</v>
      </c>
      <c r="F994" s="45">
        <f t="shared" si="38"/>
        <v>0.03333333333</v>
      </c>
      <c r="G994" s="40">
        <f t="shared" si="39"/>
        <v>0.1666666667</v>
      </c>
      <c r="H994" s="4">
        <f>A!$B$3 * 3</f>
        <v>224.9868</v>
      </c>
      <c r="I994" s="4">
        <f>A!$B$2*E994</f>
        <v>0</v>
      </c>
      <c r="J994" s="27">
        <f t="shared" si="40"/>
        <v>1.233333333</v>
      </c>
    </row>
    <row r="995">
      <c r="A995" s="37" t="s">
        <v>178</v>
      </c>
      <c r="B995" s="9">
        <f>B994+F994*(D994*I994-(A!$B$4*(G994+B994/H994)^(1/2)))</f>
        <v>27.50291653</v>
      </c>
      <c r="C995" s="37" t="s">
        <v>179</v>
      </c>
      <c r="D995" s="36">
        <f>D994+(F994*B994*(A!$B$8-D994)/(A!$B$12*A!$B$10))</f>
        <v>0.687006103</v>
      </c>
      <c r="E995" s="5">
        <v>0.0</v>
      </c>
      <c r="F995" s="45">
        <f t="shared" si="38"/>
        <v>0.03333333333</v>
      </c>
      <c r="G995" s="40">
        <f t="shared" si="39"/>
        <v>0.1666666667</v>
      </c>
      <c r="H995" s="4">
        <f>A!$B$3 * 3</f>
        <v>224.9868</v>
      </c>
      <c r="I995" s="4">
        <f>A!$B$2*E995</f>
        <v>0</v>
      </c>
      <c r="J995" s="27">
        <f t="shared" si="40"/>
        <v>1.266666667</v>
      </c>
    </row>
    <row r="996">
      <c r="A996" s="37" t="s">
        <v>180</v>
      </c>
      <c r="B996" s="9">
        <f>B995+F995*(D995*I995-(A!$B$4*(G995+B995/H995)^(1/2)))</f>
        <v>27.35958251</v>
      </c>
      <c r="C996" s="37" t="s">
        <v>181</v>
      </c>
      <c r="D996" s="36">
        <f>D995+(F995*B995*(A!$B$8-D995)/(A!$B$12*A!$B$10))</f>
        <v>0.6901438321</v>
      </c>
      <c r="E996" s="5">
        <v>0.0</v>
      </c>
      <c r="F996" s="45">
        <f t="shared" si="38"/>
        <v>0.03333333333</v>
      </c>
      <c r="G996" s="40">
        <f t="shared" si="39"/>
        <v>0.1666666667</v>
      </c>
      <c r="H996" s="4">
        <f>A!$B$3 * 3</f>
        <v>224.9868</v>
      </c>
      <c r="I996" s="4">
        <f>A!$B$2*E996</f>
        <v>0</v>
      </c>
      <c r="J996" s="27">
        <f t="shared" si="40"/>
        <v>1.3</v>
      </c>
    </row>
    <row r="997">
      <c r="A997" s="37" t="s">
        <v>182</v>
      </c>
      <c r="B997" s="9">
        <f>B996+F996*(D996*I996-(A!$B$4*(G996+B996/H996)^(1/2)))</f>
        <v>27.21640661</v>
      </c>
      <c r="C997" s="37" t="s">
        <v>183</v>
      </c>
      <c r="D997" s="36">
        <f>D996+(F996*B996*(A!$B$8-D996)/(A!$B$12*A!$B$10))</f>
        <v>0.6932192259</v>
      </c>
      <c r="E997" s="5">
        <v>0.0</v>
      </c>
      <c r="F997" s="45">
        <f t="shared" si="38"/>
        <v>0.03333333333</v>
      </c>
      <c r="G997" s="40">
        <f t="shared" si="39"/>
        <v>0.1666666667</v>
      </c>
      <c r="H997" s="4">
        <f>A!$B$3 * 3</f>
        <v>224.9868</v>
      </c>
      <c r="I997" s="4">
        <f>A!$B$2*E997</f>
        <v>0</v>
      </c>
      <c r="J997" s="27">
        <f t="shared" si="40"/>
        <v>1.333333333</v>
      </c>
    </row>
    <row r="998">
      <c r="A998" s="37" t="s">
        <v>184</v>
      </c>
      <c r="B998" s="9">
        <f>B997+F997*(D997*I997-(A!$B$4*(G997+B997/H997)^(1/2)))</f>
        <v>27.07338883</v>
      </c>
      <c r="C998" s="37" t="s">
        <v>185</v>
      </c>
      <c r="D998" s="36">
        <f>D997+(F997*B997*(A!$B$8-D997)/(A!$B$12*A!$B$10))</f>
        <v>0.6962336925</v>
      </c>
      <c r="E998" s="5">
        <v>0.0</v>
      </c>
      <c r="F998" s="45">
        <f t="shared" si="38"/>
        <v>0.03333333333</v>
      </c>
      <c r="G998" s="40">
        <f t="shared" si="39"/>
        <v>0.1666666667</v>
      </c>
      <c r="H998" s="4">
        <f>A!$B$3 * 3</f>
        <v>224.9868</v>
      </c>
      <c r="I998" s="4">
        <f>A!$B$2*E998</f>
        <v>0</v>
      </c>
      <c r="J998" s="27">
        <f t="shared" si="40"/>
        <v>1.366666667</v>
      </c>
    </row>
    <row r="999">
      <c r="A999" s="37" t="s">
        <v>186</v>
      </c>
      <c r="B999" s="9">
        <f>B998+F998*(D998*I998-(A!$B$4*(G998+B998/H998)^(1/2)))</f>
        <v>26.93052917</v>
      </c>
      <c r="C999" s="37" t="s">
        <v>187</v>
      </c>
      <c r="D999" s="36">
        <f>D998+(F998*B998*(A!$B$8-D998)/(A!$B$12*A!$B$10))</f>
        <v>0.6991886043</v>
      </c>
      <c r="E999" s="5">
        <v>0.0</v>
      </c>
      <c r="F999" s="45">
        <f t="shared" si="38"/>
        <v>0.03333333333</v>
      </c>
      <c r="G999" s="40">
        <f t="shared" si="39"/>
        <v>0.1666666667</v>
      </c>
      <c r="H999" s="4">
        <f>A!$B$3 * 3</f>
        <v>224.9868</v>
      </c>
      <c r="I999" s="4">
        <f>A!$B$2*E999</f>
        <v>0</v>
      </c>
      <c r="J999" s="27">
        <f t="shared" si="40"/>
        <v>1.4</v>
      </c>
    </row>
    <row r="1000">
      <c r="A1000" s="37" t="s">
        <v>188</v>
      </c>
      <c r="B1000" s="9">
        <f>B999+F999*(D999*I999-(A!$B$4*(G999+B999/H999)^(1/2)))</f>
        <v>26.78782763</v>
      </c>
      <c r="C1000" s="37" t="s">
        <v>189</v>
      </c>
      <c r="D1000" s="36">
        <f>D999+(F999*B999*(A!$B$8-D999)/(A!$B$12*A!$B$10))</f>
        <v>0.7020852993</v>
      </c>
      <c r="E1000" s="5">
        <v>0.0</v>
      </c>
      <c r="F1000" s="45">
        <f t="shared" si="38"/>
        <v>0.03333333333</v>
      </c>
      <c r="G1000" s="40">
        <f t="shared" si="39"/>
        <v>0.1666666667</v>
      </c>
      <c r="H1000" s="4">
        <f>A!$B$3 * 3</f>
        <v>224.9868</v>
      </c>
      <c r="I1000" s="4">
        <f>A!$B$2*E1000</f>
        <v>0</v>
      </c>
      <c r="J1000" s="27">
        <f t="shared" si="40"/>
        <v>1.433333333</v>
      </c>
    </row>
    <row r="1001">
      <c r="A1001" s="37" t="s">
        <v>190</v>
      </c>
      <c r="B1001" s="9">
        <f>B1000+F1000*(D1000*I1000-(A!$B$4*(G1000+B1000/H1000)^(1/2)))</f>
        <v>26.64528422</v>
      </c>
      <c r="C1001" s="37" t="s">
        <v>191</v>
      </c>
      <c r="D1001" s="36">
        <f>D1000+(F1000*B1000*(A!$B$8-D1000)/(A!$B$12*A!$B$10))</f>
        <v>0.7049250818</v>
      </c>
      <c r="E1001" s="5">
        <v>0.0</v>
      </c>
      <c r="F1001" s="45">
        <f t="shared" si="38"/>
        <v>0.03333333333</v>
      </c>
      <c r="G1001" s="40">
        <f t="shared" si="39"/>
        <v>0.1666666667</v>
      </c>
      <c r="H1001" s="4">
        <f>A!$B$3 * 3</f>
        <v>224.9868</v>
      </c>
      <c r="I1001" s="4">
        <f>A!$B$2*E1001</f>
        <v>0</v>
      </c>
      <c r="J1001" s="27">
        <f t="shared" si="40"/>
        <v>1.466666667</v>
      </c>
    </row>
    <row r="1002">
      <c r="A1002" s="37" t="s">
        <v>192</v>
      </c>
      <c r="B1002" s="9">
        <f>B1001+F1001*(D1001*I1001-(A!$B$4*(G1001+B1001/H1001)^(1/2)))</f>
        <v>26.50289893</v>
      </c>
      <c r="C1002" s="37" t="s">
        <v>193</v>
      </c>
      <c r="D1002" s="36">
        <f>D1001+(F1001*B1001*(A!$B$8-D1001)/(A!$B$12*A!$B$10))</f>
        <v>0.7077092234</v>
      </c>
      <c r="E1002" s="5">
        <v>0.0</v>
      </c>
      <c r="F1002" s="45">
        <f t="shared" si="38"/>
        <v>0.03333333333</v>
      </c>
      <c r="G1002" s="40">
        <f t="shared" si="39"/>
        <v>0.1666666667</v>
      </c>
      <c r="H1002" s="4">
        <f>A!$B$3 * 3</f>
        <v>224.9868</v>
      </c>
      <c r="I1002" s="4">
        <f>A!$B$2*E1002</f>
        <v>0</v>
      </c>
      <c r="J1002" s="27">
        <f t="shared" si="40"/>
        <v>1.5</v>
      </c>
    </row>
    <row r="1003">
      <c r="A1003" s="37" t="s">
        <v>194</v>
      </c>
      <c r="B1003" s="9">
        <f>B1002+F1002*(D1002*I1002-(A!$B$4*(G1002+B1002/H1002)^(1/2)))</f>
        <v>26.36067176</v>
      </c>
      <c r="C1003" s="37" t="s">
        <v>195</v>
      </c>
      <c r="D1003" s="36">
        <f>D1002+(F1002*B1002*(A!$B$8-D1002)/(A!$B$12*A!$B$10))</f>
        <v>0.7104389639</v>
      </c>
      <c r="E1003" s="5">
        <v>0.0</v>
      </c>
      <c r="F1003" s="45">
        <f t="shared" si="38"/>
        <v>0.03333333333</v>
      </c>
      <c r="G1003" s="40">
        <f t="shared" si="39"/>
        <v>0.1666666667</v>
      </c>
      <c r="H1003" s="4">
        <f>A!$B$3 * 3</f>
        <v>224.9868</v>
      </c>
      <c r="I1003" s="4">
        <f>A!$B$2*E1003</f>
        <v>0</v>
      </c>
      <c r="J1003" s="27">
        <f t="shared" si="40"/>
        <v>1.533333333</v>
      </c>
    </row>
    <row r="1004">
      <c r="A1004" s="37" t="s">
        <v>196</v>
      </c>
      <c r="B1004" s="9">
        <f>B1003+F1003*(D1003*I1003-(A!$B$4*(G1003+B1003/H1003)^(1/2)))</f>
        <v>26.21860271</v>
      </c>
      <c r="C1004" s="37" t="s">
        <v>197</v>
      </c>
      <c r="D1004" s="36">
        <f>D1003+(F1003*B1003*(A!$B$8-D1003)/(A!$B$12*A!$B$10))</f>
        <v>0.7131155122</v>
      </c>
      <c r="E1004" s="5">
        <v>0.0</v>
      </c>
      <c r="F1004" s="45">
        <f t="shared" si="38"/>
        <v>0.03333333333</v>
      </c>
      <c r="G1004" s="40">
        <f t="shared" si="39"/>
        <v>0.1666666667</v>
      </c>
      <c r="H1004" s="4">
        <f>A!$B$3 * 3</f>
        <v>224.9868</v>
      </c>
      <c r="I1004" s="4">
        <f>A!$B$2*E1004</f>
        <v>0</v>
      </c>
      <c r="J1004" s="27">
        <f t="shared" si="40"/>
        <v>1.566666667</v>
      </c>
    </row>
    <row r="1005">
      <c r="A1005" s="37" t="s">
        <v>198</v>
      </c>
      <c r="B1005" s="9">
        <f>B1004+F1004*(D1004*I1004-(A!$B$4*(G1004+B1004/H1004)^(1/2)))</f>
        <v>26.07669178</v>
      </c>
      <c r="C1005" s="37" t="s">
        <v>199</v>
      </c>
      <c r="D1005" s="36">
        <f>D1004+(F1004*B1004*(A!$B$8-D1004)/(A!$B$12*A!$B$10))</f>
        <v>0.715740047</v>
      </c>
      <c r="E1005" s="5">
        <v>0.0</v>
      </c>
      <c r="F1005" s="45">
        <f t="shared" si="38"/>
        <v>0.03333333333</v>
      </c>
      <c r="G1005" s="40">
        <f t="shared" si="39"/>
        <v>0.1666666667</v>
      </c>
      <c r="H1005" s="4">
        <f>A!$B$3 * 3</f>
        <v>224.9868</v>
      </c>
      <c r="I1005" s="4">
        <f>A!$B$2*E1005</f>
        <v>0</v>
      </c>
      <c r="J1005" s="27">
        <f t="shared" si="40"/>
        <v>1.6</v>
      </c>
    </row>
    <row r="1006">
      <c r="A1006" s="37" t="s">
        <v>200</v>
      </c>
      <c r="B1006" s="9">
        <f>B1005+F1005*(D1005*I1005-(A!$B$4*(G1005+B1005/H1005)^(1/2)))</f>
        <v>25.93493898</v>
      </c>
      <c r="C1006" s="37" t="s">
        <v>201</v>
      </c>
      <c r="D1006" s="36">
        <f>D1005+(F1005*B1005*(A!$B$8-D1005)/(A!$B$12*A!$B$10))</f>
        <v>0.7183137177</v>
      </c>
      <c r="E1006" s="5">
        <v>0.0</v>
      </c>
      <c r="F1006" s="45">
        <f t="shared" si="38"/>
        <v>0.03333333333</v>
      </c>
      <c r="G1006" s="40">
        <f t="shared" si="39"/>
        <v>0.1666666667</v>
      </c>
      <c r="H1006" s="4">
        <f>A!$B$3 * 3</f>
        <v>224.9868</v>
      </c>
      <c r="I1006" s="4">
        <f>A!$B$2*E1006</f>
        <v>0</v>
      </c>
      <c r="J1006" s="27">
        <f t="shared" si="40"/>
        <v>1.633333333</v>
      </c>
    </row>
    <row r="1007">
      <c r="A1007" s="37" t="s">
        <v>202</v>
      </c>
      <c r="B1007" s="9">
        <f>B1006+F1006*(D1006*I1006-(A!$B$4*(G1006+B1006/H1006)^(1/2)))</f>
        <v>25.79334429</v>
      </c>
      <c r="C1007" s="37" t="s">
        <v>203</v>
      </c>
      <c r="D1007" s="36">
        <f>D1006+(F1006*B1006*(A!$B$8-D1006)/(A!$B$12*A!$B$10))</f>
        <v>0.7208376453</v>
      </c>
      <c r="E1007" s="5">
        <v>0.0</v>
      </c>
      <c r="F1007" s="45">
        <f t="shared" si="38"/>
        <v>0.03333333333</v>
      </c>
      <c r="G1007" s="40">
        <f t="shared" si="39"/>
        <v>0.1666666667</v>
      </c>
      <c r="H1007" s="4">
        <f>A!$B$3 * 3</f>
        <v>224.9868</v>
      </c>
      <c r="I1007" s="4">
        <f>A!$B$2*E1007</f>
        <v>0</v>
      </c>
      <c r="J1007" s="27">
        <f t="shared" si="40"/>
        <v>1.666666667</v>
      </c>
    </row>
    <row r="1008">
      <c r="A1008" s="37" t="s">
        <v>204</v>
      </c>
      <c r="B1008" s="9">
        <f>B1007+F1007*(D1007*I1007-(A!$B$4*(G1007+B1007/H1007)^(1/2)))</f>
        <v>25.65190773</v>
      </c>
      <c r="C1008" s="37" t="s">
        <v>205</v>
      </c>
      <c r="D1008" s="36">
        <f>D1007+(F1007*B1007*(A!$B$8-D1007)/(A!$B$12*A!$B$10))</f>
        <v>0.7233129231</v>
      </c>
      <c r="E1008" s="5">
        <v>0.0</v>
      </c>
      <c r="F1008" s="45">
        <f t="shared" si="38"/>
        <v>0.03333333333</v>
      </c>
      <c r="G1008" s="40">
        <f t="shared" si="39"/>
        <v>0.1666666667</v>
      </c>
      <c r="H1008" s="4">
        <f>A!$B$3 * 3</f>
        <v>224.9868</v>
      </c>
      <c r="I1008" s="4">
        <f>A!$B$2*E1008</f>
        <v>0</v>
      </c>
      <c r="J1008" s="27">
        <f t="shared" si="40"/>
        <v>1.7</v>
      </c>
    </row>
    <row r="1009">
      <c r="A1009" s="37" t="s">
        <v>206</v>
      </c>
      <c r="B1009" s="9">
        <f>B1008+F1008*(D1008*I1008-(A!$B$4*(G1008+B1008/H1008)^(1/2)))</f>
        <v>25.51062929</v>
      </c>
      <c r="C1009" s="37" t="s">
        <v>207</v>
      </c>
      <c r="D1009" s="36">
        <f>D1008+(F1008*B1008*(A!$B$8-D1008)/(A!$B$12*A!$B$10))</f>
        <v>0.7257406173</v>
      </c>
      <c r="E1009" s="5">
        <v>0.0</v>
      </c>
      <c r="F1009" s="45">
        <f t="shared" si="38"/>
        <v>0.03333333333</v>
      </c>
      <c r="G1009" s="40">
        <f t="shared" si="39"/>
        <v>0.1666666667</v>
      </c>
      <c r="H1009" s="4">
        <f>A!$B$3 * 3</f>
        <v>224.9868</v>
      </c>
      <c r="I1009" s="4">
        <f>A!$B$2*E1009</f>
        <v>0</v>
      </c>
      <c r="J1009" s="27">
        <f t="shared" si="40"/>
        <v>1.733333333</v>
      </c>
    </row>
    <row r="1010">
      <c r="A1010" s="37" t="s">
        <v>208</v>
      </c>
      <c r="B1010" s="9">
        <f>B1009+F1009*(D1009*I1009-(A!$B$4*(G1009+B1009/H1009)^(1/2)))</f>
        <v>25.36950898</v>
      </c>
      <c r="C1010" s="37" t="s">
        <v>209</v>
      </c>
      <c r="D1010" s="36">
        <f>D1009+(F1009*B1009*(A!$B$8-D1009)/(A!$B$12*A!$B$10))</f>
        <v>0.728121768</v>
      </c>
      <c r="E1010" s="5">
        <v>0.0</v>
      </c>
      <c r="F1010" s="45">
        <f t="shared" si="38"/>
        <v>0.03333333333</v>
      </c>
      <c r="G1010" s="40">
        <f t="shared" si="39"/>
        <v>0.1666666667</v>
      </c>
      <c r="H1010" s="4">
        <f>A!$B$3 * 3</f>
        <v>224.9868</v>
      </c>
      <c r="I1010" s="4">
        <f>A!$B$2*E1010</f>
        <v>0</v>
      </c>
      <c r="J1010" s="27">
        <f t="shared" si="40"/>
        <v>1.766666667</v>
      </c>
    </row>
    <row r="1011">
      <c r="A1011" s="37" t="s">
        <v>210</v>
      </c>
      <c r="B1011" s="9">
        <f>B1010+F1010*(D1010*I1010-(A!$B$4*(G1010+B1010/H1010)^(1/2)))</f>
        <v>25.22854679</v>
      </c>
      <c r="C1011" s="37" t="s">
        <v>211</v>
      </c>
      <c r="D1011" s="36">
        <f>D1010+(F1010*B1010*(A!$B$8-D1010)/(A!$B$12*A!$B$10))</f>
        <v>0.7304573895</v>
      </c>
      <c r="E1011" s="5">
        <v>0.0</v>
      </c>
      <c r="F1011" s="45">
        <f t="shared" si="38"/>
        <v>0.03333333333</v>
      </c>
      <c r="G1011" s="40">
        <f t="shared" si="39"/>
        <v>0.1666666667</v>
      </c>
      <c r="H1011" s="4">
        <f>A!$B$3 * 3</f>
        <v>224.9868</v>
      </c>
      <c r="I1011" s="4">
        <f>A!$B$2*E1011</f>
        <v>0</v>
      </c>
      <c r="J1011" s="27">
        <f t="shared" si="40"/>
        <v>1.8</v>
      </c>
    </row>
    <row r="1012">
      <c r="A1012" s="37" t="s">
        <v>212</v>
      </c>
      <c r="B1012" s="9">
        <f>B1011+F1011*(D1011*I1011-(A!$B$4*(G1011+B1011/H1011)^(1/2)))</f>
        <v>25.08774271</v>
      </c>
      <c r="C1012" s="37" t="s">
        <v>213</v>
      </c>
      <c r="D1012" s="36">
        <f>D1011+(F1011*B1011*(A!$B$8-D1011)/(A!$B$12*A!$B$10))</f>
        <v>0.7327484715</v>
      </c>
      <c r="E1012" s="5">
        <v>0.0</v>
      </c>
      <c r="F1012" s="45">
        <f t="shared" si="38"/>
        <v>0.03333333333</v>
      </c>
      <c r="G1012" s="40">
        <f t="shared" si="39"/>
        <v>0.1666666667</v>
      </c>
      <c r="H1012" s="4">
        <f>A!$B$3 * 3</f>
        <v>224.9868</v>
      </c>
      <c r="I1012" s="4">
        <f>A!$B$2*E1012</f>
        <v>0</v>
      </c>
      <c r="J1012" s="27">
        <f t="shared" si="40"/>
        <v>1.833333333</v>
      </c>
    </row>
    <row r="1013">
      <c r="A1013" s="37" t="s">
        <v>214</v>
      </c>
      <c r="B1013" s="9">
        <f>B1012+F1012*(D1012*I1012-(A!$B$4*(G1012+B1012/H1012)^(1/2)))</f>
        <v>24.94709677</v>
      </c>
      <c r="C1013" s="37" t="s">
        <v>215</v>
      </c>
      <c r="D1013" s="36">
        <f>D1012+(F1012*B1012*(A!$B$8-D1012)/(A!$B$12*A!$B$10))</f>
        <v>0.7349959793</v>
      </c>
      <c r="E1013" s="5">
        <v>0.0</v>
      </c>
      <c r="F1013" s="45">
        <f t="shared" si="38"/>
        <v>0.03333333333</v>
      </c>
      <c r="G1013" s="40">
        <f t="shared" si="39"/>
        <v>0.1666666667</v>
      </c>
      <c r="H1013" s="4">
        <f>A!$B$3 * 3</f>
        <v>224.9868</v>
      </c>
      <c r="I1013" s="4">
        <f>A!$B$2*E1013</f>
        <v>0</v>
      </c>
      <c r="J1013" s="27">
        <f t="shared" si="40"/>
        <v>1.866666667</v>
      </c>
    </row>
    <row r="1014">
      <c r="A1014" s="37" t="s">
        <v>216</v>
      </c>
      <c r="B1014" s="9">
        <f>B1013+F1013*(D1013*I1013-(A!$B$4*(G1013+B1013/H1013)^(1/2)))</f>
        <v>24.80660894</v>
      </c>
      <c r="C1014" s="37" t="s">
        <v>217</v>
      </c>
      <c r="D1014" s="36">
        <f>D1013+(F1013*B1013*(A!$B$8-D1013)/(A!$B$12*A!$B$10))</f>
        <v>0.7372008548</v>
      </c>
      <c r="E1014" s="5">
        <v>0.0</v>
      </c>
      <c r="F1014" s="45">
        <f t="shared" si="38"/>
        <v>0.03333333333</v>
      </c>
      <c r="G1014" s="40">
        <f t="shared" si="39"/>
        <v>0.1666666667</v>
      </c>
      <c r="H1014" s="4">
        <f>A!$B$3 * 3</f>
        <v>224.9868</v>
      </c>
      <c r="I1014" s="4">
        <f>A!$B$2*E1014</f>
        <v>0</v>
      </c>
      <c r="J1014" s="27">
        <f t="shared" si="40"/>
        <v>1.9</v>
      </c>
    </row>
    <row r="1015">
      <c r="A1015" s="37" t="s">
        <v>218</v>
      </c>
      <c r="B1015" s="9">
        <f>B1014+F1014*(D1014*I1014-(A!$B$4*(G1014+B1014/H1014)^(1/2)))</f>
        <v>24.66627924</v>
      </c>
      <c r="C1015" s="37" t="s">
        <v>219</v>
      </c>
      <c r="D1015" s="36">
        <f>D1014+(F1014*B1014*(A!$B$8-D1014)/(A!$B$12*A!$B$10))</f>
        <v>0.7393640169</v>
      </c>
      <c r="E1015" s="5">
        <v>0.0</v>
      </c>
      <c r="F1015" s="45">
        <f t="shared" si="38"/>
        <v>0.03333333333</v>
      </c>
      <c r="G1015" s="40">
        <f t="shared" si="39"/>
        <v>0.1666666667</v>
      </c>
      <c r="H1015" s="4">
        <f>A!$B$3 * 3</f>
        <v>224.9868</v>
      </c>
      <c r="I1015" s="4">
        <f>A!$B$2*E1015</f>
        <v>0</v>
      </c>
      <c r="J1015" s="27">
        <f t="shared" si="40"/>
        <v>1.933333333</v>
      </c>
    </row>
    <row r="1016">
      <c r="A1016" s="37" t="s">
        <v>220</v>
      </c>
      <c r="B1016" s="9">
        <f>B1015+F1015*(D1015*I1015-(A!$B$4*(G1015+B1015/H1015)^(1/2)))</f>
        <v>24.52610766</v>
      </c>
      <c r="C1016" s="37" t="s">
        <v>221</v>
      </c>
      <c r="D1016" s="36">
        <f>D1015+(F1015*B1015*(A!$B$8-D1015)/(A!$B$12*A!$B$10))</f>
        <v>0.741486362</v>
      </c>
      <c r="E1016" s="5">
        <v>0.0</v>
      </c>
      <c r="F1016" s="45">
        <f t="shared" si="38"/>
        <v>0.03333333333</v>
      </c>
      <c r="G1016" s="40">
        <f t="shared" si="39"/>
        <v>0.1666666667</v>
      </c>
      <c r="H1016" s="4">
        <f>A!$B$3 * 3</f>
        <v>224.9868</v>
      </c>
      <c r="I1016" s="4">
        <f>A!$B$2*E1016</f>
        <v>0</v>
      </c>
      <c r="J1016" s="27">
        <f t="shared" si="40"/>
        <v>1.966666667</v>
      </c>
    </row>
    <row r="1017">
      <c r="A1017" s="37" t="s">
        <v>222</v>
      </c>
      <c r="B1017" s="9">
        <f>B1016+F1016*(D1016*I1016-(A!$B$4*(G1016+B1016/H1016)^(1/2)))</f>
        <v>24.3860942</v>
      </c>
      <c r="C1017" s="37" t="s">
        <v>223</v>
      </c>
      <c r="D1017" s="36">
        <f>D1016+(F1016*B1016*(A!$B$8-D1016)/(A!$B$12*A!$B$10))</f>
        <v>0.7435687651</v>
      </c>
      <c r="E1017" s="5">
        <v>0.0</v>
      </c>
      <c r="F1017" s="45">
        <f t="shared" si="38"/>
        <v>0.03333333333</v>
      </c>
      <c r="G1017" s="40">
        <f t="shared" si="39"/>
        <v>0.1666666667</v>
      </c>
      <c r="H1017" s="4">
        <f>A!$B$3 * 3</f>
        <v>224.9868</v>
      </c>
      <c r="I1017" s="4">
        <f>A!$B$2*E1017</f>
        <v>0</v>
      </c>
      <c r="J1017" s="27">
        <f t="shared" si="40"/>
        <v>2</v>
      </c>
    </row>
    <row r="1018">
      <c r="A1018" s="37" t="s">
        <v>224</v>
      </c>
      <c r="B1018" s="9">
        <f>B1017+F1017*(D1017*I1017-(A!$B$4*(G1017+B1017/H1017)^(1/2)))</f>
        <v>24.24623887</v>
      </c>
      <c r="C1018" s="37" t="s">
        <v>225</v>
      </c>
      <c r="D1018" s="36">
        <f>D1017+(F1017*B1017*(A!$B$8-D1017)/(A!$B$12*A!$B$10))</f>
        <v>0.7456120797</v>
      </c>
      <c r="E1018" s="5">
        <v>0.0</v>
      </c>
      <c r="F1018" s="45">
        <f t="shared" si="38"/>
        <v>0.03333333333</v>
      </c>
      <c r="G1018" s="40">
        <f t="shared" si="39"/>
        <v>0.1666666667</v>
      </c>
      <c r="H1018" s="4">
        <f>A!$B$3 * 3</f>
        <v>224.9868</v>
      </c>
      <c r="I1018" s="4">
        <f>A!$B$2*E1018</f>
        <v>0</v>
      </c>
      <c r="J1018" s="27">
        <f t="shared" si="40"/>
        <v>2.033333333</v>
      </c>
    </row>
    <row r="1019">
      <c r="A1019" s="37" t="s">
        <v>226</v>
      </c>
      <c r="B1019" s="9">
        <f>B1018+F1018*(D1018*I1018-(A!$B$4*(G1018+B1018/H1018)^(1/2)))</f>
        <v>24.10654166</v>
      </c>
      <c r="C1019" s="37" t="s">
        <v>227</v>
      </c>
      <c r="D1019" s="36">
        <f>D1018+(F1018*B1018*(A!$B$8-D1018)/(A!$B$12*A!$B$10))</f>
        <v>0.7476171391</v>
      </c>
      <c r="E1019" s="5">
        <v>0.0</v>
      </c>
      <c r="F1019" s="45">
        <f t="shared" si="38"/>
        <v>0.03333333333</v>
      </c>
      <c r="G1019" s="40">
        <f t="shared" si="39"/>
        <v>0.1666666667</v>
      </c>
      <c r="H1019" s="4">
        <f>A!$B$3 * 3</f>
        <v>224.9868</v>
      </c>
      <c r="I1019" s="4">
        <f>A!$B$2*E1019</f>
        <v>0</v>
      </c>
      <c r="J1019" s="27">
        <f t="shared" si="40"/>
        <v>2.066666667</v>
      </c>
    </row>
    <row r="1020">
      <c r="A1020" s="37" t="s">
        <v>228</v>
      </c>
      <c r="B1020" s="9">
        <f>B1019+F1019*(D1019*I1019-(A!$B$4*(G1019+B1019/H1019)^(1/2)))</f>
        <v>23.96700258</v>
      </c>
      <c r="C1020" s="37" t="s">
        <v>229</v>
      </c>
      <c r="D1020" s="36">
        <f>D1019+(F1019*B1019*(A!$B$8-D1019)/(A!$B$12*A!$B$10))</f>
        <v>0.749584756</v>
      </c>
      <c r="E1020" s="5">
        <v>0.0</v>
      </c>
      <c r="F1020" s="45">
        <f t="shared" si="38"/>
        <v>0.03333333333</v>
      </c>
      <c r="G1020" s="40">
        <f t="shared" si="39"/>
        <v>0.1666666667</v>
      </c>
      <c r="H1020" s="4">
        <f>A!$B$3 * 3</f>
        <v>224.9868</v>
      </c>
      <c r="I1020" s="4">
        <f>A!$B$2*E1020</f>
        <v>0</v>
      </c>
      <c r="J1020" s="27">
        <f t="shared" si="40"/>
        <v>2.1</v>
      </c>
    </row>
    <row r="1021">
      <c r="A1021" s="37" t="s">
        <v>230</v>
      </c>
      <c r="B1021" s="9">
        <f>B1020+F1020*(D1020*I1020-(A!$B$4*(G1020+B1020/H1020)^(1/2)))</f>
        <v>23.82762162</v>
      </c>
      <c r="C1021" s="37" t="s">
        <v>231</v>
      </c>
      <c r="D1021" s="36">
        <f>D1020+(F1020*B1020*(A!$B$8-D1020)/(A!$B$12*A!$B$10))</f>
        <v>0.7515157242</v>
      </c>
      <c r="E1021" s="5">
        <v>0.0</v>
      </c>
      <c r="F1021" s="45">
        <f t="shared" si="38"/>
        <v>0.03333333333</v>
      </c>
      <c r="G1021" s="40">
        <f t="shared" si="39"/>
        <v>0.1666666667</v>
      </c>
      <c r="H1021" s="4">
        <f>A!$B$3 * 3</f>
        <v>224.9868</v>
      </c>
      <c r="I1021" s="4">
        <f>A!$B$2*E1021</f>
        <v>0</v>
      </c>
      <c r="J1021" s="27">
        <f t="shared" si="40"/>
        <v>2.133333333</v>
      </c>
    </row>
    <row r="1022">
      <c r="A1022" s="37" t="s">
        <v>232</v>
      </c>
      <c r="B1022" s="9">
        <f>B1021+F1021*(D1021*I1021-(A!$B$4*(G1021+B1021/H1021)^(1/2)))</f>
        <v>23.68839878</v>
      </c>
      <c r="C1022" s="37" t="s">
        <v>233</v>
      </c>
      <c r="D1022" s="36">
        <f>D1021+(F1021*B1021*(A!$B$8-D1021)/(A!$B$12*A!$B$10))</f>
        <v>0.7534108179</v>
      </c>
      <c r="E1022" s="5">
        <v>0.0</v>
      </c>
      <c r="F1022" s="45">
        <f t="shared" si="38"/>
        <v>0.03333333333</v>
      </c>
      <c r="G1022" s="40">
        <f t="shared" si="39"/>
        <v>0.1666666667</v>
      </c>
      <c r="H1022" s="4">
        <f>A!$B$3 * 3</f>
        <v>224.9868</v>
      </c>
      <c r="I1022" s="4">
        <f>A!$B$2*E1022</f>
        <v>0</v>
      </c>
      <c r="J1022" s="27">
        <f t="shared" si="40"/>
        <v>2.166666667</v>
      </c>
    </row>
    <row r="1023">
      <c r="A1023" s="37" t="s">
        <v>234</v>
      </c>
      <c r="B1023" s="9">
        <f>B1022+F1022*(D1022*I1022-(A!$B$4*(G1022+B1022/H1022)^(1/2)))</f>
        <v>23.54933406</v>
      </c>
      <c r="C1023" s="37" t="s">
        <v>235</v>
      </c>
      <c r="D1023" s="36">
        <f>D1022+(F1022*B1022*(A!$B$8-D1022)/(A!$B$12*A!$B$10))</f>
        <v>0.7552707931</v>
      </c>
      <c r="E1023" s="5">
        <v>0.0</v>
      </c>
      <c r="F1023" s="45">
        <f t="shared" si="38"/>
        <v>0.03333333333</v>
      </c>
      <c r="G1023" s="40">
        <f t="shared" si="39"/>
        <v>0.1666666667</v>
      </c>
      <c r="H1023" s="4">
        <f>A!$B$3 * 3</f>
        <v>224.9868</v>
      </c>
      <c r="I1023" s="4">
        <f>A!$B$2*E1023</f>
        <v>0</v>
      </c>
      <c r="J1023" s="27">
        <f t="shared" si="40"/>
        <v>2.2</v>
      </c>
    </row>
    <row r="1024">
      <c r="A1024" s="37" t="s">
        <v>236</v>
      </c>
      <c r="B1024" s="9">
        <f>B1023+F1023*(D1023*I1023-(A!$B$4*(G1023+B1023/H1023)^(1/2)))</f>
        <v>23.41042747</v>
      </c>
      <c r="C1024" s="37" t="s">
        <v>237</v>
      </c>
      <c r="D1024" s="36">
        <f>D1023+(F1023*B1023*(A!$B$8-D1023)/(A!$B$12*A!$B$10))</f>
        <v>0.7570963877</v>
      </c>
      <c r="E1024" s="5">
        <v>0.0</v>
      </c>
      <c r="F1024" s="45">
        <f t="shared" si="38"/>
        <v>0.03333333333</v>
      </c>
      <c r="G1024" s="40">
        <f t="shared" si="39"/>
        <v>0.1666666667</v>
      </c>
      <c r="H1024" s="4">
        <f>A!$B$3 * 3</f>
        <v>224.9868</v>
      </c>
      <c r="I1024" s="4">
        <f>A!$B$2*E1024</f>
        <v>0</v>
      </c>
      <c r="J1024" s="27">
        <f t="shared" si="40"/>
        <v>2.233333333</v>
      </c>
    </row>
    <row r="1025">
      <c r="A1025" s="37" t="s">
        <v>238</v>
      </c>
      <c r="B1025" s="9">
        <f>B1024+F1024*(D1024*I1024-(A!$B$4*(G1024+B1024/H1024)^(1/2)))</f>
        <v>23.271679</v>
      </c>
      <c r="C1025" s="37" t="s">
        <v>239</v>
      </c>
      <c r="D1025" s="36">
        <f>D1024+(F1024*B1024*(A!$B$8-D1024)/(A!$B$12*A!$B$10))</f>
        <v>0.758888322</v>
      </c>
      <c r="E1025" s="5">
        <v>0.0</v>
      </c>
      <c r="F1025" s="45">
        <f t="shared" si="38"/>
        <v>0.03333333333</v>
      </c>
      <c r="G1025" s="40">
        <f t="shared" si="39"/>
        <v>0.1666666667</v>
      </c>
      <c r="H1025" s="4">
        <f>A!$B$3 * 3</f>
        <v>224.9868</v>
      </c>
      <c r="I1025" s="4">
        <f>A!$B$2*E1025</f>
        <v>0</v>
      </c>
      <c r="J1025" s="27">
        <f t="shared" si="40"/>
        <v>2.266666667</v>
      </c>
    </row>
    <row r="1026">
      <c r="A1026" s="37" t="s">
        <v>240</v>
      </c>
      <c r="B1026" s="9">
        <f>B1025+F1025*(D1025*I1025-(A!$B$4*(G1025+B1025/H1025)^(1/2)))</f>
        <v>23.13308866</v>
      </c>
      <c r="C1026" s="37" t="s">
        <v>241</v>
      </c>
      <c r="D1026" s="36">
        <f>D1025+(F1025*B1025*(A!$B$8-D1025)/(A!$B$12*A!$B$10))</f>
        <v>0.7606472992</v>
      </c>
      <c r="E1026" s="5">
        <v>0.0</v>
      </c>
      <c r="F1026" s="45">
        <f t="shared" si="38"/>
        <v>0.03333333333</v>
      </c>
      <c r="G1026" s="40">
        <f t="shared" si="39"/>
        <v>0.1666666667</v>
      </c>
      <c r="H1026" s="4">
        <f>A!$B$3 * 3</f>
        <v>224.9868</v>
      </c>
      <c r="I1026" s="4">
        <f>A!$B$2*E1026</f>
        <v>0</v>
      </c>
      <c r="J1026" s="27">
        <f t="shared" si="40"/>
        <v>2.3</v>
      </c>
    </row>
    <row r="1027">
      <c r="A1027" s="37" t="s">
        <v>242</v>
      </c>
      <c r="B1027" s="9">
        <f>B1026+F1026*(D1026*I1026-(A!$B$4*(G1026+B1026/H1026)^(1/2)))</f>
        <v>22.99465644</v>
      </c>
      <c r="C1027" s="37" t="s">
        <v>243</v>
      </c>
      <c r="D1027" s="36">
        <f>D1026+(F1026*B1026*(A!$B$8-D1026)/(A!$B$12*A!$B$10))</f>
        <v>0.7623740058</v>
      </c>
      <c r="E1027" s="5">
        <v>0.0</v>
      </c>
      <c r="F1027" s="45">
        <f t="shared" si="38"/>
        <v>0.03333333333</v>
      </c>
      <c r="G1027" s="40">
        <f t="shared" si="39"/>
        <v>0.1666666667</v>
      </c>
      <c r="H1027" s="4">
        <f>A!$B$3 * 3</f>
        <v>224.9868</v>
      </c>
      <c r="I1027" s="4">
        <f>A!$B$2*E1027</f>
        <v>0</v>
      </c>
      <c r="J1027" s="27">
        <f t="shared" si="40"/>
        <v>2.333333333</v>
      </c>
    </row>
    <row r="1028">
      <c r="A1028" s="37" t="s">
        <v>244</v>
      </c>
      <c r="B1028" s="9">
        <f>B1027+F1027*(D1027*I1027-(A!$B$4*(G1027+B1027/H1027)^(1/2)))</f>
        <v>22.85638235</v>
      </c>
      <c r="C1028" s="37" t="s">
        <v>245</v>
      </c>
      <c r="D1028" s="36">
        <f>D1027+(F1027*B1027*(A!$B$8-D1027)/(A!$B$12*A!$B$10))</f>
        <v>0.764069112</v>
      </c>
      <c r="E1028" s="5">
        <v>0.0</v>
      </c>
      <c r="F1028" s="45">
        <f t="shared" si="38"/>
        <v>0.03333333333</v>
      </c>
      <c r="G1028" s="40">
        <f t="shared" si="39"/>
        <v>0.1666666667</v>
      </c>
      <c r="H1028" s="4">
        <f>A!$B$3 * 3</f>
        <v>224.9868</v>
      </c>
      <c r="I1028" s="4">
        <f>A!$B$2*E1028</f>
        <v>0</v>
      </c>
      <c r="J1028" s="27">
        <f t="shared" si="40"/>
        <v>2.366666667</v>
      </c>
    </row>
    <row r="1029">
      <c r="A1029" s="37" t="s">
        <v>246</v>
      </c>
      <c r="B1029" s="9">
        <f>B1028+F1028*(D1028*I1028-(A!$B$4*(G1028+B1028/H1028)^(1/2)))</f>
        <v>22.71826638</v>
      </c>
      <c r="C1029" s="37" t="s">
        <v>247</v>
      </c>
      <c r="D1029" s="36">
        <f>D1028+(F1028*B1028*(A!$B$8-D1028)/(A!$B$12*A!$B$10))</f>
        <v>0.7657332724</v>
      </c>
      <c r="E1029" s="5">
        <v>0.0</v>
      </c>
      <c r="F1029" s="45">
        <f t="shared" si="38"/>
        <v>0.03333333333</v>
      </c>
      <c r="G1029" s="40">
        <f t="shared" si="39"/>
        <v>0.1666666667</v>
      </c>
      <c r="H1029" s="4">
        <f>A!$B$3 * 3</f>
        <v>224.9868</v>
      </c>
      <c r="I1029" s="4">
        <f>A!$B$2*E1029</f>
        <v>0</v>
      </c>
      <c r="J1029" s="27">
        <f t="shared" si="40"/>
        <v>2.4</v>
      </c>
    </row>
    <row r="1030">
      <c r="A1030" s="37" t="s">
        <v>248</v>
      </c>
      <c r="B1030" s="9">
        <f>B1029+F1029*(D1029*I1029-(A!$B$4*(G1029+B1029/H1029)^(1/2)))</f>
        <v>22.58030853</v>
      </c>
      <c r="C1030" s="37" t="s">
        <v>249</v>
      </c>
      <c r="D1030" s="36">
        <f>D1029+(F1029*B1029*(A!$B$8-D1029)/(A!$B$12*A!$B$10))</f>
        <v>0.7673671259</v>
      </c>
      <c r="E1030" s="5">
        <v>0.0</v>
      </c>
      <c r="F1030" s="45">
        <f t="shared" si="38"/>
        <v>0.03333333333</v>
      </c>
      <c r="G1030" s="40">
        <f t="shared" si="39"/>
        <v>0.1666666667</v>
      </c>
      <c r="H1030" s="4">
        <f>A!$B$3 * 3</f>
        <v>224.9868</v>
      </c>
      <c r="I1030" s="4">
        <f>A!$B$2*E1030</f>
        <v>0</v>
      </c>
      <c r="J1030" s="27">
        <f t="shared" si="40"/>
        <v>2.433333333</v>
      </c>
    </row>
    <row r="1031">
      <c r="A1031" s="37" t="s">
        <v>250</v>
      </c>
      <c r="B1031" s="9">
        <f>B1030+F1030*(D1030*I1030-(A!$B$4*(G1030+B1030/H1030)^(1/2)))</f>
        <v>22.44250881</v>
      </c>
      <c r="C1031" s="37" t="s">
        <v>251</v>
      </c>
      <c r="D1031" s="36">
        <f>D1030+(F1030*B1030*(A!$B$8-D1030)/(A!$B$12*A!$B$10))</f>
        <v>0.7689712966</v>
      </c>
      <c r="E1031" s="5">
        <v>0.0</v>
      </c>
      <c r="F1031" s="45">
        <f t="shared" si="38"/>
        <v>0.03333333333</v>
      </c>
      <c r="G1031" s="40">
        <f t="shared" si="39"/>
        <v>0.1666666667</v>
      </c>
      <c r="H1031" s="4">
        <f>A!$B$3 * 3</f>
        <v>224.9868</v>
      </c>
      <c r="I1031" s="4">
        <f>A!$B$2*E1031</f>
        <v>0</v>
      </c>
      <c r="J1031" s="27">
        <f t="shared" si="40"/>
        <v>2.466666667</v>
      </c>
    </row>
    <row r="1032">
      <c r="A1032" s="37" t="s">
        <v>252</v>
      </c>
      <c r="B1032" s="9">
        <f>B1031+F1031*(D1031*I1031-(A!$B$4*(G1031+B1031/H1031)^(1/2)))</f>
        <v>22.30486721</v>
      </c>
      <c r="C1032" s="37" t="s">
        <v>253</v>
      </c>
      <c r="D1032" s="36">
        <f>D1031+(F1031*B1031*(A!$B$8-D1031)/(A!$B$12*A!$B$10))</f>
        <v>0.7705463939</v>
      </c>
      <c r="E1032" s="5">
        <v>0.0</v>
      </c>
      <c r="F1032" s="45">
        <f t="shared" si="38"/>
        <v>0.03333333333</v>
      </c>
      <c r="G1032" s="40">
        <f t="shared" si="39"/>
        <v>0.1666666667</v>
      </c>
      <c r="H1032" s="4">
        <f>A!$B$3 * 3</f>
        <v>224.9868</v>
      </c>
      <c r="I1032" s="4">
        <f>A!$B$2*E1032</f>
        <v>0</v>
      </c>
      <c r="J1032" s="27">
        <f t="shared" si="40"/>
        <v>2.5</v>
      </c>
    </row>
    <row r="1033">
      <c r="A1033" s="37" t="s">
        <v>254</v>
      </c>
      <c r="B1033" s="9">
        <f>B1032+F1032*(D1032*I1032-(A!$B$4*(G1032+B1032/H1032)^(1/2)))</f>
        <v>22.16738374</v>
      </c>
      <c r="C1033" s="37" t="s">
        <v>255</v>
      </c>
      <c r="D1033" s="36">
        <f>D1032+(F1032*B1032*(A!$B$8-D1032)/(A!$B$12*A!$B$10))</f>
        <v>0.7720930129</v>
      </c>
      <c r="E1033" s="5">
        <v>0.0</v>
      </c>
      <c r="F1033" s="45">
        <f t="shared" si="38"/>
        <v>0.03333333333</v>
      </c>
      <c r="G1033" s="40">
        <f t="shared" si="39"/>
        <v>0.1666666667</v>
      </c>
      <c r="H1033" s="4">
        <f>A!$B$3 * 3</f>
        <v>224.9868</v>
      </c>
      <c r="I1033" s="4">
        <f>A!$B$2*E1033</f>
        <v>0</v>
      </c>
      <c r="J1033" s="27">
        <f t="shared" si="40"/>
        <v>2.533333333</v>
      </c>
    </row>
    <row r="1034">
      <c r="A1034" s="37" t="s">
        <v>256</v>
      </c>
      <c r="B1034" s="9">
        <f>B1033+F1033*(D1033*I1033-(A!$B$4*(G1033+B1033/H1033)^(1/2)))</f>
        <v>22.0300584</v>
      </c>
      <c r="C1034" s="37" t="s">
        <v>257</v>
      </c>
      <c r="D1034" s="36">
        <f>D1033+(F1033*B1033*(A!$B$8-D1033)/(A!$B$12*A!$B$10))</f>
        <v>0.7736117347</v>
      </c>
      <c r="E1034" s="5">
        <v>0.0</v>
      </c>
      <c r="F1034" s="45">
        <f t="shared" si="38"/>
        <v>0.03333333333</v>
      </c>
      <c r="G1034" s="40">
        <f t="shared" si="39"/>
        <v>0.1666666667</v>
      </c>
      <c r="H1034" s="4">
        <f>A!$B$3 * 3</f>
        <v>224.9868</v>
      </c>
      <c r="I1034" s="4">
        <f>A!$B$2*E1034</f>
        <v>0</v>
      </c>
      <c r="J1034" s="27">
        <f t="shared" si="40"/>
        <v>2.566666667</v>
      </c>
    </row>
    <row r="1035">
      <c r="A1035" s="37" t="s">
        <v>258</v>
      </c>
      <c r="B1035" s="9">
        <f>B1034+F1034*(D1034*I1034-(A!$B$4*(G1034+B1034/H1034)^(1/2)))</f>
        <v>21.89289117</v>
      </c>
      <c r="C1035" s="37" t="s">
        <v>259</v>
      </c>
      <c r="D1035" s="36">
        <f>D1034+(F1034*B1034*(A!$B$8-D1034)/(A!$B$12*A!$B$10))</f>
        <v>0.7751031271</v>
      </c>
      <c r="E1035" s="5">
        <v>0.0</v>
      </c>
      <c r="F1035" s="45">
        <f t="shared" si="38"/>
        <v>0.03333333333</v>
      </c>
      <c r="G1035" s="40">
        <f t="shared" si="39"/>
        <v>0.1666666667</v>
      </c>
      <c r="H1035" s="4">
        <f>A!$B$3 * 3</f>
        <v>224.9868</v>
      </c>
      <c r="I1035" s="4">
        <f>A!$B$2*E1035</f>
        <v>0</v>
      </c>
      <c r="J1035" s="27">
        <f t="shared" si="40"/>
        <v>2.6</v>
      </c>
    </row>
    <row r="1036">
      <c r="A1036" s="37" t="s">
        <v>260</v>
      </c>
      <c r="B1036" s="9">
        <f>B1035+F1035*(D1035*I1035-(A!$B$4*(G1035+B1035/H1035)^(1/2)))</f>
        <v>21.75588208</v>
      </c>
      <c r="C1036" s="37" t="s">
        <v>261</v>
      </c>
      <c r="D1036" s="36">
        <f>D1035+(F1035*B1035*(A!$B$8-D1035)/(A!$B$12*A!$B$10))</f>
        <v>0.7765677446</v>
      </c>
      <c r="E1036" s="5">
        <v>0.0</v>
      </c>
      <c r="F1036" s="45">
        <f t="shared" si="38"/>
        <v>0.03333333333</v>
      </c>
      <c r="G1036" s="40">
        <f t="shared" si="39"/>
        <v>0.1666666667</v>
      </c>
      <c r="H1036" s="4">
        <f>A!$B$3 * 3</f>
        <v>224.9868</v>
      </c>
      <c r="I1036" s="4">
        <f>A!$B$2*E1036</f>
        <v>0</v>
      </c>
      <c r="J1036" s="27">
        <f t="shared" si="40"/>
        <v>2.633333333</v>
      </c>
    </row>
    <row r="1037">
      <c r="A1037" s="37" t="s">
        <v>262</v>
      </c>
      <c r="B1037" s="9">
        <f>B1036+F1036*(D1036*I1036-(A!$B$4*(G1036+B1036/H1036)^(1/2)))</f>
        <v>21.61903111</v>
      </c>
      <c r="C1037" s="37" t="s">
        <v>263</v>
      </c>
      <c r="D1037" s="36">
        <f>D1036+(F1036*B1036*(A!$B$8-D1036)/(A!$B$12*A!$B$10))</f>
        <v>0.7780061288</v>
      </c>
      <c r="E1037" s="5">
        <v>0.0</v>
      </c>
      <c r="F1037" s="45">
        <f t="shared" si="38"/>
        <v>0.03333333333</v>
      </c>
      <c r="G1037" s="40">
        <f t="shared" si="39"/>
        <v>0.1666666667</v>
      </c>
      <c r="H1037" s="4">
        <f>A!$B$3 * 3</f>
        <v>224.9868</v>
      </c>
      <c r="I1037" s="4">
        <f>A!$B$2*E1037</f>
        <v>0</v>
      </c>
      <c r="J1037" s="27">
        <f t="shared" si="40"/>
        <v>2.666666667</v>
      </c>
    </row>
    <row r="1038">
      <c r="A1038" s="37" t="s">
        <v>264</v>
      </c>
      <c r="B1038" s="9">
        <f>B1037+F1037*(D1037*I1037-(A!$B$4*(G1037+B1037/H1037)^(1/2)))</f>
        <v>21.48233826</v>
      </c>
      <c r="C1038" s="37" t="s">
        <v>265</v>
      </c>
      <c r="D1038" s="36">
        <f>D1037+(F1037*B1037*(A!$B$8-D1037)/(A!$B$12*A!$B$10))</f>
        <v>0.7794188087</v>
      </c>
      <c r="E1038" s="5">
        <v>0.0</v>
      </c>
      <c r="F1038" s="45">
        <f t="shared" si="38"/>
        <v>0.03333333333</v>
      </c>
      <c r="G1038" s="40">
        <f t="shared" si="39"/>
        <v>0.1666666667</v>
      </c>
      <c r="H1038" s="4">
        <f>A!$B$3 * 3</f>
        <v>224.9868</v>
      </c>
      <c r="I1038" s="4">
        <f>A!$B$2*E1038</f>
        <v>0</v>
      </c>
      <c r="J1038" s="27">
        <f t="shared" si="40"/>
        <v>2.7</v>
      </c>
    </row>
    <row r="1039">
      <c r="A1039" s="37" t="s">
        <v>266</v>
      </c>
      <c r="B1039" s="9">
        <f>B1038+F1038*(D1038*I1038-(A!$B$4*(G1038+B1038/H1038)^(1/2)))</f>
        <v>21.34580354</v>
      </c>
      <c r="C1039" s="37" t="s">
        <v>267</v>
      </c>
      <c r="D1039" s="36">
        <f>D1038+(F1038*B1038*(A!$B$8-D1038)/(A!$B$12*A!$B$10))</f>
        <v>0.7808063012</v>
      </c>
      <c r="E1039" s="5">
        <v>0.0</v>
      </c>
      <c r="F1039" s="45">
        <f t="shared" si="38"/>
        <v>0.03333333333</v>
      </c>
      <c r="G1039" s="40">
        <f t="shared" si="39"/>
        <v>0.1666666667</v>
      </c>
      <c r="H1039" s="4">
        <f>A!$B$3 * 3</f>
        <v>224.9868</v>
      </c>
      <c r="I1039" s="4">
        <f>A!$B$2*E1039</f>
        <v>0</v>
      </c>
      <c r="J1039" s="27">
        <f t="shared" si="40"/>
        <v>2.733333333</v>
      </c>
    </row>
    <row r="1040">
      <c r="A1040" s="37" t="s">
        <v>268</v>
      </c>
      <c r="B1040" s="9">
        <f>B1039+F1039*(D1039*I1039-(A!$B$4*(G1039+B1039/H1039)^(1/2)))</f>
        <v>21.20942694</v>
      </c>
      <c r="C1040" s="37" t="s">
        <v>269</v>
      </c>
      <c r="D1040" s="36">
        <f>D1039+(F1039*B1039*(A!$B$8-D1039)/(A!$B$12*A!$B$10))</f>
        <v>0.7821691113</v>
      </c>
      <c r="E1040" s="5">
        <v>0.0</v>
      </c>
      <c r="F1040" s="45">
        <f t="shared" si="38"/>
        <v>0.03333333333</v>
      </c>
      <c r="G1040" s="40">
        <f t="shared" si="39"/>
        <v>0.1666666667</v>
      </c>
      <c r="H1040" s="4">
        <f>A!$B$3 * 3</f>
        <v>224.9868</v>
      </c>
      <c r="I1040" s="4">
        <f>A!$B$2*E1040</f>
        <v>0</v>
      </c>
      <c r="J1040" s="27">
        <f t="shared" si="40"/>
        <v>2.766666667</v>
      </c>
    </row>
    <row r="1041">
      <c r="A1041" s="37" t="s">
        <v>270</v>
      </c>
      <c r="B1041" s="9">
        <f>B1040+F1040*(D1040*I1040-(A!$B$4*(G1040+B1040/H1040)^(1/2)))</f>
        <v>21.07320848</v>
      </c>
      <c r="C1041" s="37" t="s">
        <v>271</v>
      </c>
      <c r="D1041" s="36">
        <f>D1040+(F1040*B1040*(A!$B$8-D1040)/(A!$B$12*A!$B$10))</f>
        <v>0.7835077322</v>
      </c>
      <c r="E1041" s="5">
        <v>0.0</v>
      </c>
      <c r="F1041" s="45">
        <f t="shared" si="38"/>
        <v>0.03333333333</v>
      </c>
      <c r="G1041" s="40">
        <f t="shared" si="39"/>
        <v>0.1666666667</v>
      </c>
      <c r="H1041" s="4">
        <f>A!$B$3 * 3</f>
        <v>224.9868</v>
      </c>
      <c r="I1041" s="4">
        <f>A!$B$2*E1041</f>
        <v>0</v>
      </c>
      <c r="J1041" s="27">
        <f t="shared" si="40"/>
        <v>2.8</v>
      </c>
    </row>
    <row r="1042">
      <c r="A1042" s="37" t="s">
        <v>272</v>
      </c>
      <c r="B1042" s="9">
        <f>B1041+F1041*(D1041*I1041-(A!$B$4*(G1041+B1041/H1041)^(1/2)))</f>
        <v>20.93714813</v>
      </c>
      <c r="C1042" s="37" t="s">
        <v>273</v>
      </c>
      <c r="D1042" s="36">
        <f>D1041+(F1041*B1041*(A!$B$8-D1041)/(A!$B$12*A!$B$10))</f>
        <v>0.7848226461</v>
      </c>
      <c r="E1042" s="5">
        <v>0.0</v>
      </c>
      <c r="F1042" s="45">
        <f t="shared" si="38"/>
        <v>0.03333333333</v>
      </c>
      <c r="G1042" s="40">
        <f t="shared" si="39"/>
        <v>0.1666666667</v>
      </c>
      <c r="H1042" s="4">
        <f>A!$B$3 * 3</f>
        <v>224.9868</v>
      </c>
      <c r="I1042" s="4">
        <f>A!$B$2*E1042</f>
        <v>0</v>
      </c>
      <c r="J1042" s="27">
        <f t="shared" si="40"/>
        <v>2.833333333</v>
      </c>
    </row>
    <row r="1043">
      <c r="A1043" s="37" t="s">
        <v>274</v>
      </c>
      <c r="B1043" s="9">
        <f>B1042+F1042*(D1042*I1042-(A!$B$4*(G1042+B1042/H1042)^(1/2)))</f>
        <v>20.80124591</v>
      </c>
      <c r="C1043" s="37" t="s">
        <v>275</v>
      </c>
      <c r="D1043" s="36">
        <f>D1042+(F1042*B1042*(A!$B$8-D1042)/(A!$B$12*A!$B$10))</f>
        <v>0.7861143237</v>
      </c>
      <c r="E1043" s="5">
        <v>0.0</v>
      </c>
      <c r="F1043" s="45">
        <f t="shared" si="38"/>
        <v>0.03333333333</v>
      </c>
      <c r="G1043" s="40">
        <f t="shared" si="39"/>
        <v>0.1666666667</v>
      </c>
      <c r="H1043" s="4">
        <f>A!$B$3 * 3</f>
        <v>224.9868</v>
      </c>
      <c r="I1043" s="4">
        <f>A!$B$2*E1043</f>
        <v>0</v>
      </c>
      <c r="J1043" s="27">
        <f t="shared" si="40"/>
        <v>2.866666667</v>
      </c>
    </row>
    <row r="1044">
      <c r="A1044" s="37" t="s">
        <v>276</v>
      </c>
      <c r="B1044" s="9">
        <f>B1043+F1043*(D1043*I1043-(A!$B$4*(G1043+B1043/H1043)^(1/2)))</f>
        <v>20.66550182</v>
      </c>
      <c r="C1044" s="37" t="s">
        <v>277</v>
      </c>
      <c r="D1044" s="36">
        <f>D1043+(F1043*B1043*(A!$B$8-D1043)/(A!$B$12*A!$B$10))</f>
        <v>0.7873832254</v>
      </c>
      <c r="E1044" s="5">
        <v>0.0</v>
      </c>
      <c r="F1044" s="45">
        <f t="shared" si="38"/>
        <v>0.03333333333</v>
      </c>
      <c r="G1044" s="40">
        <f t="shared" si="39"/>
        <v>0.1666666667</v>
      </c>
      <c r="H1044" s="4">
        <f>A!$B$3 * 3</f>
        <v>224.9868</v>
      </c>
      <c r="I1044" s="4">
        <f>A!$B$2*E1044</f>
        <v>0</v>
      </c>
      <c r="J1044" s="27">
        <f t="shared" si="40"/>
        <v>2.9</v>
      </c>
    </row>
    <row r="1045">
      <c r="A1045" s="37" t="s">
        <v>278</v>
      </c>
      <c r="B1045" s="9">
        <f>B1044+F1044*(D1044*I1044-(A!$B$4*(G1044+B1044/H1044)^(1/2)))</f>
        <v>20.52991586</v>
      </c>
      <c r="C1045" s="37" t="s">
        <v>279</v>
      </c>
      <c r="D1045" s="36">
        <f>D1044+(F1044*B1044*(A!$B$8-D1044)/(A!$B$12*A!$B$10))</f>
        <v>0.7886298009</v>
      </c>
      <c r="E1045" s="5">
        <v>0.0</v>
      </c>
      <c r="F1045" s="45">
        <f t="shared" si="38"/>
        <v>0.03333333333</v>
      </c>
      <c r="G1045" s="40">
        <f t="shared" si="39"/>
        <v>0.1666666667</v>
      </c>
      <c r="H1045" s="4">
        <f>A!$B$3 * 3</f>
        <v>224.9868</v>
      </c>
      <c r="I1045" s="4">
        <f>A!$B$2*E1045</f>
        <v>0</v>
      </c>
      <c r="J1045" s="27">
        <f t="shared" si="40"/>
        <v>2.933333333</v>
      </c>
    </row>
    <row r="1046">
      <c r="A1046" s="37" t="s">
        <v>280</v>
      </c>
      <c r="B1046" s="9">
        <f>B1045+F1045*(D1045*I1045-(A!$B$4*(G1045+B1045/H1045)^(1/2)))</f>
        <v>20.39448802</v>
      </c>
      <c r="C1046" s="37" t="s">
        <v>281</v>
      </c>
      <c r="D1046" s="36">
        <f>D1045+(F1045*B1045*(A!$B$8-D1045)/(A!$B$12*A!$B$10))</f>
        <v>0.7898544896</v>
      </c>
      <c r="E1046" s="5">
        <v>0.0</v>
      </c>
      <c r="F1046" s="45">
        <f t="shared" si="38"/>
        <v>0.03333333333</v>
      </c>
      <c r="G1046" s="40">
        <f t="shared" si="39"/>
        <v>0.1666666667</v>
      </c>
      <c r="H1046" s="4">
        <f>A!$B$3 * 3</f>
        <v>224.9868</v>
      </c>
      <c r="I1046" s="4">
        <f>A!$B$2*E1046</f>
        <v>0</v>
      </c>
      <c r="J1046" s="27">
        <f t="shared" si="40"/>
        <v>2.966666667</v>
      </c>
    </row>
    <row r="1047">
      <c r="A1047" s="37" t="s">
        <v>282</v>
      </c>
      <c r="B1047" s="9">
        <f>B1046+F1046*(D1046*I1046-(A!$B$4*(G1046+B1046/H1046)^(1/2)))</f>
        <v>20.2592183</v>
      </c>
      <c r="C1047" s="37" t="s">
        <v>283</v>
      </c>
      <c r="D1047" s="36">
        <f>D1046+(F1046*B1046*(A!$B$8-D1046)/(A!$B$12*A!$B$10))</f>
        <v>0.7910577209</v>
      </c>
      <c r="E1047" s="5">
        <v>0.0</v>
      </c>
      <c r="F1047" s="45">
        <f t="shared" si="38"/>
        <v>0.03333333333</v>
      </c>
      <c r="G1047" s="40">
        <f t="shared" si="39"/>
        <v>0.1666666667</v>
      </c>
      <c r="H1047" s="4">
        <f>A!$B$3 * 3</f>
        <v>224.9868</v>
      </c>
      <c r="I1047" s="4">
        <f>A!$B$2*E1047</f>
        <v>0</v>
      </c>
      <c r="J1047" s="27">
        <f t="shared" si="40"/>
        <v>3</v>
      </c>
    </row>
    <row r="1048">
      <c r="A1048" s="37" t="s">
        <v>284</v>
      </c>
      <c r="B1048" s="9">
        <f>B1047+F1047*(D1047*I1047-(A!$B$4*(G1047+B1047/H1047)^(1/2)))</f>
        <v>20.12410672</v>
      </c>
      <c r="C1048" s="37" t="s">
        <v>285</v>
      </c>
      <c r="D1048" s="36">
        <f>D1047+(F1047*B1047*(A!$B$8-D1047)/(A!$B$12*A!$B$10))</f>
        <v>0.7922399147</v>
      </c>
      <c r="E1048" s="5">
        <v>0.0</v>
      </c>
      <c r="F1048" s="45">
        <f t="shared" si="38"/>
        <v>0.03333333333</v>
      </c>
      <c r="G1048" s="40">
        <f t="shared" si="39"/>
        <v>0.1666666667</v>
      </c>
      <c r="H1048" s="4">
        <f>A!$B$3 * 3</f>
        <v>224.9868</v>
      </c>
      <c r="I1048" s="4">
        <f>A!$B$2*E1048</f>
        <v>0</v>
      </c>
      <c r="J1048" s="27">
        <f t="shared" si="40"/>
        <v>3.033333333</v>
      </c>
    </row>
    <row r="1049">
      <c r="A1049" s="37" t="s">
        <v>286</v>
      </c>
      <c r="B1049" s="9">
        <f>B1048+F1048*(D1048*I1048-(A!$B$4*(G1048+B1048/H1048)^(1/2)))</f>
        <v>19.98915326</v>
      </c>
      <c r="C1049" s="37" t="s">
        <v>287</v>
      </c>
      <c r="D1049" s="36">
        <f>D1048+(F1048*B1048*(A!$B$8-D1048)/(A!$B$12*A!$B$10))</f>
        <v>0.7934014812</v>
      </c>
      <c r="E1049" s="5">
        <v>0.0</v>
      </c>
      <c r="F1049" s="45">
        <f t="shared" si="38"/>
        <v>0.03333333333</v>
      </c>
      <c r="G1049" s="40">
        <f t="shared" si="39"/>
        <v>0.1666666667</v>
      </c>
      <c r="H1049" s="4">
        <f>A!$B$3 * 3</f>
        <v>224.9868</v>
      </c>
      <c r="I1049" s="4">
        <f>A!$B$2*E1049</f>
        <v>0</v>
      </c>
      <c r="J1049" s="27">
        <f t="shared" si="40"/>
        <v>3.066666667</v>
      </c>
    </row>
    <row r="1050">
      <c r="A1050" s="37" t="s">
        <v>288</v>
      </c>
      <c r="B1050" s="9">
        <f>B1049+F1049*(D1049*I1049-(A!$B$4*(G1049+B1049/H1049)^(1/2)))</f>
        <v>19.85435792</v>
      </c>
      <c r="C1050" s="37" t="s">
        <v>289</v>
      </c>
      <c r="D1050" s="36">
        <f>D1049+(F1049*B1049*(A!$B$8-D1049)/(A!$B$12*A!$B$10))</f>
        <v>0.7945428213</v>
      </c>
      <c r="E1050" s="5">
        <v>0.0</v>
      </c>
      <c r="F1050" s="45">
        <f t="shared" si="38"/>
        <v>0.03333333333</v>
      </c>
      <c r="G1050" s="40">
        <f t="shared" si="39"/>
        <v>0.1666666667</v>
      </c>
      <c r="H1050" s="4">
        <f>A!$B$3 * 3</f>
        <v>224.9868</v>
      </c>
      <c r="I1050" s="4">
        <f>A!$B$2*E1050</f>
        <v>0</v>
      </c>
      <c r="J1050" s="27">
        <f t="shared" si="40"/>
        <v>3.1</v>
      </c>
    </row>
    <row r="1051">
      <c r="A1051" s="37" t="s">
        <v>290</v>
      </c>
      <c r="B1051" s="9">
        <f>B1050+F1050*(D1050*I1050-(A!$B$4*(G1050+B1050/H1050)^(1/2)))</f>
        <v>19.71972071</v>
      </c>
      <c r="C1051" s="37" t="s">
        <v>291</v>
      </c>
      <c r="D1051" s="36">
        <f>D1050+(F1050*B1050*(A!$B$8-D1050)/(A!$B$12*A!$B$10))</f>
        <v>0.7956643271</v>
      </c>
      <c r="E1051" s="5">
        <v>0.0</v>
      </c>
      <c r="F1051" s="45">
        <f t="shared" si="38"/>
        <v>0.03333333333</v>
      </c>
      <c r="G1051" s="40">
        <f t="shared" si="39"/>
        <v>0.1666666667</v>
      </c>
      <c r="H1051" s="4">
        <f>A!$B$3 * 3</f>
        <v>224.9868</v>
      </c>
      <c r="I1051" s="4">
        <f>A!$B$2*E1051</f>
        <v>0</v>
      </c>
      <c r="J1051" s="27">
        <f t="shared" si="40"/>
        <v>3.133333333</v>
      </c>
    </row>
    <row r="1052">
      <c r="A1052" s="37" t="s">
        <v>292</v>
      </c>
      <c r="B1052" s="9">
        <f>B1051+F1051*(D1051*I1051-(A!$B$4*(G1051+B1051/H1051)^(1/2)))</f>
        <v>19.58524163</v>
      </c>
      <c r="C1052" s="37" t="s">
        <v>293</v>
      </c>
      <c r="D1052" s="36">
        <f>D1051+(F1051*B1051*(A!$B$8-D1051)/(A!$B$12*A!$B$10))</f>
        <v>0.7967663817</v>
      </c>
      <c r="E1052" s="5">
        <v>0.0</v>
      </c>
      <c r="F1052" s="45">
        <f t="shared" si="38"/>
        <v>0.03333333333</v>
      </c>
      <c r="G1052" s="40">
        <f t="shared" si="39"/>
        <v>0.1666666667</v>
      </c>
      <c r="H1052" s="4">
        <f>A!$B$3 * 3</f>
        <v>224.9868</v>
      </c>
      <c r="I1052" s="4">
        <f>A!$B$2*E1052</f>
        <v>0</v>
      </c>
      <c r="J1052" s="27">
        <f t="shared" si="40"/>
        <v>3.166666667</v>
      </c>
    </row>
    <row r="1053">
      <c r="A1053" s="37" t="s">
        <v>294</v>
      </c>
      <c r="B1053" s="9">
        <f>B1052+F1052*(D1052*I1052-(A!$B$4*(G1052+B1052/H1052)^(1/2)))</f>
        <v>19.45092068</v>
      </c>
      <c r="C1053" s="37" t="s">
        <v>295</v>
      </c>
      <c r="D1053" s="36">
        <f>D1052+(F1052*B1052*(A!$B$8-D1052)/(A!$B$12*A!$B$10))</f>
        <v>0.7978493597</v>
      </c>
      <c r="E1053" s="5">
        <v>0.0</v>
      </c>
      <c r="F1053" s="45">
        <f t="shared" si="38"/>
        <v>0.03333333333</v>
      </c>
      <c r="G1053" s="40">
        <f t="shared" si="39"/>
        <v>0.1666666667</v>
      </c>
      <c r="H1053" s="4">
        <f>A!$B$3 * 3</f>
        <v>224.9868</v>
      </c>
      <c r="I1053" s="4">
        <f>A!$B$2*E1053</f>
        <v>0</v>
      </c>
      <c r="J1053" s="27">
        <f t="shared" si="40"/>
        <v>3.2</v>
      </c>
    </row>
    <row r="1054">
      <c r="A1054" s="37" t="s">
        <v>296</v>
      </c>
      <c r="B1054" s="9">
        <f>B1053+F1053*(D1053*I1053-(A!$B$4*(G1053+B1053/H1053)^(1/2)))</f>
        <v>19.31675785</v>
      </c>
      <c r="C1054" s="37" t="s">
        <v>297</v>
      </c>
      <c r="D1054" s="36">
        <f>D1053+(F1053*B1053*(A!$B$8-D1053)/(A!$B$12*A!$B$10))</f>
        <v>0.7989136271</v>
      </c>
      <c r="E1054" s="5">
        <v>0.0</v>
      </c>
      <c r="F1054" s="45">
        <f t="shared" si="38"/>
        <v>0.03333333333</v>
      </c>
      <c r="G1054" s="40">
        <f t="shared" si="39"/>
        <v>0.1666666667</v>
      </c>
      <c r="H1054" s="4">
        <f>A!$B$3 * 3</f>
        <v>224.9868</v>
      </c>
      <c r="I1054" s="4">
        <f>A!$B$2*E1054</f>
        <v>0</v>
      </c>
      <c r="J1054" s="27">
        <f t="shared" si="40"/>
        <v>3.233333333</v>
      </c>
    </row>
    <row r="1055">
      <c r="A1055" s="37" t="s">
        <v>298</v>
      </c>
      <c r="B1055" s="9">
        <f>B1054+F1054*(D1054*I1054-(A!$B$4*(G1054+B1054/H1054)^(1/2)))</f>
        <v>19.18275315</v>
      </c>
      <c r="C1055" s="37" t="s">
        <v>299</v>
      </c>
      <c r="D1055" s="36">
        <f>D1054+(F1054*B1054*(A!$B$8-D1054)/(A!$B$12*A!$B$10))</f>
        <v>0.7999595421</v>
      </c>
      <c r="E1055" s="5">
        <v>0.0</v>
      </c>
      <c r="F1055" s="45">
        <f t="shared" si="38"/>
        <v>0.03333333333</v>
      </c>
      <c r="G1055" s="40">
        <f t="shared" si="39"/>
        <v>0.1666666667</v>
      </c>
      <c r="H1055" s="4">
        <f>A!$B$3 * 3</f>
        <v>224.9868</v>
      </c>
      <c r="I1055" s="4">
        <f>A!$B$2*E1055</f>
        <v>0</v>
      </c>
      <c r="J1055" s="27">
        <f t="shared" si="40"/>
        <v>3.266666667</v>
      </c>
    </row>
    <row r="1056">
      <c r="A1056" s="37" t="s">
        <v>300</v>
      </c>
      <c r="B1056" s="9">
        <f>B1055+F1055*(D1055*I1055-(A!$B$4*(G1055+B1055/H1055)^(1/2)))</f>
        <v>19.04890658</v>
      </c>
      <c r="C1056" s="37" t="s">
        <v>301</v>
      </c>
      <c r="D1056" s="36">
        <f>D1055+(F1055*B1055*(A!$B$8-D1055)/(A!$B$12*A!$B$10))</f>
        <v>0.8009874546</v>
      </c>
      <c r="E1056" s="5">
        <v>0.0</v>
      </c>
      <c r="F1056" s="45">
        <f t="shared" si="38"/>
        <v>0.03333333333</v>
      </c>
      <c r="G1056" s="40">
        <f t="shared" si="39"/>
        <v>0.1666666667</v>
      </c>
      <c r="H1056" s="4">
        <f>A!$B$3 * 3</f>
        <v>224.9868</v>
      </c>
      <c r="I1056" s="4">
        <f>A!$B$2*E1056</f>
        <v>0</v>
      </c>
      <c r="J1056" s="27">
        <f t="shared" si="40"/>
        <v>3.3</v>
      </c>
    </row>
    <row r="1057">
      <c r="A1057" s="37" t="s">
        <v>302</v>
      </c>
      <c r="B1057" s="9">
        <f>B1056+F1056*(D1056*I1056-(A!$B$4*(G1056+B1056/H1056)^(1/2)))</f>
        <v>18.91521814</v>
      </c>
      <c r="C1057" s="37" t="s">
        <v>303</v>
      </c>
      <c r="D1057" s="36">
        <f>D1056+(F1056*B1056*(A!$B$8-D1056)/(A!$B$12*A!$B$10))</f>
        <v>0.8019977068</v>
      </c>
      <c r="E1057" s="5">
        <v>0.0</v>
      </c>
      <c r="F1057" s="45">
        <f t="shared" si="38"/>
        <v>0.03333333333</v>
      </c>
      <c r="G1057" s="40">
        <f t="shared" si="39"/>
        <v>0.1666666667</v>
      </c>
      <c r="H1057" s="4">
        <f>A!$B$3 * 3</f>
        <v>224.9868</v>
      </c>
      <c r="I1057" s="4">
        <f>A!$B$2*E1057</f>
        <v>0</v>
      </c>
      <c r="J1057" s="27">
        <f t="shared" si="40"/>
        <v>3.333333333</v>
      </c>
    </row>
    <row r="1058">
      <c r="A1058" s="37" t="s">
        <v>304</v>
      </c>
      <c r="B1058" s="9">
        <f>B1057+F1057*(D1057*I1057-(A!$B$4*(G1057+B1057/H1057)^(1/2)))</f>
        <v>18.78168782</v>
      </c>
      <c r="C1058" s="37" t="s">
        <v>305</v>
      </c>
      <c r="D1058" s="36">
        <f>D1057+(F1057*B1057*(A!$B$8-D1057)/(A!$B$12*A!$B$10))</f>
        <v>0.8029906334</v>
      </c>
      <c r="E1058" s="5">
        <v>0.0</v>
      </c>
      <c r="F1058" s="45">
        <f t="shared" si="38"/>
        <v>0.03333333333</v>
      </c>
      <c r="G1058" s="40">
        <f t="shared" si="39"/>
        <v>0.1666666667</v>
      </c>
      <c r="H1058" s="4">
        <f>A!$B$3 * 3</f>
        <v>224.9868</v>
      </c>
      <c r="I1058" s="4">
        <f>A!$B$2*E1058</f>
        <v>0</v>
      </c>
      <c r="J1058" s="27">
        <f t="shared" si="40"/>
        <v>3.366666667</v>
      </c>
    </row>
    <row r="1059">
      <c r="A1059" s="37" t="s">
        <v>306</v>
      </c>
      <c r="B1059" s="9">
        <f>B1058+F1058*(D1058*I1058-(A!$B$4*(G1058+B1058/H1058)^(1/2)))</f>
        <v>18.64831563</v>
      </c>
      <c r="C1059" s="37" t="s">
        <v>307</v>
      </c>
      <c r="D1059" s="36">
        <f>D1058+(F1058*B1058*(A!$B$8-D1058)/(A!$B$12*A!$B$10))</f>
        <v>0.8039665614</v>
      </c>
      <c r="E1059" s="5">
        <v>0.0</v>
      </c>
      <c r="F1059" s="45">
        <f t="shared" si="38"/>
        <v>0.03333333333</v>
      </c>
      <c r="G1059" s="40">
        <f t="shared" si="39"/>
        <v>0.1666666667</v>
      </c>
      <c r="H1059" s="4">
        <f>A!$B$3 * 3</f>
        <v>224.9868</v>
      </c>
      <c r="I1059" s="4">
        <f>A!$B$2*E1059</f>
        <v>0</v>
      </c>
      <c r="J1059" s="27">
        <f t="shared" si="40"/>
        <v>3.4</v>
      </c>
    </row>
    <row r="1060">
      <c r="A1060" s="37" t="s">
        <v>308</v>
      </c>
      <c r="B1060" s="9">
        <f>B1059+F1059*(D1059*I1059-(A!$B$4*(G1059+B1059/H1059)^(1/2)))</f>
        <v>18.51510157</v>
      </c>
      <c r="C1060" s="37" t="s">
        <v>309</v>
      </c>
      <c r="D1060" s="36">
        <f>D1059+(F1059*B1059*(A!$B$8-D1059)/(A!$B$12*A!$B$10))</f>
        <v>0.804925811</v>
      </c>
      <c r="E1060" s="5">
        <v>0.0</v>
      </c>
      <c r="F1060" s="45">
        <f t="shared" si="38"/>
        <v>0.03333333333</v>
      </c>
      <c r="G1060" s="40">
        <f t="shared" si="39"/>
        <v>0.1666666667</v>
      </c>
      <c r="H1060" s="4">
        <f>A!$B$3 * 3</f>
        <v>224.9868</v>
      </c>
      <c r="I1060" s="4">
        <f>A!$B$2*E1060</f>
        <v>0</v>
      </c>
      <c r="J1060" s="27">
        <f t="shared" si="40"/>
        <v>3.433333333</v>
      </c>
    </row>
    <row r="1061">
      <c r="A1061" s="37" t="s">
        <v>310</v>
      </c>
      <c r="B1061" s="9">
        <f>B1060+F1060*(D1060*I1060-(A!$B$4*(G1060+B1060/H1060)^(1/2)))</f>
        <v>18.38204563</v>
      </c>
      <c r="C1061" s="37" t="s">
        <v>311</v>
      </c>
      <c r="D1061" s="36">
        <f>D1060+(F1060*B1060*(A!$B$8-D1060)/(A!$B$12*A!$B$10))</f>
        <v>0.805868695</v>
      </c>
      <c r="E1061" s="5">
        <v>0.0</v>
      </c>
      <c r="F1061" s="45">
        <f t="shared" si="38"/>
        <v>0.03333333333</v>
      </c>
      <c r="G1061" s="40">
        <f t="shared" si="39"/>
        <v>0.1666666667</v>
      </c>
      <c r="H1061" s="4">
        <f>A!$B$3 * 3</f>
        <v>224.9868</v>
      </c>
      <c r="I1061" s="4">
        <f>A!$B$2*E1061</f>
        <v>0</v>
      </c>
      <c r="J1061" s="27">
        <f t="shared" si="40"/>
        <v>3.466666667</v>
      </c>
    </row>
    <row r="1062">
      <c r="A1062" s="37" t="s">
        <v>312</v>
      </c>
      <c r="B1062" s="9">
        <f>B1061+F1061*(D1061*I1061-(A!$B$4*(G1061+B1061/H1061)^(1/2)))</f>
        <v>18.24914783</v>
      </c>
      <c r="C1062" s="37" t="s">
        <v>313</v>
      </c>
      <c r="D1062" s="36">
        <f>D1061+(F1061*B1061*(A!$B$8-D1061)/(A!$B$12*A!$B$10))</f>
        <v>0.8067955194</v>
      </c>
      <c r="E1062" s="5">
        <v>0.0</v>
      </c>
      <c r="F1062" s="45">
        <f t="shared" si="38"/>
        <v>0.03333333333</v>
      </c>
      <c r="G1062" s="40">
        <f t="shared" si="39"/>
        <v>0.1666666667</v>
      </c>
      <c r="H1062" s="4">
        <f>A!$B$3 * 3</f>
        <v>224.9868</v>
      </c>
      <c r="I1062" s="4">
        <f>A!$B$2*E1062</f>
        <v>0</v>
      </c>
      <c r="J1062" s="27">
        <f t="shared" si="40"/>
        <v>3.5</v>
      </c>
    </row>
    <row r="1063">
      <c r="A1063" s="37" t="s">
        <v>314</v>
      </c>
      <c r="B1063" s="9">
        <f>B1062+F1062*(D1062*I1062-(A!$B$4*(G1062+B1062/H1062)^(1/2)))</f>
        <v>18.11640815</v>
      </c>
      <c r="C1063" s="37" t="s">
        <v>315</v>
      </c>
      <c r="D1063" s="36">
        <f>D1062+(F1062*B1062*(A!$B$8-D1062)/(A!$B$12*A!$B$10))</f>
        <v>0.8077065835</v>
      </c>
      <c r="E1063" s="5">
        <v>0.0</v>
      </c>
      <c r="F1063" s="45">
        <f t="shared" si="38"/>
        <v>0.03333333333</v>
      </c>
      <c r="G1063" s="40">
        <f t="shared" si="39"/>
        <v>0.1666666667</v>
      </c>
      <c r="H1063" s="4">
        <f>A!$B$3 * 3</f>
        <v>224.9868</v>
      </c>
      <c r="I1063" s="4">
        <f>A!$B$2*E1063</f>
        <v>0</v>
      </c>
      <c r="J1063" s="27">
        <f t="shared" si="40"/>
        <v>3.533333333</v>
      </c>
    </row>
    <row r="1064">
      <c r="A1064" s="37" t="s">
        <v>316</v>
      </c>
      <c r="B1064" s="9">
        <f>B1063+F1063*(D1063*I1063-(A!$B$4*(G1063+B1063/H1063)^(1/2)))</f>
        <v>17.9838266</v>
      </c>
      <c r="C1064" s="37" t="s">
        <v>317</v>
      </c>
      <c r="D1064" s="36">
        <f>D1063+(F1063*B1063*(A!$B$8-D1063)/(A!$B$12*A!$B$10))</f>
        <v>0.8086021799</v>
      </c>
      <c r="E1064" s="5">
        <v>0.0</v>
      </c>
      <c r="F1064" s="45">
        <f t="shared" si="38"/>
        <v>0.03333333333</v>
      </c>
      <c r="G1064" s="40">
        <f t="shared" si="39"/>
        <v>0.1666666667</v>
      </c>
      <c r="H1064" s="4">
        <f>A!$B$3 * 3</f>
        <v>224.9868</v>
      </c>
      <c r="I1064" s="4">
        <f>A!$B$2*E1064</f>
        <v>0</v>
      </c>
      <c r="J1064" s="27">
        <f t="shared" si="40"/>
        <v>3.566666667</v>
      </c>
    </row>
    <row r="1065">
      <c r="A1065" s="37" t="s">
        <v>318</v>
      </c>
      <c r="B1065" s="9">
        <f>B1064+F1064*(D1064*I1064-(A!$B$4*(G1064+B1064/H1064)^(1/2)))</f>
        <v>17.85140318</v>
      </c>
      <c r="C1065" s="37" t="s">
        <v>319</v>
      </c>
      <c r="D1065" s="36">
        <f>D1064+(F1064*B1064*(A!$B$8-D1064)/(A!$B$12*A!$B$10))</f>
        <v>0.809482595</v>
      </c>
      <c r="E1065" s="5">
        <v>0.0</v>
      </c>
      <c r="F1065" s="45">
        <f t="shared" si="38"/>
        <v>0.03333333333</v>
      </c>
      <c r="G1065" s="40">
        <f t="shared" si="39"/>
        <v>0.1666666667</v>
      </c>
      <c r="H1065" s="4">
        <f>A!$B$3 * 3</f>
        <v>224.9868</v>
      </c>
      <c r="I1065" s="4">
        <f>A!$B$2*E1065</f>
        <v>0</v>
      </c>
      <c r="J1065" s="27">
        <f t="shared" si="40"/>
        <v>3.6</v>
      </c>
    </row>
    <row r="1066">
      <c r="A1066" s="37" t="s">
        <v>320</v>
      </c>
      <c r="B1066" s="9">
        <f>B1065+F1065*(D1065*I1065-(A!$B$4*(G1065+B1065/H1065)^(1/2)))</f>
        <v>17.71913789</v>
      </c>
      <c r="C1066" s="37" t="s">
        <v>321</v>
      </c>
      <c r="D1066" s="36">
        <f>D1065+(F1065*B1065*(A!$B$8-D1065)/(A!$B$12*A!$B$10))</f>
        <v>0.8103481087</v>
      </c>
      <c r="E1066" s="5">
        <v>0.0</v>
      </c>
      <c r="F1066" s="45">
        <f t="shared" si="38"/>
        <v>0.03333333333</v>
      </c>
      <c r="G1066" s="40">
        <f t="shared" si="39"/>
        <v>0.1666666667</v>
      </c>
      <c r="H1066" s="4">
        <f>A!$B$3 * 3</f>
        <v>224.9868</v>
      </c>
      <c r="I1066" s="4">
        <f>A!$B$2*E1066</f>
        <v>0</v>
      </c>
      <c r="J1066" s="27">
        <f t="shared" si="40"/>
        <v>3.633333333</v>
      </c>
    </row>
    <row r="1067">
      <c r="A1067" s="37" t="s">
        <v>322</v>
      </c>
      <c r="B1067" s="9">
        <f>B1066+F1066*(D1066*I1066-(A!$B$4*(G1066+B1066/H1066)^(1/2)))</f>
        <v>17.58703072</v>
      </c>
      <c r="C1067" s="37" t="s">
        <v>323</v>
      </c>
      <c r="D1067" s="36">
        <f>D1066+(F1066*B1066*(A!$B$8-D1066)/(A!$B$12*A!$B$10))</f>
        <v>0.8111989951</v>
      </c>
      <c r="E1067" s="5">
        <v>0.0</v>
      </c>
      <c r="F1067" s="45">
        <f t="shared" si="38"/>
        <v>0.03333333333</v>
      </c>
      <c r="G1067" s="40">
        <f t="shared" si="39"/>
        <v>0.1666666667</v>
      </c>
      <c r="H1067" s="4">
        <f>A!$B$3 * 3</f>
        <v>224.9868</v>
      </c>
      <c r="I1067" s="4">
        <f>A!$B$2*E1067</f>
        <v>0</v>
      </c>
      <c r="J1067" s="27">
        <f t="shared" si="40"/>
        <v>3.666666667</v>
      </c>
    </row>
    <row r="1068">
      <c r="A1068" s="37" t="s">
        <v>324</v>
      </c>
      <c r="B1068" s="9">
        <f>B1067+F1067*(D1067*I1067-(A!$B$4*(G1067+B1067/H1067)^(1/2)))</f>
        <v>17.45508168</v>
      </c>
      <c r="C1068" s="37" t="s">
        <v>325</v>
      </c>
      <c r="D1068" s="36">
        <f>D1067+(F1067*B1067*(A!$B$8-D1067)/(A!$B$12*A!$B$10))</f>
        <v>0.8120355221</v>
      </c>
      <c r="E1068" s="5">
        <v>0.0</v>
      </c>
      <c r="F1068" s="45">
        <f t="shared" si="38"/>
        <v>0.03333333333</v>
      </c>
      <c r="G1068" s="40">
        <f t="shared" si="39"/>
        <v>0.1666666667</v>
      </c>
      <c r="H1068" s="4">
        <f>A!$B$3 * 3</f>
        <v>224.9868</v>
      </c>
      <c r="I1068" s="4">
        <f>A!$B$2*E1068</f>
        <v>0</v>
      </c>
      <c r="J1068" s="27">
        <f t="shared" si="40"/>
        <v>3.7</v>
      </c>
    </row>
    <row r="1069">
      <c r="A1069" s="37" t="s">
        <v>326</v>
      </c>
      <c r="B1069" s="9">
        <f>B1068+F1068*(D1068*I1068-(A!$B$4*(G1068+B1068/H1068)^(1/2)))</f>
        <v>17.32329078</v>
      </c>
      <c r="C1069" s="37" t="s">
        <v>327</v>
      </c>
      <c r="D1069" s="36">
        <f>D1068+(F1068*B1068*(A!$B$8-D1068)/(A!$B$12*A!$B$10))</f>
        <v>0.8128579517</v>
      </c>
      <c r="E1069" s="5">
        <v>0.0</v>
      </c>
      <c r="F1069" s="45">
        <f t="shared" si="38"/>
        <v>0.03333333333</v>
      </c>
      <c r="G1069" s="40">
        <f t="shared" si="39"/>
        <v>0.1666666667</v>
      </c>
      <c r="H1069" s="4">
        <f>A!$B$3 * 3</f>
        <v>224.9868</v>
      </c>
      <c r="I1069" s="4">
        <f>A!$B$2*E1069</f>
        <v>0</v>
      </c>
      <c r="J1069" s="27">
        <f t="shared" si="40"/>
        <v>3.733333333</v>
      </c>
    </row>
    <row r="1070">
      <c r="A1070" s="37" t="s">
        <v>328</v>
      </c>
      <c r="B1070" s="9">
        <f>B1069+F1069*(D1069*I1069-(A!$B$4*(G1069+B1069/H1069)^(1/2)))</f>
        <v>17.191658</v>
      </c>
      <c r="C1070" s="37" t="s">
        <v>329</v>
      </c>
      <c r="D1070" s="36">
        <f>D1069+(F1069*B1069*(A!$B$8-D1069)/(A!$B$12*A!$B$10))</f>
        <v>0.8136665404</v>
      </c>
      <c r="E1070" s="5">
        <v>0.0</v>
      </c>
      <c r="F1070" s="45">
        <f t="shared" si="38"/>
        <v>0.03333333333</v>
      </c>
      <c r="G1070" s="40">
        <f t="shared" si="39"/>
        <v>0.1666666667</v>
      </c>
      <c r="H1070" s="4">
        <f>A!$B$3 * 3</f>
        <v>224.9868</v>
      </c>
      <c r="I1070" s="4">
        <f>A!$B$2*E1070</f>
        <v>0</v>
      </c>
      <c r="J1070" s="27">
        <f t="shared" si="40"/>
        <v>3.766666667</v>
      </c>
    </row>
    <row r="1071">
      <c r="A1071" s="37" t="s">
        <v>330</v>
      </c>
      <c r="B1071" s="9">
        <f>B1070+F1070*(D1070*I1070-(A!$B$4*(G1070+B1070/H1070)^(1/2)))</f>
        <v>17.06018335</v>
      </c>
      <c r="C1071" s="37" t="s">
        <v>331</v>
      </c>
      <c r="D1071" s="36">
        <f>D1070+(F1070*B1070*(A!$B$8-D1070)/(A!$B$12*A!$B$10))</f>
        <v>0.8144615392</v>
      </c>
      <c r="E1071" s="5">
        <v>0.0</v>
      </c>
      <c r="F1071" s="45">
        <f t="shared" si="38"/>
        <v>0.03333333333</v>
      </c>
      <c r="G1071" s="40">
        <f t="shared" si="39"/>
        <v>0.1666666667</v>
      </c>
      <c r="H1071" s="4">
        <f>A!$B$3 * 3</f>
        <v>224.9868</v>
      </c>
      <c r="I1071" s="4">
        <f>A!$B$2*E1071</f>
        <v>0</v>
      </c>
      <c r="J1071" s="27">
        <f t="shared" si="40"/>
        <v>3.8</v>
      </c>
    </row>
    <row r="1072">
      <c r="A1072" s="37" t="s">
        <v>332</v>
      </c>
      <c r="B1072" s="9">
        <f>B1071+F1071*(D1071*I1071-(A!$B$4*(G1071+B1071/H1071)^(1/2)))</f>
        <v>16.92886683</v>
      </c>
      <c r="C1072" s="37" t="s">
        <v>333</v>
      </c>
      <c r="D1072" s="36">
        <f>D1071+(F1071*B1071*(A!$B$8-D1071)/(A!$B$12*A!$B$10))</f>
        <v>0.8152431933</v>
      </c>
      <c r="E1072" s="5">
        <v>0.0</v>
      </c>
      <c r="F1072" s="45">
        <f t="shared" si="38"/>
        <v>0.03333333333</v>
      </c>
      <c r="G1072" s="40">
        <f t="shared" si="39"/>
        <v>0.1666666667</v>
      </c>
      <c r="H1072" s="4">
        <f>A!$B$3 * 3</f>
        <v>224.9868</v>
      </c>
      <c r="I1072" s="4">
        <f>A!$B$2*E1072</f>
        <v>0</v>
      </c>
      <c r="J1072" s="27">
        <f t="shared" si="40"/>
        <v>3.833333333</v>
      </c>
    </row>
    <row r="1073">
      <c r="A1073" s="37" t="s">
        <v>334</v>
      </c>
      <c r="B1073" s="9">
        <f>B1072+F1072*(D1072*I1072-(A!$B$4*(G1072+B1072/H1072)^(1/2)))</f>
        <v>16.79770844</v>
      </c>
      <c r="C1073" s="37" t="s">
        <v>335</v>
      </c>
      <c r="D1073" s="36">
        <f>D1072+(F1072*B1072*(A!$B$8-D1072)/(A!$B$12*A!$B$10))</f>
        <v>0.8160117431</v>
      </c>
      <c r="E1073" s="5">
        <v>0.0</v>
      </c>
      <c r="F1073" s="45">
        <f t="shared" si="38"/>
        <v>0.03333333333</v>
      </c>
      <c r="G1073" s="40">
        <f t="shared" si="39"/>
        <v>0.1666666667</v>
      </c>
      <c r="H1073" s="4">
        <f>A!$B$3 * 3</f>
        <v>224.9868</v>
      </c>
      <c r="I1073" s="4">
        <f>A!$B$2*E1073</f>
        <v>0</v>
      </c>
      <c r="J1073" s="27">
        <f t="shared" si="40"/>
        <v>3.866666667</v>
      </c>
    </row>
    <row r="1074">
      <c r="A1074" s="37" t="s">
        <v>336</v>
      </c>
      <c r="B1074" s="9">
        <f>B1073+F1073*(D1073*I1073-(A!$B$4*(G1073+B1073/H1073)^(1/2)))</f>
        <v>16.66670817</v>
      </c>
      <c r="C1074" s="37" t="s">
        <v>337</v>
      </c>
      <c r="D1074" s="36">
        <f>D1073+(F1073*B1073*(A!$B$8-D1073)/(A!$B$12*A!$B$10))</f>
        <v>0.8167674235</v>
      </c>
      <c r="E1074" s="5">
        <v>0.0</v>
      </c>
      <c r="F1074" s="45">
        <f t="shared" si="38"/>
        <v>0.03333333333</v>
      </c>
      <c r="G1074" s="40">
        <f t="shared" si="39"/>
        <v>0.1666666667</v>
      </c>
      <c r="H1074" s="4">
        <f>A!$B$3 * 3</f>
        <v>224.9868</v>
      </c>
      <c r="I1074" s="4">
        <f>A!$B$2*E1074</f>
        <v>0</v>
      </c>
      <c r="J1074" s="27">
        <f t="shared" si="40"/>
        <v>3.9</v>
      </c>
    </row>
    <row r="1075">
      <c r="A1075" s="37" t="s">
        <v>338</v>
      </c>
      <c r="B1075" s="9">
        <f>B1074+F1074*(D1074*I1074-(A!$B$4*(G1074+B1074/H1074)^(1/2)))</f>
        <v>16.53586604</v>
      </c>
      <c r="C1075" s="37" t="s">
        <v>339</v>
      </c>
      <c r="D1075" s="36">
        <f>D1074+(F1074*B1074*(A!$B$8-D1074)/(A!$B$12*A!$B$10))</f>
        <v>0.8175104644</v>
      </c>
      <c r="E1075" s="5">
        <v>0.0</v>
      </c>
      <c r="F1075" s="45">
        <f t="shared" si="38"/>
        <v>0.03333333333</v>
      </c>
      <c r="G1075" s="40">
        <f t="shared" si="39"/>
        <v>0.1666666667</v>
      </c>
      <c r="H1075" s="4">
        <f>A!$B$3 * 3</f>
        <v>224.9868</v>
      </c>
      <c r="I1075" s="4">
        <f>A!$B$2*E1075</f>
        <v>0</v>
      </c>
      <c r="J1075" s="27">
        <f t="shared" si="40"/>
        <v>3.933333333</v>
      </c>
    </row>
    <row r="1076">
      <c r="A1076" s="37" t="s">
        <v>340</v>
      </c>
      <c r="B1076" s="9">
        <f>B1075+F1075*(D1075*I1075-(A!$B$4*(G1075+B1075/H1075)^(1/2)))</f>
        <v>16.40518204</v>
      </c>
      <c r="C1076" s="37" t="s">
        <v>341</v>
      </c>
      <c r="D1076" s="36">
        <f>D1075+(F1075*B1075*(A!$B$8-D1075)/(A!$B$12*A!$B$10))</f>
        <v>0.8182410907</v>
      </c>
      <c r="E1076" s="5">
        <v>0.0</v>
      </c>
      <c r="F1076" s="45">
        <f t="shared" si="38"/>
        <v>0.03333333333</v>
      </c>
      <c r="G1076" s="40">
        <f t="shared" si="39"/>
        <v>0.1666666667</v>
      </c>
      <c r="H1076" s="4">
        <f>A!$B$3 * 3</f>
        <v>224.9868</v>
      </c>
      <c r="I1076" s="4">
        <f>A!$B$2*E1076</f>
        <v>0</v>
      </c>
      <c r="J1076" s="27">
        <f t="shared" si="40"/>
        <v>3.966666667</v>
      </c>
    </row>
    <row r="1077">
      <c r="A1077" s="37" t="s">
        <v>342</v>
      </c>
      <c r="B1077" s="9">
        <f>B1076+F1076*(D1076*I1076-(A!$B$4*(G1076+B1076/H1076)^(1/2)))</f>
        <v>16.27465616</v>
      </c>
      <c r="C1077" s="37" t="s">
        <v>343</v>
      </c>
      <c r="D1077" s="36">
        <f>D1076+(F1076*B1076*(A!$B$8-D1076)/(A!$B$12*A!$B$10))</f>
        <v>0.8189595227</v>
      </c>
      <c r="E1077" s="5">
        <v>0.0</v>
      </c>
      <c r="F1077" s="45">
        <f t="shared" si="38"/>
        <v>0.03333333333</v>
      </c>
      <c r="G1077" s="40">
        <f t="shared" si="39"/>
        <v>0.1666666667</v>
      </c>
      <c r="H1077" s="4">
        <f>A!$B$3 * 3</f>
        <v>224.9868</v>
      </c>
      <c r="I1077" s="4">
        <f>A!$B$2*E1077</f>
        <v>0</v>
      </c>
      <c r="J1077" s="27">
        <f t="shared" si="40"/>
        <v>4</v>
      </c>
    </row>
    <row r="1078">
      <c r="A1078" s="37" t="s">
        <v>344</v>
      </c>
      <c r="B1078" s="9">
        <f>B1077+F1077*(D1077*I1077-(A!$B$4*(G1077+B1077/H1077)^(1/2)))</f>
        <v>16.14428842</v>
      </c>
      <c r="C1078" s="37" t="s">
        <v>345</v>
      </c>
      <c r="D1078" s="36">
        <f>D1077+(F1077*B1077*(A!$B$8-D1077)/(A!$B$12*A!$B$10))</f>
        <v>0.8196659758</v>
      </c>
      <c r="E1078" s="5">
        <v>0.0</v>
      </c>
      <c r="F1078" s="45">
        <f t="shared" si="38"/>
        <v>0.03333333333</v>
      </c>
      <c r="G1078" s="40">
        <f t="shared" si="39"/>
        <v>0.1666666667</v>
      </c>
      <c r="H1078" s="4">
        <f>A!$B$3 * 3</f>
        <v>224.9868</v>
      </c>
      <c r="I1078" s="4">
        <f>A!$B$2*E1078</f>
        <v>0</v>
      </c>
      <c r="J1078" s="27">
        <f t="shared" si="40"/>
        <v>4.033333333</v>
      </c>
    </row>
    <row r="1079">
      <c r="A1079" s="37" t="s">
        <v>346</v>
      </c>
      <c r="B1079" s="9">
        <f>B1078+F1078*(D1078*I1078-(A!$B$4*(G1078+B1078/H1078)^(1/2)))</f>
        <v>16.01407881</v>
      </c>
      <c r="C1079" s="37" t="s">
        <v>347</v>
      </c>
      <c r="D1079" s="36">
        <f>D1078+(F1078*B1078*(A!$B$8-D1078)/(A!$B$12*A!$B$10))</f>
        <v>0.8203606609</v>
      </c>
      <c r="E1079" s="5">
        <v>0.0</v>
      </c>
      <c r="F1079" s="45">
        <f t="shared" si="38"/>
        <v>0.03333333333</v>
      </c>
      <c r="G1079" s="40">
        <f t="shared" si="39"/>
        <v>0.1666666667</v>
      </c>
      <c r="H1079" s="4">
        <f>A!$B$3 * 3</f>
        <v>224.9868</v>
      </c>
      <c r="I1079" s="4">
        <f>A!$B$2*E1079</f>
        <v>0</v>
      </c>
      <c r="J1079" s="27">
        <f t="shared" si="40"/>
        <v>4.066666667</v>
      </c>
    </row>
    <row r="1080">
      <c r="A1080" s="37" t="s">
        <v>348</v>
      </c>
      <c r="B1080" s="9">
        <f>B1079+F1079*(D1079*I1079-(A!$B$4*(G1079+B1079/H1079)^(1/2)))</f>
        <v>15.88402732</v>
      </c>
      <c r="C1080" s="37" t="s">
        <v>349</v>
      </c>
      <c r="D1080" s="36">
        <f>D1079+(F1079*B1079*(A!$B$8-D1079)/(A!$B$12*A!$B$10))</f>
        <v>0.8210437843</v>
      </c>
      <c r="E1080" s="5">
        <v>0.0</v>
      </c>
      <c r="F1080" s="45">
        <f t="shared" si="38"/>
        <v>0.03333333333</v>
      </c>
      <c r="G1080" s="40">
        <f t="shared" si="39"/>
        <v>0.1666666667</v>
      </c>
      <c r="H1080" s="4">
        <f>A!$B$3 * 3</f>
        <v>224.9868</v>
      </c>
      <c r="I1080" s="4">
        <f>A!$B$2*E1080</f>
        <v>0</v>
      </c>
      <c r="J1080" s="27">
        <f t="shared" si="40"/>
        <v>4.1</v>
      </c>
    </row>
    <row r="1081">
      <c r="A1081" s="37" t="s">
        <v>350</v>
      </c>
      <c r="B1081" s="9">
        <f>B1080+F1080*(D1080*I1080-(A!$B$4*(G1080+B1080/H1080)^(1/2)))</f>
        <v>15.75413397</v>
      </c>
      <c r="C1081" s="37" t="s">
        <v>351</v>
      </c>
      <c r="D1081" s="36">
        <f>D1080+(F1080*B1080*(A!$B$8-D1080)/(A!$B$12*A!$B$10))</f>
        <v>0.8217155479</v>
      </c>
      <c r="E1081" s="5">
        <v>0.0</v>
      </c>
      <c r="F1081" s="45">
        <f t="shared" si="38"/>
        <v>0.03333333333</v>
      </c>
      <c r="G1081" s="40">
        <f t="shared" si="39"/>
        <v>0.1666666667</v>
      </c>
      <c r="H1081" s="4">
        <f>A!$B$3 * 3</f>
        <v>224.9868</v>
      </c>
      <c r="I1081" s="4">
        <f>A!$B$2*E1081</f>
        <v>0</v>
      </c>
      <c r="J1081" s="27">
        <f t="shared" si="40"/>
        <v>4.133333333</v>
      </c>
    </row>
    <row r="1082">
      <c r="A1082" s="37" t="s">
        <v>352</v>
      </c>
      <c r="B1082" s="9">
        <f>B1081+F1081*(D1081*I1081-(A!$B$4*(G1081+B1081/H1081)^(1/2)))</f>
        <v>15.62439874</v>
      </c>
      <c r="C1082" s="37" t="s">
        <v>353</v>
      </c>
      <c r="D1082" s="36">
        <f>D1081+(F1081*B1081*(A!$B$8-D1081)/(A!$B$12*A!$B$10))</f>
        <v>0.8223761494</v>
      </c>
      <c r="E1082" s="5">
        <v>0.0</v>
      </c>
      <c r="F1082" s="45">
        <f t="shared" si="38"/>
        <v>0.03333333333</v>
      </c>
      <c r="G1082" s="40">
        <f t="shared" si="39"/>
        <v>0.1666666667</v>
      </c>
      <c r="H1082" s="4">
        <f>A!$B$3 * 3</f>
        <v>224.9868</v>
      </c>
      <c r="I1082" s="4">
        <f>A!$B$2*E1082</f>
        <v>0</v>
      </c>
      <c r="J1082" s="27">
        <f t="shared" si="40"/>
        <v>4.166666667</v>
      </c>
    </row>
    <row r="1083">
      <c r="A1083" s="37" t="s">
        <v>354</v>
      </c>
      <c r="B1083" s="9">
        <f>B1082+F1082*(D1082*I1082-(A!$B$4*(G1082+B1082/H1082)^(1/2)))</f>
        <v>15.49482165</v>
      </c>
      <c r="C1083" s="37" t="s">
        <v>355</v>
      </c>
      <c r="D1083" s="36">
        <f>D1082+(F1082*B1082*(A!$B$8-D1082)/(A!$B$12*A!$B$10))</f>
        <v>0.8230257824</v>
      </c>
      <c r="E1083" s="5">
        <v>0.0</v>
      </c>
      <c r="F1083" s="45">
        <f t="shared" si="38"/>
        <v>0.03333333333</v>
      </c>
      <c r="G1083" s="40">
        <f t="shared" si="39"/>
        <v>0.1666666667</v>
      </c>
      <c r="H1083" s="4">
        <f>A!$B$3 * 3</f>
        <v>224.9868</v>
      </c>
      <c r="I1083" s="4">
        <f>A!$B$2*E1083</f>
        <v>0</v>
      </c>
      <c r="J1083" s="27">
        <f t="shared" si="40"/>
        <v>4.2</v>
      </c>
    </row>
    <row r="1084">
      <c r="A1084" s="37" t="s">
        <v>356</v>
      </c>
      <c r="B1084" s="9">
        <f>B1083+F1083*(D1083*I1083-(A!$B$4*(G1083+B1083/H1083)^(1/2)))</f>
        <v>15.36540269</v>
      </c>
      <c r="C1084" s="37" t="s">
        <v>357</v>
      </c>
      <c r="D1084" s="36">
        <f>D1083+(F1083*B1083*(A!$B$8-D1083)/(A!$B$12*A!$B$10))</f>
        <v>0.823664636</v>
      </c>
      <c r="E1084" s="5">
        <v>0.0</v>
      </c>
      <c r="F1084" s="45">
        <f t="shared" si="38"/>
        <v>0.03333333333</v>
      </c>
      <c r="G1084" s="40">
        <f t="shared" si="39"/>
        <v>0.1666666667</v>
      </c>
      <c r="H1084" s="4">
        <f>A!$B$3 * 3</f>
        <v>224.9868</v>
      </c>
      <c r="I1084" s="4">
        <f>A!$B$2*E1084</f>
        <v>0</v>
      </c>
      <c r="J1084" s="27">
        <f t="shared" si="40"/>
        <v>4.233333333</v>
      </c>
    </row>
    <row r="1085">
      <c r="A1085" s="37" t="s">
        <v>358</v>
      </c>
      <c r="B1085" s="9">
        <f>B1084+F1084*(D1084*I1084-(A!$B$4*(G1084+B1084/H1084)^(1/2)))</f>
        <v>15.23614186</v>
      </c>
      <c r="C1085" s="37" t="s">
        <v>359</v>
      </c>
      <c r="D1085" s="36">
        <f>D1084+(F1084*B1084*(A!$B$8-D1084)/(A!$B$12*A!$B$10))</f>
        <v>0.8242928958</v>
      </c>
      <c r="E1085" s="5">
        <v>0.0</v>
      </c>
      <c r="F1085" s="45">
        <f t="shared" si="38"/>
        <v>0.03333333333</v>
      </c>
      <c r="G1085" s="40">
        <f t="shared" si="39"/>
        <v>0.1666666667</v>
      </c>
      <c r="H1085" s="4">
        <f>A!$B$3 * 3</f>
        <v>224.9868</v>
      </c>
      <c r="I1085" s="4">
        <f>A!$B$2*E1085</f>
        <v>0</v>
      </c>
      <c r="J1085" s="27">
        <f t="shared" si="40"/>
        <v>4.266666667</v>
      </c>
    </row>
    <row r="1086">
      <c r="A1086" s="37" t="s">
        <v>360</v>
      </c>
      <c r="B1086" s="9">
        <f>B1085+F1085*(D1085*I1085-(A!$B$4*(G1085+B1085/H1085)^(1/2)))</f>
        <v>15.10703915</v>
      </c>
      <c r="C1086" s="37" t="s">
        <v>361</v>
      </c>
      <c r="D1086" s="36">
        <f>D1085+(F1085*B1085*(A!$B$8-D1085)/(A!$B$12*A!$B$10))</f>
        <v>0.8249107431</v>
      </c>
      <c r="E1086" s="5">
        <v>0.0</v>
      </c>
      <c r="F1086" s="45">
        <f t="shared" si="38"/>
        <v>0.03333333333</v>
      </c>
      <c r="G1086" s="40">
        <f t="shared" si="39"/>
        <v>0.1666666667</v>
      </c>
      <c r="H1086" s="4">
        <f>A!$B$3 * 3</f>
        <v>224.9868</v>
      </c>
      <c r="I1086" s="4">
        <f>A!$B$2*E1086</f>
        <v>0</v>
      </c>
      <c r="J1086" s="27">
        <f t="shared" si="40"/>
        <v>4.3</v>
      </c>
    </row>
    <row r="1087">
      <c r="A1087" s="37" t="s">
        <v>362</v>
      </c>
      <c r="B1087" s="9">
        <f>B1086+F1086*(D1086*I1086-(A!$B$4*(G1086+B1086/H1086)^(1/2)))</f>
        <v>14.97809458</v>
      </c>
      <c r="C1087" s="37" t="s">
        <v>363</v>
      </c>
      <c r="D1087" s="36">
        <f>D1086+(F1086*B1086*(A!$B$8-D1086)/(A!$B$12*A!$B$10))</f>
        <v>0.8255183556</v>
      </c>
      <c r="E1087" s="5">
        <v>0.0</v>
      </c>
      <c r="F1087" s="45">
        <f t="shared" si="38"/>
        <v>0.03333333333</v>
      </c>
      <c r="G1087" s="40">
        <f t="shared" si="39"/>
        <v>0.1666666667</v>
      </c>
      <c r="H1087" s="4">
        <f>A!$B$3 * 3</f>
        <v>224.9868</v>
      </c>
      <c r="I1087" s="4">
        <f>A!$B$2*E1087</f>
        <v>0</v>
      </c>
      <c r="J1087" s="27">
        <f t="shared" si="40"/>
        <v>4.333333333</v>
      </c>
    </row>
    <row r="1088">
      <c r="A1088" s="37" t="s">
        <v>364</v>
      </c>
      <c r="B1088" s="9">
        <f>B1087+F1087*(D1087*I1087-(A!$B$4*(G1087+B1087/H1087)^(1/2)))</f>
        <v>14.84930814</v>
      </c>
      <c r="C1088" s="37" t="s">
        <v>365</v>
      </c>
      <c r="D1088" s="36">
        <f>D1087+(F1087*B1087*(A!$B$8-D1087)/(A!$B$12*A!$B$10))</f>
        <v>0.8261159071</v>
      </c>
      <c r="E1088" s="5">
        <v>0.0</v>
      </c>
      <c r="F1088" s="45">
        <f t="shared" si="38"/>
        <v>0.03333333333</v>
      </c>
      <c r="G1088" s="40">
        <f t="shared" si="39"/>
        <v>0.1666666667</v>
      </c>
      <c r="H1088" s="4">
        <f>A!$B$3 * 3</f>
        <v>224.9868</v>
      </c>
      <c r="I1088" s="4">
        <f>A!$B$2*E1088</f>
        <v>0</v>
      </c>
      <c r="J1088" s="27">
        <f t="shared" si="40"/>
        <v>4.366666667</v>
      </c>
    </row>
    <row r="1089">
      <c r="A1089" s="37" t="s">
        <v>366</v>
      </c>
      <c r="B1089" s="9">
        <f>B1088+F1088*(D1088*I1088-(A!$B$4*(G1088+B1088/H1088)^(1/2)))</f>
        <v>14.72067983</v>
      </c>
      <c r="C1089" s="37" t="s">
        <v>367</v>
      </c>
      <c r="D1089" s="36">
        <f>D1088+(F1088*B1088*(A!$B$8-D1088)/(A!$B$12*A!$B$10))</f>
        <v>0.8267035679</v>
      </c>
      <c r="E1089" s="5">
        <v>0.0</v>
      </c>
      <c r="F1089" s="45">
        <f t="shared" si="38"/>
        <v>0.03333333333</v>
      </c>
      <c r="G1089" s="40">
        <f t="shared" si="39"/>
        <v>0.1666666667</v>
      </c>
      <c r="H1089" s="4">
        <f>A!$B$3 * 3</f>
        <v>224.9868</v>
      </c>
      <c r="I1089" s="4">
        <f>A!$B$2*E1089</f>
        <v>0</v>
      </c>
      <c r="J1089" s="27">
        <f t="shared" si="40"/>
        <v>4.4</v>
      </c>
    </row>
    <row r="1090">
      <c r="A1090" s="37" t="s">
        <v>368</v>
      </c>
      <c r="B1090" s="9">
        <f>B1089+F1089*(D1089*I1089-(A!$B$4*(G1089+B1089/H1089)^(1/2)))</f>
        <v>14.59220966</v>
      </c>
      <c r="C1090" s="37" t="s">
        <v>369</v>
      </c>
      <c r="D1090" s="36">
        <f>D1089+(F1089*B1089*(A!$B$8-D1089)/(A!$B$12*A!$B$10))</f>
        <v>0.8272815046</v>
      </c>
      <c r="E1090" s="5">
        <v>0.0</v>
      </c>
      <c r="F1090" s="45">
        <f t="shared" si="38"/>
        <v>0.03333333333</v>
      </c>
      <c r="G1090" s="40">
        <f t="shared" si="39"/>
        <v>0.1666666667</v>
      </c>
      <c r="H1090" s="4">
        <f>A!$B$3 * 3</f>
        <v>224.9868</v>
      </c>
      <c r="I1090" s="4">
        <f>A!$B$2*E1090</f>
        <v>0</v>
      </c>
      <c r="J1090" s="27">
        <f t="shared" si="40"/>
        <v>4.433333333</v>
      </c>
    </row>
    <row r="1091">
      <c r="A1091" s="37" t="s">
        <v>370</v>
      </c>
      <c r="B1091" s="9">
        <f>B1090+F1090*(D1090*I1090-(A!$B$4*(G1090+B1090/H1090)^(1/2)))</f>
        <v>14.46389761</v>
      </c>
      <c r="C1091" s="37" t="s">
        <v>371</v>
      </c>
      <c r="D1091" s="36">
        <f>D1090+(F1090*B1090*(A!$B$8-D1090)/(A!$B$12*A!$B$10))</f>
        <v>0.8278498802</v>
      </c>
      <c r="E1091" s="5">
        <v>0.0</v>
      </c>
      <c r="F1091" s="45">
        <f t="shared" si="38"/>
        <v>0.03333333333</v>
      </c>
      <c r="G1091" s="40">
        <f t="shared" si="39"/>
        <v>0.1666666667</v>
      </c>
      <c r="H1091" s="4">
        <f>A!$B$3 * 3</f>
        <v>224.9868</v>
      </c>
      <c r="I1091" s="4">
        <f>A!$B$2*E1091</f>
        <v>0</v>
      </c>
      <c r="J1091" s="27">
        <f t="shared" si="40"/>
        <v>4.466666667</v>
      </c>
    </row>
    <row r="1092">
      <c r="A1092" s="37" t="s">
        <v>372</v>
      </c>
      <c r="B1092" s="9">
        <f>B1091+F1091*(D1091*I1091-(A!$B$4*(G1091+B1091/H1091)^(1/2)))</f>
        <v>14.33574369</v>
      </c>
      <c r="C1092" s="37" t="s">
        <v>373</v>
      </c>
      <c r="D1092" s="36">
        <f>D1091+(F1091*B1091*(A!$B$8-D1091)/(A!$B$12*A!$B$10))</f>
        <v>0.8284088546</v>
      </c>
      <c r="E1092" s="5">
        <v>0.0</v>
      </c>
      <c r="F1092" s="45">
        <f t="shared" si="38"/>
        <v>0.03333333333</v>
      </c>
      <c r="G1092" s="40">
        <f t="shared" si="39"/>
        <v>0.1666666667</v>
      </c>
      <c r="H1092" s="4">
        <f>A!$B$3 * 3</f>
        <v>224.9868</v>
      </c>
      <c r="I1092" s="4">
        <f>A!$B$2*E1092</f>
        <v>0</v>
      </c>
      <c r="J1092" s="27">
        <f t="shared" si="40"/>
        <v>4.5</v>
      </c>
    </row>
    <row r="1093">
      <c r="A1093" s="37" t="s">
        <v>374</v>
      </c>
      <c r="B1093" s="9">
        <f>B1092+F1092*(D1092*I1092-(A!$B$4*(G1092+B1092/H1092)^(1/2)))</f>
        <v>14.20774791</v>
      </c>
      <c r="C1093" s="37" t="s">
        <v>375</v>
      </c>
      <c r="D1093" s="36">
        <f>D1092+(F1092*B1092*(A!$B$8-D1092)/(A!$B$12*A!$B$10))</f>
        <v>0.8289585842</v>
      </c>
      <c r="E1093" s="5">
        <v>0.0</v>
      </c>
      <c r="F1093" s="45">
        <f t="shared" si="38"/>
        <v>0.03333333333</v>
      </c>
      <c r="G1093" s="40">
        <f t="shared" si="39"/>
        <v>0.1666666667</v>
      </c>
      <c r="H1093" s="4">
        <f>A!$B$3 * 3</f>
        <v>224.9868</v>
      </c>
      <c r="I1093" s="4">
        <f>A!$B$2*E1093</f>
        <v>0</v>
      </c>
      <c r="J1093" s="27">
        <f t="shared" si="40"/>
        <v>4.533333333</v>
      </c>
    </row>
    <row r="1094">
      <c r="A1094" s="37" t="s">
        <v>376</v>
      </c>
      <c r="B1094" s="9">
        <f>B1093+F1093*(D1093*I1093-(A!$B$4*(G1093+B1093/H1093)^(1/2)))</f>
        <v>14.07991026</v>
      </c>
      <c r="C1094" s="37" t="s">
        <v>377</v>
      </c>
      <c r="D1094" s="36">
        <f>D1093+(F1093*B1093*(A!$B$8-D1093)/(A!$B$12*A!$B$10))</f>
        <v>0.8294992219</v>
      </c>
      <c r="E1094" s="5">
        <v>0.0</v>
      </c>
      <c r="F1094" s="45">
        <f t="shared" si="38"/>
        <v>0.03333333333</v>
      </c>
      <c r="G1094" s="40">
        <f t="shared" si="39"/>
        <v>0.1666666667</v>
      </c>
      <c r="H1094" s="4">
        <f>A!$B$3 * 3</f>
        <v>224.9868</v>
      </c>
      <c r="I1094" s="4">
        <f>A!$B$2*E1094</f>
        <v>0</v>
      </c>
      <c r="J1094" s="27">
        <f t="shared" si="40"/>
        <v>4.566666667</v>
      </c>
    </row>
    <row r="1095">
      <c r="A1095" s="37" t="s">
        <v>378</v>
      </c>
      <c r="B1095" s="9">
        <f>B1094+F1094*(D1094*I1094-(A!$B$4*(G1094+B1094/H1094)^(1/2)))</f>
        <v>13.95223074</v>
      </c>
      <c r="C1095" s="37" t="s">
        <v>379</v>
      </c>
      <c r="D1095" s="36">
        <f>D1094+(F1094*B1094*(A!$B$8-D1094)/(A!$B$12*A!$B$10))</f>
        <v>0.8300309179</v>
      </c>
      <c r="E1095" s="5">
        <v>0.0</v>
      </c>
      <c r="F1095" s="45">
        <f t="shared" si="38"/>
        <v>0.03333333333</v>
      </c>
      <c r="G1095" s="40">
        <f t="shared" si="39"/>
        <v>0.1666666667</v>
      </c>
      <c r="H1095" s="4">
        <f>A!$B$3 * 3</f>
        <v>224.9868</v>
      </c>
      <c r="I1095" s="4">
        <f>A!$B$2*E1095</f>
        <v>0</v>
      </c>
      <c r="J1095" s="27">
        <f t="shared" si="40"/>
        <v>4.6</v>
      </c>
    </row>
    <row r="1096">
      <c r="A1096" s="37" t="s">
        <v>380</v>
      </c>
      <c r="B1096" s="9">
        <f>B1095+F1095*(D1095*I1095-(A!$B$4*(G1095+B1095/H1095)^(1/2)))</f>
        <v>13.82470935</v>
      </c>
      <c r="C1096" s="37" t="s">
        <v>381</v>
      </c>
      <c r="D1096" s="36">
        <f>D1095+(F1095*B1095*(A!$B$8-D1095)/(A!$B$12*A!$B$10))</f>
        <v>0.8305538187</v>
      </c>
      <c r="E1096" s="5">
        <v>0.0</v>
      </c>
      <c r="F1096" s="45">
        <f t="shared" si="38"/>
        <v>0.03333333333</v>
      </c>
      <c r="G1096" s="40">
        <f t="shared" si="39"/>
        <v>0.1666666667</v>
      </c>
      <c r="H1096" s="4">
        <f>A!$B$3 * 3</f>
        <v>224.9868</v>
      </c>
      <c r="I1096" s="4">
        <f>A!$B$2*E1096</f>
        <v>0</v>
      </c>
      <c r="J1096" s="27">
        <f t="shared" si="40"/>
        <v>4.633333333</v>
      </c>
    </row>
    <row r="1097">
      <c r="A1097" s="37" t="s">
        <v>382</v>
      </c>
      <c r="B1097" s="9">
        <f>B1096+F1096*(D1096*I1096-(A!$B$4*(G1096+B1096/H1096)^(1/2)))</f>
        <v>13.69734609</v>
      </c>
      <c r="C1097" s="37" t="s">
        <v>383</v>
      </c>
      <c r="D1097" s="36">
        <f>D1096+(F1096*B1096*(A!$B$8-D1096)/(A!$B$12*A!$B$10))</f>
        <v>0.8310680683</v>
      </c>
      <c r="E1097" s="5">
        <v>0.0</v>
      </c>
      <c r="F1097" s="45">
        <f t="shared" si="38"/>
        <v>0.03333333333</v>
      </c>
      <c r="G1097" s="40">
        <f t="shared" si="39"/>
        <v>0.1666666667</v>
      </c>
      <c r="H1097" s="4">
        <f>A!$B$3 * 3</f>
        <v>224.9868</v>
      </c>
      <c r="I1097" s="4">
        <f>A!$B$2*E1097</f>
        <v>0</v>
      </c>
      <c r="J1097" s="27">
        <f t="shared" si="40"/>
        <v>4.666666667</v>
      </c>
    </row>
    <row r="1098">
      <c r="A1098" s="37" t="s">
        <v>384</v>
      </c>
      <c r="B1098" s="9">
        <f>B1097+F1097*(D1097*I1097-(A!$B$4*(G1097+B1097/H1097)^(1/2)))</f>
        <v>13.57014097</v>
      </c>
      <c r="C1098" s="37" t="s">
        <v>385</v>
      </c>
      <c r="D1098" s="36">
        <f>D1097+(F1097*B1097*(A!$B$8-D1097)/(A!$B$12*A!$B$10))</f>
        <v>0.8315738072</v>
      </c>
      <c r="E1098" s="5">
        <v>0.0</v>
      </c>
      <c r="F1098" s="45">
        <f t="shared" si="38"/>
        <v>0.03333333333</v>
      </c>
      <c r="G1098" s="40">
        <f t="shared" si="39"/>
        <v>0.1666666667</v>
      </c>
      <c r="H1098" s="4">
        <f>A!$B$3 * 3</f>
        <v>224.9868</v>
      </c>
      <c r="I1098" s="4">
        <f>A!$B$2*E1098</f>
        <v>0</v>
      </c>
      <c r="J1098" s="27">
        <f t="shared" si="40"/>
        <v>4.7</v>
      </c>
    </row>
    <row r="1099">
      <c r="A1099" s="37" t="s">
        <v>386</v>
      </c>
      <c r="B1099" s="9">
        <f>B1098+F1098*(D1098*I1098-(A!$B$4*(G1098+B1098/H1098)^(1/2)))</f>
        <v>13.44309398</v>
      </c>
      <c r="C1099" s="37" t="s">
        <v>387</v>
      </c>
      <c r="D1099" s="36">
        <f>D1098+(F1098*B1098*(A!$B$8-D1098)/(A!$B$12*A!$B$10))</f>
        <v>0.8320711734</v>
      </c>
      <c r="E1099" s="5">
        <v>0.0</v>
      </c>
      <c r="F1099" s="45">
        <f t="shared" si="38"/>
        <v>0.03333333333</v>
      </c>
      <c r="G1099" s="40">
        <f t="shared" si="39"/>
        <v>0.1666666667</v>
      </c>
      <c r="H1099" s="4">
        <f>A!$B$3 * 3</f>
        <v>224.9868</v>
      </c>
      <c r="I1099" s="4">
        <f>A!$B$2*E1099</f>
        <v>0</v>
      </c>
      <c r="J1099" s="27">
        <f t="shared" si="40"/>
        <v>4.733333333</v>
      </c>
    </row>
    <row r="1100">
      <c r="A1100" s="37" t="s">
        <v>388</v>
      </c>
      <c r="B1100" s="9">
        <f>B1099+F1099*(D1099*I1099-(A!$B$4*(G1099+B1099/H1099)^(1/2)))</f>
        <v>13.31620512</v>
      </c>
      <c r="C1100" s="37" t="s">
        <v>389</v>
      </c>
      <c r="D1100" s="36">
        <f>D1099+(F1099*B1099*(A!$B$8-D1099)/(A!$B$12*A!$B$10))</f>
        <v>0.8325603018</v>
      </c>
      <c r="E1100" s="5">
        <v>0.0</v>
      </c>
      <c r="F1100" s="45">
        <f t="shared" si="38"/>
        <v>0.03333333333</v>
      </c>
      <c r="G1100" s="40">
        <f t="shared" si="39"/>
        <v>0.1666666667</v>
      </c>
      <c r="H1100" s="4">
        <f>A!$B$3 * 3</f>
        <v>224.9868</v>
      </c>
      <c r="I1100" s="4">
        <f>A!$B$2*E1100</f>
        <v>0</v>
      </c>
      <c r="J1100" s="27">
        <f t="shared" si="40"/>
        <v>4.766666667</v>
      </c>
    </row>
    <row r="1101">
      <c r="A1101" s="37" t="s">
        <v>390</v>
      </c>
      <c r="B1101" s="9">
        <f>B1100+F1100*(D1100*I1100-(A!$B$4*(G1100+B1100/H1100)^(1/2)))</f>
        <v>13.18947439</v>
      </c>
      <c r="C1101" s="37" t="s">
        <v>391</v>
      </c>
      <c r="D1101" s="36">
        <f>D1100+(F1100*B1100*(A!$B$8-D1100)/(A!$B$12*A!$B$10))</f>
        <v>0.8330413246</v>
      </c>
      <c r="E1101" s="5">
        <v>0.0</v>
      </c>
      <c r="F1101" s="45">
        <f t="shared" si="38"/>
        <v>0.03333333333</v>
      </c>
      <c r="G1101" s="40">
        <f t="shared" si="39"/>
        <v>0.1666666667</v>
      </c>
      <c r="H1101" s="4">
        <f>A!$B$3 * 3</f>
        <v>224.9868</v>
      </c>
      <c r="I1101" s="4">
        <f>A!$B$2*E1101</f>
        <v>0</v>
      </c>
      <c r="J1101" s="27">
        <f t="shared" si="40"/>
        <v>4.8</v>
      </c>
    </row>
    <row r="1102">
      <c r="A1102" s="37" t="s">
        <v>392</v>
      </c>
      <c r="B1102" s="9">
        <f>B1101+F1101*(D1101*I1101-(A!$B$4*(G1101+B1101/H1101)^(1/2)))</f>
        <v>13.0629018</v>
      </c>
      <c r="C1102" s="37" t="s">
        <v>393</v>
      </c>
      <c r="D1102" s="36">
        <f>D1101+(F1101*B1101*(A!$B$8-D1101)/(A!$B$12*A!$B$10))</f>
        <v>0.8335143711</v>
      </c>
      <c r="E1102" s="5">
        <v>0.0</v>
      </c>
      <c r="F1102" s="45">
        <f t="shared" si="38"/>
        <v>0.03333333333</v>
      </c>
      <c r="G1102" s="40">
        <f t="shared" si="39"/>
        <v>0.1666666667</v>
      </c>
      <c r="H1102" s="4">
        <f>A!$B$3 * 3</f>
        <v>224.9868</v>
      </c>
      <c r="I1102" s="4">
        <f>A!$B$2*E1102</f>
        <v>0</v>
      </c>
      <c r="J1102" s="27">
        <f t="shared" si="40"/>
        <v>4.833333333</v>
      </c>
    </row>
    <row r="1103">
      <c r="A1103" s="37" t="s">
        <v>394</v>
      </c>
      <c r="B1103" s="9">
        <f>B1102+F1102*(D1102*I1102-(A!$B$4*(G1102+B1102/H1102)^(1/2)))</f>
        <v>12.93648734</v>
      </c>
      <c r="C1103" s="37" t="s">
        <v>395</v>
      </c>
      <c r="D1103" s="36">
        <f>D1102+(F1102*B1102*(A!$B$8-D1102)/(A!$B$12*A!$B$10))</f>
        <v>0.8339795682</v>
      </c>
      <c r="E1103" s="5">
        <v>0.0</v>
      </c>
      <c r="F1103" s="45">
        <f t="shared" si="38"/>
        <v>0.03333333333</v>
      </c>
      <c r="G1103" s="40">
        <f t="shared" si="39"/>
        <v>0.1666666667</v>
      </c>
      <c r="H1103" s="4">
        <f>A!$B$3 * 3</f>
        <v>224.9868</v>
      </c>
      <c r="I1103" s="4">
        <f>A!$B$2*E1103</f>
        <v>0</v>
      </c>
      <c r="J1103" s="27">
        <f t="shared" si="40"/>
        <v>4.866666667</v>
      </c>
    </row>
    <row r="1104">
      <c r="A1104" s="37" t="s">
        <v>396</v>
      </c>
      <c r="B1104" s="9">
        <f>B1103+F1103*(D1103*I1103-(A!$B$4*(G1103+B1103/H1103)^(1/2)))</f>
        <v>12.81023101</v>
      </c>
      <c r="C1104" s="37" t="s">
        <v>397</v>
      </c>
      <c r="D1104" s="36">
        <f>D1103+(F1103*B1103*(A!$B$8-D1103)/(A!$B$12*A!$B$10))</f>
        <v>0.8344370399</v>
      </c>
      <c r="E1104" s="5">
        <v>0.0</v>
      </c>
      <c r="F1104" s="45">
        <f t="shared" si="38"/>
        <v>0.03333333333</v>
      </c>
      <c r="G1104" s="40">
        <f t="shared" si="39"/>
        <v>0.1666666667</v>
      </c>
      <c r="H1104" s="4">
        <f>A!$B$3 * 3</f>
        <v>224.9868</v>
      </c>
      <c r="I1104" s="4">
        <f>A!$B$2*E1104</f>
        <v>0</v>
      </c>
      <c r="J1104" s="27">
        <f t="shared" si="40"/>
        <v>4.9</v>
      </c>
    </row>
    <row r="1105">
      <c r="A1105" s="37" t="s">
        <v>398</v>
      </c>
      <c r="B1105" s="9">
        <f>B1104+F1104*(D1104*I1104-(A!$B$4*(G1104+B1104/H1104)^(1/2)))</f>
        <v>12.68413281</v>
      </c>
      <c r="C1105" s="37" t="s">
        <v>399</v>
      </c>
      <c r="D1105" s="36">
        <f>D1104+(F1104*B1104*(A!$B$8-D1104)/(A!$B$12*A!$B$10))</f>
        <v>0.8348869078</v>
      </c>
      <c r="E1105" s="5">
        <v>0.0</v>
      </c>
      <c r="F1105" s="45">
        <f t="shared" si="38"/>
        <v>0.03333333333</v>
      </c>
      <c r="G1105" s="40">
        <f t="shared" si="39"/>
        <v>0.1666666667</v>
      </c>
      <c r="H1105" s="4">
        <f>A!$B$3 * 3</f>
        <v>224.9868</v>
      </c>
      <c r="I1105" s="4">
        <f>A!$B$2*E1105</f>
        <v>0</v>
      </c>
      <c r="J1105" s="27">
        <f t="shared" si="40"/>
        <v>4.933333333</v>
      </c>
    </row>
    <row r="1106">
      <c r="A1106" s="37" t="s">
        <v>400</v>
      </c>
      <c r="B1106" s="9">
        <f>B1105+F1105*(D1105*I1105-(A!$B$4*(G1105+B1105/H1105)^(1/2)))</f>
        <v>12.55819275</v>
      </c>
      <c r="C1106" s="37" t="s">
        <v>401</v>
      </c>
      <c r="D1106" s="36">
        <f>D1105+(F1105*B1105*(A!$B$8-D1105)/(A!$B$12*A!$B$10))</f>
        <v>0.8353292911</v>
      </c>
      <c r="E1106" s="5">
        <v>0.0</v>
      </c>
      <c r="F1106" s="45">
        <f t="shared" si="38"/>
        <v>0.03333333333</v>
      </c>
      <c r="G1106" s="40">
        <f t="shared" si="39"/>
        <v>0.1666666667</v>
      </c>
      <c r="H1106" s="4">
        <f>A!$B$3 * 3</f>
        <v>224.9868</v>
      </c>
      <c r="I1106" s="4">
        <f>A!$B$2*E1106</f>
        <v>0</v>
      </c>
      <c r="J1106" s="27">
        <f t="shared" si="40"/>
        <v>4.966666667</v>
      </c>
    </row>
    <row r="1107">
      <c r="A1107" s="37" t="s">
        <v>402</v>
      </c>
      <c r="B1107" s="9">
        <f>B1106+F1106*(D1106*I1106-(A!$B$4*(G1106+B1106/H1106)^(1/2)))</f>
        <v>12.43241082</v>
      </c>
      <c r="C1107" s="37" t="s">
        <v>403</v>
      </c>
      <c r="D1107" s="36">
        <f>D1106+(F1106*B1106*(A!$B$8-D1106)/(A!$B$12*A!$B$10))</f>
        <v>0.8357643061</v>
      </c>
      <c r="E1107" s="5">
        <v>0.0</v>
      </c>
      <c r="F1107" s="45">
        <f t="shared" si="38"/>
        <v>0.03333333333</v>
      </c>
      <c r="G1107" s="40">
        <f t="shared" si="39"/>
        <v>0.1666666667</v>
      </c>
      <c r="H1107" s="4">
        <f>A!$B$3 * 3</f>
        <v>224.9868</v>
      </c>
      <c r="I1107" s="4">
        <f>A!$B$2*E1107</f>
        <v>0</v>
      </c>
      <c r="J1107" s="27">
        <f t="shared" si="40"/>
        <v>5</v>
      </c>
    </row>
    <row r="1108">
      <c r="A1108" s="37" t="s">
        <v>404</v>
      </c>
      <c r="B1108" s="9">
        <f>B1107+F1107*(D1107*I1107-(A!$B$4*(G1107+B1107/H1107)^(1/2)))</f>
        <v>12.30678702</v>
      </c>
      <c r="C1108" s="37" t="s">
        <v>405</v>
      </c>
      <c r="D1108" s="36">
        <f>D1107+(F1107*B1107*(A!$B$8-D1107)/(A!$B$12*A!$B$10))</f>
        <v>0.8361920672</v>
      </c>
      <c r="E1108" s="5">
        <v>0.0</v>
      </c>
      <c r="F1108" s="45">
        <f t="shared" si="38"/>
        <v>0.03333333333</v>
      </c>
      <c r="G1108" s="40">
        <f t="shared" si="39"/>
        <v>0.1666666667</v>
      </c>
      <c r="H1108" s="4">
        <f>A!$B$3 * 3</f>
        <v>224.9868</v>
      </c>
      <c r="I1108" s="4">
        <f>A!$B$2*E1108</f>
        <v>0</v>
      </c>
      <c r="J1108" s="27">
        <f t="shared" si="40"/>
        <v>5.033333333</v>
      </c>
    </row>
    <row r="1109">
      <c r="A1109" s="37" t="s">
        <v>406</v>
      </c>
      <c r="B1109" s="9">
        <f>B1108+F1108*(D1108*I1108-(A!$B$4*(G1108+B1108/H1108)^(1/2)))</f>
        <v>12.18132136</v>
      </c>
      <c r="C1109" s="37" t="s">
        <v>407</v>
      </c>
      <c r="D1109" s="36">
        <f>D1108+(F1108*B1108*(A!$B$8-D1108)/(A!$B$12*A!$B$10))</f>
        <v>0.8366126862</v>
      </c>
      <c r="E1109" s="5">
        <v>0.0</v>
      </c>
      <c r="F1109" s="45">
        <f t="shared" si="38"/>
        <v>0.03333333333</v>
      </c>
      <c r="G1109" s="40">
        <f t="shared" si="39"/>
        <v>0.1666666667</v>
      </c>
      <c r="H1109" s="4">
        <f>A!$B$3 * 3</f>
        <v>224.9868</v>
      </c>
      <c r="I1109" s="4">
        <f>A!$B$2*E1109</f>
        <v>0</v>
      </c>
      <c r="J1109" s="27">
        <f t="shared" si="40"/>
        <v>5.066666667</v>
      </c>
    </row>
    <row r="1110">
      <c r="A1110" s="37" t="s">
        <v>408</v>
      </c>
      <c r="B1110" s="9">
        <f>B1109+F1109*(D1109*I1109-(A!$B$4*(G1109+B1109/H1109)^(1/2)))</f>
        <v>12.05601383</v>
      </c>
      <c r="C1110" s="37" t="s">
        <v>409</v>
      </c>
      <c r="D1110" s="36">
        <f>D1109+(F1109*B1109*(A!$B$8-D1109)/(A!$B$12*A!$B$10))</f>
        <v>0.8370262727</v>
      </c>
      <c r="E1110" s="5">
        <v>0.0</v>
      </c>
      <c r="F1110" s="45">
        <f t="shared" si="38"/>
        <v>0.03333333333</v>
      </c>
      <c r="G1110" s="40">
        <f t="shared" si="39"/>
        <v>0.1666666667</v>
      </c>
      <c r="H1110" s="4">
        <f>A!$B$3 * 3</f>
        <v>224.9868</v>
      </c>
      <c r="I1110" s="4">
        <f>A!$B$2*E1110</f>
        <v>0</v>
      </c>
      <c r="J1110" s="27">
        <f t="shared" si="40"/>
        <v>5.1</v>
      </c>
    </row>
    <row r="1111">
      <c r="A1111" s="37" t="s">
        <v>410</v>
      </c>
      <c r="B1111" s="9">
        <f>B1110+F1110*(D1110*I1110-(A!$B$4*(G1110+B1110/H1110)^(1/2)))</f>
        <v>11.93086444</v>
      </c>
      <c r="C1111" s="37" t="s">
        <v>411</v>
      </c>
      <c r="D1111" s="36">
        <f>D1110+(F1110*B1110*(A!$B$8-D1110)/(A!$B$12*A!$B$10))</f>
        <v>0.8374329338</v>
      </c>
      <c r="E1111" s="5">
        <v>0.0</v>
      </c>
      <c r="F1111" s="45">
        <f t="shared" si="38"/>
        <v>0.03333333333</v>
      </c>
      <c r="G1111" s="40">
        <f t="shared" si="39"/>
        <v>0.1666666667</v>
      </c>
      <c r="H1111" s="4">
        <f>A!$B$3 * 3</f>
        <v>224.9868</v>
      </c>
      <c r="I1111" s="4">
        <f>A!$B$2*E1111</f>
        <v>0</v>
      </c>
      <c r="J1111" s="27">
        <f t="shared" si="40"/>
        <v>5.133333333</v>
      </c>
    </row>
    <row r="1112">
      <c r="A1112" s="37" t="s">
        <v>412</v>
      </c>
      <c r="B1112" s="9">
        <f>B1111+F1111*(D1111*I1111-(A!$B$4*(G1111+B1111/H1111)^(1/2)))</f>
        <v>11.80587317</v>
      </c>
      <c r="C1112" s="37" t="s">
        <v>413</v>
      </c>
      <c r="D1112" s="36">
        <f>D1111+(F1111*B1111*(A!$B$8-D1111)/(A!$B$12*A!$B$10))</f>
        <v>0.8378327747</v>
      </c>
      <c r="E1112" s="5">
        <v>0.0</v>
      </c>
      <c r="F1112" s="45">
        <f t="shared" si="38"/>
        <v>0.03333333333</v>
      </c>
      <c r="G1112" s="40">
        <f t="shared" si="39"/>
        <v>0.1666666667</v>
      </c>
      <c r="H1112" s="4">
        <f>A!$B$3 * 3</f>
        <v>224.9868</v>
      </c>
      <c r="I1112" s="4">
        <f>A!$B$2*E1112</f>
        <v>0</v>
      </c>
      <c r="J1112" s="27">
        <f t="shared" si="40"/>
        <v>5.166666667</v>
      </c>
    </row>
    <row r="1113">
      <c r="A1113" s="37" t="s">
        <v>414</v>
      </c>
      <c r="B1113" s="9">
        <f>B1112+F1112*(D1112*I1112-(A!$B$4*(G1112+B1112/H1112)^(1/2)))</f>
        <v>11.68104005</v>
      </c>
      <c r="C1113" s="37" t="s">
        <v>415</v>
      </c>
      <c r="D1113" s="36">
        <f>D1112+(F1112*B1112*(A!$B$8-D1112)/(A!$B$12*A!$B$10))</f>
        <v>0.8382258983</v>
      </c>
      <c r="E1113" s="5">
        <v>0.0</v>
      </c>
      <c r="F1113" s="45">
        <f t="shared" si="38"/>
        <v>0.03333333333</v>
      </c>
      <c r="G1113" s="40">
        <f t="shared" si="39"/>
        <v>0.1666666667</v>
      </c>
      <c r="H1113" s="4">
        <f>A!$B$3 * 3</f>
        <v>224.9868</v>
      </c>
      <c r="I1113" s="4">
        <f>A!$B$2*E1113</f>
        <v>0</v>
      </c>
      <c r="J1113" s="27">
        <f t="shared" si="40"/>
        <v>5.2</v>
      </c>
    </row>
    <row r="1114">
      <c r="A1114" s="37" t="s">
        <v>416</v>
      </c>
      <c r="B1114" s="9">
        <f>B1113+F1113*(D1113*I1113-(A!$B$4*(G1113+B1113/H1113)^(1/2)))</f>
        <v>11.55636505</v>
      </c>
      <c r="C1114" s="37" t="s">
        <v>417</v>
      </c>
      <c r="D1114" s="36">
        <f>D1113+(F1113*B1113*(A!$B$8-D1113)/(A!$B$12*A!$B$10))</f>
        <v>0.8386124054</v>
      </c>
      <c r="E1114" s="5">
        <v>0.0</v>
      </c>
      <c r="F1114" s="45">
        <f t="shared" si="38"/>
        <v>0.03333333333</v>
      </c>
      <c r="G1114" s="40">
        <f t="shared" si="39"/>
        <v>0.1666666667</v>
      </c>
      <c r="H1114" s="4">
        <f>A!$B$3 * 3</f>
        <v>224.9868</v>
      </c>
      <c r="I1114" s="4">
        <f>A!$B$2*E1114</f>
        <v>0</v>
      </c>
      <c r="J1114" s="27">
        <f t="shared" si="40"/>
        <v>5.233333333</v>
      </c>
    </row>
    <row r="1115">
      <c r="A1115" s="37" t="s">
        <v>418</v>
      </c>
      <c r="B1115" s="9">
        <f>B1114+F1114*(D1114*I1114-(A!$B$4*(G1114+B1114/H1114)^(1/2)))</f>
        <v>11.43184819</v>
      </c>
      <c r="C1115" s="37" t="s">
        <v>419</v>
      </c>
      <c r="D1115" s="36">
        <f>D1114+(F1114*B1114*(A!$B$8-D1114)/(A!$B$12*A!$B$10))</f>
        <v>0.8389923948</v>
      </c>
      <c r="E1115" s="5">
        <v>0.0</v>
      </c>
      <c r="F1115" s="45">
        <f t="shared" si="38"/>
        <v>0.03333333333</v>
      </c>
      <c r="G1115" s="40">
        <f t="shared" si="39"/>
        <v>0.1666666667</v>
      </c>
      <c r="H1115" s="4">
        <f>A!$B$3 * 3</f>
        <v>224.9868</v>
      </c>
      <c r="I1115" s="4">
        <f>A!$B$2*E1115</f>
        <v>0</v>
      </c>
      <c r="J1115" s="27">
        <f t="shared" si="40"/>
        <v>5.266666667</v>
      </c>
    </row>
    <row r="1116">
      <c r="A1116" s="37" t="s">
        <v>420</v>
      </c>
      <c r="B1116" s="9">
        <f>B1115+F1115*(D1115*I1115-(A!$B$4*(G1115+B1115/H1115)^(1/2)))</f>
        <v>11.30748947</v>
      </c>
      <c r="C1116" s="37" t="s">
        <v>421</v>
      </c>
      <c r="D1116" s="36">
        <f>D1115+(F1115*B1115*(A!$B$8-D1115)/(A!$B$12*A!$B$10))</f>
        <v>0.839365963</v>
      </c>
      <c r="E1116" s="5">
        <v>0.0</v>
      </c>
      <c r="F1116" s="45">
        <f t="shared" si="38"/>
        <v>0.03333333333</v>
      </c>
      <c r="G1116" s="40">
        <f t="shared" si="39"/>
        <v>0.1666666667</v>
      </c>
      <c r="H1116" s="4">
        <f>A!$B$3 * 3</f>
        <v>224.9868</v>
      </c>
      <c r="I1116" s="4">
        <f>A!$B$2*E1116</f>
        <v>0</v>
      </c>
      <c r="J1116" s="27">
        <f t="shared" si="40"/>
        <v>5.3</v>
      </c>
    </row>
    <row r="1117">
      <c r="A1117" s="37" t="s">
        <v>422</v>
      </c>
      <c r="B1117" s="9">
        <f>B1116+F1116*(D1116*I1116-(A!$B$4*(G1116+B1116/H1116)^(1/2)))</f>
        <v>11.18328888</v>
      </c>
      <c r="C1117" s="37" t="s">
        <v>423</v>
      </c>
      <c r="D1117" s="36">
        <f>D1116+(F1116*B1116*(A!$B$8-D1116)/(A!$B$12*A!$B$10))</f>
        <v>0.8397332049</v>
      </c>
      <c r="E1117" s="5">
        <v>0.0</v>
      </c>
      <c r="F1117" s="45">
        <f t="shared" si="38"/>
        <v>0.03333333333</v>
      </c>
      <c r="G1117" s="40">
        <f t="shared" si="39"/>
        <v>0.1666666667</v>
      </c>
      <c r="H1117" s="4">
        <f>A!$B$3 * 3</f>
        <v>224.9868</v>
      </c>
      <c r="I1117" s="4">
        <f>A!$B$2*E1117</f>
        <v>0</v>
      </c>
      <c r="J1117" s="27">
        <f t="shared" si="40"/>
        <v>5.333333333</v>
      </c>
    </row>
    <row r="1118">
      <c r="A1118" s="37" t="s">
        <v>424</v>
      </c>
      <c r="B1118" s="9">
        <f>B1117+F1117*(D1117*I1117-(A!$B$4*(G1117+B1117/H1117)^(1/2)))</f>
        <v>11.05924642</v>
      </c>
      <c r="C1118" s="37" t="s">
        <v>425</v>
      </c>
      <c r="D1118" s="36">
        <f>D1117+(F1117*B1117*(A!$B$8-D1117)/(A!$B$12*A!$B$10))</f>
        <v>0.8400942132</v>
      </c>
      <c r="E1118" s="5">
        <v>0.0</v>
      </c>
      <c r="F1118" s="45">
        <f t="shared" si="38"/>
        <v>0.03333333333</v>
      </c>
      <c r="G1118" s="40">
        <f t="shared" si="39"/>
        <v>0.1666666667</v>
      </c>
      <c r="H1118" s="4">
        <f>A!$B$3 * 3</f>
        <v>224.9868</v>
      </c>
      <c r="I1118" s="4">
        <f>A!$B$2*E1118</f>
        <v>0</v>
      </c>
      <c r="J1118" s="27">
        <f t="shared" si="40"/>
        <v>5.366666667</v>
      </c>
    </row>
    <row r="1119">
      <c r="A1119" s="37" t="s">
        <v>426</v>
      </c>
      <c r="B1119" s="9">
        <f>B1118+F1118*(D1118*I1118-(A!$B$4*(G1118+B1118/H1118)^(1/2)))</f>
        <v>10.9353621</v>
      </c>
      <c r="C1119" s="37" t="s">
        <v>427</v>
      </c>
      <c r="D1119" s="36">
        <f>D1118+(F1118*B1118*(A!$B$8-D1118)/(A!$B$12*A!$B$10))</f>
        <v>0.8404490787</v>
      </c>
      <c r="E1119" s="5">
        <v>0.0</v>
      </c>
      <c r="F1119" s="45">
        <f t="shared" si="38"/>
        <v>0.03333333333</v>
      </c>
      <c r="G1119" s="40">
        <f t="shared" si="39"/>
        <v>0.1666666667</v>
      </c>
      <c r="H1119" s="4">
        <f>A!$B$3 * 3</f>
        <v>224.9868</v>
      </c>
      <c r="I1119" s="4">
        <f>A!$B$2*E1119</f>
        <v>0</v>
      </c>
      <c r="J1119" s="27">
        <f t="shared" si="40"/>
        <v>5.4</v>
      </c>
    </row>
    <row r="1120">
      <c r="A1120" s="37" t="s">
        <v>428</v>
      </c>
      <c r="B1120" s="9">
        <f>B1119+F1119*(D1119*I1119-(A!$B$4*(G1119+B1119/H1119)^(1/2)))</f>
        <v>10.81163592</v>
      </c>
      <c r="C1120" s="37" t="s">
        <v>429</v>
      </c>
      <c r="D1120" s="36">
        <f>D1119+(F1119*B1119*(A!$B$8-D1119)/(A!$B$12*A!$B$10))</f>
        <v>0.8407978905</v>
      </c>
      <c r="E1120" s="5">
        <v>0.0</v>
      </c>
      <c r="F1120" s="45">
        <f t="shared" si="38"/>
        <v>0.03333333333</v>
      </c>
      <c r="G1120" s="40">
        <f t="shared" si="39"/>
        <v>0.1666666667</v>
      </c>
      <c r="H1120" s="4">
        <f>A!$B$3 * 3</f>
        <v>224.9868</v>
      </c>
      <c r="I1120" s="4">
        <f>A!$B$2*E1120</f>
        <v>0</v>
      </c>
      <c r="J1120" s="27">
        <f t="shared" si="40"/>
        <v>5.433333333</v>
      </c>
    </row>
    <row r="1121">
      <c r="A1121" s="37" t="s">
        <v>430</v>
      </c>
      <c r="B1121" s="9">
        <f>B1120+F1120*(D1120*I1120-(A!$B$4*(G1120+B1120/H1120)^(1/2)))</f>
        <v>10.68806787</v>
      </c>
      <c r="C1121" s="37" t="s">
        <v>431</v>
      </c>
      <c r="D1121" s="36">
        <f>D1120+(F1120*B1120*(A!$B$8-D1120)/(A!$B$12*A!$B$10))</f>
        <v>0.8411407358</v>
      </c>
      <c r="E1121" s="5">
        <v>0.0</v>
      </c>
      <c r="F1121" s="45">
        <f t="shared" si="38"/>
        <v>0.03333333333</v>
      </c>
      <c r="G1121" s="40">
        <f t="shared" si="39"/>
        <v>0.1666666667</v>
      </c>
      <c r="H1121" s="4">
        <f>A!$B$3 * 3</f>
        <v>224.9868</v>
      </c>
      <c r="I1121" s="4">
        <f>A!$B$2*E1121</f>
        <v>0</v>
      </c>
      <c r="J1121" s="27">
        <f t="shared" si="40"/>
        <v>5.466666667</v>
      </c>
    </row>
    <row r="1122">
      <c r="A1122" s="37" t="s">
        <v>432</v>
      </c>
      <c r="B1122" s="9">
        <f>B1121+F1121*(D1121*I1121-(A!$B$4*(G1121+B1121/H1121)^(1/2)))</f>
        <v>10.56465795</v>
      </c>
      <c r="C1122" s="37" t="s">
        <v>433</v>
      </c>
      <c r="D1122" s="36">
        <f>D1121+(F1121*B1121*(A!$B$8-D1121)/(A!$B$12*A!$B$10))</f>
        <v>0.8414776998</v>
      </c>
      <c r="E1122" s="5">
        <v>0.0</v>
      </c>
      <c r="F1122" s="45">
        <f t="shared" si="38"/>
        <v>0.03333333333</v>
      </c>
      <c r="G1122" s="40">
        <f t="shared" si="39"/>
        <v>0.1666666667</v>
      </c>
      <c r="H1122" s="4">
        <f>A!$B$3 * 3</f>
        <v>224.9868</v>
      </c>
      <c r="I1122" s="4">
        <f>A!$B$2*E1122</f>
        <v>0</v>
      </c>
      <c r="J1122" s="27">
        <f t="shared" si="40"/>
        <v>5.5</v>
      </c>
    </row>
    <row r="1123">
      <c r="A1123" s="37" t="s">
        <v>434</v>
      </c>
      <c r="B1123" s="9">
        <f>B1122+F1122*(D1122*I1122-(A!$B$4*(G1122+B1122/H1122)^(1/2)))</f>
        <v>10.44140617</v>
      </c>
      <c r="C1123" s="37" t="s">
        <v>435</v>
      </c>
      <c r="D1123" s="36">
        <f>D1122+(F1122*B1122*(A!$B$8-D1122)/(A!$B$12*A!$B$10))</f>
        <v>0.8418088663</v>
      </c>
      <c r="E1123" s="5">
        <v>0.0</v>
      </c>
      <c r="F1123" s="45">
        <f t="shared" si="38"/>
        <v>0.03333333333</v>
      </c>
      <c r="G1123" s="40">
        <f t="shared" si="39"/>
        <v>0.1666666667</v>
      </c>
      <c r="H1123" s="4">
        <f>A!$B$3 * 3</f>
        <v>224.9868</v>
      </c>
      <c r="I1123" s="4">
        <f>A!$B$2*E1123</f>
        <v>0</v>
      </c>
      <c r="J1123" s="27">
        <f t="shared" si="40"/>
        <v>5.533333333</v>
      </c>
    </row>
    <row r="1124">
      <c r="A1124" s="37" t="s">
        <v>436</v>
      </c>
      <c r="B1124" s="9">
        <f>B1123+F1123*(D1123*I1123-(A!$B$4*(G1123+B1123/H1123)^(1/2)))</f>
        <v>10.31831253</v>
      </c>
      <c r="C1124" s="37" t="s">
        <v>437</v>
      </c>
      <c r="D1124" s="36">
        <f>D1123+(F1123*B1123*(A!$B$8-D1123)/(A!$B$12*A!$B$10))</f>
        <v>0.8421343171</v>
      </c>
      <c r="E1124" s="5">
        <v>0.0</v>
      </c>
      <c r="F1124" s="45">
        <f t="shared" si="38"/>
        <v>0.03333333333</v>
      </c>
      <c r="G1124" s="40">
        <f t="shared" si="39"/>
        <v>0.1666666667</v>
      </c>
      <c r="H1124" s="4">
        <f>A!$B$3 * 3</f>
        <v>224.9868</v>
      </c>
      <c r="I1124" s="4">
        <f>A!$B$2*E1124</f>
        <v>0</v>
      </c>
      <c r="J1124" s="27">
        <f t="shared" si="40"/>
        <v>5.566666667</v>
      </c>
    </row>
    <row r="1125">
      <c r="A1125" s="37" t="s">
        <v>438</v>
      </c>
      <c r="B1125" s="9">
        <f>B1124+F1124*(D1124*I1124-(A!$B$4*(G1124+B1124/H1124)^(1/2)))</f>
        <v>10.19537702</v>
      </c>
      <c r="C1125" s="37" t="s">
        <v>439</v>
      </c>
      <c r="D1125" s="36">
        <f>D1124+(F1124*B1124*(A!$B$8-D1124)/(A!$B$12*A!$B$10))</f>
        <v>0.8424541324</v>
      </c>
      <c r="E1125" s="5">
        <v>0.0</v>
      </c>
      <c r="F1125" s="45">
        <f t="shared" si="38"/>
        <v>0.03333333333</v>
      </c>
      <c r="G1125" s="40">
        <f t="shared" si="39"/>
        <v>0.1666666667</v>
      </c>
      <c r="H1125" s="4">
        <f>A!$B$3 * 3</f>
        <v>224.9868</v>
      </c>
      <c r="I1125" s="4">
        <f>A!$B$2*E1125</f>
        <v>0</v>
      </c>
      <c r="J1125" s="27">
        <f t="shared" si="40"/>
        <v>5.6</v>
      </c>
    </row>
    <row r="1126">
      <c r="A1126" s="37" t="s">
        <v>440</v>
      </c>
      <c r="B1126" s="9">
        <f>B1125+F1125*(D1125*I1125-(A!$B$4*(G1125+B1125/H1125)^(1/2)))</f>
        <v>10.07259964</v>
      </c>
      <c r="C1126" s="37" t="s">
        <v>441</v>
      </c>
      <c r="D1126" s="36">
        <f>D1125+(F1125*B1125*(A!$B$8-D1125)/(A!$B$12*A!$B$10))</f>
        <v>0.8427683909</v>
      </c>
      <c r="E1126" s="5">
        <v>0.0</v>
      </c>
      <c r="F1126" s="45">
        <f t="shared" si="38"/>
        <v>0.03333333333</v>
      </c>
      <c r="G1126" s="40">
        <f t="shared" si="39"/>
        <v>0.1666666667</v>
      </c>
      <c r="H1126" s="4">
        <f>A!$B$3 * 3</f>
        <v>224.9868</v>
      </c>
      <c r="I1126" s="4">
        <f>A!$B$2*E1126</f>
        <v>0</v>
      </c>
      <c r="J1126" s="27">
        <f t="shared" si="40"/>
        <v>5.633333333</v>
      </c>
    </row>
    <row r="1127">
      <c r="A1127" s="37" t="s">
        <v>442</v>
      </c>
      <c r="B1127" s="9">
        <f>B1126+F1126*(D1126*I1126-(A!$B$4*(G1126+B1126/H1126)^(1/2)))</f>
        <v>9.949980404</v>
      </c>
      <c r="C1127" s="37" t="s">
        <v>443</v>
      </c>
      <c r="D1127" s="36">
        <f>D1126+(F1126*B1126*(A!$B$8-D1126)/(A!$B$12*A!$B$10))</f>
        <v>0.8430771694</v>
      </c>
      <c r="E1127" s="5">
        <v>0.0</v>
      </c>
      <c r="F1127" s="45">
        <f t="shared" si="38"/>
        <v>0.03333333333</v>
      </c>
      <c r="G1127" s="40">
        <f t="shared" si="39"/>
        <v>0.1666666667</v>
      </c>
      <c r="H1127" s="4">
        <f>A!$B$3 * 3</f>
        <v>224.9868</v>
      </c>
      <c r="I1127" s="4">
        <f>A!$B$2*E1127</f>
        <v>0</v>
      </c>
      <c r="J1127" s="27">
        <f t="shared" si="40"/>
        <v>5.666666667</v>
      </c>
    </row>
    <row r="1128">
      <c r="A1128" s="37" t="s">
        <v>444</v>
      </c>
      <c r="B1128" s="9">
        <f>B1127+F1127*(D1127*I1127-(A!$B$4*(G1127+B1127/H1127)^(1/2)))</f>
        <v>9.827519302</v>
      </c>
      <c r="C1128" s="37" t="s">
        <v>445</v>
      </c>
      <c r="D1128" s="36">
        <f>D1127+(F1127*B1127*(A!$B$8-D1127)/(A!$B$12*A!$B$10))</f>
        <v>0.8433805433</v>
      </c>
      <c r="E1128" s="5">
        <v>0.0</v>
      </c>
      <c r="F1128" s="45">
        <f t="shared" si="38"/>
        <v>0.03333333333</v>
      </c>
      <c r="G1128" s="40">
        <f t="shared" si="39"/>
        <v>0.1666666667</v>
      </c>
      <c r="H1128" s="4">
        <f>A!$B$3 * 3</f>
        <v>224.9868</v>
      </c>
      <c r="I1128" s="4">
        <f>A!$B$2*E1128</f>
        <v>0</v>
      </c>
      <c r="J1128" s="27">
        <f t="shared" si="40"/>
        <v>5.7</v>
      </c>
    </row>
    <row r="1129">
      <c r="A1129" s="37" t="s">
        <v>446</v>
      </c>
      <c r="B1129" s="9">
        <f>B1128+F1128*(D1128*I1128-(A!$B$4*(G1128+B1128/H1128)^(1/2)))</f>
        <v>9.705216336</v>
      </c>
      <c r="C1129" s="37" t="s">
        <v>447</v>
      </c>
      <c r="D1129" s="36">
        <f>D1128+(F1128*B1128*(A!$B$8-D1128)/(A!$B$12*A!$B$10))</f>
        <v>0.8436785865</v>
      </c>
      <c r="E1129" s="5">
        <v>0.0</v>
      </c>
      <c r="F1129" s="45">
        <f t="shared" si="38"/>
        <v>0.03333333333</v>
      </c>
      <c r="G1129" s="40">
        <f t="shared" si="39"/>
        <v>0.1666666667</v>
      </c>
      <c r="H1129" s="4">
        <f>A!$B$3 * 3</f>
        <v>224.9868</v>
      </c>
      <c r="I1129" s="4">
        <f>A!$B$2*E1129</f>
        <v>0</v>
      </c>
      <c r="J1129" s="27">
        <f t="shared" si="40"/>
        <v>5.733333333</v>
      </c>
    </row>
    <row r="1130">
      <c r="A1130" s="37" t="s">
        <v>448</v>
      </c>
      <c r="B1130" s="9">
        <f>B1129+F1129*(D1129*I1129-(A!$B$4*(G1129+B1129/H1129)^(1/2)))</f>
        <v>9.583071506</v>
      </c>
      <c r="C1130" s="37" t="s">
        <v>449</v>
      </c>
      <c r="D1130" s="36">
        <f>D1129+(F1129*B1129*(A!$B$8-D1129)/(A!$B$12*A!$B$10))</f>
        <v>0.8439713711</v>
      </c>
      <c r="E1130" s="5">
        <v>0.0</v>
      </c>
      <c r="F1130" s="45">
        <f t="shared" si="38"/>
        <v>0.03333333333</v>
      </c>
      <c r="G1130" s="40">
        <f t="shared" si="39"/>
        <v>0.1666666667</v>
      </c>
      <c r="H1130" s="4">
        <f>A!$B$3 * 3</f>
        <v>224.9868</v>
      </c>
      <c r="I1130" s="4">
        <f>A!$B$2*E1130</f>
        <v>0</v>
      </c>
      <c r="J1130" s="27">
        <f t="shared" si="40"/>
        <v>5.766666667</v>
      </c>
    </row>
    <row r="1131">
      <c r="A1131" s="37" t="s">
        <v>450</v>
      </c>
      <c r="B1131" s="9">
        <f>B1130+F1130*(D1130*I1130-(A!$B$4*(G1130+B1130/H1130)^(1/2)))</f>
        <v>9.461084813</v>
      </c>
      <c r="C1131" s="37" t="s">
        <v>451</v>
      </c>
      <c r="D1131" s="36">
        <f>D1130+(F1130*B1130*(A!$B$8-D1130)/(A!$B$12*A!$B$10))</f>
        <v>0.844258968</v>
      </c>
      <c r="E1131" s="5">
        <v>0.0</v>
      </c>
      <c r="F1131" s="45">
        <f t="shared" si="38"/>
        <v>0.03333333333</v>
      </c>
      <c r="G1131" s="40">
        <f t="shared" si="39"/>
        <v>0.1666666667</v>
      </c>
      <c r="H1131" s="4">
        <f>A!$B$3 * 3</f>
        <v>224.9868</v>
      </c>
      <c r="I1131" s="4">
        <f>A!$B$2*E1131</f>
        <v>0</v>
      </c>
      <c r="J1131" s="27">
        <f t="shared" si="40"/>
        <v>5.8</v>
      </c>
    </row>
    <row r="1132">
      <c r="A1132" s="37" t="s">
        <v>452</v>
      </c>
      <c r="B1132" s="9">
        <f>B1131+F1131*(D1131*I1131-(A!$B$4*(G1131+B1131/H1131)^(1/2)))</f>
        <v>9.339256256</v>
      </c>
      <c r="C1132" s="37" t="s">
        <v>453</v>
      </c>
      <c r="D1132" s="36">
        <f>D1131+(F1131*B1131*(A!$B$8-D1131)/(A!$B$12*A!$B$10))</f>
        <v>0.8445414466</v>
      </c>
      <c r="E1132" s="5">
        <v>0.0</v>
      </c>
      <c r="F1132" s="45">
        <f t="shared" si="38"/>
        <v>0.03333333333</v>
      </c>
      <c r="G1132" s="40">
        <f t="shared" si="39"/>
        <v>0.1666666667</v>
      </c>
      <c r="H1132" s="4">
        <f>A!$B$3 * 3</f>
        <v>224.9868</v>
      </c>
      <c r="I1132" s="4">
        <f>A!$B$2*E1132</f>
        <v>0</v>
      </c>
      <c r="J1132" s="27">
        <f t="shared" si="40"/>
        <v>5.833333333</v>
      </c>
    </row>
    <row r="1133">
      <c r="A1133" s="37" t="s">
        <v>454</v>
      </c>
      <c r="B1133" s="9">
        <f>B1132+F1132*(D1132*I1132-(A!$B$4*(G1132+B1132/H1132)^(1/2)))</f>
        <v>9.217585836</v>
      </c>
      <c r="C1133" s="37" t="s">
        <v>455</v>
      </c>
      <c r="D1133" s="36">
        <f>D1132+(F1132*B1132*(A!$B$8-D1132)/(A!$B$12*A!$B$10))</f>
        <v>0.8448188746</v>
      </c>
      <c r="E1133" s="5">
        <v>0.0</v>
      </c>
      <c r="F1133" s="45">
        <f t="shared" si="38"/>
        <v>0.03333333333</v>
      </c>
      <c r="G1133" s="40">
        <f t="shared" si="39"/>
        <v>0.1666666667</v>
      </c>
      <c r="H1133" s="4">
        <f>A!$B$3 * 3</f>
        <v>224.9868</v>
      </c>
      <c r="I1133" s="4">
        <f>A!$B$2*E1133</f>
        <v>0</v>
      </c>
      <c r="J1133" s="27">
        <f t="shared" si="40"/>
        <v>5.866666667</v>
      </c>
    </row>
    <row r="1134">
      <c r="A1134" s="37" t="s">
        <v>456</v>
      </c>
      <c r="B1134" s="9">
        <f>B1133+F1133*(D1133*I1133-(A!$B$4*(G1133+B1133/H1133)^(1/2)))</f>
        <v>9.096073552</v>
      </c>
      <c r="C1134" s="37" t="s">
        <v>457</v>
      </c>
      <c r="D1134" s="36">
        <f>D1133+(F1133*B1133*(A!$B$8-D1133)/(A!$B$12*A!$B$10))</f>
        <v>0.8450913186</v>
      </c>
      <c r="E1134" s="5">
        <v>0.0</v>
      </c>
      <c r="F1134" s="45">
        <f t="shared" si="38"/>
        <v>0.03333333333</v>
      </c>
      <c r="G1134" s="40">
        <f t="shared" si="39"/>
        <v>0.1666666667</v>
      </c>
      <c r="H1134" s="4">
        <f>A!$B$3 * 3</f>
        <v>224.9868</v>
      </c>
      <c r="I1134" s="4">
        <f>A!$B$2*E1134</f>
        <v>0</v>
      </c>
      <c r="J1134" s="27">
        <f t="shared" si="40"/>
        <v>5.9</v>
      </c>
    </row>
    <row r="1135">
      <c r="A1135" s="37" t="s">
        <v>458</v>
      </c>
      <c r="B1135" s="9">
        <f>B1134+F1134*(D1134*I1134-(A!$B$4*(G1134+B1134/H1134)^(1/2)))</f>
        <v>8.974719405</v>
      </c>
      <c r="C1135" s="37" t="s">
        <v>459</v>
      </c>
      <c r="D1135" s="36">
        <f>D1134+(F1134*B1134*(A!$B$8-D1134)/(A!$B$12*A!$B$10))</f>
        <v>0.8453588437</v>
      </c>
      <c r="E1135" s="5">
        <v>0.0</v>
      </c>
      <c r="F1135" s="45">
        <f t="shared" si="38"/>
        <v>0.03333333333</v>
      </c>
      <c r="G1135" s="40">
        <f t="shared" si="39"/>
        <v>0.1666666667</v>
      </c>
      <c r="H1135" s="4">
        <f>A!$B$3 * 3</f>
        <v>224.9868</v>
      </c>
      <c r="I1135" s="4">
        <f>A!$B$2*E1135</f>
        <v>0</v>
      </c>
      <c r="J1135" s="27">
        <f t="shared" si="40"/>
        <v>5.933333333</v>
      </c>
    </row>
    <row r="1136">
      <c r="A1136" s="37" t="s">
        <v>460</v>
      </c>
      <c r="B1136" s="9">
        <f>B1135+F1135*(D1135*I1135-(A!$B$4*(G1135+B1135/H1135)^(1/2)))</f>
        <v>8.853523395</v>
      </c>
      <c r="C1136" s="37" t="s">
        <v>461</v>
      </c>
      <c r="D1136" s="36">
        <f>D1135+(F1135*B1135*(A!$B$8-D1135)/(A!$B$12*A!$B$10))</f>
        <v>0.8456215136</v>
      </c>
      <c r="E1136" s="5">
        <v>0.0</v>
      </c>
      <c r="F1136" s="45">
        <f t="shared" si="38"/>
        <v>0.03333333333</v>
      </c>
      <c r="G1136" s="40">
        <f t="shared" si="39"/>
        <v>0.1666666667</v>
      </c>
      <c r="H1136" s="4">
        <f>A!$B$3 * 3</f>
        <v>224.9868</v>
      </c>
      <c r="I1136" s="4">
        <f>A!$B$2*E1136</f>
        <v>0</v>
      </c>
      <c r="J1136" s="27">
        <f t="shared" si="40"/>
        <v>5.966666667</v>
      </c>
    </row>
    <row r="1137">
      <c r="A1137" s="37" t="s">
        <v>462</v>
      </c>
      <c r="B1137" s="9">
        <f>B1136+F1136*(D1136*I1136-(A!$B$4*(G1136+B1136/H1136)^(1/2)))</f>
        <v>8.732485523</v>
      </c>
      <c r="C1137" s="37" t="s">
        <v>463</v>
      </c>
      <c r="D1137" s="36">
        <f>D1136+(F1136*B1136*(A!$B$8-D1136)/(A!$B$12*A!$B$10))</f>
        <v>0.8458793907</v>
      </c>
      <c r="E1137" s="5">
        <v>0.0</v>
      </c>
      <c r="F1137" s="45">
        <f t="shared" si="38"/>
        <v>0.03333333333</v>
      </c>
      <c r="G1137" s="40">
        <f t="shared" si="39"/>
        <v>0.1666666667</v>
      </c>
      <c r="H1137" s="4">
        <f>A!$B$3 * 3</f>
        <v>224.9868</v>
      </c>
      <c r="I1137" s="4">
        <f>A!$B$2*E1137</f>
        <v>0</v>
      </c>
      <c r="J1137" s="27">
        <f t="shared" si="40"/>
        <v>6</v>
      </c>
    </row>
    <row r="1138">
      <c r="A1138" s="37" t="s">
        <v>464</v>
      </c>
      <c r="B1138" s="9">
        <f>B1137+F1137*(D1137*I1137-(A!$B$4*(G1137+B1137/H1137)^(1/2)))</f>
        <v>8.611605787</v>
      </c>
      <c r="C1138" s="37" t="s">
        <v>465</v>
      </c>
      <c r="D1138" s="36">
        <f>D1137+(F1137*B1137*(A!$B$8-D1137)/(A!$B$12*A!$B$10))</f>
        <v>0.8461325361</v>
      </c>
      <c r="E1138" s="5">
        <v>0.0</v>
      </c>
      <c r="F1138" s="45">
        <f t="shared" si="38"/>
        <v>0.03333333333</v>
      </c>
      <c r="G1138" s="40">
        <f t="shared" si="39"/>
        <v>0.1666666667</v>
      </c>
      <c r="H1138" s="4">
        <f>A!$B$3 * 3</f>
        <v>224.9868</v>
      </c>
      <c r="I1138" s="4">
        <f>A!$B$2*E1138</f>
        <v>0</v>
      </c>
      <c r="J1138" s="27">
        <f t="shared" si="40"/>
        <v>6.033333333</v>
      </c>
    </row>
    <row r="1139">
      <c r="A1139" s="37" t="s">
        <v>466</v>
      </c>
      <c r="B1139" s="9">
        <f>B1138+F1138*(D1138*I1138-(A!$B$4*(G1138+B1138/H1138)^(1/2)))</f>
        <v>8.490884189</v>
      </c>
      <c r="C1139" s="37" t="s">
        <v>467</v>
      </c>
      <c r="D1139" s="36">
        <f>D1138+(F1138*B1138*(A!$B$8-D1138)/(A!$B$12*A!$B$10))</f>
        <v>0.8463810097</v>
      </c>
      <c r="E1139" s="5">
        <v>0.0</v>
      </c>
      <c r="F1139" s="45">
        <f t="shared" si="38"/>
        <v>0.03333333333</v>
      </c>
      <c r="G1139" s="40">
        <f t="shared" si="39"/>
        <v>0.1666666667</v>
      </c>
      <c r="H1139" s="4">
        <f>A!$B$3 * 3</f>
        <v>224.9868</v>
      </c>
      <c r="I1139" s="4">
        <f>A!$B$2*E1139</f>
        <v>0</v>
      </c>
      <c r="J1139" s="27">
        <f t="shared" si="40"/>
        <v>6.066666667</v>
      </c>
    </row>
    <row r="1140">
      <c r="A1140" s="37" t="s">
        <v>468</v>
      </c>
      <c r="B1140" s="9">
        <f>B1139+F1139*(D1139*I1139-(A!$B$4*(G1139+B1139/H1139)^(1/2)))</f>
        <v>8.370320729</v>
      </c>
      <c r="C1140" s="37" t="s">
        <v>469</v>
      </c>
      <c r="D1140" s="36">
        <f>D1139+(F1139*B1139*(A!$B$8-D1139)/(A!$B$12*A!$B$10))</f>
        <v>0.84662487</v>
      </c>
      <c r="E1140" s="5">
        <v>0.0</v>
      </c>
      <c r="F1140" s="45">
        <f t="shared" si="38"/>
        <v>0.03333333333</v>
      </c>
      <c r="G1140" s="40">
        <f t="shared" si="39"/>
        <v>0.1666666667</v>
      </c>
      <c r="H1140" s="4">
        <f>A!$B$3 * 3</f>
        <v>224.9868</v>
      </c>
      <c r="I1140" s="4">
        <f>A!$B$2*E1140</f>
        <v>0</v>
      </c>
      <c r="J1140" s="27">
        <f t="shared" si="40"/>
        <v>6.1</v>
      </c>
    </row>
    <row r="1141">
      <c r="A1141" s="37" t="s">
        <v>470</v>
      </c>
      <c r="B1141" s="9">
        <f>B1140+F1140*(D1140*I1140-(A!$B$4*(G1140+B1140/H1140)^(1/2)))</f>
        <v>8.249915406</v>
      </c>
      <c r="C1141" s="37" t="s">
        <v>471</v>
      </c>
      <c r="D1141" s="36">
        <f>D1140+(F1140*B1140*(A!$B$8-D1140)/(A!$B$12*A!$B$10))</f>
        <v>0.8468641743</v>
      </c>
      <c r="E1141" s="5">
        <v>0.0</v>
      </c>
      <c r="F1141" s="45">
        <f t="shared" si="38"/>
        <v>0.03333333333</v>
      </c>
      <c r="G1141" s="40">
        <f t="shared" si="39"/>
        <v>0.1666666667</v>
      </c>
      <c r="H1141" s="4">
        <f>A!$B$3 * 3</f>
        <v>224.9868</v>
      </c>
      <c r="I1141" s="4">
        <f>A!$B$2*E1141</f>
        <v>0</v>
      </c>
      <c r="J1141" s="27">
        <f t="shared" si="40"/>
        <v>6.133333333</v>
      </c>
    </row>
    <row r="1142">
      <c r="A1142" s="37" t="s">
        <v>472</v>
      </c>
      <c r="B1142" s="9">
        <f>B1141+F1141*(D1141*I1141-(A!$B$4*(G1141+B1141/H1141)^(1/2)))</f>
        <v>8.129668221</v>
      </c>
      <c r="C1142" s="37" t="s">
        <v>473</v>
      </c>
      <c r="D1142" s="36">
        <f>D1141+(F1141*B1141*(A!$B$8-D1141)/(A!$B$12*A!$B$10))</f>
        <v>0.8470989789</v>
      </c>
      <c r="E1142" s="5">
        <v>0.0</v>
      </c>
      <c r="F1142" s="45">
        <f t="shared" si="38"/>
        <v>0.03333333333</v>
      </c>
      <c r="G1142" s="40">
        <f t="shared" si="39"/>
        <v>0.1666666667</v>
      </c>
      <c r="H1142" s="4">
        <f>A!$B$3 * 3</f>
        <v>224.9868</v>
      </c>
      <c r="I1142" s="4">
        <f>A!$B$2*E1142</f>
        <v>0</v>
      </c>
      <c r="J1142" s="27">
        <f t="shared" si="40"/>
        <v>6.166666667</v>
      </c>
    </row>
    <row r="1143">
      <c r="A1143" s="37" t="s">
        <v>474</v>
      </c>
      <c r="B1143" s="9">
        <f>B1142+F1142*(D1142*I1142-(A!$B$4*(G1142+B1142/H1142)^(1/2)))</f>
        <v>8.009579174</v>
      </c>
      <c r="C1143" s="37" t="s">
        <v>475</v>
      </c>
      <c r="D1143" s="36">
        <f>D1142+(F1142*B1142*(A!$B$8-D1142)/(A!$B$12*A!$B$10))</f>
        <v>0.8473293385</v>
      </c>
      <c r="E1143" s="5">
        <v>0.0</v>
      </c>
      <c r="F1143" s="45">
        <f t="shared" si="38"/>
        <v>0.03333333333</v>
      </c>
      <c r="G1143" s="40">
        <f t="shared" si="39"/>
        <v>0.1666666667</v>
      </c>
      <c r="H1143" s="4">
        <f>A!$B$3 * 3</f>
        <v>224.9868</v>
      </c>
      <c r="I1143" s="4">
        <f>A!$B$2*E1143</f>
        <v>0</v>
      </c>
      <c r="J1143" s="27">
        <f t="shared" si="40"/>
        <v>6.2</v>
      </c>
    </row>
    <row r="1144">
      <c r="A1144" s="37" t="s">
        <v>476</v>
      </c>
      <c r="B1144" s="9">
        <f>B1143+F1143*(D1143*I1143-(A!$B$4*(G1143+B1143/H1143)^(1/2)))</f>
        <v>7.889648265</v>
      </c>
      <c r="C1144" s="37" t="s">
        <v>477</v>
      </c>
      <c r="D1144" s="36">
        <f>D1143+(F1143*B1143*(A!$B$8-D1143)/(A!$B$12*A!$B$10))</f>
        <v>0.8475553071</v>
      </c>
      <c r="E1144" s="5">
        <v>0.0</v>
      </c>
      <c r="F1144" s="45">
        <f t="shared" si="38"/>
        <v>0.03333333333</v>
      </c>
      <c r="G1144" s="40">
        <f t="shared" si="39"/>
        <v>0.1666666667</v>
      </c>
      <c r="H1144" s="4">
        <f>A!$B$3 * 3</f>
        <v>224.9868</v>
      </c>
      <c r="I1144" s="4">
        <f>A!$B$2*E1144</f>
        <v>0</v>
      </c>
      <c r="J1144" s="27">
        <f t="shared" si="40"/>
        <v>6.233333333</v>
      </c>
    </row>
    <row r="1145">
      <c r="A1145" s="37" t="s">
        <v>478</v>
      </c>
      <c r="B1145" s="9">
        <f>B1144+F1144*(D1144*I1144-(A!$B$4*(G1144+B1144/H1144)^(1/2)))</f>
        <v>7.769875494</v>
      </c>
      <c r="C1145" s="37" t="s">
        <v>479</v>
      </c>
      <c r="D1145" s="36">
        <f>D1144+(F1144*B1144*(A!$B$8-D1144)/(A!$B$12*A!$B$10))</f>
        <v>0.8477769372</v>
      </c>
      <c r="E1145" s="5">
        <v>0.0</v>
      </c>
      <c r="F1145" s="45">
        <f t="shared" si="38"/>
        <v>0.03333333333</v>
      </c>
      <c r="G1145" s="40">
        <f t="shared" si="39"/>
        <v>0.1666666667</v>
      </c>
      <c r="H1145" s="4">
        <f>A!$B$3 * 3</f>
        <v>224.9868</v>
      </c>
      <c r="I1145" s="4">
        <f>A!$B$2*E1145</f>
        <v>0</v>
      </c>
      <c r="J1145" s="27">
        <f t="shared" si="40"/>
        <v>6.266666667</v>
      </c>
    </row>
    <row r="1146">
      <c r="A1146" s="37" t="s">
        <v>480</v>
      </c>
      <c r="B1146" s="9">
        <f>B1145+F1145*(D1145*I1145-(A!$B$4*(G1145+B1145/H1145)^(1/2)))</f>
        <v>7.650260862</v>
      </c>
      <c r="C1146" s="37" t="s">
        <v>481</v>
      </c>
      <c r="D1146" s="36">
        <f>D1145+(F1145*B1145*(A!$B$8-D1145)/(A!$B$12*A!$B$10))</f>
        <v>0.8479942803</v>
      </c>
      <c r="E1146" s="5">
        <v>0.0</v>
      </c>
      <c r="F1146" s="45">
        <f t="shared" si="38"/>
        <v>0.03333333333</v>
      </c>
      <c r="G1146" s="40">
        <f t="shared" si="39"/>
        <v>0.1666666667</v>
      </c>
      <c r="H1146" s="4">
        <f>A!$B$3 * 3</f>
        <v>224.9868</v>
      </c>
      <c r="I1146" s="4">
        <f>A!$B$2*E1146</f>
        <v>0</v>
      </c>
      <c r="J1146" s="27">
        <f t="shared" si="40"/>
        <v>6.3</v>
      </c>
    </row>
    <row r="1147">
      <c r="A1147" s="37" t="s">
        <v>482</v>
      </c>
      <c r="B1147" s="9">
        <f>B1146+F1146*(D1146*I1146-(A!$B$4*(G1146+B1146/H1146)^(1/2)))</f>
        <v>7.530804368</v>
      </c>
      <c r="C1147" s="37" t="s">
        <v>483</v>
      </c>
      <c r="D1147" s="36">
        <f>D1146+(F1146*B1146*(A!$B$8-D1146)/(A!$B$12*A!$B$10))</f>
        <v>0.8482073869</v>
      </c>
      <c r="E1147" s="5">
        <v>0.0</v>
      </c>
      <c r="F1147" s="45">
        <f t="shared" si="38"/>
        <v>0.03333333333</v>
      </c>
      <c r="G1147" s="40">
        <f t="shared" si="39"/>
        <v>0.1666666667</v>
      </c>
      <c r="H1147" s="4">
        <f>A!$B$3 * 3</f>
        <v>224.9868</v>
      </c>
      <c r="I1147" s="4">
        <f>A!$B$2*E1147</f>
        <v>0</v>
      </c>
      <c r="J1147" s="27">
        <f t="shared" si="40"/>
        <v>6.333333333</v>
      </c>
    </row>
    <row r="1148">
      <c r="A1148" s="37" t="s">
        <v>484</v>
      </c>
      <c r="B1148" s="9">
        <f>B1147+F1147*(D1147*I1147-(A!$B$4*(G1147+B1147/H1147)^(1/2)))</f>
        <v>7.411506013</v>
      </c>
      <c r="C1148" s="37" t="s">
        <v>485</v>
      </c>
      <c r="D1148" s="36">
        <f>D1147+(F1147*B1147*(A!$B$8-D1147)/(A!$B$12*A!$B$10))</f>
        <v>0.8484163063</v>
      </c>
      <c r="E1148" s="5">
        <v>0.0</v>
      </c>
      <c r="F1148" s="45">
        <f t="shared" si="38"/>
        <v>0.03333333333</v>
      </c>
      <c r="G1148" s="40">
        <f t="shared" si="39"/>
        <v>0.1666666667</v>
      </c>
      <c r="H1148" s="4">
        <f>A!$B$3 * 3</f>
        <v>224.9868</v>
      </c>
      <c r="I1148" s="4">
        <f>A!$B$2*E1148</f>
        <v>0</v>
      </c>
      <c r="J1148" s="27">
        <f t="shared" si="40"/>
        <v>6.366666667</v>
      </c>
    </row>
    <row r="1149">
      <c r="A1149" s="37" t="s">
        <v>486</v>
      </c>
      <c r="B1149" s="9">
        <f>B1148+F1148*(D1148*I1148-(A!$B$4*(G1148+B1148/H1148)^(1/2)))</f>
        <v>7.292365796</v>
      </c>
      <c r="C1149" s="37" t="s">
        <v>487</v>
      </c>
      <c r="D1149" s="36">
        <f>D1148+(F1148*B1148*(A!$B$8-D1148)/(A!$B$12*A!$B$10))</f>
        <v>0.8486210867</v>
      </c>
      <c r="E1149" s="5">
        <v>0.0</v>
      </c>
      <c r="F1149" s="45">
        <f t="shared" si="38"/>
        <v>0.03333333333</v>
      </c>
      <c r="G1149" s="40">
        <f t="shared" si="39"/>
        <v>0.1666666667</v>
      </c>
      <c r="H1149" s="4">
        <f>A!$B$3 * 3</f>
        <v>224.9868</v>
      </c>
      <c r="I1149" s="4">
        <f>A!$B$2*E1149</f>
        <v>0</v>
      </c>
      <c r="J1149" s="27">
        <f t="shared" si="40"/>
        <v>6.4</v>
      </c>
    </row>
    <row r="1150">
      <c r="A1150" s="37" t="s">
        <v>488</v>
      </c>
      <c r="B1150" s="9">
        <f>B1149+F1149*(D1149*I1149-(A!$B$4*(G1149+B1149/H1149)^(1/2)))</f>
        <v>7.173383719</v>
      </c>
      <c r="C1150" s="37" t="s">
        <v>489</v>
      </c>
      <c r="D1150" s="36">
        <f>D1149+(F1149*B1149*(A!$B$8-D1149)/(A!$B$12*A!$B$10))</f>
        <v>0.8488217754</v>
      </c>
      <c r="E1150" s="5">
        <v>0.0</v>
      </c>
      <c r="F1150" s="45">
        <f t="shared" si="38"/>
        <v>0.03333333333</v>
      </c>
      <c r="G1150" s="40">
        <f t="shared" si="39"/>
        <v>0.1666666667</v>
      </c>
      <c r="H1150" s="4">
        <f>A!$B$3 * 3</f>
        <v>224.9868</v>
      </c>
      <c r="I1150" s="4">
        <f>A!$B$2*E1150</f>
        <v>0</v>
      </c>
      <c r="J1150" s="27">
        <f t="shared" si="40"/>
        <v>6.433333333</v>
      </c>
    </row>
    <row r="1151">
      <c r="A1151" s="37" t="s">
        <v>490</v>
      </c>
      <c r="B1151" s="9">
        <f>B1150+F1150*(D1150*I1150-(A!$B$4*(G1150+B1150/H1150)^(1/2)))</f>
        <v>7.05455978</v>
      </c>
      <c r="C1151" s="37" t="s">
        <v>491</v>
      </c>
      <c r="D1151" s="36">
        <f>D1150+(F1150*B1150*(A!$B$8-D1150)/(A!$B$12*A!$B$10))</f>
        <v>0.8490184185</v>
      </c>
      <c r="E1151" s="5">
        <v>0.0</v>
      </c>
      <c r="F1151" s="45">
        <f t="shared" si="38"/>
        <v>0.03333333333</v>
      </c>
      <c r="G1151" s="40">
        <f t="shared" si="39"/>
        <v>0.1666666667</v>
      </c>
      <c r="H1151" s="4">
        <f>A!$B$3 * 3</f>
        <v>224.9868</v>
      </c>
      <c r="I1151" s="4">
        <f>A!$B$2*E1151</f>
        <v>0</v>
      </c>
      <c r="J1151" s="27">
        <f t="shared" si="40"/>
        <v>6.466666667</v>
      </c>
    </row>
    <row r="1152">
      <c r="A1152" s="37" t="s">
        <v>492</v>
      </c>
      <c r="B1152" s="9">
        <f>B1151+F1151*(D1151*I1151-(A!$B$4*(G1151+B1151/H1151)^(1/2)))</f>
        <v>6.935893981</v>
      </c>
      <c r="C1152" s="37" t="s">
        <v>493</v>
      </c>
      <c r="D1152" s="36">
        <f>D1151+(F1151*B1151*(A!$B$8-D1151)/(A!$B$12*A!$B$10))</f>
        <v>0.8492110613</v>
      </c>
      <c r="E1152" s="5">
        <v>0.0</v>
      </c>
      <c r="F1152" s="45">
        <f t="shared" si="38"/>
        <v>0.03333333333</v>
      </c>
      <c r="G1152" s="40">
        <f t="shared" si="39"/>
        <v>0.1666666667</v>
      </c>
      <c r="H1152" s="4">
        <f>A!$B$3 * 3</f>
        <v>224.9868</v>
      </c>
      <c r="I1152" s="4">
        <f>A!$B$2*E1152</f>
        <v>0</v>
      </c>
      <c r="J1152" s="27">
        <f t="shared" si="40"/>
        <v>6.5</v>
      </c>
    </row>
    <row r="1153">
      <c r="A1153" s="37" t="s">
        <v>494</v>
      </c>
      <c r="B1153" s="9">
        <f>B1152+F1152*(D1152*I1152-(A!$B$4*(G1152+B1152/H1152)^(1/2)))</f>
        <v>6.817386321</v>
      </c>
      <c r="C1153" s="37" t="s">
        <v>495</v>
      </c>
      <c r="D1153" s="36">
        <f>D1152+(F1152*B1152*(A!$B$8-D1152)/(A!$B$12*A!$B$10))</f>
        <v>0.8493997479</v>
      </c>
      <c r="E1153" s="5">
        <v>0.0</v>
      </c>
      <c r="F1153" s="45">
        <f t="shared" si="38"/>
        <v>0.03333333333</v>
      </c>
      <c r="G1153" s="40">
        <f t="shared" si="39"/>
        <v>0.1666666667</v>
      </c>
      <c r="H1153" s="4">
        <f>A!$B$3 * 3</f>
        <v>224.9868</v>
      </c>
      <c r="I1153" s="4">
        <f>A!$B$2*E1153</f>
        <v>0</v>
      </c>
      <c r="J1153" s="27">
        <f t="shared" si="40"/>
        <v>6.533333333</v>
      </c>
    </row>
    <row r="1154">
      <c r="A1154" s="37" t="s">
        <v>496</v>
      </c>
      <c r="B1154" s="9">
        <f>B1153+F1153*(D1153*I1153-(A!$B$4*(G1153+B1153/H1153)^(1/2)))</f>
        <v>6.6990368</v>
      </c>
      <c r="C1154" s="37" t="s">
        <v>497</v>
      </c>
      <c r="D1154" s="36">
        <f>D1153+(F1153*B1153*(A!$B$8-D1153)/(A!$B$12*A!$B$10))</f>
        <v>0.8495845216</v>
      </c>
      <c r="E1154" s="5">
        <v>0.0</v>
      </c>
      <c r="F1154" s="45">
        <f t="shared" si="38"/>
        <v>0.03333333333</v>
      </c>
      <c r="G1154" s="40">
        <f t="shared" si="39"/>
        <v>0.1666666667</v>
      </c>
      <c r="H1154" s="4">
        <f>A!$B$3 * 3</f>
        <v>224.9868</v>
      </c>
      <c r="I1154" s="4">
        <f>A!$B$2*E1154</f>
        <v>0</v>
      </c>
      <c r="J1154" s="27">
        <f t="shared" si="40"/>
        <v>6.566666667</v>
      </c>
    </row>
    <row r="1155">
      <c r="A1155" s="37" t="s">
        <v>498</v>
      </c>
      <c r="B1155" s="9">
        <f>B1154+F1154*(D1154*I1154-(A!$B$4*(G1154+B1154/H1154)^(1/2)))</f>
        <v>6.580845419</v>
      </c>
      <c r="C1155" s="37" t="s">
        <v>499</v>
      </c>
      <c r="D1155" s="36">
        <f>D1154+(F1154*B1154*(A!$B$8-D1154)/(A!$B$12*A!$B$10))</f>
        <v>0.8497654246</v>
      </c>
      <c r="E1155" s="5">
        <v>0.0</v>
      </c>
      <c r="F1155" s="45">
        <f t="shared" si="38"/>
        <v>0.03333333333</v>
      </c>
      <c r="G1155" s="40">
        <f t="shared" si="39"/>
        <v>0.1666666667</v>
      </c>
      <c r="H1155" s="4">
        <f>A!$B$3 * 3</f>
        <v>224.9868</v>
      </c>
      <c r="I1155" s="4">
        <f>A!$B$2*E1155</f>
        <v>0</v>
      </c>
      <c r="J1155" s="27">
        <f t="shared" si="40"/>
        <v>6.6</v>
      </c>
    </row>
    <row r="1156">
      <c r="A1156" s="37" t="s">
        <v>500</v>
      </c>
      <c r="B1156" s="9">
        <f>B1155+F1155*(D1155*I1155-(A!$B$4*(G1155+B1155/H1155)^(1/2)))</f>
        <v>6.462812178</v>
      </c>
      <c r="C1156" s="37" t="s">
        <v>501</v>
      </c>
      <c r="D1156" s="36">
        <f>D1155+(F1155*B1155*(A!$B$8-D1155)/(A!$B$12*A!$B$10))</f>
        <v>0.8499424983</v>
      </c>
      <c r="E1156" s="5">
        <v>0.0</v>
      </c>
      <c r="F1156" s="45">
        <f t="shared" si="38"/>
        <v>0.03333333333</v>
      </c>
      <c r="G1156" s="40">
        <f t="shared" si="39"/>
        <v>0.1666666667</v>
      </c>
      <c r="H1156" s="4">
        <f>A!$B$3 * 3</f>
        <v>224.9868</v>
      </c>
      <c r="I1156" s="4">
        <f>A!$B$2*E1156</f>
        <v>0</v>
      </c>
      <c r="J1156" s="27">
        <f t="shared" si="40"/>
        <v>6.633333333</v>
      </c>
    </row>
    <row r="1157">
      <c r="A1157" s="37" t="s">
        <v>502</v>
      </c>
      <c r="B1157" s="9">
        <f>B1156+F1156*(D1156*I1156-(A!$B$4*(G1156+B1156/H1156)^(1/2)))</f>
        <v>6.344937077</v>
      </c>
      <c r="C1157" s="37" t="s">
        <v>503</v>
      </c>
      <c r="D1157" s="36">
        <f>D1156+(F1156*B1156*(A!$B$8-D1156)/(A!$B$12*A!$B$10))</f>
        <v>0.850115783</v>
      </c>
      <c r="E1157" s="5">
        <v>0.0</v>
      </c>
      <c r="F1157" s="45">
        <f t="shared" si="38"/>
        <v>0.03333333333</v>
      </c>
      <c r="G1157" s="40">
        <f t="shared" si="39"/>
        <v>0.1666666667</v>
      </c>
      <c r="H1157" s="4">
        <f>A!$B$3 * 3</f>
        <v>224.9868</v>
      </c>
      <c r="I1157" s="4">
        <f>A!$B$2*E1157</f>
        <v>0</v>
      </c>
      <c r="J1157" s="27">
        <f t="shared" si="40"/>
        <v>6.666666667</v>
      </c>
    </row>
    <row r="1158">
      <c r="A1158" s="37" t="s">
        <v>504</v>
      </c>
      <c r="B1158" s="9">
        <f>B1157+F1157*(D1157*I1157-(A!$B$4*(G1157+B1157/H1157)^(1/2)))</f>
        <v>6.227220116</v>
      </c>
      <c r="C1158" s="37" t="s">
        <v>505</v>
      </c>
      <c r="D1158" s="36">
        <f>D1157+(F1157*B1157*(A!$B$8-D1157)/(A!$B$12*A!$B$10))</f>
        <v>0.8502853182</v>
      </c>
      <c r="E1158" s="5">
        <v>0.0</v>
      </c>
      <c r="F1158" s="45">
        <f t="shared" si="38"/>
        <v>0.03333333333</v>
      </c>
      <c r="G1158" s="40">
        <f t="shared" si="39"/>
        <v>0.1666666667</v>
      </c>
      <c r="H1158" s="4">
        <f>A!$B$3 * 3</f>
        <v>224.9868</v>
      </c>
      <c r="I1158" s="4">
        <f>A!$B$2*E1158</f>
        <v>0</v>
      </c>
      <c r="J1158" s="27">
        <f t="shared" si="40"/>
        <v>6.7</v>
      </c>
    </row>
    <row r="1159">
      <c r="A1159" s="37" t="s">
        <v>506</v>
      </c>
      <c r="B1159" s="9">
        <f>B1158+F1158*(D1158*I1158-(A!$B$4*(G1158+B1158/H1158)^(1/2)))</f>
        <v>6.109661295</v>
      </c>
      <c r="C1159" s="37" t="s">
        <v>507</v>
      </c>
      <c r="D1159" s="36">
        <f>D1158+(F1158*B1158*(A!$B$8-D1158)/(A!$B$12*A!$B$10))</f>
        <v>0.8504511426</v>
      </c>
      <c r="E1159" s="5">
        <v>0.0</v>
      </c>
      <c r="F1159" s="45">
        <f t="shared" si="38"/>
        <v>0.03333333333</v>
      </c>
      <c r="G1159" s="40">
        <f t="shared" si="39"/>
        <v>0.1666666667</v>
      </c>
      <c r="H1159" s="4">
        <f>A!$B$3 * 3</f>
        <v>224.9868</v>
      </c>
      <c r="I1159" s="4">
        <f>A!$B$2*E1159</f>
        <v>0</v>
      </c>
      <c r="J1159" s="27">
        <f t="shared" si="40"/>
        <v>6.733333333</v>
      </c>
    </row>
    <row r="1160">
      <c r="A1160" s="37" t="s">
        <v>508</v>
      </c>
      <c r="B1160" s="9">
        <f>B1159+F1159*(D1159*I1159-(A!$B$4*(G1159+B1159/H1159)^(1/2)))</f>
        <v>5.992260614</v>
      </c>
      <c r="C1160" s="37" t="s">
        <v>509</v>
      </c>
      <c r="D1160" s="36">
        <f>D1159+(F1159*B1159*(A!$B$8-D1159)/(A!$B$12*A!$B$10))</f>
        <v>0.8506132939</v>
      </c>
      <c r="E1160" s="5">
        <v>0.0</v>
      </c>
      <c r="F1160" s="45">
        <f t="shared" si="38"/>
        <v>0.03333333333</v>
      </c>
      <c r="G1160" s="40">
        <f t="shared" si="39"/>
        <v>0.1666666667</v>
      </c>
      <c r="H1160" s="4">
        <f>A!$B$3 * 3</f>
        <v>224.9868</v>
      </c>
      <c r="I1160" s="4">
        <f>A!$B$2*E1160</f>
        <v>0</v>
      </c>
      <c r="J1160" s="27">
        <f t="shared" si="40"/>
        <v>6.766666667</v>
      </c>
    </row>
    <row r="1161">
      <c r="A1161" s="37" t="s">
        <v>510</v>
      </c>
      <c r="B1161" s="9">
        <f>B1160+F1160*(D1160*I1160-(A!$B$4*(G1160+B1160/H1160)^(1/2)))</f>
        <v>5.875018074</v>
      </c>
      <c r="C1161" s="37" t="s">
        <v>511</v>
      </c>
      <c r="D1161" s="36">
        <f>D1160+(F1160*B1160*(A!$B$8-D1160)/(A!$B$12*A!$B$10))</f>
        <v>0.8507718088</v>
      </c>
      <c r="E1161" s="5">
        <v>0.0</v>
      </c>
      <c r="F1161" s="45">
        <f t="shared" si="38"/>
        <v>0.03333333333</v>
      </c>
      <c r="G1161" s="40">
        <f t="shared" si="39"/>
        <v>0.1666666667</v>
      </c>
      <c r="H1161" s="4">
        <f>A!$B$3 * 3</f>
        <v>224.9868</v>
      </c>
      <c r="I1161" s="4">
        <f>A!$B$2*E1161</f>
        <v>0</v>
      </c>
      <c r="J1161" s="27">
        <f t="shared" si="40"/>
        <v>6.8</v>
      </c>
    </row>
    <row r="1162">
      <c r="A1162" s="37" t="s">
        <v>512</v>
      </c>
      <c r="B1162" s="9">
        <f>B1161+F1161*(D1161*I1161-(A!$B$4*(G1161+B1161/H1161)^(1/2)))</f>
        <v>5.757933674</v>
      </c>
      <c r="C1162" s="37" t="s">
        <v>513</v>
      </c>
      <c r="D1162" s="36">
        <f>D1161+(F1161*B1161*(A!$B$8-D1161)/(A!$B$12*A!$B$10))</f>
        <v>0.8509267235</v>
      </c>
      <c r="E1162" s="5">
        <v>0.0</v>
      </c>
      <c r="F1162" s="45">
        <f t="shared" si="38"/>
        <v>0.03333333333</v>
      </c>
      <c r="G1162" s="40">
        <f t="shared" si="39"/>
        <v>0.1666666667</v>
      </c>
      <c r="H1162" s="4">
        <f>A!$B$3 * 3</f>
        <v>224.9868</v>
      </c>
      <c r="I1162" s="4">
        <f>A!$B$2*E1162</f>
        <v>0</v>
      </c>
      <c r="J1162" s="27">
        <f t="shared" si="40"/>
        <v>6.833333333</v>
      </c>
    </row>
    <row r="1163">
      <c r="A1163" s="37" t="s">
        <v>514</v>
      </c>
      <c r="B1163" s="9">
        <f>B1162+F1162*(D1162*I1162-(A!$B$4*(G1162+B1162/H1162)^(1/2)))</f>
        <v>5.641007416</v>
      </c>
      <c r="C1163" s="37" t="s">
        <v>515</v>
      </c>
      <c r="D1163" s="36">
        <f>D1162+(F1162*B1162*(A!$B$8-D1162)/(A!$B$12*A!$B$10))</f>
        <v>0.8510780731</v>
      </c>
      <c r="E1163" s="5">
        <v>0.0</v>
      </c>
      <c r="F1163" s="45">
        <f t="shared" si="38"/>
        <v>0.03333333333</v>
      </c>
      <c r="G1163" s="40">
        <f t="shared" si="39"/>
        <v>0.1666666667</v>
      </c>
      <c r="H1163" s="4">
        <f>A!$B$3 * 3</f>
        <v>224.9868</v>
      </c>
      <c r="I1163" s="4">
        <f>A!$B$2*E1163</f>
        <v>0</v>
      </c>
      <c r="J1163" s="27">
        <f t="shared" si="40"/>
        <v>6.866666667</v>
      </c>
    </row>
    <row r="1164">
      <c r="A1164" s="37" t="s">
        <v>516</v>
      </c>
      <c r="B1164" s="9">
        <f>B1163+F1163*(D1163*I1163-(A!$B$4*(G1163+B1163/H1163)^(1/2)))</f>
        <v>5.524239298</v>
      </c>
      <c r="C1164" s="37" t="s">
        <v>517</v>
      </c>
      <c r="D1164" s="36">
        <f>D1163+(F1163*B1163*(A!$B$8-D1163)/(A!$B$12*A!$B$10))</f>
        <v>0.851225892</v>
      </c>
      <c r="E1164" s="5">
        <v>0.0</v>
      </c>
      <c r="F1164" s="45">
        <f t="shared" si="38"/>
        <v>0.03333333333</v>
      </c>
      <c r="G1164" s="40">
        <f t="shared" si="39"/>
        <v>0.1666666667</v>
      </c>
      <c r="H1164" s="4">
        <f>A!$B$3 * 3</f>
        <v>224.9868</v>
      </c>
      <c r="I1164" s="4">
        <f>A!$B$2*E1164</f>
        <v>0</v>
      </c>
      <c r="J1164" s="27">
        <f t="shared" si="40"/>
        <v>6.9</v>
      </c>
    </row>
    <row r="1165">
      <c r="A1165" s="37" t="s">
        <v>518</v>
      </c>
      <c r="B1165" s="9">
        <f>B1164+F1164*(D1164*I1164-(A!$B$4*(G1164+B1164/H1164)^(1/2)))</f>
        <v>5.407629321</v>
      </c>
      <c r="C1165" s="37" t="s">
        <v>519</v>
      </c>
      <c r="D1165" s="36">
        <f>D1164+(F1164*B1164*(A!$B$8-D1164)/(A!$B$12*A!$B$10))</f>
        <v>0.8513702136</v>
      </c>
      <c r="E1165" s="5">
        <v>0.0</v>
      </c>
      <c r="F1165" s="45">
        <f t="shared" si="38"/>
        <v>0.03333333333</v>
      </c>
      <c r="G1165" s="40">
        <f t="shared" si="39"/>
        <v>0.1666666667</v>
      </c>
      <c r="H1165" s="4">
        <f>A!$B$3 * 3</f>
        <v>224.9868</v>
      </c>
      <c r="I1165" s="4">
        <f>A!$B$2*E1165</f>
        <v>0</v>
      </c>
      <c r="J1165" s="27">
        <f t="shared" si="40"/>
        <v>6.933333333</v>
      </c>
    </row>
    <row r="1166">
      <c r="A1166" s="37" t="s">
        <v>520</v>
      </c>
      <c r="B1166" s="9">
        <f>B1165+F1165*(D1165*I1165-(A!$B$4*(G1165+B1165/H1165)^(1/2)))</f>
        <v>5.291177485</v>
      </c>
      <c r="C1166" s="37" t="s">
        <v>521</v>
      </c>
      <c r="D1166" s="36">
        <f>D1165+(F1165*B1165*(A!$B$8-D1165)/(A!$B$12*A!$B$10))</f>
        <v>0.8515110707</v>
      </c>
      <c r="E1166" s="5">
        <v>0.0</v>
      </c>
      <c r="F1166" s="45">
        <f t="shared" si="38"/>
        <v>0.03333333333</v>
      </c>
      <c r="G1166" s="40">
        <f t="shared" si="39"/>
        <v>0.1666666667</v>
      </c>
      <c r="H1166" s="4">
        <f>A!$B$3 * 3</f>
        <v>224.9868</v>
      </c>
      <c r="I1166" s="4">
        <f>A!$B$2*E1166</f>
        <v>0</v>
      </c>
      <c r="J1166" s="27">
        <f t="shared" si="40"/>
        <v>6.966666667</v>
      </c>
    </row>
    <row r="1167">
      <c r="A1167" s="37" t="s">
        <v>522</v>
      </c>
      <c r="B1167" s="9">
        <f>B1166+F1166*(D1166*I1166-(A!$B$4*(G1166+B1166/H1166)^(1/2)))</f>
        <v>5.174883791</v>
      </c>
      <c r="C1167" s="37" t="s">
        <v>523</v>
      </c>
      <c r="D1167" s="36">
        <f>D1166+(F1166*B1166*(A!$B$8-D1166)/(A!$B$12*A!$B$10))</f>
        <v>0.8516484953</v>
      </c>
      <c r="E1167" s="5">
        <v>0.0</v>
      </c>
      <c r="F1167" s="45">
        <f t="shared" si="38"/>
        <v>0.03333333333</v>
      </c>
      <c r="G1167" s="40">
        <f t="shared" si="39"/>
        <v>0.1666666667</v>
      </c>
      <c r="H1167" s="4">
        <f>A!$B$3 * 3</f>
        <v>224.9868</v>
      </c>
      <c r="I1167" s="4">
        <f>A!$B$2*E1167</f>
        <v>0</v>
      </c>
      <c r="J1167" s="27">
        <f t="shared" si="40"/>
        <v>7</v>
      </c>
    </row>
    <row r="1168">
      <c r="A1168" s="37" t="s">
        <v>524</v>
      </c>
      <c r="B1168" s="9">
        <f>B1167+F1167*(D1167*I1167-(A!$B$4*(G1167+B1167/H1167)^(1/2)))</f>
        <v>5.058748238</v>
      </c>
      <c r="C1168" s="37" t="s">
        <v>525</v>
      </c>
      <c r="D1168" s="36">
        <f>D1167+(F1167*B1167*(A!$B$8-D1167)/(A!$B$12*A!$B$10))</f>
        <v>0.8517825185</v>
      </c>
      <c r="E1168" s="5">
        <v>0.0</v>
      </c>
      <c r="F1168" s="45">
        <f t="shared" si="38"/>
        <v>0.03333333333</v>
      </c>
      <c r="G1168" s="40">
        <f t="shared" si="39"/>
        <v>0.1666666667</v>
      </c>
      <c r="H1168" s="4">
        <f>A!$B$3 * 3</f>
        <v>224.9868</v>
      </c>
      <c r="I1168" s="4">
        <f>A!$B$2*E1168</f>
        <v>0</v>
      </c>
      <c r="J1168" s="27">
        <f t="shared" si="40"/>
        <v>7.033333333</v>
      </c>
    </row>
    <row r="1169">
      <c r="A1169" s="37" t="s">
        <v>526</v>
      </c>
      <c r="B1169" s="9">
        <f>B1168+F1168*(D1168*I1168-(A!$B$4*(G1168+B1168/H1168)^(1/2)))</f>
        <v>4.942770827</v>
      </c>
      <c r="C1169" s="37" t="s">
        <v>527</v>
      </c>
      <c r="D1169" s="36">
        <f>D1168+(F1168*B1168*(A!$B$8-D1168)/(A!$B$12*A!$B$10))</f>
        <v>0.8519131708</v>
      </c>
      <c r="E1169" s="5">
        <v>0.0</v>
      </c>
      <c r="F1169" s="45">
        <f t="shared" si="38"/>
        <v>0.03333333333</v>
      </c>
      <c r="G1169" s="40">
        <f t="shared" si="39"/>
        <v>0.1666666667</v>
      </c>
      <c r="H1169" s="4">
        <f>A!$B$3 * 3</f>
        <v>224.9868</v>
      </c>
      <c r="I1169" s="4">
        <f>A!$B$2*E1169</f>
        <v>0</v>
      </c>
      <c r="J1169" s="27">
        <f t="shared" si="40"/>
        <v>7.066666667</v>
      </c>
    </row>
    <row r="1170">
      <c r="A1170" s="37" t="s">
        <v>528</v>
      </c>
      <c r="B1170" s="9">
        <f>B1169+F1169*(D1169*I1169-(A!$B$4*(G1169+B1169/H1169)^(1/2)))</f>
        <v>4.826951557</v>
      </c>
      <c r="C1170" s="37" t="s">
        <v>529</v>
      </c>
      <c r="D1170" s="36">
        <f>D1169+(F1169*B1169*(A!$B$8-D1169)/(A!$B$12*A!$B$10))</f>
        <v>0.8520404819</v>
      </c>
      <c r="E1170" s="5">
        <v>0.0</v>
      </c>
      <c r="F1170" s="45">
        <f t="shared" si="38"/>
        <v>0.03333333333</v>
      </c>
      <c r="G1170" s="40">
        <f t="shared" si="39"/>
        <v>0.1666666667</v>
      </c>
      <c r="H1170" s="4">
        <f>A!$B$3 * 3</f>
        <v>224.9868</v>
      </c>
      <c r="I1170" s="4">
        <f>A!$B$2*E1170</f>
        <v>0</v>
      </c>
      <c r="J1170" s="27">
        <f t="shared" si="40"/>
        <v>7.1</v>
      </c>
    </row>
    <row r="1171">
      <c r="A1171" s="37" t="s">
        <v>530</v>
      </c>
      <c r="B1171" s="9">
        <f>B1170+F1170*(D1170*I1170-(A!$B$4*(G1170+B1170/H1170)^(1/2)))</f>
        <v>4.71129043</v>
      </c>
      <c r="C1171" s="37" t="s">
        <v>531</v>
      </c>
      <c r="D1171" s="36">
        <f>D1170+(F1170*B1170*(A!$B$8-D1170)/(A!$B$12*A!$B$10))</f>
        <v>0.8521644806</v>
      </c>
      <c r="E1171" s="5">
        <v>0.0</v>
      </c>
      <c r="F1171" s="45">
        <f t="shared" si="38"/>
        <v>0.03333333333</v>
      </c>
      <c r="G1171" s="40">
        <f t="shared" si="39"/>
        <v>0.1666666667</v>
      </c>
      <c r="H1171" s="4">
        <f>A!$B$3 * 3</f>
        <v>224.9868</v>
      </c>
      <c r="I1171" s="4">
        <f>A!$B$2*E1171</f>
        <v>0</v>
      </c>
      <c r="J1171" s="27">
        <f t="shared" si="40"/>
        <v>7.133333333</v>
      </c>
    </row>
    <row r="1172">
      <c r="A1172" s="37" t="s">
        <v>532</v>
      </c>
      <c r="B1172" s="9">
        <f>B1171+F1171*(D1171*I1171-(A!$B$4*(G1171+B1171/H1171)^(1/2)))</f>
        <v>4.595787444</v>
      </c>
      <c r="C1172" s="37" t="s">
        <v>533</v>
      </c>
      <c r="D1172" s="36">
        <f>D1171+(F1171*B1171*(A!$B$8-D1171)/(A!$B$12*A!$B$10))</f>
        <v>0.8522851953</v>
      </c>
      <c r="E1172" s="5">
        <v>0.0</v>
      </c>
      <c r="F1172" s="45">
        <f t="shared" si="38"/>
        <v>0.03333333333</v>
      </c>
      <c r="G1172" s="40">
        <f t="shared" si="39"/>
        <v>0.1666666667</v>
      </c>
      <c r="H1172" s="4">
        <f>A!$B$3 * 3</f>
        <v>224.9868</v>
      </c>
      <c r="I1172" s="4">
        <f>A!$B$2*E1172</f>
        <v>0</v>
      </c>
      <c r="J1172" s="27">
        <f t="shared" si="40"/>
        <v>7.166666667</v>
      </c>
    </row>
    <row r="1173">
      <c r="A1173" s="37" t="s">
        <v>534</v>
      </c>
      <c r="B1173" s="9">
        <f>B1172+F1172*(D1172*I1172-(A!$B$4*(G1172+B1172/H1172)^(1/2)))</f>
        <v>4.480442601</v>
      </c>
      <c r="C1173" s="37" t="s">
        <v>535</v>
      </c>
      <c r="D1173" s="36">
        <f>D1172+(F1172*B1172*(A!$B$8-D1172)/(A!$B$12*A!$B$10))</f>
        <v>0.8524026533</v>
      </c>
      <c r="E1173" s="5">
        <v>0.0</v>
      </c>
      <c r="F1173" s="45">
        <f t="shared" si="38"/>
        <v>0.03333333333</v>
      </c>
      <c r="G1173" s="40">
        <f t="shared" si="39"/>
        <v>0.1666666667</v>
      </c>
      <c r="H1173" s="4">
        <f>A!$B$3 * 3</f>
        <v>224.9868</v>
      </c>
      <c r="I1173" s="4">
        <f>A!$B$2*E1173</f>
        <v>0</v>
      </c>
      <c r="J1173" s="27">
        <f t="shared" si="40"/>
        <v>7.2</v>
      </c>
    </row>
    <row r="1174">
      <c r="A1174" s="37" t="s">
        <v>536</v>
      </c>
      <c r="B1174" s="9">
        <f>B1173+F1173*(D1173*I1173-(A!$B$4*(G1173+B1173/H1173)^(1/2)))</f>
        <v>4.3652559</v>
      </c>
      <c r="C1174" s="37" t="s">
        <v>537</v>
      </c>
      <c r="D1174" s="36">
        <f>D1173+(F1173*B1173*(A!$B$8-D1173)/(A!$B$12*A!$B$10))</f>
        <v>0.8525168814</v>
      </c>
      <c r="E1174" s="5">
        <v>0.0</v>
      </c>
      <c r="F1174" s="45">
        <f t="shared" si="38"/>
        <v>0.03333333333</v>
      </c>
      <c r="G1174" s="40">
        <f t="shared" si="39"/>
        <v>0.1666666667</v>
      </c>
      <c r="H1174" s="4">
        <f>A!$B$3 * 3</f>
        <v>224.9868</v>
      </c>
      <c r="I1174" s="4">
        <f>A!$B$2*E1174</f>
        <v>0</v>
      </c>
      <c r="J1174" s="27">
        <f t="shared" si="40"/>
        <v>7.233333333</v>
      </c>
    </row>
    <row r="1175">
      <c r="A1175" s="37" t="s">
        <v>538</v>
      </c>
      <c r="B1175" s="9">
        <f>B1174+F1174*(D1174*I1174-(A!$B$4*(G1174+B1174/H1174)^(1/2)))</f>
        <v>4.250227342</v>
      </c>
      <c r="C1175" s="37" t="s">
        <v>539</v>
      </c>
      <c r="D1175" s="36">
        <f>D1174+(F1174*B1174*(A!$B$8-D1174)/(A!$B$12*A!$B$10))</f>
        <v>0.8526279058</v>
      </c>
      <c r="E1175" s="5">
        <v>0.0</v>
      </c>
      <c r="F1175" s="45">
        <f t="shared" si="38"/>
        <v>0.03333333333</v>
      </c>
      <c r="G1175" s="40">
        <f t="shared" si="39"/>
        <v>0.1666666667</v>
      </c>
      <c r="H1175" s="4">
        <f>A!$B$3 * 3</f>
        <v>224.9868</v>
      </c>
      <c r="I1175" s="4">
        <f>A!$B$2*E1175</f>
        <v>0</v>
      </c>
      <c r="J1175" s="27">
        <f t="shared" si="40"/>
        <v>7.266666667</v>
      </c>
    </row>
    <row r="1176">
      <c r="A1176" s="37" t="s">
        <v>540</v>
      </c>
      <c r="B1176" s="9">
        <f>B1175+F1175*(D1175*I1175-(A!$B$4*(G1175+B1175/H1175)^(1/2)))</f>
        <v>4.135356926</v>
      </c>
      <c r="C1176" s="37" t="s">
        <v>541</v>
      </c>
      <c r="D1176" s="36">
        <f>D1175+(F1175*B1175*(A!$B$8-D1175)/(A!$B$12*A!$B$10))</f>
        <v>0.8527357519</v>
      </c>
      <c r="E1176" s="5">
        <v>0.0</v>
      </c>
      <c r="F1176" s="45">
        <f t="shared" si="38"/>
        <v>0.03333333333</v>
      </c>
      <c r="G1176" s="40">
        <f t="shared" si="39"/>
        <v>0.1666666667</v>
      </c>
      <c r="H1176" s="4">
        <f>A!$B$3 * 3</f>
        <v>224.9868</v>
      </c>
      <c r="I1176" s="4">
        <f>A!$B$2*E1176</f>
        <v>0</v>
      </c>
      <c r="J1176" s="27">
        <f t="shared" si="40"/>
        <v>7.3</v>
      </c>
    </row>
    <row r="1177">
      <c r="A1177" s="37" t="s">
        <v>542</v>
      </c>
      <c r="B1177" s="9">
        <f>B1176+F1176*(D1176*I1176-(A!$B$4*(G1176+B1176/H1176)^(1/2)))</f>
        <v>4.020644654</v>
      </c>
      <c r="C1177" s="37" t="s">
        <v>543</v>
      </c>
      <c r="D1177" s="36">
        <f>D1176+(F1176*B1176*(A!$B$8-D1176)/(A!$B$12*A!$B$10))</f>
        <v>0.8528404443</v>
      </c>
      <c r="E1177" s="5">
        <v>0.0</v>
      </c>
      <c r="F1177" s="45">
        <f t="shared" si="38"/>
        <v>0.03333333333</v>
      </c>
      <c r="G1177" s="40">
        <f t="shared" si="39"/>
        <v>0.1666666667</v>
      </c>
      <c r="H1177" s="4">
        <f>A!$B$3 * 3</f>
        <v>224.9868</v>
      </c>
      <c r="I1177" s="4">
        <f>A!$B$2*E1177</f>
        <v>0</v>
      </c>
      <c r="J1177" s="27">
        <f t="shared" si="40"/>
        <v>7.333333333</v>
      </c>
    </row>
    <row r="1178">
      <c r="A1178" s="37" t="s">
        <v>544</v>
      </c>
      <c r="B1178" s="9">
        <f>B1177+F1177*(D1177*I1177-(A!$B$4*(G1177+B1177/H1177)^(1/2)))</f>
        <v>3.906090524</v>
      </c>
      <c r="C1178" s="37" t="s">
        <v>545</v>
      </c>
      <c r="D1178" s="36">
        <f>D1177+(F1177*B1177*(A!$B$8-D1177)/(A!$B$12*A!$B$10))</f>
        <v>0.8529420072</v>
      </c>
      <c r="E1178" s="5">
        <v>0.0</v>
      </c>
      <c r="F1178" s="45">
        <f t="shared" si="38"/>
        <v>0.03333333333</v>
      </c>
      <c r="G1178" s="40">
        <f t="shared" si="39"/>
        <v>0.1666666667</v>
      </c>
      <c r="H1178" s="4">
        <f>A!$B$3 * 3</f>
        <v>224.9868</v>
      </c>
      <c r="I1178" s="4">
        <f>A!$B$2*E1178</f>
        <v>0</v>
      </c>
      <c r="J1178" s="27">
        <f t="shared" si="40"/>
        <v>7.366666667</v>
      </c>
    </row>
    <row r="1179">
      <c r="A1179" s="37" t="s">
        <v>546</v>
      </c>
      <c r="B1179" s="9">
        <f>B1178+F1178*(D1178*I1178-(A!$B$4*(G1178+B1178/H1178)^(1/2)))</f>
        <v>3.791694537</v>
      </c>
      <c r="C1179" s="37" t="s">
        <v>547</v>
      </c>
      <c r="D1179" s="36">
        <f>D1178+(F1178*B1178*(A!$B$8-D1178)/(A!$B$12*A!$B$10))</f>
        <v>0.8530404639</v>
      </c>
      <c r="E1179" s="5">
        <v>0.0</v>
      </c>
      <c r="F1179" s="45">
        <f t="shared" si="38"/>
        <v>0.03333333333</v>
      </c>
      <c r="G1179" s="40">
        <f t="shared" si="39"/>
        <v>0.1666666667</v>
      </c>
      <c r="H1179" s="4">
        <f>A!$B$3 * 3</f>
        <v>224.9868</v>
      </c>
      <c r="I1179" s="4">
        <f>A!$B$2*E1179</f>
        <v>0</v>
      </c>
      <c r="J1179" s="27">
        <f t="shared" si="40"/>
        <v>7.4</v>
      </c>
    </row>
    <row r="1180">
      <c r="A1180" s="37" t="s">
        <v>548</v>
      </c>
      <c r="B1180" s="9">
        <f>B1179+F1179*(D1179*I1179-(A!$B$4*(G1179+B1179/H1179)^(1/2)))</f>
        <v>3.677456694</v>
      </c>
      <c r="C1180" s="37" t="s">
        <v>549</v>
      </c>
      <c r="D1180" s="36">
        <f>D1179+(F1179*B1179*(A!$B$8-D1179)/(A!$B$12*A!$B$10))</f>
        <v>0.8531358372</v>
      </c>
      <c r="E1180" s="5">
        <v>0.0</v>
      </c>
      <c r="F1180" s="45">
        <f t="shared" si="38"/>
        <v>0.03333333333</v>
      </c>
      <c r="G1180" s="40">
        <f t="shared" si="39"/>
        <v>0.1666666667</v>
      </c>
      <c r="H1180" s="4">
        <f>A!$B$3 * 3</f>
        <v>224.9868</v>
      </c>
      <c r="I1180" s="4">
        <f>A!$B$2*E1180</f>
        <v>0</v>
      </c>
      <c r="J1180" s="27">
        <f t="shared" si="40"/>
        <v>7.433333333</v>
      </c>
    </row>
    <row r="1181">
      <c r="A1181" s="37" t="s">
        <v>550</v>
      </c>
      <c r="B1181" s="9">
        <f>B1180+F1180*(D1180*I1180-(A!$B$4*(G1180+B1180/H1180)^(1/2)))</f>
        <v>3.563376993</v>
      </c>
      <c r="C1181" s="37" t="s">
        <v>551</v>
      </c>
      <c r="D1181" s="36">
        <f>D1180+(F1180*B1180*(A!$B$8-D1180)/(A!$B$12*A!$B$10))</f>
        <v>0.8532281491</v>
      </c>
      <c r="E1181" s="5">
        <v>0.0</v>
      </c>
      <c r="F1181" s="45">
        <f t="shared" si="38"/>
        <v>0.03333333333</v>
      </c>
      <c r="G1181" s="40">
        <f t="shared" si="39"/>
        <v>0.1666666667</v>
      </c>
      <c r="H1181" s="4">
        <f>A!$B$3 * 3</f>
        <v>224.9868</v>
      </c>
      <c r="I1181" s="4">
        <f>A!$B$2*E1181</f>
        <v>0</v>
      </c>
      <c r="J1181" s="27">
        <f t="shared" si="40"/>
        <v>7.466666667</v>
      </c>
    </row>
    <row r="1182">
      <c r="A1182" s="37" t="s">
        <v>552</v>
      </c>
      <c r="B1182" s="9">
        <f>B1181+F1181*(D1181*I1181-(A!$B$4*(G1181+B1181/H1181)^(1/2)))</f>
        <v>3.449455437</v>
      </c>
      <c r="C1182" s="37" t="s">
        <v>553</v>
      </c>
      <c r="D1182" s="36">
        <f>D1181+(F1181*B1181*(A!$B$8-D1181)/(A!$B$12*A!$B$10))</f>
        <v>0.8533174212</v>
      </c>
      <c r="E1182" s="5">
        <v>0.0</v>
      </c>
      <c r="F1182" s="45">
        <f t="shared" si="38"/>
        <v>0.03333333333</v>
      </c>
      <c r="G1182" s="40">
        <f t="shared" si="39"/>
        <v>0.1666666667</v>
      </c>
      <c r="H1182" s="4">
        <f>A!$B$3 * 3</f>
        <v>224.9868</v>
      </c>
      <c r="I1182" s="4">
        <f>A!$B$2*E1182</f>
        <v>0</v>
      </c>
      <c r="J1182" s="27">
        <f t="shared" si="40"/>
        <v>7.5</v>
      </c>
    </row>
    <row r="1183">
      <c r="A1183" s="37" t="s">
        <v>554</v>
      </c>
      <c r="B1183" s="9">
        <f>B1182+F1182*(D1182*I1182-(A!$B$4*(G1182+B1182/H1182)^(1/2)))</f>
        <v>3.335692024</v>
      </c>
      <c r="C1183" s="37" t="s">
        <v>555</v>
      </c>
      <c r="D1183" s="36">
        <f>D1182+(F1182*B1182*(A!$B$8-D1182)/(A!$B$12*A!$B$10))</f>
        <v>0.8534036744</v>
      </c>
      <c r="E1183" s="5">
        <v>0.0</v>
      </c>
      <c r="F1183" s="45">
        <f t="shared" si="38"/>
        <v>0.03333333333</v>
      </c>
      <c r="G1183" s="40">
        <f t="shared" si="39"/>
        <v>0.1666666667</v>
      </c>
      <c r="H1183" s="4">
        <f>A!$B$3 * 3</f>
        <v>224.9868</v>
      </c>
      <c r="I1183" s="4">
        <f>A!$B$2*E1183</f>
        <v>0</v>
      </c>
      <c r="J1183" s="27">
        <f t="shared" si="40"/>
        <v>7.533333333</v>
      </c>
    </row>
    <row r="1184">
      <c r="A1184" s="37" t="s">
        <v>556</v>
      </c>
      <c r="B1184" s="9">
        <f>B1183+F1183*(D1183*I1183-(A!$B$4*(G1183+B1183/H1183)^(1/2)))</f>
        <v>3.222086755</v>
      </c>
      <c r="C1184" s="37" t="s">
        <v>557</v>
      </c>
      <c r="D1184" s="36">
        <f>D1183+(F1183*B1183*(A!$B$8-D1183)/(A!$B$12*A!$B$10))</f>
        <v>0.8534869288</v>
      </c>
      <c r="E1184" s="5">
        <v>0.0</v>
      </c>
      <c r="F1184" s="45">
        <f t="shared" si="38"/>
        <v>0.03333333333</v>
      </c>
      <c r="G1184" s="40">
        <f t="shared" si="39"/>
        <v>0.1666666667</v>
      </c>
      <c r="H1184" s="4">
        <f>A!$B$3 * 3</f>
        <v>224.9868</v>
      </c>
      <c r="I1184" s="4">
        <f>A!$B$2*E1184</f>
        <v>0</v>
      </c>
      <c r="J1184" s="27">
        <f t="shared" si="40"/>
        <v>7.566666667</v>
      </c>
    </row>
    <row r="1185">
      <c r="A1185" s="37" t="s">
        <v>558</v>
      </c>
      <c r="B1185" s="9">
        <f>B1184+F1184*(D1184*I1184-(A!$B$4*(G1184+B1184/H1184)^(1/2)))</f>
        <v>3.108639631</v>
      </c>
      <c r="C1185" s="37" t="s">
        <v>559</v>
      </c>
      <c r="D1185" s="36">
        <f>D1184+(F1184*B1184*(A!$B$8-D1184)/(A!$B$12*A!$B$10))</f>
        <v>0.853567204</v>
      </c>
      <c r="E1185" s="5">
        <v>0.0</v>
      </c>
      <c r="F1185" s="45">
        <f t="shared" si="38"/>
        <v>0.03333333333</v>
      </c>
      <c r="G1185" s="40">
        <f t="shared" si="39"/>
        <v>0.1666666667</v>
      </c>
      <c r="H1185" s="4">
        <f>A!$B$3 * 3</f>
        <v>224.9868</v>
      </c>
      <c r="I1185" s="4">
        <f>A!$B$2*E1185</f>
        <v>0</v>
      </c>
      <c r="J1185" s="27">
        <f t="shared" si="40"/>
        <v>7.6</v>
      </c>
    </row>
    <row r="1186">
      <c r="A1186" s="37" t="s">
        <v>560</v>
      </c>
      <c r="B1186" s="9">
        <f>B1185+F1185*(D1185*I1185-(A!$B$4*(G1185+B1185/H1185)^(1/2)))</f>
        <v>2.99535065</v>
      </c>
      <c r="C1186" s="37" t="s">
        <v>561</v>
      </c>
      <c r="D1186" s="36">
        <f>D1185+(F1185*B1185*(A!$B$8-D1185)/(A!$B$12*A!$B$10))</f>
        <v>0.8536445192</v>
      </c>
      <c r="E1186" s="5">
        <v>0.0</v>
      </c>
      <c r="F1186" s="45">
        <f t="shared" si="38"/>
        <v>0.03333333333</v>
      </c>
      <c r="G1186" s="40">
        <f t="shared" si="39"/>
        <v>0.1666666667</v>
      </c>
      <c r="H1186" s="4">
        <f>A!$B$3 * 3</f>
        <v>224.9868</v>
      </c>
      <c r="I1186" s="4">
        <f>A!$B$2*E1186</f>
        <v>0</v>
      </c>
      <c r="J1186" s="27">
        <f t="shared" si="40"/>
        <v>7.633333333</v>
      </c>
    </row>
    <row r="1187">
      <c r="A1187" s="37" t="s">
        <v>562</v>
      </c>
      <c r="B1187" s="9">
        <f>B1186+F1186*(D1186*I1186-(A!$B$4*(G1186+B1186/H1186)^(1/2)))</f>
        <v>2.882219814</v>
      </c>
      <c r="C1187" s="37" t="s">
        <v>563</v>
      </c>
      <c r="D1187" s="36">
        <f>D1186+(F1186*B1186*(A!$B$8-D1186)/(A!$B$12*A!$B$10))</f>
        <v>0.8537188927</v>
      </c>
      <c r="E1187" s="5">
        <v>0.0</v>
      </c>
      <c r="F1187" s="45">
        <f t="shared" si="38"/>
        <v>0.03333333333</v>
      </c>
      <c r="G1187" s="40">
        <f t="shared" si="39"/>
        <v>0.1666666667</v>
      </c>
      <c r="H1187" s="4">
        <f>A!$B$3 * 3</f>
        <v>224.9868</v>
      </c>
      <c r="I1187" s="4">
        <f>A!$B$2*E1187</f>
        <v>0</v>
      </c>
      <c r="J1187" s="27">
        <f t="shared" si="40"/>
        <v>7.666666667</v>
      </c>
    </row>
    <row r="1188">
      <c r="A1188" s="37" t="s">
        <v>564</v>
      </c>
      <c r="B1188" s="9">
        <f>B1187+F1187*(D1187*I1187-(A!$B$4*(G1187+B1187/H1187)^(1/2)))</f>
        <v>2.769247122</v>
      </c>
      <c r="C1188" s="37" t="s">
        <v>565</v>
      </c>
      <c r="D1188" s="36">
        <f>D1187+(F1187*B1187*(A!$B$8-D1187)/(A!$B$12*A!$B$10))</f>
        <v>0.8537903424</v>
      </c>
      <c r="E1188" s="5">
        <v>0.0</v>
      </c>
      <c r="F1188" s="45">
        <f t="shared" si="38"/>
        <v>0.03333333333</v>
      </c>
      <c r="G1188" s="40">
        <f t="shared" si="39"/>
        <v>0.1666666667</v>
      </c>
      <c r="H1188" s="4">
        <f>A!$B$3 * 3</f>
        <v>224.9868</v>
      </c>
      <c r="I1188" s="4">
        <f>A!$B$2*E1188</f>
        <v>0</v>
      </c>
      <c r="J1188" s="27">
        <f t="shared" si="40"/>
        <v>7.7</v>
      </c>
    </row>
    <row r="1189">
      <c r="A1189" s="37" t="s">
        <v>566</v>
      </c>
      <c r="B1189" s="9">
        <f>B1188+F1188*(D1188*I1188-(A!$B$4*(G1188+B1188/H1188)^(1/2)))</f>
        <v>2.656432575</v>
      </c>
      <c r="C1189" s="37" t="s">
        <v>567</v>
      </c>
      <c r="D1189" s="36">
        <f>D1188+(F1188*B1188*(A!$B$8-D1188)/(A!$B$12*A!$B$10))</f>
        <v>0.8538588856</v>
      </c>
      <c r="E1189" s="5">
        <v>0.0</v>
      </c>
      <c r="F1189" s="45">
        <f t="shared" si="38"/>
        <v>0.03333333333</v>
      </c>
      <c r="G1189" s="40">
        <f t="shared" si="39"/>
        <v>0.1666666667</v>
      </c>
      <c r="H1189" s="4">
        <f>A!$B$3 * 3</f>
        <v>224.9868</v>
      </c>
      <c r="I1189" s="4">
        <f>A!$B$2*E1189</f>
        <v>0</v>
      </c>
      <c r="J1189" s="27">
        <f t="shared" si="40"/>
        <v>7.733333333</v>
      </c>
    </row>
    <row r="1190">
      <c r="A1190" s="37" t="s">
        <v>568</v>
      </c>
      <c r="B1190" s="9">
        <f>B1189+F1189*(D1189*I1189-(A!$B$4*(G1189+B1189/H1189)^(1/2)))</f>
        <v>2.543776173</v>
      </c>
      <c r="C1190" s="37" t="s">
        <v>569</v>
      </c>
      <c r="D1190" s="36">
        <f>D1189+(F1189*B1189*(A!$B$8-D1189)/(A!$B$12*A!$B$10))</f>
        <v>0.8539245388</v>
      </c>
      <c r="E1190" s="5">
        <v>0.0</v>
      </c>
      <c r="F1190" s="45">
        <f t="shared" si="38"/>
        <v>0.03333333333</v>
      </c>
      <c r="G1190" s="40">
        <f t="shared" si="39"/>
        <v>0.1666666667</v>
      </c>
      <c r="H1190" s="4">
        <f>A!$B$3 * 3</f>
        <v>224.9868</v>
      </c>
      <c r="I1190" s="4">
        <f>A!$B$2*E1190</f>
        <v>0</v>
      </c>
      <c r="J1190" s="27">
        <f t="shared" si="40"/>
        <v>7.766666667</v>
      </c>
    </row>
    <row r="1191">
      <c r="A1191" s="37" t="s">
        <v>570</v>
      </c>
      <c r="B1191" s="9">
        <f>B1190+F1190*(D1190*I1190-(A!$B$4*(G1190+B1190/H1190)^(1/2)))</f>
        <v>2.431277915</v>
      </c>
      <c r="C1191" s="37" t="s">
        <v>571</v>
      </c>
      <c r="D1191" s="36">
        <f>D1190+(F1190*B1190*(A!$B$8-D1190)/(A!$B$12*A!$B$10))</f>
        <v>0.8539873184</v>
      </c>
      <c r="E1191" s="5">
        <v>0.0</v>
      </c>
      <c r="F1191" s="45">
        <f t="shared" si="38"/>
        <v>0.03333333333</v>
      </c>
      <c r="G1191" s="40">
        <f t="shared" si="39"/>
        <v>0.1666666667</v>
      </c>
      <c r="H1191" s="4">
        <f>A!$B$3 * 3</f>
        <v>224.9868</v>
      </c>
      <c r="I1191" s="4">
        <f>A!$B$2*E1191</f>
        <v>0</v>
      </c>
      <c r="J1191" s="27">
        <f t="shared" si="40"/>
        <v>7.8</v>
      </c>
    </row>
    <row r="1192">
      <c r="A1192" s="37" t="s">
        <v>572</v>
      </c>
      <c r="B1192" s="9">
        <f>B1191+F1191*(D1191*I1191-(A!$B$4*(G1191+B1191/H1191)^(1/2)))</f>
        <v>2.318937803</v>
      </c>
      <c r="C1192" s="37" t="s">
        <v>573</v>
      </c>
      <c r="D1192" s="36">
        <f>D1191+(F1191*B1191*(A!$B$8-D1191)/(A!$B$12*A!$B$10))</f>
        <v>0.8540472397</v>
      </c>
      <c r="E1192" s="5">
        <v>0.0</v>
      </c>
      <c r="F1192" s="45">
        <f t="shared" si="38"/>
        <v>0.03333333333</v>
      </c>
      <c r="G1192" s="40">
        <f t="shared" si="39"/>
        <v>0.1666666667</v>
      </c>
      <c r="H1192" s="4">
        <f>A!$B$3 * 3</f>
        <v>224.9868</v>
      </c>
      <c r="I1192" s="4">
        <f>A!$B$2*E1192</f>
        <v>0</v>
      </c>
      <c r="J1192" s="27">
        <f t="shared" si="40"/>
        <v>7.833333333</v>
      </c>
    </row>
    <row r="1193">
      <c r="A1193" s="37" t="s">
        <v>574</v>
      </c>
      <c r="B1193" s="9">
        <f>B1192+F1192*(D1192*I1192-(A!$B$4*(G1192+B1192/H1192)^(1/2)))</f>
        <v>2.206755836</v>
      </c>
      <c r="C1193" s="37" t="s">
        <v>575</v>
      </c>
      <c r="D1193" s="36">
        <f>D1192+(F1192*B1192*(A!$B$8-D1192)/(A!$B$12*A!$B$10))</f>
        <v>0.8541043179</v>
      </c>
      <c r="E1193" s="5">
        <v>0.0</v>
      </c>
      <c r="F1193" s="45">
        <f t="shared" si="38"/>
        <v>0.03333333333</v>
      </c>
      <c r="G1193" s="40">
        <f t="shared" si="39"/>
        <v>0.1666666667</v>
      </c>
      <c r="H1193" s="4">
        <f>A!$B$3 * 3</f>
        <v>224.9868</v>
      </c>
      <c r="I1193" s="4">
        <f>A!$B$2*E1193</f>
        <v>0</v>
      </c>
      <c r="J1193" s="27">
        <f t="shared" si="40"/>
        <v>7.866666667</v>
      </c>
    </row>
    <row r="1194">
      <c r="A1194" s="37" t="s">
        <v>576</v>
      </c>
      <c r="B1194" s="9">
        <f>B1193+F1193*(D1193*I1193-(A!$B$4*(G1193+B1193/H1193)^(1/2)))</f>
        <v>2.094732014</v>
      </c>
      <c r="C1194" s="37" t="s">
        <v>577</v>
      </c>
      <c r="D1194" s="36">
        <f>D1193+(F1193*B1193*(A!$B$8-D1193)/(A!$B$12*A!$B$10))</f>
        <v>0.8541585674</v>
      </c>
      <c r="E1194" s="5">
        <v>0.0</v>
      </c>
      <c r="F1194" s="45">
        <f t="shared" si="38"/>
        <v>0.03333333333</v>
      </c>
      <c r="G1194" s="40">
        <f t="shared" si="39"/>
        <v>0.1666666667</v>
      </c>
      <c r="H1194" s="4">
        <f>A!$B$3 * 3</f>
        <v>224.9868</v>
      </c>
      <c r="I1194" s="4">
        <f>A!$B$2*E1194</f>
        <v>0</v>
      </c>
      <c r="J1194" s="27">
        <f t="shared" si="40"/>
        <v>7.9</v>
      </c>
    </row>
    <row r="1195">
      <c r="A1195" s="37" t="s">
        <v>578</v>
      </c>
      <c r="B1195" s="9">
        <f>B1194+F1194*(D1194*I1194-(A!$B$4*(G1194+B1194/H1194)^(1/2)))</f>
        <v>1.982866338</v>
      </c>
      <c r="C1195" s="37" t="s">
        <v>579</v>
      </c>
      <c r="D1195" s="36">
        <f>D1194+(F1194*B1194*(A!$B$8-D1194)/(A!$B$12*A!$B$10))</f>
        <v>0.8542100021</v>
      </c>
      <c r="E1195" s="5">
        <v>0.0</v>
      </c>
      <c r="F1195" s="45">
        <f t="shared" si="38"/>
        <v>0.03333333333</v>
      </c>
      <c r="G1195" s="40">
        <f t="shared" si="39"/>
        <v>0.1666666667</v>
      </c>
      <c r="H1195" s="4">
        <f>A!$B$3 * 3</f>
        <v>224.9868</v>
      </c>
      <c r="I1195" s="4">
        <f>A!$B$2*E1195</f>
        <v>0</v>
      </c>
      <c r="J1195" s="27">
        <f t="shared" si="40"/>
        <v>7.933333333</v>
      </c>
    </row>
    <row r="1196">
      <c r="A1196" s="37" t="s">
        <v>580</v>
      </c>
      <c r="B1196" s="9">
        <f>B1195+F1195*(D1195*I1195-(A!$B$4*(G1195+B1195/H1195)^(1/2)))</f>
        <v>1.871158808</v>
      </c>
      <c r="C1196" s="37" t="s">
        <v>581</v>
      </c>
      <c r="D1196" s="36">
        <f>D1195+(F1195*B1195*(A!$B$8-D1195)/(A!$B$12*A!$B$10))</f>
        <v>0.8542586354</v>
      </c>
      <c r="E1196" s="5">
        <v>0.0</v>
      </c>
      <c r="F1196" s="45">
        <f t="shared" si="38"/>
        <v>0.03333333333</v>
      </c>
      <c r="G1196" s="40">
        <f t="shared" si="39"/>
        <v>0.1666666667</v>
      </c>
      <c r="H1196" s="4">
        <f>A!$B$3 * 3</f>
        <v>224.9868</v>
      </c>
      <c r="I1196" s="4">
        <f>A!$B$2*E1196</f>
        <v>0</v>
      </c>
      <c r="J1196" s="27">
        <f t="shared" si="40"/>
        <v>7.966666667</v>
      </c>
    </row>
    <row r="1197">
      <c r="A1197" s="37" t="s">
        <v>582</v>
      </c>
      <c r="B1197" s="9">
        <f>B1196+F1196*(D1196*I1196-(A!$B$4*(G1196+B1196/H1196)^(1/2)))</f>
        <v>1.759609424</v>
      </c>
      <c r="C1197" s="37" t="s">
        <v>583</v>
      </c>
      <c r="D1197" s="36">
        <f>D1196+(F1196*B1196*(A!$B$8-D1196)/(A!$B$12*A!$B$10))</f>
        <v>0.8543044801</v>
      </c>
      <c r="E1197" s="5">
        <v>0.0</v>
      </c>
      <c r="F1197" s="45">
        <f t="shared" si="38"/>
        <v>0.03333333333</v>
      </c>
      <c r="G1197" s="40">
        <f t="shared" si="39"/>
        <v>0.1666666667</v>
      </c>
      <c r="H1197" s="4">
        <f>A!$B$3 * 3</f>
        <v>224.9868</v>
      </c>
      <c r="I1197" s="4">
        <f>A!$B$2*E1197</f>
        <v>0</v>
      </c>
      <c r="J1197" s="27">
        <f t="shared" si="40"/>
        <v>8</v>
      </c>
    </row>
    <row r="1198">
      <c r="A1198" s="37" t="s">
        <v>584</v>
      </c>
      <c r="B1198" s="9">
        <f>B1197+F1197*(D1197*I1197-(A!$B$4*(G1197+B1197/H1197)^(1/2)))</f>
        <v>1.648218186</v>
      </c>
      <c r="C1198" s="37" t="s">
        <v>585</v>
      </c>
      <c r="D1198" s="36">
        <f>D1197+(F1197*B1197*(A!$B$8-D1197)/(A!$B$12*A!$B$10))</f>
        <v>0.8543475486</v>
      </c>
      <c r="E1198" s="5">
        <v>0.0</v>
      </c>
      <c r="F1198" s="45">
        <f t="shared" si="38"/>
        <v>0.03333333333</v>
      </c>
      <c r="G1198" s="40">
        <f t="shared" si="39"/>
        <v>0.1666666667</v>
      </c>
      <c r="H1198" s="4">
        <f>A!$B$3 * 3</f>
        <v>224.9868</v>
      </c>
      <c r="I1198" s="4">
        <f>A!$B$2*E1198</f>
        <v>0</v>
      </c>
      <c r="J1198" s="27">
        <f t="shared" si="40"/>
        <v>8.033333333</v>
      </c>
    </row>
    <row r="1199">
      <c r="A1199" s="37" t="s">
        <v>586</v>
      </c>
      <c r="B1199" s="9">
        <f>B1198+F1198*(D1198*I1198-(A!$B$4*(G1198+B1198/H1198)^(1/2)))</f>
        <v>1.536985094</v>
      </c>
      <c r="C1199" s="37" t="s">
        <v>587</v>
      </c>
      <c r="D1199" s="36">
        <f>D1198+(F1198*B1198*(A!$B$8-D1198)/(A!$B$12*A!$B$10))</f>
        <v>0.8543878526</v>
      </c>
      <c r="E1199" s="5">
        <v>0.0</v>
      </c>
      <c r="F1199" s="45">
        <f t="shared" si="38"/>
        <v>0.03333333333</v>
      </c>
      <c r="G1199" s="40">
        <f t="shared" si="39"/>
        <v>0.1666666667</v>
      </c>
      <c r="H1199" s="4">
        <f>A!$B$3 * 3</f>
        <v>224.9868</v>
      </c>
      <c r="I1199" s="4">
        <f>A!$B$2*E1199</f>
        <v>0</v>
      </c>
      <c r="J1199" s="27">
        <f t="shared" si="40"/>
        <v>8.066666667</v>
      </c>
    </row>
    <row r="1200">
      <c r="A1200" s="37" t="s">
        <v>588</v>
      </c>
      <c r="B1200" s="9">
        <f>B1199+F1199*(D1199*I1199-(A!$B$4*(G1199+B1199/H1199)^(1/2)))</f>
        <v>1.425910148</v>
      </c>
      <c r="C1200" s="37" t="s">
        <v>589</v>
      </c>
      <c r="D1200" s="36">
        <f>D1199+(F1199*B1199*(A!$B$8-D1199)/(A!$B$12*A!$B$10))</f>
        <v>0.8544254034</v>
      </c>
      <c r="E1200" s="5">
        <v>0.0</v>
      </c>
      <c r="F1200" s="45">
        <f t="shared" si="38"/>
        <v>0.03333333333</v>
      </c>
      <c r="G1200" s="40">
        <f t="shared" si="39"/>
        <v>0.1666666667</v>
      </c>
      <c r="H1200" s="4">
        <f>A!$B$3 * 3</f>
        <v>224.9868</v>
      </c>
      <c r="I1200" s="4">
        <f>A!$B$2*E1200</f>
        <v>0</v>
      </c>
      <c r="J1200" s="27">
        <f t="shared" si="40"/>
        <v>8.1</v>
      </c>
    </row>
    <row r="1201">
      <c r="A1201" s="37" t="s">
        <v>590</v>
      </c>
      <c r="B1201" s="9">
        <f>B1200+F1200*(D1200*I1200-(A!$B$4*(G1200+B1200/H1200)^(1/2)))</f>
        <v>1.314993349</v>
      </c>
      <c r="C1201" s="37" t="s">
        <v>591</v>
      </c>
      <c r="D1201" s="36">
        <f>D1200+(F1200*B1200*(A!$B$8-D1200)/(A!$B$12*A!$B$10))</f>
        <v>0.8544602119</v>
      </c>
      <c r="E1201" s="5">
        <v>0.0</v>
      </c>
      <c r="F1201" s="45">
        <f t="shared" si="38"/>
        <v>0.03333333333</v>
      </c>
      <c r="G1201" s="40">
        <f t="shared" si="39"/>
        <v>0.1666666667</v>
      </c>
      <c r="H1201" s="4">
        <f>A!$B$3 * 3</f>
        <v>224.9868</v>
      </c>
      <c r="I1201" s="4">
        <f>A!$B$2*E1201</f>
        <v>0</v>
      </c>
      <c r="J1201" s="27">
        <f t="shared" si="40"/>
        <v>8.133333333</v>
      </c>
    </row>
    <row r="1202">
      <c r="A1202" s="37" t="s">
        <v>592</v>
      </c>
      <c r="B1202" s="9">
        <f>B1201+F1201*(D1201*I1201-(A!$B$4*(G1201+B1201/H1201)^(1/2)))</f>
        <v>1.204234697</v>
      </c>
      <c r="C1202" s="37" t="s">
        <v>593</v>
      </c>
      <c r="D1202" s="36">
        <f>D1201+(F1201*B1201*(A!$B$8-D1201)/(A!$B$12*A!$B$10))</f>
        <v>0.8544922882</v>
      </c>
      <c r="E1202" s="5">
        <v>0.0</v>
      </c>
      <c r="F1202" s="45">
        <f t="shared" si="38"/>
        <v>0.03333333333</v>
      </c>
      <c r="G1202" s="40">
        <f t="shared" si="39"/>
        <v>0.1666666667</v>
      </c>
      <c r="H1202" s="4">
        <f>A!$B$3 * 3</f>
        <v>224.9868</v>
      </c>
      <c r="I1202" s="4">
        <f>A!$B$2*E1202</f>
        <v>0</v>
      </c>
      <c r="J1202" s="27">
        <f t="shared" si="40"/>
        <v>8.166666667</v>
      </c>
    </row>
    <row r="1203">
      <c r="A1203" s="37" t="s">
        <v>594</v>
      </c>
      <c r="B1203" s="9">
        <f>B1202+F1202*(D1202*I1202-(A!$B$4*(G1202+B1202/H1202)^(1/2)))</f>
        <v>1.093634191</v>
      </c>
      <c r="C1203" s="37" t="s">
        <v>595</v>
      </c>
      <c r="D1203" s="36">
        <f>D1202+(F1202*B1202*(A!$B$8-D1202)/(A!$B$12*A!$B$10))</f>
        <v>0.8545216421</v>
      </c>
      <c r="E1203" s="5">
        <v>0.0</v>
      </c>
      <c r="F1203" s="45">
        <f t="shared" si="38"/>
        <v>0.03333333333</v>
      </c>
      <c r="G1203" s="40">
        <f t="shared" si="39"/>
        <v>0.1666666667</v>
      </c>
      <c r="H1203" s="4">
        <f>A!$B$3 * 3</f>
        <v>224.9868</v>
      </c>
      <c r="I1203" s="4">
        <f>A!$B$2*E1203</f>
        <v>0</v>
      </c>
      <c r="J1203" s="27">
        <f t="shared" si="40"/>
        <v>8.2</v>
      </c>
    </row>
    <row r="1204">
      <c r="A1204" s="37" t="s">
        <v>596</v>
      </c>
      <c r="B1204" s="9">
        <f>B1203+F1203*(D1203*I1203-(A!$B$4*(G1203+B1203/H1203)^(1/2)))</f>
        <v>0.9831918328</v>
      </c>
      <c r="C1204" s="37" t="s">
        <v>597</v>
      </c>
      <c r="D1204" s="36">
        <f>D1203+(F1203*B1203*(A!$B$8-D1203)/(A!$B$12*A!$B$10))</f>
        <v>0.8545482828</v>
      </c>
      <c r="E1204" s="5">
        <v>0.0</v>
      </c>
      <c r="F1204" s="45">
        <f t="shared" si="38"/>
        <v>0.03333333333</v>
      </c>
      <c r="G1204" s="40">
        <f t="shared" si="39"/>
        <v>0.1666666667</v>
      </c>
      <c r="H1204" s="4">
        <f>A!$B$3 * 3</f>
        <v>224.9868</v>
      </c>
      <c r="I1204" s="4">
        <f>A!$B$2*E1204</f>
        <v>0</v>
      </c>
      <c r="J1204" s="27">
        <f t="shared" si="40"/>
        <v>8.233333333</v>
      </c>
    </row>
    <row r="1205">
      <c r="A1205" s="37" t="s">
        <v>598</v>
      </c>
      <c r="B1205" s="9">
        <f>B1204+F1204*(D1204*I1204-(A!$B$4*(G1204+B1204/H1204)^(1/2)))</f>
        <v>0.8729076215</v>
      </c>
      <c r="C1205" s="37" t="s">
        <v>599</v>
      </c>
      <c r="D1205" s="36">
        <f>D1204+(F1204*B1204*(A!$B$8-D1204)/(A!$B$12*A!$B$10))</f>
        <v>0.8545722192</v>
      </c>
      <c r="E1205" s="5">
        <v>0.0</v>
      </c>
      <c r="F1205" s="45">
        <f t="shared" si="38"/>
        <v>0.03333333333</v>
      </c>
      <c r="G1205" s="40">
        <f t="shared" si="39"/>
        <v>0.1666666667</v>
      </c>
      <c r="H1205" s="4">
        <f>A!$B$3 * 3</f>
        <v>224.9868</v>
      </c>
      <c r="I1205" s="4">
        <f>A!$B$2*E1205</f>
        <v>0</v>
      </c>
      <c r="J1205" s="27">
        <f t="shared" si="40"/>
        <v>8.266666667</v>
      </c>
    </row>
    <row r="1206">
      <c r="A1206" s="37" t="s">
        <v>600</v>
      </c>
      <c r="B1206" s="9">
        <f>B1205+F1205*(D1205*I1205-(A!$B$4*(G1205+B1205/H1205)^(1/2)))</f>
        <v>0.7627815576</v>
      </c>
      <c r="C1206" s="37" t="s">
        <v>601</v>
      </c>
      <c r="D1206" s="36">
        <f>D1205+(F1205*B1205*(A!$B$8-D1205)/(A!$B$12*A!$B$10))</f>
        <v>0.8545934594</v>
      </c>
      <c r="E1206" s="5">
        <v>0.0</v>
      </c>
      <c r="F1206" s="45">
        <f t="shared" si="38"/>
        <v>0.03333333333</v>
      </c>
      <c r="G1206" s="40">
        <f t="shared" si="39"/>
        <v>0.1666666667</v>
      </c>
      <c r="H1206" s="4">
        <f>A!$B$3 * 3</f>
        <v>224.9868</v>
      </c>
      <c r="I1206" s="4">
        <f>A!$B$2*E1206</f>
        <v>0</v>
      </c>
      <c r="J1206" s="27">
        <f t="shared" si="40"/>
        <v>8.3</v>
      </c>
    </row>
    <row r="1207">
      <c r="A1207" s="37" t="s">
        <v>602</v>
      </c>
      <c r="B1207" s="9">
        <f>B1206+F1206*(D1206*I1206-(A!$B$4*(G1206+B1206/H1206)^(1/2)))</f>
        <v>0.6528136412</v>
      </c>
      <c r="C1207" s="37" t="s">
        <v>603</v>
      </c>
      <c r="D1207" s="36">
        <f>D1206+(F1206*B1206*(A!$B$8-D1206)/(A!$B$12*A!$B$10))</f>
        <v>0.8546120113</v>
      </c>
      <c r="E1207" s="5">
        <v>0.0</v>
      </c>
      <c r="F1207" s="45">
        <f t="shared" si="38"/>
        <v>0.03333333333</v>
      </c>
      <c r="G1207" s="40">
        <f t="shared" si="39"/>
        <v>0.1666666667</v>
      </c>
      <c r="H1207" s="4">
        <f>A!$B$3 * 3</f>
        <v>224.9868</v>
      </c>
      <c r="I1207" s="4">
        <f>A!$B$2*E1207</f>
        <v>0</v>
      </c>
      <c r="J1207" s="27">
        <f t="shared" si="40"/>
        <v>8.333333333</v>
      </c>
    </row>
    <row r="1208">
      <c r="A1208" s="37" t="s">
        <v>604</v>
      </c>
      <c r="B1208" s="9">
        <f>B1207+F1207*(D1207*I1207-(A!$B$4*(G1207+B1207/H1207)^(1/2)))</f>
        <v>0.5430038725</v>
      </c>
      <c r="C1208" s="37" t="s">
        <v>605</v>
      </c>
      <c r="D1208" s="36">
        <f>D1207+(F1207*B1207*(A!$B$8-D1207)/(A!$B$12*A!$B$10))</f>
        <v>0.8546278821</v>
      </c>
      <c r="E1208" s="5">
        <v>0.0</v>
      </c>
      <c r="F1208" s="45">
        <f t="shared" si="38"/>
        <v>0.03333333333</v>
      </c>
      <c r="G1208" s="40">
        <f t="shared" si="39"/>
        <v>0.1666666667</v>
      </c>
      <c r="H1208" s="4">
        <f>A!$B$3 * 3</f>
        <v>224.9868</v>
      </c>
      <c r="I1208" s="4">
        <f>A!$B$2*E1208</f>
        <v>0</v>
      </c>
      <c r="J1208" s="27">
        <f t="shared" si="40"/>
        <v>8.366666667</v>
      </c>
    </row>
    <row r="1209">
      <c r="A1209" s="37" t="s">
        <v>606</v>
      </c>
      <c r="B1209" s="9">
        <f>B1208+F1208*(D1208*I1208-(A!$B$4*(G1208+B1208/H1208)^(1/2)))</f>
        <v>0.4333522517</v>
      </c>
      <c r="C1209" s="37" t="s">
        <v>607</v>
      </c>
      <c r="D1209" s="36">
        <f>D1208+(F1208*B1208*(A!$B$8-D1208)/(A!$B$12*A!$B$10))</f>
        <v>0.8546410787</v>
      </c>
      <c r="E1209" s="5">
        <v>0.0</v>
      </c>
      <c r="F1209" s="45">
        <f t="shared" si="38"/>
        <v>0.03333333333</v>
      </c>
      <c r="G1209" s="40">
        <f t="shared" si="39"/>
        <v>0.1666666667</v>
      </c>
      <c r="H1209" s="4">
        <f>A!$B$3 * 3</f>
        <v>224.9868</v>
      </c>
      <c r="I1209" s="4">
        <f>A!$B$2*E1209</f>
        <v>0</v>
      </c>
      <c r="J1209" s="27">
        <f t="shared" si="40"/>
        <v>8.4</v>
      </c>
    </row>
    <row r="1210">
      <c r="A1210" s="37" t="s">
        <v>608</v>
      </c>
      <c r="B1210" s="9">
        <f>B1209+F1209*(D1209*I1209-(A!$B$4*(G1209+B1209/H1209)^(1/2)))</f>
        <v>0.3238587788</v>
      </c>
      <c r="C1210" s="37" t="s">
        <v>609</v>
      </c>
      <c r="D1210" s="36">
        <f>D1209+(F1209*B1209*(A!$B$8-D1209)/(A!$B$12*A!$B$10))</f>
        <v>0.8546516074</v>
      </c>
      <c r="E1210" s="5">
        <v>0.0</v>
      </c>
      <c r="F1210" s="45">
        <f t="shared" si="38"/>
        <v>0.03333333333</v>
      </c>
      <c r="G1210" s="40">
        <f t="shared" si="39"/>
        <v>0.1666666667</v>
      </c>
      <c r="H1210" s="4">
        <f>A!$B$3 * 3</f>
        <v>224.9868</v>
      </c>
      <c r="I1210" s="4">
        <f>A!$B$2*E1210</f>
        <v>0</v>
      </c>
      <c r="J1210" s="27">
        <f t="shared" si="40"/>
        <v>8.433333333</v>
      </c>
    </row>
    <row r="1211">
      <c r="A1211" s="37" t="s">
        <v>610</v>
      </c>
      <c r="B1211" s="9">
        <f>B1210+F1210*(D1210*I1210-(A!$B$4*(G1210+B1210/H1210)^(1/2)))</f>
        <v>0.2145234541</v>
      </c>
      <c r="C1211" s="37" t="s">
        <v>611</v>
      </c>
      <c r="D1211" s="36">
        <f>D1210+(F1210*B1210*(A!$B$8-D1210)/(A!$B$12*A!$B$10))</f>
        <v>0.854659474</v>
      </c>
      <c r="E1211" s="5">
        <v>0.0</v>
      </c>
      <c r="F1211" s="45">
        <f t="shared" si="38"/>
        <v>0.03333333333</v>
      </c>
      <c r="G1211" s="40">
        <f t="shared" si="39"/>
        <v>0.1666666667</v>
      </c>
      <c r="H1211" s="4">
        <f>A!$B$3 * 3</f>
        <v>224.9868</v>
      </c>
      <c r="I1211" s="4">
        <f>A!$B$2*E1211</f>
        <v>0</v>
      </c>
      <c r="J1211" s="27">
        <f t="shared" si="40"/>
        <v>8.466666667</v>
      </c>
    </row>
    <row r="1212">
      <c r="A1212" s="10" t="s">
        <v>612</v>
      </c>
      <c r="B1212" s="9">
        <f>B1211+F1211*(D1211*I1211-(A!$B$4*(G1211+B1211/H1211)^(1/2)))</f>
        <v>0.1053462778</v>
      </c>
      <c r="C1212" s="37" t="s">
        <v>613</v>
      </c>
      <c r="D1212" s="36">
        <f>D1211+(F1211*B1211*(A!$B$8-D1211)/(A!$B$12*A!$B$10))</f>
        <v>0.8546646839</v>
      </c>
      <c r="E1212" s="5">
        <v>0.0</v>
      </c>
      <c r="F1212" s="45">
        <f t="shared" si="38"/>
        <v>0.03333333333</v>
      </c>
      <c r="G1212" s="40">
        <f t="shared" si="39"/>
        <v>0.1666666667</v>
      </c>
      <c r="H1212" s="4">
        <f>A!$B$3 * 3</f>
        <v>224.9868</v>
      </c>
      <c r="I1212" s="4">
        <f>A!$B$2*E1212</f>
        <v>0</v>
      </c>
      <c r="J1212" s="27">
        <f t="shared" si="40"/>
        <v>8.5</v>
      </c>
    </row>
    <row r="1213">
      <c r="A1213" s="37" t="s">
        <v>615</v>
      </c>
      <c r="B1213" s="9">
        <f>B1212+F1212*(D1212*I1212-(A!$B$4*(G1212+B1212/H1212)^(1/2)))</f>
        <v>-0.00367275008</v>
      </c>
      <c r="C1213" s="37" t="s">
        <v>616</v>
      </c>
      <c r="D1213" s="36">
        <f>D1212+(F1212*B1212*(A!$B$8-D1212)/(A!$B$12*A!$B$10))</f>
        <v>0.854667242</v>
      </c>
      <c r="E1213" s="5">
        <v>0.0</v>
      </c>
      <c r="F1213" s="45"/>
      <c r="G1213" s="40">
        <f t="shared" si="39"/>
        <v>0.1666666667</v>
      </c>
      <c r="H1213" s="4">
        <f>A!$B$3 * 3</f>
        <v>224.9868</v>
      </c>
      <c r="I1213" s="4">
        <f>A!$B$2*E1213</f>
        <v>0</v>
      </c>
    </row>
    <row r="1214">
      <c r="A1214" s="26"/>
      <c r="C1214" s="26"/>
      <c r="E1214" s="26"/>
      <c r="F1214" s="27"/>
      <c r="G1214" s="30"/>
    </row>
    <row r="1216">
      <c r="G1216" s="30"/>
    </row>
    <row r="1217">
      <c r="G1217" s="30"/>
    </row>
    <row r="1218">
      <c r="G1218" s="30"/>
    </row>
    <row r="1219">
      <c r="G1219" s="30"/>
    </row>
    <row r="1220">
      <c r="G1220" s="30"/>
    </row>
    <row r="1221">
      <c r="G1221" s="30"/>
    </row>
    <row r="1222">
      <c r="G1222" s="30"/>
    </row>
    <row r="1223">
      <c r="G1223" s="30"/>
    </row>
    <row r="1224">
      <c r="G1224" s="30"/>
    </row>
    <row r="1225">
      <c r="G1225" s="30"/>
    </row>
    <row r="1226">
      <c r="G1226" s="30"/>
    </row>
    <row r="1227">
      <c r="G1227" s="30"/>
    </row>
    <row r="1228">
      <c r="G1228" s="30"/>
    </row>
    <row r="1229">
      <c r="G1229" s="30"/>
    </row>
    <row r="1230">
      <c r="G1230" s="30"/>
    </row>
    <row r="1231">
      <c r="G1231" s="30"/>
    </row>
    <row r="1232">
      <c r="G1232" s="30"/>
    </row>
    <row r="1233">
      <c r="G1233" s="30"/>
    </row>
    <row r="1234">
      <c r="G1234" s="30"/>
    </row>
    <row r="1235">
      <c r="G1235" s="30"/>
    </row>
    <row r="1236">
      <c r="G1236" s="30"/>
    </row>
    <row r="1237">
      <c r="G1237" s="30"/>
    </row>
    <row r="1238">
      <c r="G1238" s="30"/>
    </row>
    <row r="1239">
      <c r="G1239" s="30"/>
    </row>
    <row r="1240">
      <c r="G1240" s="30"/>
    </row>
    <row r="1241">
      <c r="G1241" s="30"/>
    </row>
    <row r="1242">
      <c r="G1242" s="30"/>
    </row>
    <row r="1243">
      <c r="G1243" s="30"/>
    </row>
    <row r="1244">
      <c r="G1244" s="30"/>
    </row>
    <row r="1245">
      <c r="G1245" s="30"/>
    </row>
    <row r="1246">
      <c r="G1246" s="30"/>
    </row>
    <row r="1247">
      <c r="G1247" s="30"/>
    </row>
    <row r="1248">
      <c r="G1248" s="30"/>
    </row>
    <row r="1249">
      <c r="G1249" s="30"/>
    </row>
    <row r="1250">
      <c r="G1250" s="30"/>
    </row>
    <row r="1251">
      <c r="G1251" s="30"/>
    </row>
    <row r="1252">
      <c r="G1252" s="30"/>
    </row>
    <row r="1253">
      <c r="G1253" s="30"/>
    </row>
    <row r="1254">
      <c r="G1254" s="30"/>
    </row>
    <row r="1255">
      <c r="G1255" s="30"/>
    </row>
    <row r="1256">
      <c r="G1256" s="30"/>
    </row>
    <row r="1257">
      <c r="G1257" s="30"/>
    </row>
    <row r="1258">
      <c r="G1258" s="30"/>
    </row>
    <row r="1259">
      <c r="G1259" s="30"/>
    </row>
    <row r="1260">
      <c r="G1260" s="30"/>
    </row>
    <row r="1261">
      <c r="G1261" s="30"/>
    </row>
    <row r="1262">
      <c r="G1262" s="30"/>
    </row>
    <row r="1263">
      <c r="G1263" s="30"/>
    </row>
    <row r="1264">
      <c r="G1264" s="30"/>
    </row>
    <row r="1265">
      <c r="G1265" s="30"/>
    </row>
    <row r="1266">
      <c r="G1266" s="30"/>
    </row>
    <row r="1267">
      <c r="G1267" s="30"/>
    </row>
    <row r="1268">
      <c r="G1268" s="30"/>
    </row>
    <row r="1269">
      <c r="G1269" s="30"/>
    </row>
    <row r="1270">
      <c r="G1270" s="30"/>
    </row>
    <row r="1271">
      <c r="G1271" s="30"/>
    </row>
    <row r="1272">
      <c r="G1272" s="30"/>
    </row>
    <row r="1273">
      <c r="G1273" s="30"/>
    </row>
    <row r="1274">
      <c r="G1274" s="30"/>
    </row>
    <row r="1275">
      <c r="G1275" s="30"/>
    </row>
    <row r="1276">
      <c r="G1276" s="30"/>
    </row>
    <row r="1277">
      <c r="G1277" s="30"/>
    </row>
    <row r="1278">
      <c r="G1278" s="30"/>
    </row>
    <row r="1279">
      <c r="G1279" s="30"/>
    </row>
    <row r="1280">
      <c r="G1280" s="30"/>
    </row>
    <row r="1281">
      <c r="G1281" s="30"/>
    </row>
    <row r="1282">
      <c r="G1282" s="30"/>
    </row>
    <row r="1283">
      <c r="G1283" s="30"/>
    </row>
    <row r="1284">
      <c r="G1284" s="30"/>
    </row>
    <row r="1285">
      <c r="G1285" s="30"/>
    </row>
    <row r="1286">
      <c r="G1286" s="30"/>
    </row>
    <row r="1287">
      <c r="G1287" s="30"/>
    </row>
    <row r="1288">
      <c r="G1288" s="30"/>
    </row>
    <row r="1289">
      <c r="G1289" s="30"/>
    </row>
    <row r="1290">
      <c r="G1290" s="30"/>
    </row>
    <row r="1291">
      <c r="G1291" s="30"/>
    </row>
    <row r="1292">
      <c r="G1292" s="30"/>
    </row>
    <row r="1293">
      <c r="G1293" s="30"/>
    </row>
    <row r="1294">
      <c r="G1294" s="30"/>
    </row>
    <row r="1295">
      <c r="G1295" s="30"/>
    </row>
    <row r="1296">
      <c r="G1296" s="30"/>
    </row>
    <row r="1297">
      <c r="G1297" s="30"/>
    </row>
    <row r="1298">
      <c r="G1298" s="30"/>
    </row>
    <row r="1299">
      <c r="G1299" s="30"/>
    </row>
    <row r="1300">
      <c r="G1300" s="30"/>
    </row>
    <row r="1301">
      <c r="G1301" s="30"/>
    </row>
    <row r="1302">
      <c r="G1302" s="30"/>
    </row>
    <row r="1303">
      <c r="G1303" s="30"/>
    </row>
    <row r="1304">
      <c r="G1304" s="30"/>
    </row>
    <row r="1305">
      <c r="G1305" s="30"/>
    </row>
    <row r="1306">
      <c r="G1306" s="30"/>
    </row>
    <row r="1307">
      <c r="G1307" s="30"/>
    </row>
    <row r="1308">
      <c r="G1308" s="30"/>
    </row>
    <row r="1309">
      <c r="G1309" s="30"/>
    </row>
    <row r="1310">
      <c r="G1310" s="30"/>
    </row>
    <row r="1311">
      <c r="G1311" s="30"/>
    </row>
    <row r="1312">
      <c r="G1312" s="30"/>
    </row>
    <row r="1313">
      <c r="G1313" s="30"/>
    </row>
    <row r="1314">
      <c r="G1314" s="30"/>
    </row>
    <row r="1315">
      <c r="G1315" s="30"/>
    </row>
    <row r="1316">
      <c r="G1316" s="30"/>
    </row>
    <row r="1317">
      <c r="G1317" s="30"/>
    </row>
    <row r="1318">
      <c r="G1318" s="30"/>
    </row>
    <row r="1319">
      <c r="G1319" s="30"/>
    </row>
    <row r="1320">
      <c r="G1320" s="30"/>
    </row>
    <row r="1321">
      <c r="G1321" s="30"/>
    </row>
    <row r="1322">
      <c r="G1322" s="30"/>
    </row>
    <row r="1323">
      <c r="G1323" s="30"/>
    </row>
    <row r="1324">
      <c r="G1324" s="30"/>
    </row>
    <row r="1325">
      <c r="G1325" s="30"/>
    </row>
    <row r="1326">
      <c r="G1326" s="30"/>
    </row>
    <row r="1327">
      <c r="G1327" s="30"/>
    </row>
    <row r="1328">
      <c r="G1328" s="30"/>
    </row>
    <row r="1329">
      <c r="G1329" s="30"/>
    </row>
    <row r="1330">
      <c r="G1330" s="30"/>
    </row>
    <row r="1331">
      <c r="G1331" s="30"/>
    </row>
    <row r="1332">
      <c r="G1332" s="30"/>
    </row>
    <row r="1333">
      <c r="G1333" s="30"/>
    </row>
    <row r="1334">
      <c r="G1334" s="30"/>
    </row>
    <row r="1335">
      <c r="G1335" s="30"/>
    </row>
    <row r="1336">
      <c r="G1336" s="30"/>
    </row>
    <row r="1337">
      <c r="G1337" s="30"/>
    </row>
    <row r="1338">
      <c r="G1338" s="30"/>
    </row>
    <row r="1339">
      <c r="G1339" s="30"/>
    </row>
    <row r="1340">
      <c r="G1340" s="30"/>
    </row>
    <row r="1341">
      <c r="G1341" s="30"/>
    </row>
    <row r="1342">
      <c r="G1342" s="30"/>
    </row>
    <row r="1343">
      <c r="G1343" s="30"/>
    </row>
    <row r="1344">
      <c r="G1344" s="30"/>
    </row>
    <row r="1345">
      <c r="G1345" s="30"/>
    </row>
    <row r="1346">
      <c r="G1346" s="30"/>
    </row>
    <row r="1347">
      <c r="G1347" s="30"/>
    </row>
    <row r="1348">
      <c r="G1348" s="30"/>
    </row>
    <row r="1349">
      <c r="G1349" s="30"/>
    </row>
    <row r="1350">
      <c r="G1350" s="30"/>
    </row>
    <row r="1351">
      <c r="G1351" s="30"/>
    </row>
    <row r="1352">
      <c r="G1352" s="30"/>
    </row>
    <row r="1353">
      <c r="G1353" s="30"/>
    </row>
    <row r="1354">
      <c r="G1354" s="30"/>
    </row>
    <row r="1355">
      <c r="G1355" s="30"/>
    </row>
    <row r="1356">
      <c r="G1356" s="30"/>
    </row>
    <row r="1357">
      <c r="G1357" s="30"/>
    </row>
    <row r="1358">
      <c r="G1358" s="30"/>
    </row>
    <row r="1359">
      <c r="G1359" s="30"/>
    </row>
    <row r="1360">
      <c r="G1360" s="30"/>
    </row>
    <row r="1361">
      <c r="G1361" s="30"/>
    </row>
    <row r="1362">
      <c r="G1362" s="30"/>
    </row>
    <row r="1363">
      <c r="G1363" s="30"/>
    </row>
    <row r="1364">
      <c r="G1364" s="30"/>
    </row>
    <row r="1365">
      <c r="G1365" s="30"/>
    </row>
    <row r="1366">
      <c r="G1366" s="30"/>
    </row>
    <row r="1367">
      <c r="G1367" s="30"/>
    </row>
    <row r="1368">
      <c r="G1368" s="30"/>
    </row>
    <row r="1369">
      <c r="G1369" s="30"/>
    </row>
    <row r="1370">
      <c r="G1370" s="30"/>
    </row>
    <row r="1371">
      <c r="G1371" s="30"/>
    </row>
    <row r="1372">
      <c r="G1372" s="30"/>
    </row>
    <row r="1373">
      <c r="G1373" s="30"/>
    </row>
    <row r="1374">
      <c r="G1374" s="30"/>
    </row>
    <row r="1375">
      <c r="G1375" s="30"/>
    </row>
    <row r="1376">
      <c r="G1376" s="30"/>
    </row>
    <row r="1377">
      <c r="G1377" s="30"/>
    </row>
    <row r="1378">
      <c r="G1378" s="30"/>
    </row>
    <row r="1379">
      <c r="G1379" s="30"/>
    </row>
    <row r="1380">
      <c r="G1380" s="30"/>
    </row>
    <row r="1381">
      <c r="G1381" s="30"/>
    </row>
    <row r="1382">
      <c r="G1382" s="30"/>
    </row>
    <row r="1383">
      <c r="G1383" s="30"/>
    </row>
    <row r="1384">
      <c r="G1384" s="30"/>
    </row>
    <row r="1385">
      <c r="G1385" s="30"/>
    </row>
    <row r="1386">
      <c r="G1386" s="30"/>
    </row>
    <row r="1387">
      <c r="G1387" s="30"/>
    </row>
    <row r="1388">
      <c r="G1388" s="30"/>
    </row>
    <row r="1389">
      <c r="G1389" s="30"/>
    </row>
    <row r="1390">
      <c r="G1390" s="30"/>
    </row>
    <row r="1391">
      <c r="G1391" s="30"/>
    </row>
    <row r="1392">
      <c r="G1392" s="30"/>
    </row>
    <row r="1393">
      <c r="G1393" s="30"/>
    </row>
    <row r="1394">
      <c r="G1394" s="30"/>
    </row>
    <row r="1395">
      <c r="G1395" s="30"/>
    </row>
    <row r="1396">
      <c r="G1396" s="30"/>
    </row>
    <row r="1397">
      <c r="G1397" s="30"/>
    </row>
    <row r="1398">
      <c r="G1398" s="30"/>
    </row>
    <row r="1399">
      <c r="G1399" s="30"/>
    </row>
    <row r="1400">
      <c r="G1400" s="30"/>
    </row>
    <row r="1401">
      <c r="G1401" s="30"/>
    </row>
    <row r="1402">
      <c r="G1402" s="30"/>
    </row>
    <row r="1403">
      <c r="G1403" s="30"/>
    </row>
    <row r="1404">
      <c r="G1404" s="30"/>
    </row>
    <row r="1405">
      <c r="G1405" s="30"/>
    </row>
    <row r="1406">
      <c r="G1406" s="30"/>
    </row>
    <row r="1407">
      <c r="G1407" s="30"/>
    </row>
    <row r="1408">
      <c r="G1408" s="30"/>
    </row>
    <row r="1409">
      <c r="G1409" s="30"/>
    </row>
    <row r="1410">
      <c r="G1410" s="30"/>
    </row>
    <row r="1411">
      <c r="G1411" s="30"/>
    </row>
    <row r="1412">
      <c r="G1412" s="30"/>
    </row>
    <row r="1413">
      <c r="G1413" s="30"/>
    </row>
    <row r="1414">
      <c r="G1414" s="30"/>
    </row>
    <row r="1415">
      <c r="G1415" s="30"/>
    </row>
    <row r="1416">
      <c r="G1416" s="30"/>
    </row>
    <row r="1417">
      <c r="G1417" s="30"/>
    </row>
    <row r="1418">
      <c r="G1418" s="30"/>
    </row>
    <row r="1419">
      <c r="G1419" s="30"/>
    </row>
    <row r="1420">
      <c r="G1420" s="30"/>
    </row>
    <row r="1421">
      <c r="G1421" s="30"/>
    </row>
    <row r="1422">
      <c r="G1422" s="30"/>
    </row>
    <row r="1423">
      <c r="G1423" s="30"/>
    </row>
    <row r="1424">
      <c r="G1424" s="30"/>
    </row>
    <row r="1425">
      <c r="G1425" s="30"/>
    </row>
    <row r="1426">
      <c r="G1426" s="30"/>
    </row>
    <row r="1427">
      <c r="G1427" s="30"/>
    </row>
    <row r="1428">
      <c r="G1428" s="30"/>
    </row>
    <row r="1429">
      <c r="G1429" s="30"/>
    </row>
    <row r="1430">
      <c r="G1430" s="30"/>
    </row>
    <row r="1431">
      <c r="G1431" s="30"/>
    </row>
    <row r="1432">
      <c r="G1432" s="30"/>
    </row>
    <row r="1433">
      <c r="G1433" s="30"/>
    </row>
    <row r="1434">
      <c r="G1434" s="30"/>
    </row>
    <row r="1435">
      <c r="G1435" s="30"/>
    </row>
    <row r="1436">
      <c r="G1436" s="30"/>
    </row>
    <row r="1437">
      <c r="G1437" s="30"/>
    </row>
    <row r="1438">
      <c r="G1438" s="30"/>
    </row>
    <row r="1439">
      <c r="G1439" s="30"/>
    </row>
    <row r="1440">
      <c r="G1440" s="30"/>
    </row>
    <row r="1441">
      <c r="G1441" s="30"/>
    </row>
    <row r="1442">
      <c r="G1442" s="30"/>
    </row>
    <row r="1443">
      <c r="G1443" s="30"/>
    </row>
    <row r="1444">
      <c r="G1444" s="30"/>
    </row>
    <row r="1445">
      <c r="G1445" s="30"/>
    </row>
    <row r="1446">
      <c r="G1446" s="30"/>
    </row>
    <row r="1447">
      <c r="G1447" s="30"/>
    </row>
    <row r="1448">
      <c r="G1448" s="30"/>
    </row>
    <row r="1449">
      <c r="G1449" s="30"/>
    </row>
    <row r="1450">
      <c r="G1450" s="30"/>
    </row>
    <row r="1451">
      <c r="G1451" s="30"/>
    </row>
    <row r="1452">
      <c r="G1452" s="30"/>
    </row>
    <row r="1453">
      <c r="G1453" s="30"/>
    </row>
    <row r="1454">
      <c r="G1454" s="30"/>
    </row>
    <row r="1455">
      <c r="G1455" s="30"/>
    </row>
    <row r="1456">
      <c r="G1456" s="30"/>
    </row>
    <row r="1457">
      <c r="G1457" s="30"/>
    </row>
    <row r="1458">
      <c r="G1458" s="30"/>
    </row>
    <row r="1459">
      <c r="G1459" s="30"/>
    </row>
    <row r="1460">
      <c r="G1460" s="30"/>
    </row>
    <row r="1461">
      <c r="G1461" s="30"/>
    </row>
    <row r="1462">
      <c r="G1462" s="30"/>
    </row>
    <row r="1463">
      <c r="G1463" s="30"/>
    </row>
    <row r="1464">
      <c r="G1464" s="30"/>
    </row>
    <row r="1465">
      <c r="G1465" s="30"/>
    </row>
    <row r="1466">
      <c r="G1466" s="30"/>
    </row>
    <row r="1467">
      <c r="G1467" s="30"/>
    </row>
    <row r="1468">
      <c r="G1468" s="30"/>
    </row>
    <row r="1469">
      <c r="G1469" s="30"/>
    </row>
    <row r="1470">
      <c r="G1470" s="30"/>
    </row>
    <row r="1471">
      <c r="G1471" s="30"/>
    </row>
    <row r="1472">
      <c r="G1472" s="30"/>
    </row>
    <row r="1473">
      <c r="G1473" s="30"/>
    </row>
    <row r="1474">
      <c r="G1474" s="30"/>
    </row>
    <row r="1475">
      <c r="G1475" s="30"/>
    </row>
    <row r="1476">
      <c r="G1476" s="30"/>
    </row>
    <row r="1477">
      <c r="G1477" s="30"/>
    </row>
    <row r="1478">
      <c r="G1478" s="30"/>
    </row>
    <row r="1479">
      <c r="G1479" s="30"/>
    </row>
    <row r="1480">
      <c r="G1480" s="30"/>
    </row>
    <row r="1481">
      <c r="G1481" s="30"/>
    </row>
    <row r="1482">
      <c r="G1482" s="30"/>
    </row>
    <row r="1483">
      <c r="G1483" s="30"/>
    </row>
    <row r="1484">
      <c r="G1484" s="30"/>
    </row>
    <row r="1485">
      <c r="G1485" s="30"/>
    </row>
    <row r="1486">
      <c r="G1486" s="30"/>
    </row>
    <row r="1487">
      <c r="G1487" s="30"/>
    </row>
    <row r="1488">
      <c r="G1488" s="30"/>
    </row>
    <row r="1489">
      <c r="G1489" s="30"/>
    </row>
    <row r="1490">
      <c r="G1490" s="30"/>
    </row>
    <row r="1491">
      <c r="G1491" s="30"/>
    </row>
    <row r="1492">
      <c r="G1492" s="30"/>
    </row>
    <row r="1493">
      <c r="G1493" s="30"/>
    </row>
    <row r="1494">
      <c r="G1494" s="30"/>
    </row>
    <row r="1495">
      <c r="G1495" s="30"/>
    </row>
    <row r="1496">
      <c r="G1496" s="30"/>
    </row>
    <row r="1497">
      <c r="G1497" s="30"/>
    </row>
    <row r="1498">
      <c r="G1498" s="30"/>
    </row>
    <row r="1499">
      <c r="G1499" s="30"/>
    </row>
    <row r="1500">
      <c r="G1500" s="30"/>
    </row>
    <row r="1501">
      <c r="G1501" s="30"/>
    </row>
    <row r="1502">
      <c r="G1502" s="30"/>
    </row>
    <row r="1503">
      <c r="G1503" s="30"/>
    </row>
    <row r="1504">
      <c r="G1504" s="30"/>
    </row>
    <row r="1505">
      <c r="G1505" s="30"/>
    </row>
    <row r="1506">
      <c r="G1506" s="30"/>
    </row>
    <row r="1507">
      <c r="G1507" s="30"/>
    </row>
    <row r="1508">
      <c r="G1508" s="30"/>
    </row>
    <row r="1509">
      <c r="G1509" s="30"/>
    </row>
    <row r="1510">
      <c r="G1510" s="30"/>
    </row>
    <row r="1511">
      <c r="G1511" s="30"/>
    </row>
    <row r="1512">
      <c r="G1512" s="30"/>
    </row>
    <row r="1513">
      <c r="G1513" s="30"/>
    </row>
    <row r="1514">
      <c r="G1514" s="30"/>
    </row>
    <row r="1515">
      <c r="G1515" s="30"/>
    </row>
    <row r="1516">
      <c r="G1516" s="30"/>
    </row>
    <row r="1517">
      <c r="G1517" s="30"/>
    </row>
    <row r="1518">
      <c r="G1518" s="30"/>
    </row>
    <row r="1519">
      <c r="G1519" s="30"/>
    </row>
    <row r="1520">
      <c r="G1520" s="30"/>
    </row>
    <row r="1521">
      <c r="G1521" s="30"/>
    </row>
    <row r="1522">
      <c r="G1522" s="30"/>
    </row>
    <row r="1523">
      <c r="G1523" s="30"/>
    </row>
    <row r="1524">
      <c r="G1524" s="30"/>
    </row>
    <row r="1525">
      <c r="G1525" s="30"/>
    </row>
    <row r="1526">
      <c r="G1526" s="30"/>
    </row>
    <row r="1527">
      <c r="G1527" s="30"/>
    </row>
    <row r="1528">
      <c r="G1528" s="30"/>
    </row>
    <row r="1529">
      <c r="G1529" s="30"/>
    </row>
    <row r="1530">
      <c r="G1530" s="30"/>
    </row>
    <row r="1531">
      <c r="G1531" s="30"/>
    </row>
    <row r="1532">
      <c r="G1532" s="30"/>
    </row>
    <row r="1533">
      <c r="G1533" s="30"/>
    </row>
    <row r="1534">
      <c r="G1534" s="30"/>
    </row>
    <row r="1535">
      <c r="G1535" s="30"/>
    </row>
    <row r="1536">
      <c r="G1536" s="30"/>
    </row>
    <row r="1537">
      <c r="G1537" s="30"/>
    </row>
    <row r="1538">
      <c r="G1538" s="30"/>
    </row>
    <row r="1539">
      <c r="G1539" s="30"/>
    </row>
    <row r="1540">
      <c r="G1540" s="30"/>
    </row>
    <row r="1541">
      <c r="G1541" s="30"/>
    </row>
    <row r="1542">
      <c r="G1542" s="30"/>
    </row>
    <row r="1543">
      <c r="G1543" s="30"/>
    </row>
    <row r="1544">
      <c r="G1544" s="30"/>
    </row>
    <row r="1545">
      <c r="G1545" s="30"/>
    </row>
    <row r="1546">
      <c r="G1546" s="30"/>
    </row>
    <row r="1547">
      <c r="G1547" s="30"/>
    </row>
    <row r="1548">
      <c r="G1548" s="30"/>
    </row>
    <row r="1549">
      <c r="G1549" s="30"/>
    </row>
    <row r="1550">
      <c r="G1550" s="30"/>
    </row>
    <row r="1551">
      <c r="G1551" s="30"/>
    </row>
    <row r="1552">
      <c r="G1552" s="30"/>
    </row>
    <row r="1553">
      <c r="G1553" s="30"/>
    </row>
    <row r="1554">
      <c r="G1554" s="30"/>
    </row>
    <row r="1555">
      <c r="G1555" s="30"/>
    </row>
    <row r="1556">
      <c r="G1556" s="30"/>
    </row>
    <row r="1557">
      <c r="G1557" s="30"/>
    </row>
    <row r="1558">
      <c r="G1558" s="30"/>
    </row>
    <row r="1559">
      <c r="G1559" s="30"/>
    </row>
    <row r="1560">
      <c r="G1560" s="30"/>
    </row>
    <row r="1561">
      <c r="G1561" s="30"/>
    </row>
    <row r="1562">
      <c r="G1562" s="30"/>
    </row>
    <row r="1563">
      <c r="G1563" s="30"/>
    </row>
    <row r="1564">
      <c r="G1564" s="30"/>
    </row>
    <row r="1565">
      <c r="G1565" s="30"/>
    </row>
    <row r="1566">
      <c r="G1566" s="30"/>
    </row>
    <row r="1567">
      <c r="G1567" s="30"/>
    </row>
    <row r="1568">
      <c r="G1568" s="30"/>
    </row>
    <row r="1569">
      <c r="G1569" s="30"/>
    </row>
    <row r="1570">
      <c r="G1570" s="30"/>
    </row>
    <row r="1571">
      <c r="G1571" s="30"/>
    </row>
    <row r="1572">
      <c r="G1572" s="30"/>
    </row>
    <row r="1573">
      <c r="G1573" s="30"/>
    </row>
    <row r="1574">
      <c r="G1574" s="30"/>
    </row>
    <row r="1575">
      <c r="G1575" s="30"/>
    </row>
    <row r="1576">
      <c r="G1576" s="30"/>
    </row>
    <row r="1577">
      <c r="G1577" s="30"/>
    </row>
    <row r="1578">
      <c r="G1578" s="30"/>
    </row>
    <row r="1579">
      <c r="G1579" s="30"/>
    </row>
    <row r="1580">
      <c r="G1580" s="30"/>
    </row>
    <row r="1581">
      <c r="G1581" s="30"/>
    </row>
    <row r="1582">
      <c r="G1582" s="30"/>
    </row>
    <row r="1583">
      <c r="G1583" s="30"/>
    </row>
    <row r="1584">
      <c r="G1584" s="30"/>
    </row>
    <row r="1585">
      <c r="G1585" s="30"/>
    </row>
    <row r="1586">
      <c r="G1586" s="30"/>
    </row>
    <row r="1587">
      <c r="G1587" s="30"/>
    </row>
    <row r="1588">
      <c r="G1588" s="30"/>
    </row>
    <row r="1589">
      <c r="G1589" s="30"/>
    </row>
    <row r="1590">
      <c r="G1590" s="30"/>
    </row>
    <row r="1591">
      <c r="G1591" s="30"/>
    </row>
    <row r="1592">
      <c r="G1592" s="30"/>
    </row>
    <row r="1593">
      <c r="G1593" s="30"/>
    </row>
    <row r="1594">
      <c r="G1594" s="30"/>
    </row>
    <row r="1595">
      <c r="G1595" s="30"/>
    </row>
    <row r="1596">
      <c r="G1596" s="30"/>
    </row>
    <row r="1597">
      <c r="G1597" s="30"/>
    </row>
    <row r="1598">
      <c r="G1598" s="30"/>
    </row>
    <row r="1599">
      <c r="G1599" s="30"/>
    </row>
    <row r="1600">
      <c r="G1600" s="30"/>
    </row>
    <row r="1601">
      <c r="G1601" s="30"/>
    </row>
    <row r="1602">
      <c r="G1602" s="30"/>
    </row>
    <row r="1603">
      <c r="G1603" s="30"/>
    </row>
    <row r="1604">
      <c r="G1604" s="30"/>
    </row>
    <row r="1605">
      <c r="G1605" s="30"/>
    </row>
    <row r="1606">
      <c r="G1606" s="30"/>
    </row>
    <row r="1607">
      <c r="G1607" s="30"/>
    </row>
    <row r="1608">
      <c r="G1608" s="30"/>
    </row>
    <row r="1609">
      <c r="G1609" s="30"/>
    </row>
    <row r="1610">
      <c r="G1610" s="30"/>
    </row>
    <row r="1611">
      <c r="G1611" s="30"/>
    </row>
    <row r="1612">
      <c r="G1612" s="30"/>
    </row>
    <row r="1613">
      <c r="G1613" s="30"/>
    </row>
    <row r="1614">
      <c r="G1614" s="30"/>
    </row>
    <row r="1615">
      <c r="G1615" s="30"/>
    </row>
    <row r="1616">
      <c r="G1616" s="30"/>
    </row>
    <row r="1617">
      <c r="G1617" s="30"/>
    </row>
    <row r="1618">
      <c r="G1618" s="30"/>
    </row>
    <row r="1619">
      <c r="G1619" s="30"/>
    </row>
    <row r="1620">
      <c r="G1620" s="30"/>
    </row>
    <row r="1621">
      <c r="G1621" s="30"/>
    </row>
    <row r="1622">
      <c r="G1622" s="30"/>
    </row>
    <row r="1623">
      <c r="G1623" s="30"/>
    </row>
    <row r="1624">
      <c r="G1624" s="30"/>
    </row>
    <row r="1625">
      <c r="G1625" s="30"/>
    </row>
    <row r="1626">
      <c r="G1626" s="30"/>
    </row>
    <row r="1627">
      <c r="G1627" s="30"/>
    </row>
    <row r="1628">
      <c r="G1628" s="30"/>
    </row>
    <row r="1629">
      <c r="G1629" s="30"/>
    </row>
    <row r="1630">
      <c r="G1630" s="30"/>
    </row>
    <row r="1631">
      <c r="G1631" s="30"/>
    </row>
    <row r="1632">
      <c r="G1632" s="30"/>
    </row>
    <row r="1633">
      <c r="G1633" s="30"/>
    </row>
    <row r="1634">
      <c r="G1634" s="30"/>
    </row>
    <row r="1635">
      <c r="G1635" s="30"/>
    </row>
    <row r="1636">
      <c r="G1636" s="30"/>
    </row>
    <row r="1637">
      <c r="G1637" s="30"/>
    </row>
    <row r="1638">
      <c r="G1638" s="30"/>
    </row>
    <row r="1639">
      <c r="G1639" s="30"/>
    </row>
    <row r="1640">
      <c r="G1640" s="30"/>
    </row>
    <row r="1641">
      <c r="G1641" s="30"/>
    </row>
    <row r="1642">
      <c r="G1642" s="30"/>
    </row>
    <row r="1643">
      <c r="G1643" s="30"/>
    </row>
    <row r="1644">
      <c r="G1644" s="30"/>
    </row>
    <row r="1645">
      <c r="G1645" s="30"/>
    </row>
    <row r="1646">
      <c r="G1646" s="30"/>
    </row>
    <row r="1647">
      <c r="G1647" s="30"/>
    </row>
    <row r="1648">
      <c r="G1648" s="30"/>
    </row>
    <row r="1649">
      <c r="G1649" s="30"/>
    </row>
    <row r="1650">
      <c r="G1650" s="30"/>
    </row>
    <row r="1651">
      <c r="G1651" s="30"/>
    </row>
    <row r="1652">
      <c r="G1652" s="30"/>
    </row>
    <row r="1653">
      <c r="G1653" s="30"/>
    </row>
    <row r="1654">
      <c r="G1654" s="30"/>
    </row>
    <row r="1655">
      <c r="G1655" s="30"/>
    </row>
    <row r="1656">
      <c r="G1656" s="30"/>
    </row>
    <row r="1657">
      <c r="G1657" s="30"/>
    </row>
    <row r="1658">
      <c r="G1658" s="30"/>
    </row>
    <row r="1659">
      <c r="G1659" s="30"/>
    </row>
    <row r="1660">
      <c r="G1660" s="30"/>
    </row>
    <row r="1661">
      <c r="G1661" s="30"/>
    </row>
    <row r="1662">
      <c r="G1662" s="30"/>
    </row>
    <row r="1663">
      <c r="G1663" s="30"/>
    </row>
    <row r="1664">
      <c r="G1664" s="30"/>
    </row>
    <row r="1665">
      <c r="G1665" s="30"/>
    </row>
    <row r="1666">
      <c r="G1666" s="30"/>
    </row>
    <row r="1667">
      <c r="G1667" s="30"/>
    </row>
    <row r="1668">
      <c r="G1668" s="30"/>
    </row>
    <row r="1669">
      <c r="G1669" s="30"/>
    </row>
    <row r="1670">
      <c r="G1670" s="30"/>
    </row>
    <row r="1671">
      <c r="G1671" s="30"/>
    </row>
    <row r="1672">
      <c r="G1672" s="30"/>
    </row>
    <row r="1673">
      <c r="G1673" s="30"/>
    </row>
    <row r="1674">
      <c r="G1674" s="30"/>
    </row>
    <row r="1675">
      <c r="G1675" s="30"/>
    </row>
    <row r="1676">
      <c r="G1676" s="30"/>
    </row>
    <row r="1677">
      <c r="G1677" s="30"/>
    </row>
    <row r="1678">
      <c r="G1678" s="30"/>
    </row>
    <row r="1679">
      <c r="G1679" s="30"/>
    </row>
    <row r="1680">
      <c r="G1680" s="30"/>
    </row>
    <row r="1681">
      <c r="G1681" s="30"/>
    </row>
    <row r="1682">
      <c r="G1682" s="30"/>
    </row>
    <row r="1683">
      <c r="G1683" s="30"/>
    </row>
    <row r="1684">
      <c r="G1684" s="30"/>
    </row>
    <row r="1685">
      <c r="G1685" s="30"/>
    </row>
    <row r="1686">
      <c r="G1686" s="30"/>
    </row>
    <row r="1687">
      <c r="G1687" s="30"/>
    </row>
    <row r="1688">
      <c r="G1688" s="30"/>
    </row>
    <row r="1689">
      <c r="G1689" s="30"/>
    </row>
    <row r="1690">
      <c r="G1690" s="30"/>
    </row>
    <row r="1691">
      <c r="G1691" s="30"/>
    </row>
    <row r="1692">
      <c r="G1692" s="30"/>
    </row>
    <row r="1693">
      <c r="G1693" s="30"/>
    </row>
    <row r="1694">
      <c r="G1694" s="30"/>
    </row>
    <row r="1695">
      <c r="G1695" s="30"/>
    </row>
    <row r="1696">
      <c r="G1696" s="30"/>
    </row>
    <row r="1697">
      <c r="G1697" s="30"/>
    </row>
    <row r="1698">
      <c r="G1698" s="30"/>
    </row>
    <row r="1699">
      <c r="G1699" s="30"/>
    </row>
    <row r="1700">
      <c r="G1700" s="30"/>
    </row>
    <row r="1701">
      <c r="G1701" s="30"/>
    </row>
    <row r="1702">
      <c r="G1702" s="30"/>
    </row>
    <row r="1703">
      <c r="G1703" s="30"/>
    </row>
    <row r="1704">
      <c r="G1704" s="30"/>
    </row>
    <row r="1705">
      <c r="G1705" s="30"/>
    </row>
    <row r="1706">
      <c r="G1706" s="30"/>
    </row>
    <row r="1707">
      <c r="G1707" s="30"/>
    </row>
    <row r="1708">
      <c r="G1708" s="30"/>
    </row>
    <row r="1709">
      <c r="G1709" s="30"/>
    </row>
    <row r="1710">
      <c r="G1710" s="30"/>
    </row>
    <row r="1711">
      <c r="G1711" s="30"/>
    </row>
    <row r="1712">
      <c r="G1712" s="30"/>
    </row>
    <row r="1713">
      <c r="G1713" s="30"/>
    </row>
    <row r="1714">
      <c r="G1714" s="30"/>
    </row>
    <row r="1715">
      <c r="G1715" s="30"/>
    </row>
    <row r="1716">
      <c r="G1716" s="30"/>
    </row>
    <row r="1717">
      <c r="G1717" s="30"/>
    </row>
    <row r="1718">
      <c r="G1718" s="30"/>
    </row>
    <row r="1719">
      <c r="G1719" s="30"/>
    </row>
    <row r="1720">
      <c r="G1720" s="30"/>
    </row>
    <row r="1721">
      <c r="G1721" s="30"/>
    </row>
    <row r="1722">
      <c r="G1722" s="30"/>
    </row>
    <row r="1723">
      <c r="G1723" s="30"/>
    </row>
    <row r="1724">
      <c r="G1724" s="30"/>
    </row>
    <row r="1725">
      <c r="G1725" s="30"/>
    </row>
    <row r="1726">
      <c r="G1726" s="30"/>
    </row>
    <row r="1727">
      <c r="G1727" s="30"/>
    </row>
    <row r="1728">
      <c r="G1728" s="30"/>
    </row>
    <row r="1729">
      <c r="G1729" s="30"/>
    </row>
    <row r="1730">
      <c r="G1730" s="30"/>
    </row>
    <row r="1731">
      <c r="G1731" s="30"/>
    </row>
    <row r="1732">
      <c r="G1732" s="30"/>
    </row>
    <row r="1733">
      <c r="G1733" s="30"/>
    </row>
    <row r="1734">
      <c r="G1734" s="30"/>
    </row>
    <row r="1735">
      <c r="G1735" s="30"/>
    </row>
    <row r="1736">
      <c r="G1736" s="30"/>
    </row>
    <row r="1737">
      <c r="G1737" s="30"/>
    </row>
    <row r="1738">
      <c r="G1738" s="30"/>
    </row>
    <row r="1739">
      <c r="G1739" s="30"/>
    </row>
    <row r="1740">
      <c r="G1740" s="30"/>
    </row>
    <row r="1741">
      <c r="G1741" s="30"/>
    </row>
    <row r="1742">
      <c r="G1742" s="30"/>
    </row>
    <row r="1743">
      <c r="G1743" s="30"/>
    </row>
    <row r="1744">
      <c r="G1744" s="30"/>
    </row>
    <row r="1745">
      <c r="G1745" s="30"/>
    </row>
    <row r="1746">
      <c r="G1746" s="30"/>
    </row>
    <row r="1747">
      <c r="G1747" s="30"/>
    </row>
    <row r="1748">
      <c r="G1748" s="30"/>
    </row>
    <row r="1749">
      <c r="G1749" s="30"/>
    </row>
    <row r="1750">
      <c r="G1750" s="30"/>
    </row>
    <row r="1751">
      <c r="G1751" s="30"/>
    </row>
    <row r="1752">
      <c r="G1752" s="30"/>
    </row>
    <row r="1753">
      <c r="G1753" s="30"/>
    </row>
    <row r="1754">
      <c r="G1754" s="30"/>
    </row>
    <row r="1755">
      <c r="G1755" s="30"/>
    </row>
    <row r="1756">
      <c r="G1756" s="30"/>
    </row>
    <row r="1757">
      <c r="G1757" s="30"/>
    </row>
    <row r="1758">
      <c r="G1758" s="30"/>
    </row>
    <row r="1759">
      <c r="G1759" s="30"/>
    </row>
    <row r="1760">
      <c r="G1760" s="30"/>
    </row>
    <row r="1761">
      <c r="G1761" s="30"/>
    </row>
    <row r="1762">
      <c r="G1762" s="30"/>
    </row>
    <row r="1763">
      <c r="G1763" s="30"/>
    </row>
    <row r="1764">
      <c r="G1764" s="30"/>
    </row>
    <row r="1765">
      <c r="G1765" s="30"/>
    </row>
    <row r="1766">
      <c r="G1766" s="30"/>
    </row>
    <row r="1767">
      <c r="G1767" s="30"/>
    </row>
    <row r="1768">
      <c r="G1768" s="30"/>
    </row>
    <row r="1769">
      <c r="G1769" s="30"/>
    </row>
    <row r="1770">
      <c r="G1770" s="30"/>
    </row>
    <row r="1771">
      <c r="G1771" s="30"/>
    </row>
    <row r="1772">
      <c r="G1772" s="30"/>
    </row>
    <row r="1773">
      <c r="G1773" s="30"/>
    </row>
    <row r="1774">
      <c r="G1774" s="30"/>
    </row>
    <row r="1775">
      <c r="G1775" s="30"/>
    </row>
    <row r="1776">
      <c r="G1776" s="30"/>
    </row>
    <row r="1777">
      <c r="G1777" s="30"/>
    </row>
    <row r="1778">
      <c r="G1778" s="30"/>
    </row>
    <row r="1779">
      <c r="G1779" s="30"/>
    </row>
    <row r="1780">
      <c r="G1780" s="30"/>
    </row>
    <row r="1781">
      <c r="G1781" s="30"/>
    </row>
    <row r="1782">
      <c r="G1782" s="30"/>
    </row>
    <row r="1783">
      <c r="G1783" s="30"/>
    </row>
    <row r="1784">
      <c r="G1784" s="30"/>
    </row>
    <row r="1785">
      <c r="G1785" s="30"/>
    </row>
    <row r="1786">
      <c r="G1786" s="30"/>
    </row>
    <row r="1787">
      <c r="G1787" s="30"/>
    </row>
    <row r="1788">
      <c r="G1788" s="30"/>
    </row>
    <row r="1789">
      <c r="G1789" s="30"/>
    </row>
    <row r="1790">
      <c r="G1790" s="30"/>
    </row>
    <row r="1791">
      <c r="G1791" s="30"/>
    </row>
    <row r="1792">
      <c r="G1792" s="30"/>
    </row>
    <row r="1793">
      <c r="G1793" s="30"/>
    </row>
    <row r="1794">
      <c r="G1794" s="30"/>
    </row>
    <row r="1795">
      <c r="G1795" s="30"/>
    </row>
    <row r="1796">
      <c r="G1796" s="30"/>
    </row>
    <row r="1797">
      <c r="G1797" s="30"/>
    </row>
    <row r="1798">
      <c r="G1798" s="30"/>
    </row>
    <row r="1799">
      <c r="G1799" s="30"/>
    </row>
    <row r="1800">
      <c r="G1800" s="30"/>
    </row>
    <row r="1801">
      <c r="G1801" s="30"/>
    </row>
    <row r="1802">
      <c r="G1802" s="30"/>
    </row>
    <row r="1803">
      <c r="G1803" s="30"/>
    </row>
    <row r="1804">
      <c r="G1804" s="30"/>
    </row>
    <row r="1805">
      <c r="G1805" s="30"/>
    </row>
    <row r="1806">
      <c r="G1806" s="30"/>
    </row>
    <row r="1807">
      <c r="G1807" s="30"/>
    </row>
    <row r="1808">
      <c r="G1808" s="30"/>
    </row>
    <row r="1809">
      <c r="G1809" s="30"/>
    </row>
    <row r="1810">
      <c r="G1810" s="30"/>
    </row>
    <row r="1811">
      <c r="G1811" s="30"/>
    </row>
    <row r="1812">
      <c r="G1812" s="30"/>
    </row>
    <row r="1813">
      <c r="G1813" s="30"/>
    </row>
    <row r="1814">
      <c r="G1814" s="30"/>
    </row>
    <row r="1815">
      <c r="G1815" s="30"/>
    </row>
    <row r="1816">
      <c r="G1816" s="30"/>
    </row>
    <row r="1817">
      <c r="G1817" s="30"/>
    </row>
    <row r="1818">
      <c r="G1818" s="30"/>
    </row>
    <row r="1819">
      <c r="G1819" s="30"/>
    </row>
    <row r="1820">
      <c r="G1820" s="30"/>
    </row>
    <row r="1821">
      <c r="G1821" s="30"/>
    </row>
    <row r="1822">
      <c r="G1822" s="30"/>
    </row>
    <row r="1823">
      <c r="G1823" s="30"/>
    </row>
    <row r="1824">
      <c r="G1824" s="30"/>
    </row>
    <row r="1825">
      <c r="G1825" s="30"/>
    </row>
    <row r="1826">
      <c r="G1826" s="30"/>
    </row>
    <row r="1827">
      <c r="G1827" s="30"/>
    </row>
    <row r="1828">
      <c r="G1828" s="30"/>
    </row>
    <row r="1829">
      <c r="G1829" s="30"/>
    </row>
    <row r="1830">
      <c r="G1830" s="30"/>
    </row>
    <row r="1831">
      <c r="G1831" s="30"/>
    </row>
    <row r="1832">
      <c r="G1832" s="30"/>
    </row>
    <row r="1833">
      <c r="G1833" s="30"/>
    </row>
    <row r="1834">
      <c r="G1834" s="30"/>
    </row>
    <row r="1835">
      <c r="G1835" s="30"/>
    </row>
    <row r="1836">
      <c r="G1836" s="30"/>
    </row>
    <row r="1837">
      <c r="G1837" s="30"/>
    </row>
    <row r="1838">
      <c r="G1838" s="30"/>
    </row>
    <row r="1839">
      <c r="G1839" s="30"/>
    </row>
    <row r="1840">
      <c r="G1840" s="30"/>
    </row>
    <row r="1841">
      <c r="G1841" s="30"/>
    </row>
    <row r="1842">
      <c r="G1842" s="30"/>
    </row>
    <row r="1843">
      <c r="G1843" s="30"/>
    </row>
    <row r="1844">
      <c r="G1844" s="30"/>
    </row>
    <row r="1845">
      <c r="G1845" s="30"/>
    </row>
    <row r="1846">
      <c r="G1846" s="30"/>
    </row>
    <row r="1847">
      <c r="G1847" s="30"/>
    </row>
    <row r="1848">
      <c r="G1848" s="30"/>
    </row>
    <row r="1849">
      <c r="G1849" s="30"/>
    </row>
    <row r="1850">
      <c r="G1850" s="30"/>
    </row>
    <row r="1851">
      <c r="G1851" s="30"/>
    </row>
    <row r="1852">
      <c r="G1852" s="30"/>
    </row>
    <row r="1853">
      <c r="G1853" s="30"/>
    </row>
    <row r="1854">
      <c r="G1854" s="30"/>
    </row>
    <row r="1855">
      <c r="G1855" s="30"/>
    </row>
    <row r="1856">
      <c r="G1856" s="30"/>
    </row>
    <row r="1857">
      <c r="G1857" s="30"/>
    </row>
    <row r="1858">
      <c r="G1858" s="30"/>
    </row>
    <row r="1859">
      <c r="G1859" s="30"/>
    </row>
    <row r="1860">
      <c r="G1860" s="30"/>
    </row>
    <row r="1861">
      <c r="G1861" s="30"/>
    </row>
    <row r="1862">
      <c r="G1862" s="30"/>
    </row>
    <row r="1863">
      <c r="G1863" s="30"/>
    </row>
    <row r="1864">
      <c r="G1864" s="30"/>
    </row>
    <row r="1865">
      <c r="G1865" s="30"/>
    </row>
    <row r="1866">
      <c r="G1866" s="30"/>
    </row>
    <row r="1867">
      <c r="G1867" s="30"/>
    </row>
    <row r="1868">
      <c r="G1868" s="30"/>
    </row>
    <row r="1869">
      <c r="G1869" s="30"/>
    </row>
    <row r="1870">
      <c r="G1870" s="30"/>
    </row>
    <row r="1871">
      <c r="G1871" s="30"/>
    </row>
    <row r="1872">
      <c r="G1872" s="30"/>
    </row>
    <row r="1873">
      <c r="G1873" s="30"/>
    </row>
    <row r="1874">
      <c r="G1874" s="30"/>
    </row>
    <row r="1875">
      <c r="G1875" s="30"/>
    </row>
    <row r="1876">
      <c r="G1876" s="30"/>
    </row>
    <row r="1877">
      <c r="G1877" s="30"/>
    </row>
    <row r="1878">
      <c r="G1878" s="30"/>
    </row>
    <row r="1879">
      <c r="G1879" s="30"/>
    </row>
    <row r="1880">
      <c r="G1880" s="30"/>
    </row>
    <row r="1881">
      <c r="G1881" s="30"/>
    </row>
    <row r="1882">
      <c r="G1882" s="30"/>
    </row>
    <row r="1883">
      <c r="G1883" s="30"/>
    </row>
    <row r="1884">
      <c r="G1884" s="30"/>
    </row>
    <row r="1885">
      <c r="G1885" s="30"/>
    </row>
    <row r="1886">
      <c r="G1886" s="30"/>
    </row>
    <row r="1887">
      <c r="G1887" s="30"/>
    </row>
    <row r="1888">
      <c r="G1888" s="30"/>
    </row>
    <row r="1889">
      <c r="G1889" s="30"/>
    </row>
    <row r="1890">
      <c r="G1890" s="30"/>
    </row>
    <row r="1891">
      <c r="G1891" s="30"/>
    </row>
    <row r="1892">
      <c r="G1892" s="30"/>
    </row>
    <row r="1893">
      <c r="G1893" s="30"/>
    </row>
    <row r="1894">
      <c r="G1894" s="30"/>
    </row>
    <row r="1895">
      <c r="G1895" s="30"/>
    </row>
    <row r="1896">
      <c r="G1896" s="30"/>
    </row>
    <row r="1897">
      <c r="G1897" s="30"/>
    </row>
    <row r="1898">
      <c r="G1898" s="30"/>
    </row>
    <row r="1899">
      <c r="G1899" s="30"/>
    </row>
    <row r="1900">
      <c r="G1900" s="30"/>
    </row>
    <row r="1901">
      <c r="G1901" s="30"/>
    </row>
    <row r="1902">
      <c r="G1902" s="30"/>
    </row>
    <row r="1903">
      <c r="G1903" s="30"/>
    </row>
    <row r="1904">
      <c r="G1904" s="30"/>
    </row>
    <row r="1905">
      <c r="G1905" s="30"/>
    </row>
    <row r="1906">
      <c r="G1906" s="30"/>
    </row>
    <row r="1907">
      <c r="G1907" s="30"/>
    </row>
    <row r="1908">
      <c r="G1908" s="30"/>
    </row>
    <row r="1909">
      <c r="G1909" s="30"/>
    </row>
    <row r="1910">
      <c r="G1910" s="30"/>
    </row>
    <row r="1911">
      <c r="G1911" s="30"/>
    </row>
    <row r="1912">
      <c r="G1912" s="30"/>
    </row>
    <row r="1913">
      <c r="G1913" s="30"/>
    </row>
    <row r="1914">
      <c r="G1914" s="30"/>
    </row>
    <row r="1915">
      <c r="G1915" s="30"/>
    </row>
    <row r="1916">
      <c r="G1916" s="30"/>
    </row>
    <row r="1917">
      <c r="G1917" s="30"/>
    </row>
    <row r="1918">
      <c r="G1918" s="30"/>
    </row>
    <row r="1919">
      <c r="G1919" s="30"/>
    </row>
    <row r="1920">
      <c r="G1920" s="30"/>
    </row>
    <row r="1921">
      <c r="G1921" s="30"/>
    </row>
    <row r="1922">
      <c r="G1922" s="30"/>
    </row>
    <row r="1923">
      <c r="G1923" s="30"/>
    </row>
    <row r="1924">
      <c r="G1924" s="30"/>
    </row>
    <row r="1925">
      <c r="G1925" s="30"/>
    </row>
    <row r="1926">
      <c r="G1926" s="30"/>
    </row>
    <row r="1927">
      <c r="G1927" s="30"/>
    </row>
    <row r="1928">
      <c r="G1928" s="30"/>
    </row>
    <row r="1929">
      <c r="G1929" s="30"/>
    </row>
    <row r="1930">
      <c r="G1930" s="30"/>
    </row>
    <row r="1931">
      <c r="G1931" s="30"/>
    </row>
    <row r="1932">
      <c r="G1932" s="30"/>
    </row>
    <row r="1933">
      <c r="G1933" s="30"/>
    </row>
    <row r="1934">
      <c r="G1934" s="30"/>
    </row>
    <row r="1935">
      <c r="G1935" s="30"/>
    </row>
    <row r="1936">
      <c r="G1936" s="30"/>
    </row>
    <row r="1937">
      <c r="G1937" s="30"/>
    </row>
    <row r="1938">
      <c r="G1938" s="30"/>
    </row>
    <row r="1939">
      <c r="G1939" s="30"/>
    </row>
    <row r="1940">
      <c r="G1940" s="30"/>
    </row>
    <row r="1941">
      <c r="G1941" s="30"/>
    </row>
    <row r="1942">
      <c r="G1942" s="30"/>
    </row>
    <row r="1943">
      <c r="G1943" s="30"/>
    </row>
    <row r="1944">
      <c r="G1944" s="30"/>
    </row>
    <row r="1945">
      <c r="G1945" s="30"/>
    </row>
    <row r="1946">
      <c r="G1946" s="30"/>
    </row>
    <row r="1947">
      <c r="G1947" s="30"/>
    </row>
    <row r="1948">
      <c r="G1948" s="30"/>
    </row>
    <row r="1949">
      <c r="G1949" s="30"/>
    </row>
    <row r="1950">
      <c r="G1950" s="30"/>
    </row>
    <row r="1951">
      <c r="G1951" s="30"/>
    </row>
    <row r="1952">
      <c r="G1952" s="30"/>
    </row>
    <row r="1953">
      <c r="G1953" s="30"/>
    </row>
    <row r="1954">
      <c r="G1954" s="30"/>
    </row>
    <row r="1955">
      <c r="G1955" s="30"/>
    </row>
    <row r="1956">
      <c r="G1956" s="30"/>
    </row>
    <row r="1957">
      <c r="G1957" s="30"/>
    </row>
    <row r="1958">
      <c r="G1958" s="30"/>
    </row>
    <row r="1959">
      <c r="G1959" s="30"/>
    </row>
    <row r="1960">
      <c r="G1960" s="30"/>
    </row>
    <row r="1961">
      <c r="G1961" s="30"/>
    </row>
    <row r="1962">
      <c r="G1962" s="30"/>
    </row>
    <row r="1963">
      <c r="G1963" s="30"/>
    </row>
    <row r="1964">
      <c r="G1964" s="30"/>
    </row>
    <row r="1965">
      <c r="G1965" s="30"/>
    </row>
    <row r="1966">
      <c r="G1966" s="30"/>
    </row>
    <row r="1967">
      <c r="G1967" s="30"/>
    </row>
    <row r="1968">
      <c r="G1968" s="30"/>
    </row>
    <row r="1969">
      <c r="G1969" s="30"/>
    </row>
    <row r="1970">
      <c r="G1970" s="30"/>
    </row>
    <row r="1971">
      <c r="G1971" s="30"/>
    </row>
    <row r="1972">
      <c r="G1972" s="30"/>
    </row>
    <row r="1973">
      <c r="G1973" s="30"/>
    </row>
    <row r="1974">
      <c r="G1974" s="30"/>
    </row>
    <row r="1975">
      <c r="G1975" s="30"/>
    </row>
    <row r="1976">
      <c r="G1976" s="30"/>
    </row>
    <row r="1977">
      <c r="G1977" s="30"/>
    </row>
    <row r="1978">
      <c r="G1978" s="30"/>
    </row>
    <row r="1979">
      <c r="G1979" s="30"/>
    </row>
    <row r="1980">
      <c r="G1980" s="30"/>
    </row>
    <row r="1981">
      <c r="G1981" s="30"/>
    </row>
    <row r="1982">
      <c r="G1982" s="30"/>
    </row>
    <row r="1983">
      <c r="G1983" s="30"/>
    </row>
    <row r="1984">
      <c r="G1984" s="30"/>
    </row>
    <row r="1985">
      <c r="G1985" s="30"/>
    </row>
    <row r="1986">
      <c r="G1986" s="30"/>
    </row>
    <row r="1987">
      <c r="G1987" s="30"/>
    </row>
    <row r="1988">
      <c r="G1988" s="30"/>
    </row>
    <row r="1989">
      <c r="G1989" s="30"/>
    </row>
    <row r="1990">
      <c r="G1990" s="30"/>
    </row>
    <row r="1991">
      <c r="G1991" s="30"/>
    </row>
    <row r="1992">
      <c r="G1992" s="30"/>
    </row>
    <row r="1993">
      <c r="G1993" s="30"/>
    </row>
    <row r="1994">
      <c r="G1994" s="30"/>
    </row>
    <row r="1995">
      <c r="G1995" s="30"/>
    </row>
    <row r="1996">
      <c r="G1996" s="30"/>
    </row>
    <row r="1997">
      <c r="G1997" s="30"/>
    </row>
    <row r="1998">
      <c r="G1998" s="30"/>
    </row>
    <row r="1999">
      <c r="G1999" s="30"/>
    </row>
    <row r="2000">
      <c r="G2000" s="30"/>
    </row>
    <row r="2001">
      <c r="G2001" s="30"/>
    </row>
    <row r="2002">
      <c r="G2002" s="30"/>
    </row>
    <row r="2003">
      <c r="G2003" s="30"/>
    </row>
    <row r="2004">
      <c r="G2004" s="30"/>
    </row>
    <row r="2005">
      <c r="G2005" s="30"/>
    </row>
    <row r="2006">
      <c r="G2006" s="30"/>
    </row>
    <row r="2007">
      <c r="G2007" s="30"/>
    </row>
    <row r="2008">
      <c r="G2008" s="30"/>
    </row>
    <row r="2009">
      <c r="G2009" s="30"/>
    </row>
    <row r="2010">
      <c r="G2010" s="30"/>
    </row>
    <row r="2011">
      <c r="G2011" s="30"/>
    </row>
    <row r="2012">
      <c r="G2012" s="30"/>
    </row>
    <row r="2013">
      <c r="G2013" s="30"/>
    </row>
    <row r="2014">
      <c r="G2014" s="30"/>
    </row>
    <row r="2015">
      <c r="G2015" s="30"/>
    </row>
    <row r="2016">
      <c r="G2016" s="30"/>
    </row>
    <row r="2017">
      <c r="G2017" s="30"/>
    </row>
    <row r="2018">
      <c r="G2018" s="30"/>
    </row>
    <row r="2019">
      <c r="G2019" s="30"/>
    </row>
    <row r="2020">
      <c r="G2020" s="30"/>
    </row>
    <row r="2021">
      <c r="G2021" s="30"/>
    </row>
    <row r="2022">
      <c r="G2022" s="30"/>
    </row>
    <row r="2023">
      <c r="G2023" s="30"/>
    </row>
    <row r="2024">
      <c r="G2024" s="30"/>
    </row>
    <row r="2025">
      <c r="G2025" s="30"/>
    </row>
    <row r="2026">
      <c r="G2026" s="30"/>
    </row>
    <row r="2027">
      <c r="G2027" s="30"/>
    </row>
    <row r="2028">
      <c r="G2028" s="30"/>
    </row>
    <row r="2029">
      <c r="G2029" s="30"/>
    </row>
    <row r="2030">
      <c r="G2030" s="30"/>
    </row>
    <row r="2031">
      <c r="G2031" s="30"/>
    </row>
    <row r="2032">
      <c r="G2032" s="30"/>
    </row>
    <row r="2033">
      <c r="G2033" s="30"/>
    </row>
    <row r="2034">
      <c r="G2034" s="30"/>
    </row>
    <row r="2035">
      <c r="G2035" s="30"/>
    </row>
    <row r="2036">
      <c r="G2036" s="30"/>
    </row>
    <row r="2037">
      <c r="G2037" s="30"/>
    </row>
    <row r="2038">
      <c r="G2038" s="30"/>
    </row>
    <row r="2039">
      <c r="G2039" s="30"/>
    </row>
    <row r="2040">
      <c r="G2040" s="30"/>
    </row>
    <row r="2041">
      <c r="G2041" s="30"/>
    </row>
    <row r="2042">
      <c r="G2042" s="30"/>
    </row>
    <row r="2043">
      <c r="G2043" s="30"/>
    </row>
    <row r="2044">
      <c r="G2044" s="30"/>
    </row>
    <row r="2045">
      <c r="G2045" s="30"/>
    </row>
    <row r="2046">
      <c r="G2046" s="30"/>
    </row>
    <row r="2047">
      <c r="G2047" s="30"/>
    </row>
    <row r="2048">
      <c r="G2048" s="30"/>
    </row>
    <row r="2049">
      <c r="G2049" s="30"/>
    </row>
    <row r="2050">
      <c r="G2050" s="30"/>
    </row>
    <row r="2051">
      <c r="G2051" s="30"/>
    </row>
    <row r="2052">
      <c r="G2052" s="30"/>
    </row>
    <row r="2053">
      <c r="G2053" s="30"/>
    </row>
    <row r="2054">
      <c r="G2054" s="30"/>
    </row>
    <row r="2055">
      <c r="G2055" s="30"/>
    </row>
    <row r="2056">
      <c r="G2056" s="30"/>
    </row>
    <row r="2057">
      <c r="G2057" s="30"/>
    </row>
    <row r="2058">
      <c r="G2058" s="30"/>
    </row>
    <row r="2059">
      <c r="G2059" s="30"/>
    </row>
    <row r="2060">
      <c r="G2060" s="30"/>
    </row>
    <row r="2061">
      <c r="G2061" s="30"/>
    </row>
    <row r="2062">
      <c r="G2062" s="30"/>
    </row>
    <row r="2063">
      <c r="G2063" s="30"/>
    </row>
    <row r="2064">
      <c r="G2064" s="30"/>
    </row>
    <row r="2065">
      <c r="G2065" s="30"/>
    </row>
    <row r="2066">
      <c r="G2066" s="30"/>
    </row>
    <row r="2067">
      <c r="G2067" s="30"/>
    </row>
    <row r="2068">
      <c r="G2068" s="30"/>
    </row>
    <row r="2069">
      <c r="G2069" s="30"/>
    </row>
    <row r="2070">
      <c r="G2070" s="30"/>
    </row>
    <row r="2071">
      <c r="G2071" s="30"/>
    </row>
    <row r="2072">
      <c r="G2072" s="30"/>
    </row>
    <row r="2073">
      <c r="G2073" s="30"/>
    </row>
    <row r="2074">
      <c r="G2074" s="30"/>
    </row>
    <row r="2075">
      <c r="G2075" s="30"/>
    </row>
    <row r="2076">
      <c r="G2076" s="30"/>
    </row>
    <row r="2077">
      <c r="G2077" s="30"/>
    </row>
    <row r="2078">
      <c r="G2078" s="30"/>
    </row>
    <row r="2079">
      <c r="G2079" s="30"/>
    </row>
    <row r="2080">
      <c r="G2080" s="30"/>
    </row>
    <row r="2081">
      <c r="G2081" s="30"/>
    </row>
    <row r="2082">
      <c r="G2082" s="30"/>
    </row>
    <row r="2083">
      <c r="G2083" s="30"/>
    </row>
    <row r="2084">
      <c r="G2084" s="30"/>
    </row>
    <row r="2085">
      <c r="G2085" s="30"/>
    </row>
    <row r="2086">
      <c r="G2086" s="30"/>
    </row>
    <row r="2087">
      <c r="G2087" s="30"/>
    </row>
    <row r="2088">
      <c r="G2088" s="30"/>
    </row>
    <row r="2089">
      <c r="G2089" s="30"/>
    </row>
    <row r="2090">
      <c r="G2090" s="30"/>
    </row>
    <row r="2091">
      <c r="G2091" s="30"/>
    </row>
    <row r="2092">
      <c r="G2092" s="30"/>
    </row>
    <row r="2093">
      <c r="G2093" s="30"/>
    </row>
    <row r="2094">
      <c r="G2094" s="30"/>
    </row>
    <row r="2095">
      <c r="G2095" s="30"/>
    </row>
    <row r="2096">
      <c r="G2096" s="30"/>
    </row>
    <row r="2097">
      <c r="G2097" s="30"/>
    </row>
    <row r="2098">
      <c r="G2098" s="30"/>
    </row>
    <row r="2099">
      <c r="G2099" s="30"/>
    </row>
    <row r="2100">
      <c r="G2100" s="30"/>
    </row>
    <row r="2101">
      <c r="G2101" s="30"/>
    </row>
    <row r="2102">
      <c r="G2102" s="30"/>
    </row>
    <row r="2103">
      <c r="G2103" s="30"/>
    </row>
    <row r="2104">
      <c r="G2104" s="30"/>
    </row>
    <row r="2105">
      <c r="G2105" s="30"/>
    </row>
    <row r="2106">
      <c r="G2106" s="30"/>
    </row>
    <row r="2107">
      <c r="G2107" s="30"/>
    </row>
    <row r="2108">
      <c r="G2108" s="30"/>
    </row>
    <row r="2109">
      <c r="G2109" s="30"/>
    </row>
    <row r="2110">
      <c r="G2110" s="30"/>
    </row>
    <row r="2111">
      <c r="G2111" s="30"/>
    </row>
    <row r="2112">
      <c r="G2112" s="30"/>
    </row>
    <row r="2113">
      <c r="G2113" s="30"/>
    </row>
    <row r="2114">
      <c r="G2114" s="30"/>
    </row>
    <row r="2115">
      <c r="G2115" s="30"/>
    </row>
    <row r="2116">
      <c r="G2116" s="30"/>
    </row>
    <row r="2117">
      <c r="G2117" s="30"/>
    </row>
    <row r="2118">
      <c r="G2118" s="30"/>
    </row>
    <row r="2119">
      <c r="G2119" s="30"/>
    </row>
    <row r="2120">
      <c r="G2120" s="30"/>
    </row>
    <row r="2121">
      <c r="G2121" s="30"/>
    </row>
    <row r="2122">
      <c r="G2122" s="30"/>
    </row>
    <row r="2123">
      <c r="G2123" s="30"/>
    </row>
    <row r="2124">
      <c r="G2124" s="30"/>
    </row>
    <row r="2125">
      <c r="G2125" s="30"/>
    </row>
    <row r="2126">
      <c r="G2126" s="30"/>
    </row>
    <row r="2127">
      <c r="G2127" s="30"/>
    </row>
    <row r="2128">
      <c r="G2128" s="30"/>
    </row>
    <row r="2129">
      <c r="G2129" s="30"/>
    </row>
    <row r="2130">
      <c r="G2130" s="30"/>
    </row>
    <row r="2131">
      <c r="G2131" s="30"/>
    </row>
    <row r="2132">
      <c r="G2132" s="30"/>
    </row>
    <row r="2133">
      <c r="G2133" s="30"/>
    </row>
    <row r="2134">
      <c r="G2134" s="30"/>
    </row>
    <row r="2135">
      <c r="G2135" s="30"/>
    </row>
    <row r="2136">
      <c r="G2136" s="30"/>
    </row>
    <row r="2137">
      <c r="G2137" s="30"/>
    </row>
    <row r="2138">
      <c r="G2138" s="30"/>
    </row>
    <row r="2139">
      <c r="G2139" s="30"/>
    </row>
    <row r="2140">
      <c r="G2140" s="30"/>
    </row>
    <row r="2141">
      <c r="G2141" s="30"/>
    </row>
    <row r="2142">
      <c r="G2142" s="30"/>
    </row>
    <row r="2143">
      <c r="G2143" s="30"/>
    </row>
    <row r="2144">
      <c r="G2144" s="30"/>
    </row>
    <row r="2145">
      <c r="G2145" s="30"/>
    </row>
    <row r="2146">
      <c r="G2146" s="30"/>
    </row>
    <row r="2147">
      <c r="G2147" s="30"/>
    </row>
    <row r="2148">
      <c r="G2148" s="30"/>
    </row>
    <row r="2149">
      <c r="G2149" s="30"/>
    </row>
    <row r="2150">
      <c r="G2150" s="30"/>
    </row>
    <row r="2151">
      <c r="G2151" s="30"/>
    </row>
    <row r="2152">
      <c r="G2152" s="30"/>
    </row>
    <row r="2153">
      <c r="G2153" s="30"/>
    </row>
    <row r="2154">
      <c r="G2154" s="30"/>
    </row>
    <row r="2155">
      <c r="G2155" s="30"/>
    </row>
    <row r="2156">
      <c r="G2156" s="30"/>
    </row>
  </sheetData>
  <mergeCells count="13">
    <mergeCell ref="R191:V191"/>
    <mergeCell ref="R269:V269"/>
    <mergeCell ref="E282:I282"/>
    <mergeCell ref="E494:I494"/>
    <mergeCell ref="E761:I761"/>
    <mergeCell ref="E955:I955"/>
    <mergeCell ref="A2:B2"/>
    <mergeCell ref="E2:J2"/>
    <mergeCell ref="N2:O2"/>
    <mergeCell ref="E7:I7"/>
    <mergeCell ref="R8:V8"/>
    <mergeCell ref="R70:V70"/>
    <mergeCell ref="R134:V1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8.75"/>
    <col customWidth="1" min="3" max="3" width="16.75"/>
    <col customWidth="1" min="5" max="5" width="11.0"/>
    <col customWidth="1" min="6" max="6" width="12.0"/>
    <col customWidth="1" min="7" max="7" width="14.0"/>
    <col customWidth="1" hidden="1" min="8" max="9" width="13.88"/>
    <col customWidth="1" min="11" max="11" width="14.75"/>
  </cols>
  <sheetData>
    <row r="1">
      <c r="A1" s="26"/>
      <c r="B1" s="26"/>
      <c r="C1" s="26"/>
      <c r="D1" s="26"/>
      <c r="E1" s="26"/>
      <c r="F1" s="26"/>
      <c r="G1" s="26"/>
      <c r="H1" s="26"/>
      <c r="I1" s="26"/>
    </row>
    <row r="2">
      <c r="A2" s="33"/>
      <c r="B2" s="26"/>
      <c r="C2" s="26"/>
      <c r="D2" s="26"/>
      <c r="G2" s="30"/>
    </row>
    <row r="3">
      <c r="A3" s="34" t="s">
        <v>630</v>
      </c>
      <c r="B3" s="56">
        <f>MAX(B9,B33,B57,B85,B113,B156,B182,B213,B247,B310)</f>
        <v>30</v>
      </c>
      <c r="C3" s="2" t="s">
        <v>631</v>
      </c>
      <c r="F3" s="57" t="s">
        <v>632</v>
      </c>
    </row>
    <row r="4">
      <c r="A4" s="33"/>
      <c r="F4" s="57" t="s">
        <v>633</v>
      </c>
    </row>
    <row r="5">
      <c r="A5" s="33"/>
      <c r="F5" s="57" t="s">
        <v>634</v>
      </c>
    </row>
    <row r="6">
      <c r="A6" s="33"/>
      <c r="F6" s="58"/>
      <c r="G6" s="59"/>
    </row>
    <row r="7">
      <c r="A7" s="33"/>
      <c r="F7" s="58"/>
      <c r="G7" s="59"/>
    </row>
    <row r="9">
      <c r="A9" s="34" t="s">
        <v>10</v>
      </c>
      <c r="B9" s="24">
        <v>0.0</v>
      </c>
      <c r="C9" s="2" t="s">
        <v>635</v>
      </c>
    </row>
    <row r="10">
      <c r="A10" s="34" t="s">
        <v>78</v>
      </c>
      <c r="B10" s="25">
        <f>5/60</f>
        <v>0.08333333333</v>
      </c>
    </row>
    <row r="11">
      <c r="A11" s="34" t="s">
        <v>79</v>
      </c>
      <c r="B11" s="24">
        <f>241.4/1000</f>
        <v>0.2414</v>
      </c>
      <c r="F11" s="60"/>
      <c r="G11" s="61"/>
    </row>
    <row r="12">
      <c r="A12" s="4" t="s">
        <v>91</v>
      </c>
      <c r="B12" s="4">
        <v>1.0</v>
      </c>
      <c r="G12" s="30"/>
    </row>
    <row r="13">
      <c r="D13" s="36"/>
      <c r="E13" s="12" t="s">
        <v>92</v>
      </c>
    </row>
    <row r="14">
      <c r="A14" s="37" t="s">
        <v>93</v>
      </c>
      <c r="C14" s="37" t="s">
        <v>94</v>
      </c>
      <c r="D14" s="36"/>
      <c r="E14" s="38" t="s">
        <v>95</v>
      </c>
      <c r="F14" s="39" t="s">
        <v>96</v>
      </c>
      <c r="G14" s="40" t="s">
        <v>97</v>
      </c>
      <c r="H14" s="4" t="s">
        <v>98</v>
      </c>
      <c r="I14" s="4" t="s">
        <v>99</v>
      </c>
      <c r="J14" s="2" t="s">
        <v>636</v>
      </c>
      <c r="K14" s="2" t="s">
        <v>637</v>
      </c>
      <c r="L14" s="5"/>
    </row>
    <row r="15">
      <c r="A15" s="37" t="s">
        <v>102</v>
      </c>
      <c r="B15" s="16">
        <v>0.0</v>
      </c>
      <c r="C15" s="37" t="s">
        <v>103</v>
      </c>
      <c r="D15" s="42">
        <v>0.6</v>
      </c>
      <c r="E15" s="43">
        <f t="shared" ref="E15:E24" si="1">$B$11</f>
        <v>0.2414</v>
      </c>
      <c r="F15" s="39">
        <f t="shared" ref="F15:F26" si="2">$B$10/10</f>
        <v>0.008333333333</v>
      </c>
      <c r="G15" s="40">
        <f t="shared" ref="G15:G26" si="3">0.5/3</f>
        <v>0.1666666667</v>
      </c>
      <c r="H15" s="4">
        <f>A!$B$3 * 3</f>
        <v>224.9868</v>
      </c>
      <c r="I15" s="4">
        <f>A!$B$2*E15</f>
        <v>148.8564583</v>
      </c>
      <c r="J15" s="9">
        <f>B15/A!$B$3</f>
        <v>0</v>
      </c>
      <c r="K15" s="9" t="str">
        <f t="shared" ref="K15:K26" si="4">IF(J15 &lt; 0.25, "SI", "NO")</f>
        <v>SI</v>
      </c>
    </row>
    <row r="16">
      <c r="A16" s="37" t="s">
        <v>104</v>
      </c>
      <c r="B16" s="9">
        <f t="shared" ref="B16:B26" si="5">B15+F15*(D15*I15-($B$9*(G15+B15/H15)^(1/2)))</f>
        <v>0.7442822913</v>
      </c>
      <c r="C16" s="37" t="s">
        <v>105</v>
      </c>
      <c r="D16" s="36">
        <f>D15+(F15*B15*(A!$B$8-D15)/(A!$B$12*A!$B$10))</f>
        <v>0.6</v>
      </c>
      <c r="E16" s="43">
        <f t="shared" si="1"/>
        <v>0.2414</v>
      </c>
      <c r="F16" s="39">
        <f t="shared" si="2"/>
        <v>0.008333333333</v>
      </c>
      <c r="G16" s="40">
        <f t="shared" si="3"/>
        <v>0.1666666667</v>
      </c>
      <c r="H16" s="4">
        <f>A!$B$3 * 3</f>
        <v>224.9868</v>
      </c>
      <c r="I16" s="4">
        <f>A!$B$2*E16</f>
        <v>148.8564583</v>
      </c>
      <c r="J16" s="9">
        <f>B16/A!$B$3</f>
        <v>0.009924346112</v>
      </c>
      <c r="K16" s="9" t="str">
        <f t="shared" si="4"/>
        <v>SI</v>
      </c>
    </row>
    <row r="17">
      <c r="A17" s="37" t="s">
        <v>106</v>
      </c>
      <c r="B17" s="9">
        <f t="shared" si="5"/>
        <v>1.488564583</v>
      </c>
      <c r="C17" s="37" t="s">
        <v>107</v>
      </c>
      <c r="D17" s="36">
        <f>D16+(F16*B16*(A!$B$8-D16)/(A!$B$12*A!$B$10))</f>
        <v>0.6000298998</v>
      </c>
      <c r="E17" s="43">
        <f t="shared" si="1"/>
        <v>0.2414</v>
      </c>
      <c r="F17" s="39">
        <f t="shared" si="2"/>
        <v>0.008333333333</v>
      </c>
      <c r="G17" s="40">
        <f t="shared" si="3"/>
        <v>0.1666666667</v>
      </c>
      <c r="H17" s="4">
        <f>A!$B$3 * 3</f>
        <v>224.9868</v>
      </c>
      <c r="I17" s="4">
        <f>A!$B$2*E17</f>
        <v>148.8564583</v>
      </c>
      <c r="J17" s="9">
        <f>B17/A!$B$3</f>
        <v>0.01984869222</v>
      </c>
      <c r="K17" s="9" t="str">
        <f t="shared" si="4"/>
        <v>SI</v>
      </c>
    </row>
    <row r="18">
      <c r="A18" s="37" t="s">
        <v>108</v>
      </c>
      <c r="B18" s="9">
        <f t="shared" si="5"/>
        <v>2.232883964</v>
      </c>
      <c r="C18" s="37" t="s">
        <v>109</v>
      </c>
      <c r="D18" s="36">
        <f>D17+(F17*B17*(A!$B$8-D17)/(A!$B$12*A!$B$10))</f>
        <v>0.6000896935</v>
      </c>
      <c r="E18" s="43">
        <f t="shared" si="1"/>
        <v>0.2414</v>
      </c>
      <c r="F18" s="39">
        <f t="shared" si="2"/>
        <v>0.008333333333</v>
      </c>
      <c r="G18" s="40">
        <f t="shared" si="3"/>
        <v>0.1666666667</v>
      </c>
      <c r="H18" s="4">
        <f>A!$B$3 * 3</f>
        <v>224.9868</v>
      </c>
      <c r="I18" s="4">
        <f>A!$B$2*E18</f>
        <v>148.8564583</v>
      </c>
      <c r="J18" s="9">
        <f>B18/A!$B$3</f>
        <v>0.0297735329</v>
      </c>
      <c r="K18" s="9" t="str">
        <f t="shared" si="4"/>
        <v>SI</v>
      </c>
    </row>
    <row r="19">
      <c r="A19" s="37" t="s">
        <v>110</v>
      </c>
      <c r="B19" s="9">
        <f t="shared" si="5"/>
        <v>2.977277517</v>
      </c>
      <c r="C19" s="37" t="s">
        <v>111</v>
      </c>
      <c r="D19" s="36">
        <f>D18+(F18*B18*(A!$B$8-D18)/(A!$B$12*A!$B$10))</f>
        <v>0.6001793676</v>
      </c>
      <c r="E19" s="43">
        <f t="shared" si="1"/>
        <v>0.2414</v>
      </c>
      <c r="F19" s="39">
        <f t="shared" si="2"/>
        <v>0.008333333333</v>
      </c>
      <c r="G19" s="40">
        <f t="shared" si="3"/>
        <v>0.1666666667</v>
      </c>
      <c r="H19" s="4">
        <f>A!$B$3 * 3</f>
        <v>224.9868</v>
      </c>
      <c r="I19" s="4">
        <f>A!$B$2*E19</f>
        <v>148.8564583</v>
      </c>
      <c r="J19" s="9">
        <f>B19/A!$B$3</f>
        <v>0.03969936259</v>
      </c>
      <c r="K19" s="9" t="str">
        <f t="shared" si="4"/>
        <v>SI</v>
      </c>
    </row>
    <row r="20">
      <c r="A20" s="37" t="s">
        <v>112</v>
      </c>
      <c r="B20" s="62">
        <f t="shared" si="5"/>
        <v>3.721782309</v>
      </c>
      <c r="C20" s="37" t="s">
        <v>113</v>
      </c>
      <c r="D20" s="36">
        <f>D19+(F19*B19*(A!$B$8-D19)/(A!$B$12*A!$B$10))</f>
        <v>0.6002989013</v>
      </c>
      <c r="E20" s="43">
        <f t="shared" si="1"/>
        <v>0.2414</v>
      </c>
      <c r="F20" s="39">
        <f t="shared" si="2"/>
        <v>0.008333333333</v>
      </c>
      <c r="G20" s="40">
        <f t="shared" si="3"/>
        <v>0.1666666667</v>
      </c>
      <c r="H20" s="4">
        <f>A!$B$3 * 3</f>
        <v>224.9868</v>
      </c>
      <c r="I20" s="4">
        <f>A!$B$2*E20</f>
        <v>148.8564583</v>
      </c>
      <c r="J20" s="9">
        <f>B20/A!$B$3</f>
        <v>0.04962667555</v>
      </c>
      <c r="K20" s="9" t="str">
        <f t="shared" si="4"/>
        <v>SI</v>
      </c>
    </row>
    <row r="21">
      <c r="A21" s="37" t="s">
        <v>114</v>
      </c>
      <c r="B21" s="9">
        <f t="shared" si="5"/>
        <v>4.466435378</v>
      </c>
      <c r="C21" s="37" t="s">
        <v>115</v>
      </c>
      <c r="D21" s="36">
        <f>D20+(F20*B20*(A!$B$8-D20)/(A!$B$12*A!$B$10))</f>
        <v>0.6004482663</v>
      </c>
      <c r="E21" s="43">
        <f t="shared" si="1"/>
        <v>0.2414</v>
      </c>
      <c r="F21" s="39">
        <f t="shared" si="2"/>
        <v>0.008333333333</v>
      </c>
      <c r="G21" s="40">
        <f t="shared" si="3"/>
        <v>0.1666666667</v>
      </c>
      <c r="H21" s="4">
        <f>A!$B$3 * 3</f>
        <v>224.9868</v>
      </c>
      <c r="I21" s="4">
        <f>A!$B$2*E21</f>
        <v>148.8564583</v>
      </c>
      <c r="J21" s="9">
        <f>B21/A!$B$3</f>
        <v>0.05955596566</v>
      </c>
      <c r="K21" s="9" t="str">
        <f t="shared" si="4"/>
        <v>SI</v>
      </c>
    </row>
    <row r="22">
      <c r="A22" s="37" t="s">
        <v>116</v>
      </c>
      <c r="B22" s="9">
        <f t="shared" si="5"/>
        <v>5.211273731</v>
      </c>
      <c r="C22" s="37" t="s">
        <v>117</v>
      </c>
      <c r="D22" s="36">
        <f>D21+(F21*B21*(A!$B$8-D21)/(A!$B$12*A!$B$10))</f>
        <v>0.6006274269</v>
      </c>
      <c r="E22" s="43">
        <f t="shared" si="1"/>
        <v>0.2414</v>
      </c>
      <c r="F22" s="39">
        <f t="shared" si="2"/>
        <v>0.008333333333</v>
      </c>
      <c r="G22" s="40">
        <f t="shared" si="3"/>
        <v>0.1666666667</v>
      </c>
      <c r="H22" s="4">
        <f>A!$B$3 * 3</f>
        <v>224.9868</v>
      </c>
      <c r="I22" s="4">
        <f>A!$B$2*E22</f>
        <v>148.8564583</v>
      </c>
      <c r="J22" s="9">
        <f>B22/A!$B$3</f>
        <v>0.06948772636</v>
      </c>
      <c r="K22" s="9" t="str">
        <f t="shared" si="4"/>
        <v>SI</v>
      </c>
    </row>
    <row r="23">
      <c r="A23" s="37" t="s">
        <v>118</v>
      </c>
      <c r="B23" s="9">
        <f t="shared" si="5"/>
        <v>5.956334326</v>
      </c>
      <c r="C23" s="37" t="s">
        <v>119</v>
      </c>
      <c r="D23" s="36">
        <f>D22+(F22*B22*(A!$B$8-D22)/(A!$B$12*A!$B$10))</f>
        <v>0.6008363398</v>
      </c>
      <c r="E23" s="43">
        <f t="shared" si="1"/>
        <v>0.2414</v>
      </c>
      <c r="F23" s="39">
        <f t="shared" si="2"/>
        <v>0.008333333333</v>
      </c>
      <c r="G23" s="40">
        <f t="shared" si="3"/>
        <v>0.1666666667</v>
      </c>
      <c r="H23" s="4">
        <f>A!$B$3 * 3</f>
        <v>224.9868</v>
      </c>
      <c r="I23" s="4">
        <f>A!$B$2*E23</f>
        <v>148.8564583</v>
      </c>
      <c r="J23" s="9">
        <f>B23/A!$B$3</f>
        <v>0.07942245047</v>
      </c>
      <c r="K23" s="9" t="str">
        <f t="shared" si="4"/>
        <v>SI</v>
      </c>
    </row>
    <row r="24">
      <c r="A24" s="37" t="s">
        <v>120</v>
      </c>
      <c r="B24" s="9">
        <f t="shared" si="5"/>
        <v>6.701654073</v>
      </c>
      <c r="C24" s="37" t="s">
        <v>121</v>
      </c>
      <c r="D24" s="36">
        <f>D23+(F23*B23*(A!$B$8-D23)/(A!$B$12*A!$B$10))</f>
        <v>0.6010749547</v>
      </c>
      <c r="E24" s="43">
        <f t="shared" si="1"/>
        <v>0.2414</v>
      </c>
      <c r="F24" s="39">
        <f t="shared" si="2"/>
        <v>0.008333333333</v>
      </c>
      <c r="G24" s="40">
        <f t="shared" si="3"/>
        <v>0.1666666667</v>
      </c>
      <c r="H24" s="4">
        <f>A!$B$3 * 3</f>
        <v>224.9868</v>
      </c>
      <c r="I24" s="4">
        <f>A!$B$2*E24</f>
        <v>148.8564583</v>
      </c>
      <c r="J24" s="9">
        <f>B24/A!$B$3</f>
        <v>0.08936063013</v>
      </c>
      <c r="K24" s="9" t="str">
        <f t="shared" si="4"/>
        <v>SI</v>
      </c>
    </row>
    <row r="25">
      <c r="A25" s="37" t="s">
        <v>122</v>
      </c>
      <c r="B25" s="44">
        <f t="shared" si="5"/>
        <v>7.447269814</v>
      </c>
      <c r="C25" s="37" t="s">
        <v>123</v>
      </c>
      <c r="D25" s="36">
        <f>D24+(F24*B24*(A!$B$8-D24)/(A!$B$12*A!$B$10))</f>
        <v>0.6013432134</v>
      </c>
      <c r="E25" s="19">
        <v>0.0</v>
      </c>
      <c r="F25" s="63">
        <f t="shared" si="2"/>
        <v>0.008333333333</v>
      </c>
      <c r="G25" s="40">
        <f t="shared" si="3"/>
        <v>0.1666666667</v>
      </c>
      <c r="H25" s="4">
        <f>A!$B$3 * 3</f>
        <v>224.9868</v>
      </c>
      <c r="I25" s="4">
        <f>A!$B$2*E25</f>
        <v>0</v>
      </c>
      <c r="J25" s="9">
        <f>B25/A!$B$3</f>
        <v>0.09930275661</v>
      </c>
      <c r="K25" s="9" t="str">
        <f t="shared" si="4"/>
        <v>SI</v>
      </c>
    </row>
    <row r="26">
      <c r="A26" s="37" t="s">
        <v>124</v>
      </c>
      <c r="B26" s="9">
        <f t="shared" si="5"/>
        <v>7.447269814</v>
      </c>
      <c r="C26" s="37" t="s">
        <v>125</v>
      </c>
      <c r="D26" s="36">
        <f>D25+(F25*B25*(A!$B$8-D25)/(A!$B$12*A!$B$10))</f>
        <v>0.6016410507</v>
      </c>
      <c r="E26" s="19">
        <v>0.0</v>
      </c>
      <c r="F26" s="63">
        <f t="shared" si="2"/>
        <v>0.008333333333</v>
      </c>
      <c r="G26" s="40">
        <f t="shared" si="3"/>
        <v>0.1666666667</v>
      </c>
      <c r="H26" s="4">
        <f>A!$B$3 * 3</f>
        <v>224.9868</v>
      </c>
      <c r="I26" s="4">
        <f>A!$B$2*E26</f>
        <v>0</v>
      </c>
      <c r="J26" s="9">
        <f>B26/A!$B$3</f>
        <v>0.09930275661</v>
      </c>
      <c r="K26" s="9" t="str">
        <f t="shared" si="4"/>
        <v>SI</v>
      </c>
    </row>
    <row r="27">
      <c r="G27" s="30"/>
    </row>
    <row r="28">
      <c r="G28" s="30"/>
    </row>
    <row r="29">
      <c r="G29" s="30"/>
    </row>
    <row r="30">
      <c r="G30" s="30"/>
    </row>
    <row r="31">
      <c r="G31" s="30"/>
    </row>
    <row r="32">
      <c r="G32" s="30"/>
    </row>
    <row r="33">
      <c r="A33" s="34" t="s">
        <v>10</v>
      </c>
      <c r="B33" s="24">
        <v>0.0</v>
      </c>
      <c r="C33" s="2" t="s">
        <v>635</v>
      </c>
      <c r="G33" s="30"/>
    </row>
    <row r="34">
      <c r="A34" s="24" t="s">
        <v>78</v>
      </c>
      <c r="B34" s="25">
        <f>10/60</f>
        <v>0.1666666667</v>
      </c>
      <c r="G34" s="30"/>
    </row>
    <row r="35">
      <c r="A35" s="24" t="s">
        <v>79</v>
      </c>
      <c r="B35" s="24">
        <f>190.7/1000</f>
        <v>0.1907</v>
      </c>
      <c r="G35" s="30"/>
    </row>
    <row r="36">
      <c r="A36" s="4" t="s">
        <v>91</v>
      </c>
      <c r="B36" s="4">
        <v>2.0</v>
      </c>
      <c r="G36" s="30"/>
    </row>
    <row r="37">
      <c r="D37" s="36"/>
      <c r="E37" s="12" t="s">
        <v>92</v>
      </c>
    </row>
    <row r="38">
      <c r="A38" s="37" t="s">
        <v>93</v>
      </c>
      <c r="C38" s="37" t="s">
        <v>94</v>
      </c>
      <c r="D38" s="36"/>
      <c r="E38" s="38" t="s">
        <v>95</v>
      </c>
      <c r="F38" s="39" t="s">
        <v>96</v>
      </c>
      <c r="G38" s="40" t="s">
        <v>97</v>
      </c>
      <c r="H38" s="4" t="s">
        <v>98</v>
      </c>
      <c r="I38" s="4" t="s">
        <v>99</v>
      </c>
      <c r="J38" s="2" t="s">
        <v>636</v>
      </c>
      <c r="K38" s="2" t="s">
        <v>637</v>
      </c>
    </row>
    <row r="39">
      <c r="A39" s="37" t="s">
        <v>102</v>
      </c>
      <c r="B39" s="16">
        <v>0.0</v>
      </c>
      <c r="C39" s="37" t="s">
        <v>103</v>
      </c>
      <c r="D39" s="42">
        <v>0.6</v>
      </c>
      <c r="E39" s="43">
        <f t="shared" ref="E39:E48" si="6">$B$35</f>
        <v>0.1907</v>
      </c>
      <c r="F39" s="39">
        <f t="shared" ref="F39:F50" si="7">$B$34/10</f>
        <v>0.01666666667</v>
      </c>
      <c r="G39" s="40">
        <f t="shared" ref="G39:G50" si="8">0.5/3</f>
        <v>0.1666666667</v>
      </c>
      <c r="H39" s="4">
        <f>A!$B$3 * 3</f>
        <v>224.9868</v>
      </c>
      <c r="I39" s="4">
        <f>A!$B$2*E39</f>
        <v>117.5929022</v>
      </c>
      <c r="J39" s="9">
        <f>B39/A!$B$3</f>
        <v>0</v>
      </c>
      <c r="K39" s="9" t="str">
        <f t="shared" ref="K39:K50" si="9">IF(J39 &lt; 0.25, "SI", "NO")</f>
        <v>SI</v>
      </c>
    </row>
    <row r="40">
      <c r="A40" s="37" t="s">
        <v>104</v>
      </c>
      <c r="B40" s="9">
        <f t="shared" ref="B40:B50" si="10">B39+F39*(D39*I39-($B$33*(G39+B39/H39)^(1/2)))</f>
        <v>1.175929022</v>
      </c>
      <c r="C40" s="37" t="s">
        <v>105</v>
      </c>
      <c r="D40" s="36">
        <f>D39+(F39*B39*(A!$B$8-D39)/(A!$B$12*A!$B$10))</f>
        <v>0.6</v>
      </c>
      <c r="E40" s="43">
        <f t="shared" si="6"/>
        <v>0.1907</v>
      </c>
      <c r="F40" s="39">
        <f t="shared" si="7"/>
        <v>0.01666666667</v>
      </c>
      <c r="G40" s="40">
        <f t="shared" si="8"/>
        <v>0.1666666667</v>
      </c>
      <c r="H40" s="4">
        <f>A!$B$3 * 3</f>
        <v>224.9868</v>
      </c>
      <c r="I40" s="4">
        <f>A!$B$2*E40</f>
        <v>117.5929022</v>
      </c>
      <c r="J40" s="9">
        <f>B40/A!$B$3</f>
        <v>0.01567997352</v>
      </c>
      <c r="K40" s="9" t="str">
        <f t="shared" si="9"/>
        <v>SI</v>
      </c>
    </row>
    <row r="41">
      <c r="A41" s="37" t="s">
        <v>106</v>
      </c>
      <c r="B41" s="9">
        <f t="shared" si="10"/>
        <v>2.351858044</v>
      </c>
      <c r="C41" s="37" t="s">
        <v>107</v>
      </c>
      <c r="D41" s="36">
        <f>D40+(F40*B40*(A!$B$8-D40)/(A!$B$12*A!$B$10))</f>
        <v>0.6000944804</v>
      </c>
      <c r="E41" s="43">
        <f t="shared" si="6"/>
        <v>0.1907</v>
      </c>
      <c r="F41" s="39">
        <f t="shared" si="7"/>
        <v>0.01666666667</v>
      </c>
      <c r="G41" s="40">
        <f t="shared" si="8"/>
        <v>0.1666666667</v>
      </c>
      <c r="H41" s="4">
        <f>A!$B$3 * 3</f>
        <v>224.9868</v>
      </c>
      <c r="I41" s="4">
        <f>A!$B$2*E41</f>
        <v>117.5929022</v>
      </c>
      <c r="J41" s="9">
        <f>B41/A!$B$3</f>
        <v>0.03135994704</v>
      </c>
      <c r="K41" s="9" t="str">
        <f t="shared" si="9"/>
        <v>SI</v>
      </c>
    </row>
    <row r="42">
      <c r="A42" s="37" t="s">
        <v>108</v>
      </c>
      <c r="B42" s="9">
        <f t="shared" si="10"/>
        <v>3.527972236</v>
      </c>
      <c r="C42" s="37" t="s">
        <v>109</v>
      </c>
      <c r="D42" s="36">
        <f>D41+(F41*B41*(A!$B$8-D41)/(A!$B$12*A!$B$10))</f>
        <v>0.6002833818</v>
      </c>
      <c r="E42" s="43">
        <f t="shared" si="6"/>
        <v>0.1907</v>
      </c>
      <c r="F42" s="39">
        <f t="shared" si="7"/>
        <v>0.01666666667</v>
      </c>
      <c r="G42" s="40">
        <f t="shared" si="8"/>
        <v>0.1666666667</v>
      </c>
      <c r="H42" s="4">
        <f>A!$B$3 * 3</f>
        <v>224.9868</v>
      </c>
      <c r="I42" s="4">
        <f>A!$B$2*E42</f>
        <v>117.5929022</v>
      </c>
      <c r="J42" s="9">
        <f>B42/A!$B$3</f>
        <v>0.04704238964</v>
      </c>
      <c r="K42" s="9" t="str">
        <f t="shared" si="9"/>
        <v>SI</v>
      </c>
    </row>
    <row r="43">
      <c r="A43" s="37" t="s">
        <v>110</v>
      </c>
      <c r="B43" s="9">
        <f t="shared" si="10"/>
        <v>4.704456653</v>
      </c>
      <c r="C43" s="37" t="s">
        <v>111</v>
      </c>
      <c r="D43" s="36">
        <f>D42+(F42*B42*(A!$B$8-D42)/(A!$B$12*A!$B$10))</f>
        <v>0.6005665702</v>
      </c>
      <c r="E43" s="43">
        <f t="shared" si="6"/>
        <v>0.1907</v>
      </c>
      <c r="F43" s="39">
        <f t="shared" si="7"/>
        <v>0.01666666667</v>
      </c>
      <c r="G43" s="40">
        <f t="shared" si="8"/>
        <v>0.1666666667</v>
      </c>
      <c r="H43" s="4">
        <f>A!$B$3 * 3</f>
        <v>224.9868</v>
      </c>
      <c r="I43" s="4">
        <f>A!$B$2*E43</f>
        <v>117.5929022</v>
      </c>
      <c r="J43" s="9">
        <f>B43/A!$B$3</f>
        <v>0.06272976886</v>
      </c>
      <c r="K43" s="9" t="str">
        <f t="shared" si="9"/>
        <v>SI</v>
      </c>
    </row>
    <row r="44">
      <c r="A44" s="37" t="s">
        <v>112</v>
      </c>
      <c r="B44" s="62">
        <f t="shared" si="10"/>
        <v>5.881496086</v>
      </c>
      <c r="C44" s="37" t="s">
        <v>113</v>
      </c>
      <c r="D44" s="36">
        <f>D43+(F43*B43*(A!$B$8-D43)/(A!$B$12*A!$B$10))</f>
        <v>0.6009438377</v>
      </c>
      <c r="E44" s="43">
        <f t="shared" si="6"/>
        <v>0.1907</v>
      </c>
      <c r="F44" s="39">
        <f t="shared" si="7"/>
        <v>0.01666666667</v>
      </c>
      <c r="G44" s="40">
        <f t="shared" si="8"/>
        <v>0.1666666667</v>
      </c>
      <c r="H44" s="4">
        <f>A!$B$3 * 3</f>
        <v>224.9868</v>
      </c>
      <c r="I44" s="4">
        <f>A!$B$2*E44</f>
        <v>117.5929022</v>
      </c>
      <c r="J44" s="9">
        <f>B44/A!$B$3</f>
        <v>0.07842454872</v>
      </c>
      <c r="K44" s="9" t="str">
        <f t="shared" si="9"/>
        <v>SI</v>
      </c>
    </row>
    <row r="45">
      <c r="A45" s="37" t="s">
        <v>114</v>
      </c>
      <c r="B45" s="9">
        <f t="shared" si="10"/>
        <v>7.059274918</v>
      </c>
      <c r="C45" s="37" t="s">
        <v>115</v>
      </c>
      <c r="D45" s="36">
        <f>D44+(F44*B44*(A!$B$8-D44)/(A!$B$12*A!$B$10))</f>
        <v>0.6014149019</v>
      </c>
      <c r="E45" s="43">
        <f t="shared" si="6"/>
        <v>0.1907</v>
      </c>
      <c r="F45" s="39">
        <f t="shared" si="7"/>
        <v>0.01666666667</v>
      </c>
      <c r="G45" s="40">
        <f t="shared" si="8"/>
        <v>0.1666666667</v>
      </c>
      <c r="H45" s="4">
        <f>A!$B$3 * 3</f>
        <v>224.9868</v>
      </c>
      <c r="I45" s="4">
        <f>A!$B$2*E45</f>
        <v>117.5929022</v>
      </c>
      <c r="J45" s="9">
        <f>B45/A!$B$3</f>
        <v>0.09412918782</v>
      </c>
      <c r="K45" s="9" t="str">
        <f t="shared" si="9"/>
        <v>SI</v>
      </c>
    </row>
    <row r="46">
      <c r="A46" s="37" t="s">
        <v>116</v>
      </c>
      <c r="B46" s="9">
        <f t="shared" si="10"/>
        <v>8.23797698</v>
      </c>
      <c r="C46" s="37" t="s">
        <v>117</v>
      </c>
      <c r="D46" s="36">
        <f>D45+(F45*B45*(A!$B$8-D45)/(A!$B$12*A!$B$10))</f>
        <v>0.6019794068</v>
      </c>
      <c r="E46" s="43">
        <f t="shared" si="6"/>
        <v>0.1907</v>
      </c>
      <c r="F46" s="39">
        <f t="shared" si="7"/>
        <v>0.01666666667</v>
      </c>
      <c r="G46" s="40">
        <f t="shared" si="8"/>
        <v>0.1666666667</v>
      </c>
      <c r="H46" s="4">
        <f>A!$B$3 * 3</f>
        <v>224.9868</v>
      </c>
      <c r="I46" s="4">
        <f>A!$B$2*E46</f>
        <v>117.5929022</v>
      </c>
      <c r="J46" s="9">
        <f>B46/A!$B$3</f>
        <v>0.1098461374</v>
      </c>
      <c r="K46" s="9" t="str">
        <f t="shared" si="9"/>
        <v>SI</v>
      </c>
    </row>
    <row r="47">
      <c r="A47" s="37" t="s">
        <v>118</v>
      </c>
      <c r="B47" s="9">
        <f t="shared" si="10"/>
        <v>9.417785405</v>
      </c>
      <c r="C47" s="37" t="s">
        <v>119</v>
      </c>
      <c r="D47" s="36">
        <f>D46+(F46*B46*(A!$B$8-D46)/(A!$B$12*A!$B$10))</f>
        <v>0.6026369229</v>
      </c>
      <c r="E47" s="43">
        <f t="shared" si="6"/>
        <v>0.1907</v>
      </c>
      <c r="F47" s="39">
        <f t="shared" si="7"/>
        <v>0.01666666667</v>
      </c>
      <c r="G47" s="40">
        <f t="shared" si="8"/>
        <v>0.1666666667</v>
      </c>
      <c r="H47" s="4">
        <f>A!$B$3 * 3</f>
        <v>224.9868</v>
      </c>
      <c r="I47" s="4">
        <f>A!$B$2*E47</f>
        <v>117.5929022</v>
      </c>
      <c r="J47" s="9">
        <f>B47/A!$B$3</f>
        <v>0.1255778393</v>
      </c>
      <c r="K47" s="9" t="str">
        <f t="shared" si="9"/>
        <v>SI</v>
      </c>
    </row>
    <row r="48">
      <c r="A48" s="37" t="s">
        <v>120</v>
      </c>
      <c r="B48" s="9">
        <f t="shared" si="10"/>
        <v>10.59888248</v>
      </c>
      <c r="C48" s="37" t="s">
        <v>121</v>
      </c>
      <c r="D48" s="36">
        <f>D47+(F47*B47*(A!$B$8-D47)/(A!$B$12*A!$B$10))</f>
        <v>0.6033869473</v>
      </c>
      <c r="E48" s="43">
        <f t="shared" si="6"/>
        <v>0.1907</v>
      </c>
      <c r="F48" s="39">
        <f t="shared" si="7"/>
        <v>0.01666666667</v>
      </c>
      <c r="G48" s="40">
        <f t="shared" si="8"/>
        <v>0.1666666667</v>
      </c>
      <c r="H48" s="4">
        <f>A!$B$3 * 3</f>
        <v>224.9868</v>
      </c>
      <c r="I48" s="4">
        <f>A!$B$2*E48</f>
        <v>117.5929022</v>
      </c>
      <c r="J48" s="9">
        <f>B48/A!$B$3</f>
        <v>0.1413267243</v>
      </c>
      <c r="K48" s="9" t="str">
        <f t="shared" si="9"/>
        <v>SI</v>
      </c>
    </row>
    <row r="49">
      <c r="A49" s="37" t="s">
        <v>122</v>
      </c>
      <c r="B49" s="44">
        <f t="shared" si="10"/>
        <v>11.78144952</v>
      </c>
      <c r="C49" s="37" t="s">
        <v>123</v>
      </c>
      <c r="D49" s="36">
        <f>D48+(F48*B48*(A!$B$8-D48)/(A!$B$12*A!$B$10))</f>
        <v>0.6042289042</v>
      </c>
      <c r="E49" s="19">
        <v>0.0</v>
      </c>
      <c r="F49" s="63">
        <f t="shared" si="7"/>
        <v>0.01666666667</v>
      </c>
      <c r="G49" s="40">
        <f t="shared" si="8"/>
        <v>0.1666666667</v>
      </c>
      <c r="H49" s="4">
        <f>A!$B$3 * 3</f>
        <v>224.9868</v>
      </c>
      <c r="I49" s="4">
        <f>A!$B$2*E49</f>
        <v>0</v>
      </c>
      <c r="J49" s="9">
        <f>B49/A!$B$3</f>
        <v>0.1570952099</v>
      </c>
      <c r="K49" s="9" t="str">
        <f t="shared" si="9"/>
        <v>SI</v>
      </c>
    </row>
    <row r="50">
      <c r="A50" s="37" t="s">
        <v>124</v>
      </c>
      <c r="B50" s="9">
        <f t="shared" si="10"/>
        <v>11.78144952</v>
      </c>
      <c r="C50" s="37" t="s">
        <v>125</v>
      </c>
      <c r="D50" s="36">
        <f>D49+(F49*B49*(A!$B$8-D49)/(A!$B$12*A!$B$10))</f>
        <v>0.6051621456</v>
      </c>
      <c r="E50" s="19">
        <v>0.0</v>
      </c>
      <c r="F50" s="63">
        <f t="shared" si="7"/>
        <v>0.01666666667</v>
      </c>
      <c r="G50" s="40">
        <f t="shared" si="8"/>
        <v>0.1666666667</v>
      </c>
      <c r="H50" s="4">
        <f>A!$B$3 * 3</f>
        <v>224.9868</v>
      </c>
      <c r="I50" s="4">
        <f>A!$B$2*E50</f>
        <v>0</v>
      </c>
      <c r="J50" s="9">
        <f>B50/A!$B$3</f>
        <v>0.1570952099</v>
      </c>
      <c r="K50" s="9" t="str">
        <f t="shared" si="9"/>
        <v>SI</v>
      </c>
    </row>
    <row r="51">
      <c r="G51" s="30"/>
    </row>
    <row r="52">
      <c r="G52" s="30"/>
    </row>
    <row r="53">
      <c r="G53" s="30"/>
    </row>
    <row r="54">
      <c r="G54" s="30"/>
    </row>
    <row r="55">
      <c r="G55" s="30"/>
    </row>
    <row r="56">
      <c r="G56" s="30"/>
    </row>
    <row r="57">
      <c r="A57" s="34" t="s">
        <v>10</v>
      </c>
      <c r="B57" s="24">
        <v>0.0</v>
      </c>
      <c r="C57" s="2" t="s">
        <v>635</v>
      </c>
      <c r="G57" s="30"/>
    </row>
    <row r="58">
      <c r="A58" s="24" t="s">
        <v>78</v>
      </c>
      <c r="B58" s="25">
        <f>15/60</f>
        <v>0.25</v>
      </c>
      <c r="G58" s="30"/>
    </row>
    <row r="59">
      <c r="A59" s="24" t="s">
        <v>79</v>
      </c>
      <c r="B59" s="24">
        <f>162.6/1000</f>
        <v>0.1626</v>
      </c>
      <c r="G59" s="30"/>
    </row>
    <row r="60">
      <c r="A60" s="4" t="s">
        <v>91</v>
      </c>
      <c r="B60" s="4">
        <v>3.0</v>
      </c>
      <c r="G60" s="30"/>
    </row>
    <row r="61">
      <c r="D61" s="36"/>
      <c r="E61" s="12" t="s">
        <v>92</v>
      </c>
    </row>
    <row r="62">
      <c r="A62" s="37" t="s">
        <v>93</v>
      </c>
      <c r="C62" s="37" t="s">
        <v>94</v>
      </c>
      <c r="D62" s="36"/>
      <c r="E62" s="38" t="s">
        <v>95</v>
      </c>
      <c r="F62" s="39" t="s">
        <v>96</v>
      </c>
      <c r="G62" s="40" t="s">
        <v>97</v>
      </c>
      <c r="H62" s="4" t="s">
        <v>98</v>
      </c>
      <c r="I62" s="4" t="s">
        <v>99</v>
      </c>
      <c r="J62" s="2" t="s">
        <v>636</v>
      </c>
      <c r="K62" s="2" t="s">
        <v>637</v>
      </c>
    </row>
    <row r="63">
      <c r="A63" s="37" t="s">
        <v>102</v>
      </c>
      <c r="B63" s="16">
        <v>0.0</v>
      </c>
      <c r="C63" s="37" t="s">
        <v>103</v>
      </c>
      <c r="D63" s="42">
        <v>0.6</v>
      </c>
      <c r="E63" s="43">
        <f t="shared" ref="E63:E77" si="11">$B$59</f>
        <v>0.1626</v>
      </c>
      <c r="F63" s="39">
        <f t="shared" ref="F63:F79" si="12">$B$58/15</f>
        <v>0.01666666667</v>
      </c>
      <c r="G63" s="40">
        <f t="shared" ref="G63:G79" si="13">0.5/3</f>
        <v>0.1666666667</v>
      </c>
      <c r="H63" s="4">
        <f>A!$B$3 * 3</f>
        <v>224.9868</v>
      </c>
      <c r="I63" s="4">
        <f>A!$B$2*E63</f>
        <v>100.2653692</v>
      </c>
      <c r="J63" s="9">
        <f>B63/A!$B$3</f>
        <v>0</v>
      </c>
      <c r="K63" s="9" t="str">
        <f t="shared" ref="K63:K79" si="14">IF(J63 &lt; 0.25, "SI", "NO")</f>
        <v>SI</v>
      </c>
    </row>
    <row r="64">
      <c r="A64" s="37" t="s">
        <v>104</v>
      </c>
      <c r="B64" s="9">
        <f t="shared" ref="B64:B79" si="15">B63+F63*(D63*I63-($B$57*(G63+B63/H63)^(1/2)))</f>
        <v>1.002653692</v>
      </c>
      <c r="C64" s="37" t="s">
        <v>105</v>
      </c>
      <c r="D64" s="36">
        <f>D63+(F63*B63*(A!$B$8-D63)/(A!$B$12*A!$B$10))</f>
        <v>0.6</v>
      </c>
      <c r="E64" s="43">
        <f t="shared" si="11"/>
        <v>0.1626</v>
      </c>
      <c r="F64" s="39">
        <f t="shared" si="12"/>
        <v>0.01666666667</v>
      </c>
      <c r="G64" s="40">
        <f t="shared" si="13"/>
        <v>0.1666666667</v>
      </c>
      <c r="H64" s="4">
        <f>A!$B$3 * 3</f>
        <v>224.9868</v>
      </c>
      <c r="I64" s="4">
        <f>A!$B$2*E64</f>
        <v>100.2653692</v>
      </c>
      <c r="J64" s="9">
        <f>B64/A!$B$3</f>
        <v>0.01336950023</v>
      </c>
      <c r="K64" s="9" t="str">
        <f t="shared" si="14"/>
        <v>SI</v>
      </c>
    </row>
    <row r="65">
      <c r="A65" s="37" t="s">
        <v>106</v>
      </c>
      <c r="B65" s="9">
        <f t="shared" si="15"/>
        <v>2.005307383</v>
      </c>
      <c r="C65" s="37" t="s">
        <v>107</v>
      </c>
      <c r="D65" s="36">
        <f>D64+(F64*B64*(A!$B$8-D64)/(A!$B$12*A!$B$10))</f>
        <v>0.6000805586</v>
      </c>
      <c r="E65" s="43">
        <f t="shared" si="11"/>
        <v>0.1626</v>
      </c>
      <c r="F65" s="39">
        <f t="shared" si="12"/>
        <v>0.01666666667</v>
      </c>
      <c r="G65" s="40">
        <f t="shared" si="13"/>
        <v>0.1666666667</v>
      </c>
      <c r="H65" s="4">
        <f>A!$B$3 * 3</f>
        <v>224.9868</v>
      </c>
      <c r="I65" s="4">
        <f>A!$B$2*E65</f>
        <v>100.2653692</v>
      </c>
      <c r="J65" s="9">
        <f>B65/A!$B$3</f>
        <v>0.02673900046</v>
      </c>
      <c r="K65" s="9" t="str">
        <f t="shared" si="14"/>
        <v>SI</v>
      </c>
    </row>
    <row r="66">
      <c r="A66" s="37" t="s">
        <v>108</v>
      </c>
      <c r="B66" s="9">
        <f t="shared" si="15"/>
        <v>3.008095695</v>
      </c>
      <c r="C66" s="37" t="s">
        <v>109</v>
      </c>
      <c r="D66" s="36">
        <f>D65+(F65*B65*(A!$B$8-D65)/(A!$B$12*A!$B$10))</f>
        <v>0.6002416324</v>
      </c>
      <c r="E66" s="43">
        <f t="shared" si="11"/>
        <v>0.1626</v>
      </c>
      <c r="F66" s="39">
        <f t="shared" si="12"/>
        <v>0.01666666667</v>
      </c>
      <c r="G66" s="40">
        <f t="shared" si="13"/>
        <v>0.1666666667</v>
      </c>
      <c r="H66" s="4">
        <f>A!$B$3 * 3</f>
        <v>224.9868</v>
      </c>
      <c r="I66" s="4">
        <f>A!$B$2*E66</f>
        <v>100.2653692</v>
      </c>
      <c r="J66" s="9">
        <f>B66/A!$B$3</f>
        <v>0.04011029574</v>
      </c>
      <c r="K66" s="9" t="str">
        <f t="shared" si="14"/>
        <v>SI</v>
      </c>
    </row>
    <row r="67">
      <c r="A67" s="37" t="s">
        <v>110</v>
      </c>
      <c r="B67" s="9">
        <f t="shared" si="15"/>
        <v>4.011153176</v>
      </c>
      <c r="C67" s="37" t="s">
        <v>111</v>
      </c>
      <c r="D67" s="36">
        <f>D66+(F66*B66*(A!$B$8-D66)/(A!$B$12*A!$B$10))</f>
        <v>0.6004831243</v>
      </c>
      <c r="E67" s="43">
        <f t="shared" si="11"/>
        <v>0.1626</v>
      </c>
      <c r="F67" s="39">
        <f t="shared" si="12"/>
        <v>0.01666666667</v>
      </c>
      <c r="G67" s="40">
        <f t="shared" si="13"/>
        <v>0.1666666667</v>
      </c>
      <c r="H67" s="4">
        <f>A!$B$3 * 3</f>
        <v>224.9868</v>
      </c>
      <c r="I67" s="4">
        <f>A!$B$2*E67</f>
        <v>100.2653692</v>
      </c>
      <c r="J67" s="9">
        <f>B67/A!$B$3</f>
        <v>0.05348518015</v>
      </c>
      <c r="K67" s="9" t="str">
        <f t="shared" si="14"/>
        <v>SI</v>
      </c>
    </row>
    <row r="68">
      <c r="A68" s="37" t="s">
        <v>112</v>
      </c>
      <c r="B68" s="47">
        <f t="shared" si="15"/>
        <v>5.014614212</v>
      </c>
      <c r="C68" s="37" t="s">
        <v>113</v>
      </c>
      <c r="D68" s="36">
        <f>D67+(F67*B67*(A!$B$8-D67)/(A!$B$12*A!$B$10))</f>
        <v>0.6008048828</v>
      </c>
      <c r="E68" s="43">
        <f t="shared" si="11"/>
        <v>0.1626</v>
      </c>
      <c r="F68" s="39">
        <f t="shared" si="12"/>
        <v>0.01666666667</v>
      </c>
      <c r="G68" s="40">
        <f t="shared" si="13"/>
        <v>0.1666666667</v>
      </c>
      <c r="H68" s="4">
        <f>A!$B$3 * 3</f>
        <v>224.9868</v>
      </c>
      <c r="I68" s="4">
        <f>A!$B$2*E68</f>
        <v>100.2653692</v>
      </c>
      <c r="J68" s="9">
        <f>B68/A!$B$3</f>
        <v>0.06686544559</v>
      </c>
      <c r="K68" s="9" t="str">
        <f t="shared" si="14"/>
        <v>SI</v>
      </c>
    </row>
    <row r="69">
      <c r="A69" s="37" t="s">
        <v>114</v>
      </c>
      <c r="B69" s="9">
        <f t="shared" si="15"/>
        <v>6.018612934</v>
      </c>
      <c r="C69" s="37" t="s">
        <v>115</v>
      </c>
      <c r="D69" s="36">
        <f>D68+(F68*B68*(A!$B$8-D68)/(A!$B$12*A!$B$10))</f>
        <v>0.6012067029</v>
      </c>
      <c r="E69" s="43">
        <f t="shared" si="11"/>
        <v>0.1626</v>
      </c>
      <c r="F69" s="39">
        <f t="shared" si="12"/>
        <v>0.01666666667</v>
      </c>
      <c r="G69" s="40">
        <f t="shared" si="13"/>
        <v>0.1666666667</v>
      </c>
      <c r="H69" s="4">
        <f>A!$B$3 * 3</f>
        <v>224.9868</v>
      </c>
      <c r="I69" s="4">
        <f>A!$B$2*E69</f>
        <v>100.2653692</v>
      </c>
      <c r="J69" s="9">
        <f>B69/A!$B$3</f>
        <v>0.08025288063</v>
      </c>
      <c r="K69" s="9" t="str">
        <f t="shared" si="14"/>
        <v>SI</v>
      </c>
    </row>
    <row r="70">
      <c r="A70" s="37" t="s">
        <v>116</v>
      </c>
      <c r="B70" s="9">
        <f t="shared" si="15"/>
        <v>7.023283134</v>
      </c>
      <c r="C70" s="37" t="s">
        <v>117</v>
      </c>
      <c r="D70" s="36">
        <f>D69+(F69*B69*(A!$B$8-D69)/(A!$B$12*A!$B$10))</f>
        <v>0.6016883254</v>
      </c>
      <c r="E70" s="43">
        <f t="shared" si="11"/>
        <v>0.1626</v>
      </c>
      <c r="F70" s="39">
        <f t="shared" si="12"/>
        <v>0.01666666667</v>
      </c>
      <c r="G70" s="40">
        <f t="shared" si="13"/>
        <v>0.1666666667</v>
      </c>
      <c r="H70" s="4">
        <f>A!$B$3 * 3</f>
        <v>224.9868</v>
      </c>
      <c r="I70" s="4">
        <f>A!$B$2*E70</f>
        <v>100.2653692</v>
      </c>
      <c r="J70" s="9">
        <f>B70/A!$B$3</f>
        <v>0.09364926921</v>
      </c>
      <c r="K70" s="9" t="str">
        <f t="shared" si="14"/>
        <v>SI</v>
      </c>
    </row>
    <row r="71">
      <c r="A71" s="37" t="s">
        <v>118</v>
      </c>
      <c r="B71" s="9">
        <f t="shared" si="15"/>
        <v>8.028758169</v>
      </c>
      <c r="C71" s="37" t="s">
        <v>119</v>
      </c>
      <c r="D71" s="36">
        <f>D70+(F70*B70*(A!$B$8-D70)/(A!$B$12*A!$B$10))</f>
        <v>0.6022494379</v>
      </c>
      <c r="E71" s="43">
        <f t="shared" si="11"/>
        <v>0.1626</v>
      </c>
      <c r="F71" s="39">
        <f t="shared" si="12"/>
        <v>0.01666666667</v>
      </c>
      <c r="G71" s="40">
        <f t="shared" si="13"/>
        <v>0.1666666667</v>
      </c>
      <c r="H71" s="4">
        <f>A!$B$3 * 3</f>
        <v>224.9868</v>
      </c>
      <c r="I71" s="4">
        <f>A!$B$2*E71</f>
        <v>100.2653692</v>
      </c>
      <c r="J71" s="9">
        <f>B71/A!$B$3</f>
        <v>0.1070563896</v>
      </c>
      <c r="K71" s="9" t="str">
        <f t="shared" si="14"/>
        <v>SI</v>
      </c>
    </row>
    <row r="72">
      <c r="A72" s="37" t="s">
        <v>120</v>
      </c>
      <c r="B72" s="9">
        <f t="shared" si="15"/>
        <v>9.035170872</v>
      </c>
      <c r="C72" s="37" t="s">
        <v>121</v>
      </c>
      <c r="D72" s="36">
        <f>D71+(F71*B71*(A!$B$8-D71)/(A!$B$12*A!$B$10))</f>
        <v>0.6028896745</v>
      </c>
      <c r="E72" s="43">
        <f t="shared" si="11"/>
        <v>0.1626</v>
      </c>
      <c r="F72" s="39">
        <f t="shared" si="12"/>
        <v>0.01666666667</v>
      </c>
      <c r="G72" s="40">
        <f t="shared" si="13"/>
        <v>0.1666666667</v>
      </c>
      <c r="H72" s="4">
        <f>A!$B$3 * 3</f>
        <v>224.9868</v>
      </c>
      <c r="I72" s="4">
        <f>A!$B$2*E72</f>
        <v>100.2653692</v>
      </c>
      <c r="J72" s="9">
        <f>B72/A!$B$3</f>
        <v>0.1204760129</v>
      </c>
      <c r="K72" s="9" t="str">
        <f t="shared" si="14"/>
        <v>SI</v>
      </c>
    </row>
    <row r="73">
      <c r="A73" s="37" t="s">
        <v>122</v>
      </c>
      <c r="B73" s="9">
        <f t="shared" si="15"/>
        <v>10.04265347</v>
      </c>
      <c r="C73" s="37" t="s">
        <v>123</v>
      </c>
      <c r="D73" s="36">
        <f>D72+(F72*B72*(A!$B$8-D72)/(A!$B$12*A!$B$10))</f>
        <v>0.6036086162</v>
      </c>
      <c r="E73" s="43">
        <f t="shared" si="11"/>
        <v>0.1626</v>
      </c>
      <c r="F73" s="39">
        <f t="shared" si="12"/>
        <v>0.01666666667</v>
      </c>
      <c r="G73" s="40">
        <f t="shared" si="13"/>
        <v>0.1666666667</v>
      </c>
      <c r="H73" s="4">
        <f>A!$B$3 * 3</f>
        <v>224.9868</v>
      </c>
      <c r="I73" s="4">
        <f>A!$B$2*E73</f>
        <v>100.2653692</v>
      </c>
      <c r="J73" s="9">
        <f>B73/A!$B$3</f>
        <v>0.1339099023</v>
      </c>
      <c r="K73" s="9" t="str">
        <f t="shared" si="14"/>
        <v>SI</v>
      </c>
    </row>
    <row r="74">
      <c r="A74" s="37" t="s">
        <v>124</v>
      </c>
      <c r="B74" s="9">
        <f t="shared" si="15"/>
        <v>11.05133748</v>
      </c>
      <c r="C74" s="37" t="s">
        <v>125</v>
      </c>
      <c r="D74" s="36">
        <f>D73+(F73*B73*(A!$B$8-D73)/(A!$B$12*A!$B$10))</f>
        <v>0.604405791</v>
      </c>
      <c r="E74" s="43">
        <f t="shared" si="11"/>
        <v>0.1626</v>
      </c>
      <c r="F74" s="39">
        <f t="shared" si="12"/>
        <v>0.01666666667</v>
      </c>
      <c r="G74" s="40">
        <f t="shared" si="13"/>
        <v>0.1666666667</v>
      </c>
      <c r="H74" s="4">
        <f>A!$B$3 * 3</f>
        <v>224.9868</v>
      </c>
      <c r="I74" s="4">
        <f>A!$B$2*E74</f>
        <v>100.2653692</v>
      </c>
      <c r="J74" s="9">
        <f>B74/A!$B$3</f>
        <v>0.1473598115</v>
      </c>
      <c r="K74" s="9" t="str">
        <f t="shared" si="14"/>
        <v>SI</v>
      </c>
    </row>
    <row r="75">
      <c r="A75" s="37" t="s">
        <v>126</v>
      </c>
      <c r="B75" s="9">
        <f t="shared" si="15"/>
        <v>12.06135364</v>
      </c>
      <c r="C75" s="37" t="s">
        <v>127</v>
      </c>
      <c r="D75" s="36">
        <f>D74+(F74*B74*(A!$B$8-D74)/(A!$B$12*A!$B$10))</f>
        <v>0.6052806747</v>
      </c>
      <c r="E75" s="43">
        <f t="shared" si="11"/>
        <v>0.1626</v>
      </c>
      <c r="F75" s="39">
        <f t="shared" si="12"/>
        <v>0.01666666667</v>
      </c>
      <c r="G75" s="40">
        <f t="shared" si="13"/>
        <v>0.1666666667</v>
      </c>
      <c r="H75" s="4">
        <f>A!$B$3 * 3</f>
        <v>224.9868</v>
      </c>
      <c r="I75" s="4">
        <f>A!$B$2*E75</f>
        <v>100.2653692</v>
      </c>
      <c r="J75" s="9">
        <f>B75/A!$B$3</f>
        <v>0.1608274838</v>
      </c>
      <c r="K75" s="9" t="str">
        <f t="shared" si="14"/>
        <v>SI</v>
      </c>
    </row>
    <row r="76">
      <c r="A76" s="37" t="s">
        <v>128</v>
      </c>
      <c r="B76" s="9">
        <f t="shared" si="15"/>
        <v>13.07283181</v>
      </c>
      <c r="C76" s="37" t="s">
        <v>129</v>
      </c>
      <c r="D76" s="36">
        <f>D75+(F75*B75*(A!$B$8-D75)/(A!$B$12*A!$B$10))</f>
        <v>0.6062326906</v>
      </c>
      <c r="E76" s="43">
        <f t="shared" si="11"/>
        <v>0.1626</v>
      </c>
      <c r="F76" s="39">
        <f t="shared" si="12"/>
        <v>0.01666666667</v>
      </c>
      <c r="G76" s="40">
        <f t="shared" si="13"/>
        <v>0.1666666667</v>
      </c>
      <c r="H76" s="4">
        <f>A!$B$3 * 3</f>
        <v>224.9868</v>
      </c>
      <c r="I76" s="4">
        <f>A!$B$2*E76</f>
        <v>100.2653692</v>
      </c>
      <c r="J76" s="9">
        <f>B76/A!$B$3</f>
        <v>0.1743146507</v>
      </c>
      <c r="K76" s="9" t="str">
        <f t="shared" si="14"/>
        <v>SI</v>
      </c>
    </row>
    <row r="77">
      <c r="A77" s="37" t="s">
        <v>130</v>
      </c>
      <c r="B77" s="47">
        <f t="shared" si="15"/>
        <v>14.08590089</v>
      </c>
      <c r="C77" s="37" t="s">
        <v>131</v>
      </c>
      <c r="D77" s="36">
        <f>D76+(F76*B76*(A!$B$8-D76)/(A!$B$12*A!$B$10))</f>
        <v>0.6072612104</v>
      </c>
      <c r="E77" s="43">
        <f t="shared" si="11"/>
        <v>0.1626</v>
      </c>
      <c r="F77" s="39">
        <f t="shared" si="12"/>
        <v>0.01666666667</v>
      </c>
      <c r="G77" s="40">
        <f t="shared" si="13"/>
        <v>0.1666666667</v>
      </c>
      <c r="H77" s="4">
        <f>A!$B$3 * 3</f>
        <v>224.9868</v>
      </c>
      <c r="I77" s="4">
        <f>A!$B$2*E77</f>
        <v>100.2653692</v>
      </c>
      <c r="J77" s="9">
        <f>B77/A!$B$3</f>
        <v>0.1878230308</v>
      </c>
      <c r="K77" s="9" t="str">
        <f t="shared" si="14"/>
        <v>SI</v>
      </c>
    </row>
    <row r="78">
      <c r="A78" s="37" t="s">
        <v>132</v>
      </c>
      <c r="B78" s="44">
        <f t="shared" si="15"/>
        <v>15.10068871</v>
      </c>
      <c r="C78" s="37" t="s">
        <v>133</v>
      </c>
      <c r="D78" s="36">
        <f>D77+(F77*B77*(A!$B$8-D77)/(A!$B$12*A!$B$10))</f>
        <v>0.6083655546</v>
      </c>
      <c r="E78" s="5">
        <v>0.0</v>
      </c>
      <c r="F78" s="46">
        <f t="shared" si="12"/>
        <v>0.01666666667</v>
      </c>
      <c r="G78" s="40">
        <f t="shared" si="13"/>
        <v>0.1666666667</v>
      </c>
      <c r="H78" s="4">
        <f>A!$B$3 * 3</f>
        <v>224.9868</v>
      </c>
      <c r="I78" s="4">
        <f>A!$B$2*E78</f>
        <v>0</v>
      </c>
      <c r="J78" s="9">
        <f>B78/A!$B$3</f>
        <v>0.201354329</v>
      </c>
      <c r="K78" s="9" t="str">
        <f t="shared" si="14"/>
        <v>SI</v>
      </c>
    </row>
    <row r="79">
      <c r="A79" s="37" t="s">
        <v>134</v>
      </c>
      <c r="B79" s="9">
        <f t="shared" si="15"/>
        <v>15.10068871</v>
      </c>
      <c r="C79" s="37" t="s">
        <v>135</v>
      </c>
      <c r="D79" s="36">
        <f>D78+(F78*B78*(A!$B$8-D78)/(A!$B$12*A!$B$10))</f>
        <v>0.6095449925</v>
      </c>
      <c r="E79" s="5">
        <v>0.0</v>
      </c>
      <c r="F79" s="46">
        <f t="shared" si="12"/>
        <v>0.01666666667</v>
      </c>
      <c r="G79" s="40">
        <f t="shared" si="13"/>
        <v>0.1666666667</v>
      </c>
      <c r="H79" s="4">
        <f>A!$B$3 * 3</f>
        <v>224.9868</v>
      </c>
      <c r="I79" s="4">
        <f>A!$B$2*E79</f>
        <v>0</v>
      </c>
      <c r="J79" s="9">
        <f>B79/A!$B$3</f>
        <v>0.201354329</v>
      </c>
      <c r="K79" s="9" t="str">
        <f t="shared" si="14"/>
        <v>SI</v>
      </c>
    </row>
    <row r="80">
      <c r="G80" s="30"/>
    </row>
    <row r="81">
      <c r="G81" s="30"/>
    </row>
    <row r="82">
      <c r="G82" s="30"/>
    </row>
    <row r="83">
      <c r="G83" s="30"/>
    </row>
    <row r="84">
      <c r="C84" s="4"/>
      <c r="G84" s="30"/>
    </row>
    <row r="85">
      <c r="A85" s="34" t="s">
        <v>10</v>
      </c>
      <c r="B85" s="24">
        <v>16.0</v>
      </c>
      <c r="C85" s="2" t="s">
        <v>635</v>
      </c>
      <c r="G85" s="30"/>
    </row>
    <row r="86">
      <c r="A86" s="24" t="s">
        <v>78</v>
      </c>
      <c r="B86" s="25">
        <f>30/60</f>
        <v>0.5</v>
      </c>
      <c r="G86" s="30"/>
    </row>
    <row r="87">
      <c r="A87" s="24" t="s">
        <v>79</v>
      </c>
      <c r="B87" s="24">
        <f>119.6/1000</f>
        <v>0.1196</v>
      </c>
      <c r="G87" s="30"/>
    </row>
    <row r="88">
      <c r="A88" s="4" t="s">
        <v>91</v>
      </c>
      <c r="B88" s="4">
        <v>4.0</v>
      </c>
      <c r="G88" s="30"/>
    </row>
    <row r="89">
      <c r="G89" s="30"/>
    </row>
    <row r="90">
      <c r="D90" s="36"/>
      <c r="E90" s="12" t="s">
        <v>92</v>
      </c>
    </row>
    <row r="91">
      <c r="A91" s="37" t="s">
        <v>93</v>
      </c>
      <c r="C91" s="37" t="s">
        <v>94</v>
      </c>
      <c r="D91" s="36"/>
      <c r="E91" s="38" t="s">
        <v>95</v>
      </c>
      <c r="F91" s="39" t="s">
        <v>96</v>
      </c>
      <c r="G91" s="40" t="s">
        <v>97</v>
      </c>
      <c r="H91" s="4" t="s">
        <v>98</v>
      </c>
      <c r="I91" s="4" t="s">
        <v>99</v>
      </c>
      <c r="J91" s="2" t="s">
        <v>636</v>
      </c>
      <c r="K91" s="2" t="s">
        <v>637</v>
      </c>
    </row>
    <row r="92">
      <c r="A92" s="37" t="s">
        <v>102</v>
      </c>
      <c r="B92" s="16">
        <v>0.0</v>
      </c>
      <c r="C92" s="37" t="s">
        <v>103</v>
      </c>
      <c r="D92" s="42">
        <v>0.6</v>
      </c>
      <c r="E92" s="43">
        <f t="shared" ref="E92:E106" si="16">$B$87</f>
        <v>0.1196</v>
      </c>
      <c r="F92" s="39">
        <f t="shared" ref="F92:F108" si="17">$B$86/15</f>
        <v>0.03333333333</v>
      </c>
      <c r="G92" s="40">
        <f t="shared" ref="G92:G108" si="18">0.5/3</f>
        <v>0.1666666667</v>
      </c>
      <c r="H92" s="4">
        <f>A!$B$3 * 3</f>
        <v>224.9868</v>
      </c>
      <c r="I92" s="4">
        <f>A!$B$2*E92</f>
        <v>73.74992713</v>
      </c>
      <c r="J92" s="9">
        <f>B92/A!$B$3</f>
        <v>0</v>
      </c>
      <c r="K92" s="9" t="str">
        <f t="shared" ref="K92:K108" si="19">IF(J92 &lt; 0.25, "SI", "NO")</f>
        <v>SI</v>
      </c>
    </row>
    <row r="93">
      <c r="A93" s="37" t="s">
        <v>104</v>
      </c>
      <c r="B93" s="9">
        <f t="shared" ref="B93:B108" si="20">B92+F92*(D92*I92-($B$85*(G92+B92/H92)^(1/2)))</f>
        <v>1.257266121</v>
      </c>
      <c r="C93" s="37" t="s">
        <v>105</v>
      </c>
      <c r="D93" s="36">
        <f>D92+(F92*B92*(A!$B$8-D92)/(A!$B$12*A!$B$10))</f>
        <v>0.6</v>
      </c>
      <c r="E93" s="43">
        <f t="shared" si="16"/>
        <v>0.1196</v>
      </c>
      <c r="F93" s="39">
        <f t="shared" si="17"/>
        <v>0.03333333333</v>
      </c>
      <c r="G93" s="40">
        <f t="shared" si="18"/>
        <v>0.1666666667</v>
      </c>
      <c r="H93" s="4">
        <f>A!$B$3 * 3</f>
        <v>224.9868</v>
      </c>
      <c r="I93" s="4">
        <f>A!$B$2*E93</f>
        <v>73.74992713</v>
      </c>
      <c r="J93" s="9">
        <f>B93/A!$B$3</f>
        <v>0.0167645318</v>
      </c>
      <c r="K93" s="9" t="str">
        <f t="shared" si="19"/>
        <v>SI</v>
      </c>
    </row>
    <row r="94">
      <c r="A94" s="37" t="s">
        <v>106</v>
      </c>
      <c r="B94" s="9">
        <f t="shared" si="20"/>
        <v>2.510912154</v>
      </c>
      <c r="C94" s="37" t="s">
        <v>107</v>
      </c>
      <c r="D94" s="36">
        <f>D93+(F93*B93*(A!$B$8-D93)/(A!$B$12*A!$B$10))</f>
        <v>0.600202031</v>
      </c>
      <c r="E94" s="43">
        <f t="shared" si="16"/>
        <v>0.1196</v>
      </c>
      <c r="F94" s="39">
        <f t="shared" si="17"/>
        <v>0.03333333333</v>
      </c>
      <c r="G94" s="40">
        <f t="shared" si="18"/>
        <v>0.1666666667</v>
      </c>
      <c r="H94" s="4">
        <f>A!$B$3 * 3</f>
        <v>224.9868</v>
      </c>
      <c r="I94" s="4">
        <f>A!$B$2*E94</f>
        <v>73.74992713</v>
      </c>
      <c r="J94" s="9">
        <f>B94/A!$B$3</f>
        <v>0.03348079293</v>
      </c>
      <c r="K94" s="9" t="str">
        <f t="shared" si="19"/>
        <v>SI</v>
      </c>
    </row>
    <row r="95">
      <c r="A95" s="37" t="s">
        <v>108</v>
      </c>
      <c r="B95" s="9">
        <f t="shared" si="20"/>
        <v>3.761503193</v>
      </c>
      <c r="C95" s="37" t="s">
        <v>109</v>
      </c>
      <c r="D95" s="36">
        <f>D94+(F94*B94*(A!$B$8-D94)/(A!$B$12*A!$B$10))</f>
        <v>0.6006052395</v>
      </c>
      <c r="E95" s="43">
        <f t="shared" si="16"/>
        <v>0.1196</v>
      </c>
      <c r="F95" s="39">
        <f t="shared" si="17"/>
        <v>0.03333333333</v>
      </c>
      <c r="G95" s="40">
        <f t="shared" si="18"/>
        <v>0.1666666667</v>
      </c>
      <c r="H95" s="4">
        <f>A!$B$3 * 3</f>
        <v>224.9868</v>
      </c>
      <c r="I95" s="4">
        <f>A!$B$2*E95</f>
        <v>73.74992713</v>
      </c>
      <c r="J95" s="9">
        <f>B95/A!$B$3</f>
        <v>0.0501563184</v>
      </c>
      <c r="K95" s="9" t="str">
        <f t="shared" si="19"/>
        <v>SI</v>
      </c>
    </row>
    <row r="96">
      <c r="A96" s="37" t="s">
        <v>110</v>
      </c>
      <c r="B96" s="9">
        <f t="shared" si="20"/>
        <v>5.009597474</v>
      </c>
      <c r="C96" s="37" t="s">
        <v>111</v>
      </c>
      <c r="D96" s="36">
        <f>D95+(F95*B95*(A!$B$8-D95)/(A!$B$12*A!$B$10))</f>
        <v>0.6012084588</v>
      </c>
      <c r="E96" s="43">
        <f t="shared" si="16"/>
        <v>0.1196</v>
      </c>
      <c r="F96" s="39">
        <f t="shared" si="17"/>
        <v>0.03333333333</v>
      </c>
      <c r="G96" s="40">
        <f t="shared" si="18"/>
        <v>0.1666666667</v>
      </c>
      <c r="H96" s="4">
        <f>A!$B$3 * 3</f>
        <v>224.9868</v>
      </c>
      <c r="I96" s="4">
        <f>A!$B$2*E96</f>
        <v>73.74992713</v>
      </c>
      <c r="J96" s="9">
        <f>B96/A!$B$3</f>
        <v>0.06679855184</v>
      </c>
      <c r="K96" s="9" t="str">
        <f t="shared" si="19"/>
        <v>SI</v>
      </c>
    </row>
    <row r="97">
      <c r="A97" s="37" t="s">
        <v>112</v>
      </c>
      <c r="B97" s="47">
        <f t="shared" si="20"/>
        <v>6.255745973</v>
      </c>
      <c r="C97" s="37" t="s">
        <v>113</v>
      </c>
      <c r="D97" s="36">
        <f>D96+(F96*B96*(A!$B$8-D96)/(A!$B$12*A!$B$10))</f>
        <v>0.6020102119</v>
      </c>
      <c r="E97" s="43">
        <f t="shared" si="16"/>
        <v>0.1196</v>
      </c>
      <c r="F97" s="39">
        <f t="shared" si="17"/>
        <v>0.03333333333</v>
      </c>
      <c r="G97" s="40">
        <f t="shared" si="18"/>
        <v>0.1666666667</v>
      </c>
      <c r="H97" s="4">
        <f>A!$B$3 * 3</f>
        <v>224.9868</v>
      </c>
      <c r="I97" s="4">
        <f>A!$B$2*E97</f>
        <v>73.74992713</v>
      </c>
      <c r="J97" s="9">
        <f>B97/A!$B$3</f>
        <v>0.08341483998</v>
      </c>
      <c r="K97" s="9" t="str">
        <f t="shared" si="19"/>
        <v>SI</v>
      </c>
    </row>
    <row r="98">
      <c r="A98" s="37" t="s">
        <v>114</v>
      </c>
      <c r="B98" s="9">
        <f t="shared" si="20"/>
        <v>7.500491958</v>
      </c>
      <c r="C98" s="37" t="s">
        <v>115</v>
      </c>
      <c r="D98" s="36">
        <f>D97+(F97*B97*(A!$B$8-D97)/(A!$B$12*A!$B$10))</f>
        <v>0.6030087164</v>
      </c>
      <c r="E98" s="43">
        <f t="shared" si="16"/>
        <v>0.1196</v>
      </c>
      <c r="F98" s="39">
        <f t="shared" si="17"/>
        <v>0.03333333333</v>
      </c>
      <c r="G98" s="40">
        <f t="shared" si="18"/>
        <v>0.1666666667</v>
      </c>
      <c r="H98" s="4">
        <f>A!$B$3 * 3</f>
        <v>224.9868</v>
      </c>
      <c r="I98" s="4">
        <f>A!$B$2*E98</f>
        <v>73.74992713</v>
      </c>
      <c r="J98" s="9">
        <f>B98/A!$B$3</f>
        <v>0.1000124268</v>
      </c>
      <c r="K98" s="9" t="str">
        <f t="shared" si="19"/>
        <v>SI</v>
      </c>
    </row>
    <row r="99">
      <c r="A99" s="37" t="s">
        <v>116</v>
      </c>
      <c r="B99" s="9">
        <f t="shared" si="20"/>
        <v>8.744370533</v>
      </c>
      <c r="C99" s="37" t="s">
        <v>117</v>
      </c>
      <c r="D99" s="36">
        <f>D98+(F98*B98*(A!$B$8-D98)/(A!$B$12*A!$B$10))</f>
        <v>0.6042018882</v>
      </c>
      <c r="E99" s="43">
        <f t="shared" si="16"/>
        <v>0.1196</v>
      </c>
      <c r="F99" s="39">
        <f t="shared" si="17"/>
        <v>0.03333333333</v>
      </c>
      <c r="G99" s="40">
        <f t="shared" si="18"/>
        <v>0.1666666667</v>
      </c>
      <c r="H99" s="4">
        <f>A!$B$3 * 3</f>
        <v>224.9868</v>
      </c>
      <c r="I99" s="4">
        <f>A!$B$2*E99</f>
        <v>73.74992713</v>
      </c>
      <c r="J99" s="9">
        <f>B99/A!$B$3</f>
        <v>0.1165984475</v>
      </c>
      <c r="K99" s="9" t="str">
        <f t="shared" si="19"/>
        <v>SI</v>
      </c>
    </row>
    <row r="100">
      <c r="A100" s="37" t="s">
        <v>118</v>
      </c>
      <c r="B100" s="9">
        <f t="shared" si="20"/>
        <v>9.987908162</v>
      </c>
      <c r="C100" s="37" t="s">
        <v>119</v>
      </c>
      <c r="D100" s="36">
        <f>D99+(F99*B99*(A!$B$8-D99)/(A!$B$12*A!$B$10))</f>
        <v>0.6055873465</v>
      </c>
      <c r="E100" s="43">
        <f t="shared" si="16"/>
        <v>0.1196</v>
      </c>
      <c r="F100" s="39">
        <f t="shared" si="17"/>
        <v>0.03333333333</v>
      </c>
      <c r="G100" s="40">
        <f t="shared" si="18"/>
        <v>0.1666666667</v>
      </c>
      <c r="H100" s="4">
        <f>A!$B$3 * 3</f>
        <v>224.9868</v>
      </c>
      <c r="I100" s="4">
        <f>A!$B$2*E100</f>
        <v>73.74992713</v>
      </c>
      <c r="J100" s="9">
        <f>B100/A!$B$3</f>
        <v>0.133179922</v>
      </c>
      <c r="K100" s="9" t="str">
        <f t="shared" si="19"/>
        <v>SI</v>
      </c>
    </row>
    <row r="101">
      <c r="A101" s="37" t="s">
        <v>120</v>
      </c>
      <c r="B101" s="9">
        <f t="shared" si="20"/>
        <v>11.23162218</v>
      </c>
      <c r="C101" s="37" t="s">
        <v>121</v>
      </c>
      <c r="D101" s="36">
        <f>D100+(F100*B100*(A!$B$8-D100)/(A!$B$12*A!$B$10))</f>
        <v>0.607162419</v>
      </c>
      <c r="E101" s="43">
        <f t="shared" si="16"/>
        <v>0.1196</v>
      </c>
      <c r="F101" s="39">
        <f t="shared" si="17"/>
        <v>0.03333333333</v>
      </c>
      <c r="G101" s="40">
        <f t="shared" si="18"/>
        <v>0.1666666667</v>
      </c>
      <c r="H101" s="4">
        <f>A!$B$3 * 3</f>
        <v>224.9868</v>
      </c>
      <c r="I101" s="4">
        <f>A!$B$2*E101</f>
        <v>73.74992713</v>
      </c>
      <c r="J101" s="9">
        <f>B101/A!$B$3</f>
        <v>0.1497637485</v>
      </c>
      <c r="K101" s="9" t="str">
        <f t="shared" si="19"/>
        <v>SI</v>
      </c>
    </row>
    <row r="102">
      <c r="A102" s="37" t="s">
        <v>122</v>
      </c>
      <c r="B102" s="9">
        <f t="shared" si="20"/>
        <v>12.47602028</v>
      </c>
      <c r="C102" s="37" t="s">
        <v>123</v>
      </c>
      <c r="D102" s="36">
        <f>D101+(F101*B101*(A!$B$8-D101)/(A!$B$12*A!$B$10))</f>
        <v>0.6089241469</v>
      </c>
      <c r="E102" s="43">
        <f t="shared" si="16"/>
        <v>0.1196</v>
      </c>
      <c r="F102" s="39">
        <f t="shared" si="17"/>
        <v>0.03333333333</v>
      </c>
      <c r="G102" s="40">
        <f t="shared" si="18"/>
        <v>0.1666666667</v>
      </c>
      <c r="H102" s="4">
        <f>A!$B$3 * 3</f>
        <v>224.9868</v>
      </c>
      <c r="I102" s="4">
        <f>A!$B$2*E102</f>
        <v>73.74992713</v>
      </c>
      <c r="J102" s="9">
        <f>B102/A!$B$3</f>
        <v>0.1663566966</v>
      </c>
      <c r="K102" s="9" t="str">
        <f t="shared" si="19"/>
        <v>SI</v>
      </c>
    </row>
    <row r="103">
      <c r="A103" s="37" t="s">
        <v>124</v>
      </c>
      <c r="B103" s="9">
        <f t="shared" si="20"/>
        <v>13.72160004</v>
      </c>
      <c r="C103" s="37" t="s">
        <v>125</v>
      </c>
      <c r="D103" s="36">
        <f>D102+(F102*B102*(A!$B$8-D102)/(A!$B$12*A!$B$10))</f>
        <v>0.610869291</v>
      </c>
      <c r="E103" s="43">
        <f t="shared" si="16"/>
        <v>0.1196</v>
      </c>
      <c r="F103" s="39">
        <f t="shared" si="17"/>
        <v>0.03333333333</v>
      </c>
      <c r="G103" s="40">
        <f t="shared" si="18"/>
        <v>0.1666666667</v>
      </c>
      <c r="H103" s="4">
        <f>A!$B$3 * 3</f>
        <v>224.9868</v>
      </c>
      <c r="I103" s="4">
        <f>A!$B$2*E103</f>
        <v>73.74992713</v>
      </c>
      <c r="J103" s="9">
        <f>B103/A!$B$3</f>
        <v>0.1829654011</v>
      </c>
      <c r="K103" s="9" t="str">
        <f t="shared" si="19"/>
        <v>SI</v>
      </c>
    </row>
    <row r="104">
      <c r="A104" s="37" t="s">
        <v>126</v>
      </c>
      <c r="B104" s="9">
        <f t="shared" si="20"/>
        <v>14.96884839</v>
      </c>
      <c r="C104" s="37" t="s">
        <v>127</v>
      </c>
      <c r="D104" s="36">
        <f>D103+(F103*B103*(A!$B$8-D103)/(A!$B$12*A!$B$10))</f>
        <v>0.6129943378</v>
      </c>
      <c r="E104" s="43">
        <f t="shared" si="16"/>
        <v>0.1196</v>
      </c>
      <c r="F104" s="39">
        <f t="shared" si="17"/>
        <v>0.03333333333</v>
      </c>
      <c r="G104" s="40">
        <f t="shared" si="18"/>
        <v>0.1666666667</v>
      </c>
      <c r="H104" s="4">
        <f>A!$B$3 * 3</f>
        <v>224.9868</v>
      </c>
      <c r="I104" s="4">
        <f>A!$B$2*E104</f>
        <v>73.74992713</v>
      </c>
      <c r="J104" s="9">
        <f>B104/A!$B$3</f>
        <v>0.1995963548</v>
      </c>
      <c r="K104" s="9" t="str">
        <f t="shared" si="19"/>
        <v>SI</v>
      </c>
    </row>
    <row r="105">
      <c r="A105" s="37" t="s">
        <v>128</v>
      </c>
      <c r="B105" s="9">
        <f t="shared" si="20"/>
        <v>16.21824113</v>
      </c>
      <c r="C105" s="37" t="s">
        <v>129</v>
      </c>
      <c r="D105" s="36">
        <f>D104+(F104*B104*(A!$B$8-D104)/(A!$B$12*A!$B$10))</f>
        <v>0.6152955062</v>
      </c>
      <c r="E105" s="43">
        <f t="shared" si="16"/>
        <v>0.1196</v>
      </c>
      <c r="F105" s="39">
        <f t="shared" si="17"/>
        <v>0.03333333333</v>
      </c>
      <c r="G105" s="40">
        <f t="shared" si="18"/>
        <v>0.1666666667</v>
      </c>
      <c r="H105" s="4">
        <f>A!$B$3 * 3</f>
        <v>224.9868</v>
      </c>
      <c r="I105" s="4">
        <f>A!$B$2*E105</f>
        <v>73.74992713</v>
      </c>
      <c r="J105" s="9">
        <f>B105/A!$B$3</f>
        <v>0.216255902</v>
      </c>
      <c r="K105" s="9" t="str">
        <f t="shared" si="19"/>
        <v>SI</v>
      </c>
    </row>
    <row r="106">
      <c r="A106" s="37" t="s">
        <v>130</v>
      </c>
      <c r="B106" s="9">
        <f t="shared" si="20"/>
        <v>17.47024241</v>
      </c>
      <c r="C106" s="37" t="s">
        <v>131</v>
      </c>
      <c r="D106" s="36">
        <f>D105+(F105*B105*(A!$B$8-D105)/(A!$B$12*A!$B$10))</f>
        <v>0.6177687538</v>
      </c>
      <c r="E106" s="43">
        <f t="shared" si="16"/>
        <v>0.1196</v>
      </c>
      <c r="F106" s="39">
        <f t="shared" si="17"/>
        <v>0.03333333333</v>
      </c>
      <c r="G106" s="40">
        <f t="shared" si="18"/>
        <v>0.1666666667</v>
      </c>
      <c r="H106" s="4">
        <f>A!$B$3 * 3</f>
        <v>224.9868</v>
      </c>
      <c r="I106" s="4">
        <f>A!$B$2*E106</f>
        <v>73.74992713</v>
      </c>
      <c r="J106" s="9">
        <f>B106/A!$B$3</f>
        <v>0.2329502318</v>
      </c>
      <c r="K106" s="9" t="str">
        <f t="shared" si="19"/>
        <v>SI</v>
      </c>
    </row>
    <row r="107">
      <c r="A107" s="37" t="s">
        <v>132</v>
      </c>
      <c r="B107" s="44">
        <f t="shared" si="20"/>
        <v>18.72530425</v>
      </c>
      <c r="C107" s="37" t="s">
        <v>133</v>
      </c>
      <c r="D107" s="36">
        <f>D106+(F106*B106*(A!$B$8-D106)/(A!$B$12*A!$B$10))</f>
        <v>0.6204097852</v>
      </c>
      <c r="E107" s="5">
        <v>0.0</v>
      </c>
      <c r="F107" s="46">
        <f t="shared" si="17"/>
        <v>0.03333333333</v>
      </c>
      <c r="G107" s="40">
        <f t="shared" si="18"/>
        <v>0.1666666667</v>
      </c>
      <c r="H107" s="4">
        <f>A!$B$3 * 3</f>
        <v>224.9868</v>
      </c>
      <c r="I107" s="4">
        <f>A!$B$2*E107</f>
        <v>0</v>
      </c>
      <c r="J107" s="9">
        <f>B107/A!$B$3</f>
        <v>0.2496853716</v>
      </c>
      <c r="K107" s="9" t="str">
        <f t="shared" si="19"/>
        <v>SI</v>
      </c>
    </row>
    <row r="108">
      <c r="A108" s="37" t="s">
        <v>134</v>
      </c>
      <c r="B108" s="9">
        <f t="shared" si="20"/>
        <v>18.45869353</v>
      </c>
      <c r="C108" s="37" t="s">
        <v>135</v>
      </c>
      <c r="D108" s="36">
        <f>D107+(F107*B107*(A!$B$8-D107)/(A!$B$12*A!$B$10))</f>
        <v>0.6232140587</v>
      </c>
      <c r="E108" s="5">
        <v>0.0</v>
      </c>
      <c r="F108" s="46">
        <f t="shared" si="17"/>
        <v>0.03333333333</v>
      </c>
      <c r="G108" s="40">
        <f t="shared" si="18"/>
        <v>0.1666666667</v>
      </c>
      <c r="H108" s="4">
        <f>A!$B$3 * 3</f>
        <v>224.9868</v>
      </c>
      <c r="I108" s="4">
        <f>A!$B$2*E108</f>
        <v>0</v>
      </c>
      <c r="J108" s="9">
        <f>B108/A!$B$3</f>
        <v>0.2461303533</v>
      </c>
      <c r="K108" s="9" t="str">
        <f t="shared" si="19"/>
        <v>SI</v>
      </c>
    </row>
    <row r="109">
      <c r="G109" s="30"/>
    </row>
    <row r="110">
      <c r="G110" s="30"/>
    </row>
    <row r="111">
      <c r="G111" s="30"/>
    </row>
    <row r="112">
      <c r="G112" s="30"/>
    </row>
    <row r="113">
      <c r="A113" s="34" t="s">
        <v>10</v>
      </c>
      <c r="B113" s="24">
        <v>30.0</v>
      </c>
      <c r="C113" s="2" t="s">
        <v>635</v>
      </c>
      <c r="G113" s="30"/>
    </row>
    <row r="114">
      <c r="A114" s="24" t="s">
        <v>78</v>
      </c>
      <c r="B114" s="24">
        <v>1.0</v>
      </c>
      <c r="G114" s="30"/>
    </row>
    <row r="115">
      <c r="A115" s="24" t="s">
        <v>79</v>
      </c>
      <c r="B115" s="24">
        <f> 85 / 1000</f>
        <v>0.085</v>
      </c>
      <c r="G115" s="30"/>
    </row>
    <row r="116">
      <c r="A116" s="4" t="s">
        <v>91</v>
      </c>
      <c r="B116" s="4">
        <v>5.0</v>
      </c>
      <c r="G116" s="30"/>
    </row>
    <row r="117">
      <c r="G117" s="30"/>
    </row>
    <row r="118">
      <c r="D118" s="36"/>
      <c r="E118" s="12" t="s">
        <v>92</v>
      </c>
    </row>
    <row r="119">
      <c r="A119" s="37" t="s">
        <v>93</v>
      </c>
      <c r="C119" s="37" t="s">
        <v>94</v>
      </c>
      <c r="D119" s="36"/>
      <c r="E119" s="38" t="s">
        <v>95</v>
      </c>
      <c r="F119" s="39" t="s">
        <v>96</v>
      </c>
      <c r="G119" s="40" t="s">
        <v>97</v>
      </c>
      <c r="H119" s="4" t="s">
        <v>98</v>
      </c>
      <c r="I119" s="4" t="s">
        <v>99</v>
      </c>
      <c r="J119" s="2" t="s">
        <v>636</v>
      </c>
      <c r="K119" s="2" t="s">
        <v>637</v>
      </c>
    </row>
    <row r="120">
      <c r="A120" s="37" t="s">
        <v>102</v>
      </c>
      <c r="B120" s="16">
        <v>0.0</v>
      </c>
      <c r="C120" s="37" t="s">
        <v>103</v>
      </c>
      <c r="D120" s="42">
        <v>0.6</v>
      </c>
      <c r="E120" s="43">
        <f t="shared" ref="E120:E149" si="21">$B$115</f>
        <v>0.085</v>
      </c>
      <c r="F120" s="39">
        <f t="shared" ref="F120:F151" si="22">$B$114/30</f>
        <v>0.03333333333</v>
      </c>
      <c r="G120" s="40">
        <f t="shared" ref="G120:G151" si="23">0.5/3</f>
        <v>0.1666666667</v>
      </c>
      <c r="H120" s="4">
        <f>A!$B$3 * 3</f>
        <v>224.9868</v>
      </c>
      <c r="I120" s="4">
        <f>A!$B$2*E120</f>
        <v>52.41424587</v>
      </c>
      <c r="J120" s="9">
        <f>B120/A!$B$3</f>
        <v>0</v>
      </c>
      <c r="K120" s="9" t="str">
        <f t="shared" ref="K120:K151" si="24">IF(J120 &lt; 0.25, "SI", "NO")</f>
        <v>SI</v>
      </c>
    </row>
    <row r="121">
      <c r="A121" s="37" t="s">
        <v>104</v>
      </c>
      <c r="B121" s="9">
        <f t="shared" ref="B121:B151" si="25">B120+F120*(D120*I120-($B$113*(G120+B120/H120)^(1/2)))</f>
        <v>0.6400366269</v>
      </c>
      <c r="C121" s="37" t="s">
        <v>105</v>
      </c>
      <c r="D121" s="36">
        <f>D120+(F120*B120*(A!$B$8-D120)/(A!$B$12*A!$B$10))</f>
        <v>0.6</v>
      </c>
      <c r="E121" s="43">
        <f t="shared" si="21"/>
        <v>0.085</v>
      </c>
      <c r="F121" s="39">
        <f t="shared" si="22"/>
        <v>0.03333333333</v>
      </c>
      <c r="G121" s="40">
        <f t="shared" si="23"/>
        <v>0.1666666667</v>
      </c>
      <c r="H121" s="4">
        <f>A!$B$3 * 3</f>
        <v>224.9868</v>
      </c>
      <c r="I121" s="4">
        <f>A!$B$2*E121</f>
        <v>52.41424587</v>
      </c>
      <c r="J121" s="9">
        <f>B121/A!$B$3</f>
        <v>0.008534322372</v>
      </c>
      <c r="K121" s="9" t="str">
        <f t="shared" si="24"/>
        <v>SI</v>
      </c>
    </row>
    <row r="122">
      <c r="A122" s="37" t="s">
        <v>106</v>
      </c>
      <c r="B122" s="9">
        <f t="shared" si="25"/>
        <v>1.276603873</v>
      </c>
      <c r="C122" s="37" t="s">
        <v>107</v>
      </c>
      <c r="D122" s="36">
        <f>D121+(F121*B121*(A!$B$8-D121)/(A!$B$12*A!$B$10))</f>
        <v>0.6001028479</v>
      </c>
      <c r="E122" s="43">
        <f t="shared" si="21"/>
        <v>0.085</v>
      </c>
      <c r="F122" s="39">
        <f t="shared" si="22"/>
        <v>0.03333333333</v>
      </c>
      <c r="G122" s="40">
        <f t="shared" si="23"/>
        <v>0.1666666667</v>
      </c>
      <c r="H122" s="4">
        <f>A!$B$3 * 3</f>
        <v>224.9868</v>
      </c>
      <c r="I122" s="4">
        <f>A!$B$2*E122</f>
        <v>52.41424587</v>
      </c>
      <c r="J122" s="9">
        <f>B122/A!$B$3</f>
        <v>0.01702238362</v>
      </c>
      <c r="K122" s="9" t="str">
        <f t="shared" si="24"/>
        <v>SI</v>
      </c>
    </row>
    <row r="123">
      <c r="A123" s="37" t="s">
        <v>108</v>
      </c>
      <c r="B123" s="9">
        <f t="shared" si="25"/>
        <v>1.909928992</v>
      </c>
      <c r="C123" s="37" t="s">
        <v>109</v>
      </c>
      <c r="D123" s="36">
        <f>D122+(F122*B122*(A!$B$8-D122)/(A!$B$12*A!$B$10))</f>
        <v>0.600307916</v>
      </c>
      <c r="E123" s="43">
        <f t="shared" si="21"/>
        <v>0.085</v>
      </c>
      <c r="F123" s="39">
        <f t="shared" si="22"/>
        <v>0.03333333333</v>
      </c>
      <c r="G123" s="40">
        <f t="shared" si="23"/>
        <v>0.1666666667</v>
      </c>
      <c r="H123" s="4">
        <f>A!$B$3 * 3</f>
        <v>224.9868</v>
      </c>
      <c r="I123" s="4">
        <f>A!$B$2*E123</f>
        <v>52.41424587</v>
      </c>
      <c r="J123" s="9">
        <f>B123/A!$B$3</f>
        <v>0.02546721397</v>
      </c>
      <c r="K123" s="9" t="str">
        <f t="shared" si="24"/>
        <v>SI</v>
      </c>
    </row>
    <row r="124">
      <c r="A124" s="37" t="s">
        <v>110</v>
      </c>
      <c r="B124" s="9">
        <f t="shared" si="25"/>
        <v>2.540235768</v>
      </c>
      <c r="C124" s="37" t="s">
        <v>111</v>
      </c>
      <c r="D124" s="36">
        <f>D123+(F123*B123*(A!$B$8-D123)/(A!$B$12*A!$B$10))</f>
        <v>0.6006145089</v>
      </c>
      <c r="E124" s="43">
        <f t="shared" si="21"/>
        <v>0.085</v>
      </c>
      <c r="F124" s="39">
        <f t="shared" si="22"/>
        <v>0.03333333333</v>
      </c>
      <c r="G124" s="40">
        <f t="shared" si="23"/>
        <v>0.1666666667</v>
      </c>
      <c r="H124" s="4">
        <f>A!$B$3 * 3</f>
        <v>224.9868</v>
      </c>
      <c r="I124" s="4">
        <f>A!$B$2*E124</f>
        <v>52.41424587</v>
      </c>
      <c r="J124" s="9">
        <f>B124/A!$B$3</f>
        <v>0.03387179739</v>
      </c>
      <c r="K124" s="9" t="str">
        <f t="shared" si="24"/>
        <v>SI</v>
      </c>
    </row>
    <row r="125">
      <c r="A125" s="37" t="s">
        <v>112</v>
      </c>
      <c r="B125" s="47">
        <f t="shared" si="25"/>
        <v>3.167744505</v>
      </c>
      <c r="C125" s="37" t="s">
        <v>113</v>
      </c>
      <c r="D125" s="36">
        <f>D124+(F124*B124*(A!$B$8-D124)/(A!$B$12*A!$B$10))</f>
        <v>0.601021865</v>
      </c>
      <c r="E125" s="43">
        <f t="shared" si="21"/>
        <v>0.085</v>
      </c>
      <c r="F125" s="39">
        <f t="shared" si="22"/>
        <v>0.03333333333</v>
      </c>
      <c r="G125" s="40">
        <f t="shared" si="23"/>
        <v>0.1666666667</v>
      </c>
      <c r="H125" s="4">
        <f>A!$B$3 * 3</f>
        <v>224.9868</v>
      </c>
      <c r="I125" s="4">
        <f>A!$B$2*E125</f>
        <v>52.41424587</v>
      </c>
      <c r="J125" s="9">
        <f>B125/A!$B$3</f>
        <v>0.04223907143</v>
      </c>
      <c r="K125" s="9" t="str">
        <f t="shared" si="24"/>
        <v>SI</v>
      </c>
    </row>
    <row r="126">
      <c r="A126" s="37" t="s">
        <v>114</v>
      </c>
      <c r="B126" s="9">
        <f t="shared" si="25"/>
        <v>3.792672016</v>
      </c>
      <c r="C126" s="37" t="s">
        <v>115</v>
      </c>
      <c r="D126" s="36">
        <f>D125+(F125*B125*(A!$B$8-D125)/(A!$B$12*A!$B$10))</f>
        <v>0.6015291583</v>
      </c>
      <c r="E126" s="43">
        <f t="shared" si="21"/>
        <v>0.085</v>
      </c>
      <c r="F126" s="39">
        <f t="shared" si="22"/>
        <v>0.03333333333</v>
      </c>
      <c r="G126" s="40">
        <f t="shared" si="23"/>
        <v>0.1666666667</v>
      </c>
      <c r="H126" s="4">
        <f>A!$B$3 * 3</f>
        <v>224.9868</v>
      </c>
      <c r="I126" s="4">
        <f>A!$B$2*E126</f>
        <v>52.41424587</v>
      </c>
      <c r="J126" s="9">
        <f>B126/A!$B$3</f>
        <v>0.0505719271</v>
      </c>
      <c r="K126" s="9" t="str">
        <f t="shared" si="24"/>
        <v>SI</v>
      </c>
    </row>
    <row r="127">
      <c r="A127" s="37" t="s">
        <v>116</v>
      </c>
      <c r="B127" s="9">
        <f t="shared" si="25"/>
        <v>4.415231606</v>
      </c>
      <c r="C127" s="37" t="s">
        <v>117</v>
      </c>
      <c r="D127" s="36">
        <f>D126+(F126*B126*(A!$B$8-D126)/(A!$B$12*A!$B$10))</f>
        <v>0.602135499</v>
      </c>
      <c r="E127" s="43">
        <f t="shared" si="21"/>
        <v>0.085</v>
      </c>
      <c r="F127" s="39">
        <f t="shared" si="22"/>
        <v>0.03333333333</v>
      </c>
      <c r="G127" s="40">
        <f t="shared" si="23"/>
        <v>0.1666666667</v>
      </c>
      <c r="H127" s="4">
        <f>A!$B$3 * 3</f>
        <v>224.9868</v>
      </c>
      <c r="I127" s="4">
        <f>A!$B$2*E127</f>
        <v>52.41424587</v>
      </c>
      <c r="J127" s="9">
        <f>B127/A!$B$3</f>
        <v>0.05887320864</v>
      </c>
      <c r="K127" s="9" t="str">
        <f t="shared" si="24"/>
        <v>SI</v>
      </c>
    </row>
    <row r="128">
      <c r="A128" s="37" t="s">
        <v>118</v>
      </c>
      <c r="B128" s="9">
        <f t="shared" si="25"/>
        <v>5.03563305</v>
      </c>
      <c r="C128" s="37" t="s">
        <v>119</v>
      </c>
      <c r="D128" s="36">
        <f>D127+(F127*B127*(A!$B$8-D127)/(A!$B$12*A!$B$10))</f>
        <v>0.6028399354</v>
      </c>
      <c r="E128" s="43">
        <f t="shared" si="21"/>
        <v>0.085</v>
      </c>
      <c r="F128" s="39">
        <f t="shared" si="22"/>
        <v>0.03333333333</v>
      </c>
      <c r="G128" s="40">
        <f t="shared" si="23"/>
        <v>0.1666666667</v>
      </c>
      <c r="H128" s="4">
        <f>A!$B$3 * 3</f>
        <v>224.9868</v>
      </c>
      <c r="I128" s="4">
        <f>A!$B$2*E128</f>
        <v>52.41424587</v>
      </c>
      <c r="J128" s="9">
        <f>B128/A!$B$3</f>
        <v>0.06714571322</v>
      </c>
      <c r="K128" s="9" t="str">
        <f t="shared" si="24"/>
        <v>SI</v>
      </c>
    </row>
    <row r="129">
      <c r="A129" s="37" t="s">
        <v>120</v>
      </c>
      <c r="B129" s="9">
        <f t="shared" si="25"/>
        <v>5.654082576</v>
      </c>
      <c r="C129" s="37" t="s">
        <v>121</v>
      </c>
      <c r="D129" s="36">
        <f>D128+(F128*B128*(A!$B$8-D128)/(A!$B$12*A!$B$10))</f>
        <v>0.6036414548</v>
      </c>
      <c r="E129" s="43">
        <f t="shared" si="21"/>
        <v>0.085</v>
      </c>
      <c r="F129" s="39">
        <f t="shared" si="22"/>
        <v>0.03333333333</v>
      </c>
      <c r="G129" s="40">
        <f t="shared" si="23"/>
        <v>0.1666666667</v>
      </c>
      <c r="H129" s="4">
        <f>A!$B$3 * 3</f>
        <v>224.9868</v>
      </c>
      <c r="I129" s="4">
        <f>A!$B$2*E129</f>
        <v>52.41424587</v>
      </c>
      <c r="J129" s="9">
        <f>B129/A!$B$3</f>
        <v>0.07539219068</v>
      </c>
      <c r="K129" s="9" t="str">
        <f t="shared" si="24"/>
        <v>SI</v>
      </c>
    </row>
    <row r="130">
      <c r="A130" s="37" t="s">
        <v>122</v>
      </c>
      <c r="B130" s="9">
        <f t="shared" si="25"/>
        <v>6.270782833</v>
      </c>
      <c r="C130" s="37" t="s">
        <v>123</v>
      </c>
      <c r="D130" s="36">
        <f>D129+(F129*B129*(A!$B$8-D129)/(A!$B$12*A!$B$10))</f>
        <v>0.6045389851</v>
      </c>
      <c r="E130" s="43">
        <f t="shared" si="21"/>
        <v>0.085</v>
      </c>
      <c r="F130" s="39">
        <f t="shared" si="22"/>
        <v>0.03333333333</v>
      </c>
      <c r="G130" s="40">
        <f t="shared" si="23"/>
        <v>0.1666666667</v>
      </c>
      <c r="H130" s="4">
        <f>A!$B$3 * 3</f>
        <v>224.9868</v>
      </c>
      <c r="I130" s="4">
        <f>A!$B$2*E130</f>
        <v>52.41424587</v>
      </c>
      <c r="J130" s="9">
        <f>B130/A!$B$3</f>
        <v>0.08361534321</v>
      </c>
      <c r="K130" s="9" t="str">
        <f t="shared" si="24"/>
        <v>SI</v>
      </c>
    </row>
    <row r="131">
      <c r="A131" s="37" t="s">
        <v>124</v>
      </c>
      <c r="B131" s="9">
        <f t="shared" si="25"/>
        <v>6.885932871</v>
      </c>
      <c r="C131" s="37" t="s">
        <v>125</v>
      </c>
      <c r="D131" s="36">
        <f>D130+(F130*B130*(A!$B$8-D130)/(A!$B$12*A!$B$10))</f>
        <v>0.6055313959</v>
      </c>
      <c r="E131" s="43">
        <f t="shared" si="21"/>
        <v>0.085</v>
      </c>
      <c r="F131" s="39">
        <f t="shared" si="22"/>
        <v>0.03333333333</v>
      </c>
      <c r="G131" s="40">
        <f t="shared" si="23"/>
        <v>0.1666666667</v>
      </c>
      <c r="H131" s="4">
        <f>A!$B$3 * 3</f>
        <v>224.9868</v>
      </c>
      <c r="I131" s="4">
        <f>A!$B$2*E131</f>
        <v>52.41424587</v>
      </c>
      <c r="J131" s="9">
        <f>B131/A!$B$3</f>
        <v>0.09181782493</v>
      </c>
      <c r="K131" s="9" t="str">
        <f t="shared" si="24"/>
        <v>SI</v>
      </c>
    </row>
    <row r="132">
      <c r="A132" s="37" t="s">
        <v>126</v>
      </c>
      <c r="B132" s="9">
        <f t="shared" si="25"/>
        <v>7.499728108</v>
      </c>
      <c r="C132" s="37" t="s">
        <v>127</v>
      </c>
      <c r="D132" s="36">
        <f>D131+(F131*B131*(A!$B$8-D131)/(A!$B$12*A!$B$10))</f>
        <v>0.6066174997</v>
      </c>
      <c r="E132" s="43">
        <f t="shared" si="21"/>
        <v>0.085</v>
      </c>
      <c r="F132" s="39">
        <f t="shared" si="22"/>
        <v>0.03333333333</v>
      </c>
      <c r="G132" s="40">
        <f t="shared" si="23"/>
        <v>0.1666666667</v>
      </c>
      <c r="H132" s="4">
        <f>A!$B$3 * 3</f>
        <v>224.9868</v>
      </c>
      <c r="I132" s="4">
        <f>A!$B$2*E132</f>
        <v>52.41424587</v>
      </c>
      <c r="J132" s="9">
        <f>B132/A!$B$3</f>
        <v>0.1000022416</v>
      </c>
      <c r="K132" s="9" t="str">
        <f t="shared" si="24"/>
        <v>SI</v>
      </c>
    </row>
    <row r="133">
      <c r="A133" s="37" t="s">
        <v>128</v>
      </c>
      <c r="B133" s="9">
        <f t="shared" si="25"/>
        <v>8.112360303</v>
      </c>
      <c r="C133" s="37" t="s">
        <v>129</v>
      </c>
      <c r="D133" s="36">
        <f>D132+(F132*B132*(A!$B$8-D132)/(A!$B$12*A!$B$10))</f>
        <v>0.607796053</v>
      </c>
      <c r="E133" s="43">
        <f t="shared" si="21"/>
        <v>0.085</v>
      </c>
      <c r="F133" s="39">
        <f t="shared" si="22"/>
        <v>0.03333333333</v>
      </c>
      <c r="G133" s="40">
        <f t="shared" si="23"/>
        <v>0.1666666667</v>
      </c>
      <c r="H133" s="4">
        <f>A!$B$3 * 3</f>
        <v>224.9868</v>
      </c>
      <c r="I133" s="4">
        <f>A!$B$2*E133</f>
        <v>52.41424587</v>
      </c>
      <c r="J133" s="9">
        <f>B133/A!$B$3</f>
        <v>0.1081711501</v>
      </c>
      <c r="K133" s="9" t="str">
        <f t="shared" si="24"/>
        <v>SI</v>
      </c>
    </row>
    <row r="134">
      <c r="A134" s="37" t="s">
        <v>130</v>
      </c>
      <c r="B134" s="9">
        <f t="shared" si="25"/>
        <v>8.724017523</v>
      </c>
      <c r="C134" s="37" t="s">
        <v>131</v>
      </c>
      <c r="D134" s="36">
        <f>D133+(F133*B133*(A!$B$8-D133)/(A!$B$12*A!$B$10))</f>
        <v>0.6090657581</v>
      </c>
      <c r="E134" s="43">
        <f t="shared" si="21"/>
        <v>0.085</v>
      </c>
      <c r="F134" s="39">
        <f t="shared" si="22"/>
        <v>0.03333333333</v>
      </c>
      <c r="G134" s="40">
        <f t="shared" si="23"/>
        <v>0.1666666667</v>
      </c>
      <c r="H134" s="4">
        <f>A!$B$3 * 3</f>
        <v>224.9868</v>
      </c>
      <c r="I134" s="4">
        <f>A!$B$2*E134</f>
        <v>52.41424587</v>
      </c>
      <c r="J134" s="9">
        <f>B134/A!$B$3</f>
        <v>0.1163270582</v>
      </c>
      <c r="K134" s="9" t="str">
        <f t="shared" si="24"/>
        <v>SI</v>
      </c>
    </row>
    <row r="135">
      <c r="A135" s="37" t="s">
        <v>132</v>
      </c>
      <c r="B135" s="9">
        <f t="shared" si="25"/>
        <v>9.334884113</v>
      </c>
      <c r="C135" s="37" t="s">
        <v>133</v>
      </c>
      <c r="D135" s="36">
        <f>D134+(F134*B134*(A!$B$8-D134)/(A!$B$12*A!$B$10))</f>
        <v>0.6104252634</v>
      </c>
      <c r="E135" s="43">
        <f t="shared" si="21"/>
        <v>0.085</v>
      </c>
      <c r="F135" s="39">
        <f t="shared" si="22"/>
        <v>0.03333333333</v>
      </c>
      <c r="G135" s="40">
        <f t="shared" si="23"/>
        <v>0.1666666667</v>
      </c>
      <c r="H135" s="4">
        <f>A!$B$3 * 3</f>
        <v>224.9868</v>
      </c>
      <c r="I135" s="4">
        <f>A!$B$2*E135</f>
        <v>52.41424587</v>
      </c>
      <c r="J135" s="9">
        <f>B135/A!$B$3</f>
        <v>0.1244724239</v>
      </c>
      <c r="K135" s="9" t="str">
        <f t="shared" si="24"/>
        <v>SI</v>
      </c>
    </row>
    <row r="136">
      <c r="A136" s="37" t="s">
        <v>134</v>
      </c>
      <c r="B136" s="9">
        <f t="shared" si="25"/>
        <v>9.94514066</v>
      </c>
      <c r="C136" s="37" t="s">
        <v>135</v>
      </c>
      <c r="D136" s="36">
        <f>D135+(F135*B135*(A!$B$8-D135)/(A!$B$12*A!$B$10))</f>
        <v>0.6118731652</v>
      </c>
      <c r="E136" s="43">
        <f t="shared" si="21"/>
        <v>0.085</v>
      </c>
      <c r="F136" s="39">
        <f t="shared" si="22"/>
        <v>0.03333333333</v>
      </c>
      <c r="G136" s="40">
        <f t="shared" si="23"/>
        <v>0.1666666667</v>
      </c>
      <c r="H136" s="4">
        <f>A!$B$3 * 3</f>
        <v>224.9868</v>
      </c>
      <c r="I136" s="4">
        <f>A!$B$2*E136</f>
        <v>52.41424587</v>
      </c>
      <c r="J136" s="9">
        <f>B136/A!$B$3</f>
        <v>0.1326096552</v>
      </c>
      <c r="K136" s="9" t="str">
        <f t="shared" si="24"/>
        <v>SI</v>
      </c>
    </row>
    <row r="137">
      <c r="A137" s="37" t="s">
        <v>136</v>
      </c>
      <c r="B137" s="9">
        <f t="shared" si="25"/>
        <v>10.55496397</v>
      </c>
      <c r="C137" s="37" t="s">
        <v>137</v>
      </c>
      <c r="D137" s="36">
        <f>D136+(F136*B136*(A!$B$8-D136)/(A!$B$12*A!$B$10))</f>
        <v>0.613408009</v>
      </c>
      <c r="E137" s="43">
        <f t="shared" si="21"/>
        <v>0.085</v>
      </c>
      <c r="F137" s="39">
        <f t="shared" si="22"/>
        <v>0.03333333333</v>
      </c>
      <c r="G137" s="40">
        <f t="shared" si="23"/>
        <v>0.1666666667</v>
      </c>
      <c r="H137" s="4">
        <f>A!$B$3 * 3</f>
        <v>224.9868</v>
      </c>
      <c r="I137" s="4">
        <f>A!$B$2*E137</f>
        <v>52.41424587</v>
      </c>
      <c r="J137" s="9">
        <f>B137/A!$B$3</f>
        <v>0.1407411097</v>
      </c>
      <c r="K137" s="9" t="str">
        <f t="shared" si="24"/>
        <v>SI</v>
      </c>
    </row>
    <row r="138">
      <c r="A138" s="37" t="s">
        <v>138</v>
      </c>
      <c r="B138" s="9">
        <f t="shared" si="25"/>
        <v>11.16452701</v>
      </c>
      <c r="C138" s="37" t="s">
        <v>139</v>
      </c>
      <c r="D138" s="36">
        <f>D137+(F137*B137*(A!$B$8-D137)/(A!$B$12*A!$B$10))</f>
        <v>0.61502829</v>
      </c>
      <c r="E138" s="43">
        <f t="shared" si="21"/>
        <v>0.085</v>
      </c>
      <c r="F138" s="39">
        <f t="shared" si="22"/>
        <v>0.03333333333</v>
      </c>
      <c r="G138" s="40">
        <f t="shared" si="23"/>
        <v>0.1666666667</v>
      </c>
      <c r="H138" s="4">
        <f>A!$B$3 * 3</f>
        <v>224.9868</v>
      </c>
      <c r="I138" s="4">
        <f>A!$B$2*E138</f>
        <v>52.41424587</v>
      </c>
      <c r="J138" s="9">
        <f>B138/A!$B$3</f>
        <v>0.1488690938</v>
      </c>
      <c r="K138" s="9" t="str">
        <f t="shared" si="24"/>
        <v>SI</v>
      </c>
    </row>
    <row r="139">
      <c r="A139" s="37" t="s">
        <v>140</v>
      </c>
      <c r="B139" s="9">
        <f t="shared" si="25"/>
        <v>11.77399891</v>
      </c>
      <c r="C139" s="37" t="s">
        <v>141</v>
      </c>
      <c r="D139" s="36">
        <f>D138+(F138*B138*(A!$B$8-D138)/(A!$B$12*A!$B$10))</f>
        <v>0.6167324548</v>
      </c>
      <c r="E139" s="43">
        <f t="shared" si="21"/>
        <v>0.085</v>
      </c>
      <c r="F139" s="39">
        <f t="shared" si="22"/>
        <v>0.03333333333</v>
      </c>
      <c r="G139" s="40">
        <f t="shared" si="23"/>
        <v>0.1666666667</v>
      </c>
      <c r="H139" s="4">
        <f>A!$B$3 * 3</f>
        <v>224.9868</v>
      </c>
      <c r="I139" s="4">
        <f>A!$B$2*E139</f>
        <v>52.41424587</v>
      </c>
      <c r="J139" s="9">
        <f>B139/A!$B$3</f>
        <v>0.1569958626</v>
      </c>
      <c r="K139" s="9" t="str">
        <f t="shared" si="24"/>
        <v>SI</v>
      </c>
    </row>
    <row r="140">
      <c r="A140" s="37" t="s">
        <v>142</v>
      </c>
      <c r="B140" s="9">
        <f t="shared" si="25"/>
        <v>12.38354491</v>
      </c>
      <c r="C140" s="37" t="s">
        <v>143</v>
      </c>
      <c r="D140" s="36">
        <f>D139+(F139*B139*(A!$B$8-D139)/(A!$B$12*A!$B$10))</f>
        <v>0.6185189027</v>
      </c>
      <c r="E140" s="43">
        <f t="shared" si="21"/>
        <v>0.085</v>
      </c>
      <c r="F140" s="39">
        <f t="shared" si="22"/>
        <v>0.03333333333</v>
      </c>
      <c r="G140" s="40">
        <f t="shared" si="23"/>
        <v>0.1666666667</v>
      </c>
      <c r="H140" s="4">
        <f>A!$B$3 * 3</f>
        <v>224.9868</v>
      </c>
      <c r="I140" s="4">
        <f>A!$B$2*E140</f>
        <v>52.41424587</v>
      </c>
      <c r="J140" s="9">
        <f>B140/A!$B$3</f>
        <v>0.1651236194</v>
      </c>
      <c r="K140" s="9" t="str">
        <f t="shared" si="24"/>
        <v>SI</v>
      </c>
    </row>
    <row r="141">
      <c r="A141" s="37" t="s">
        <v>144</v>
      </c>
      <c r="B141" s="9">
        <f t="shared" si="25"/>
        <v>12.99332632</v>
      </c>
      <c r="C141" s="37" t="s">
        <v>145</v>
      </c>
      <c r="D141" s="36">
        <f>D140+(F140*B140*(A!$B$8-D140)/(A!$B$12*A!$B$10))</f>
        <v>0.6203859862</v>
      </c>
      <c r="E141" s="43">
        <f t="shared" si="21"/>
        <v>0.085</v>
      </c>
      <c r="F141" s="39">
        <f t="shared" si="22"/>
        <v>0.03333333333</v>
      </c>
      <c r="G141" s="40">
        <f t="shared" si="23"/>
        <v>0.1666666667</v>
      </c>
      <c r="H141" s="4">
        <f>A!$B$3 * 3</f>
        <v>224.9868</v>
      </c>
      <c r="I141" s="4">
        <f>A!$B$2*E141</f>
        <v>52.41424587</v>
      </c>
      <c r="J141" s="9">
        <f>B141/A!$B$3</f>
        <v>0.1732545152</v>
      </c>
      <c r="K141" s="9" t="str">
        <f t="shared" si="24"/>
        <v>SI</v>
      </c>
    </row>
    <row r="142">
      <c r="A142" s="37" t="s">
        <v>146</v>
      </c>
      <c r="B142" s="9">
        <f t="shared" si="25"/>
        <v>13.60350049</v>
      </c>
      <c r="C142" s="37" t="s">
        <v>147</v>
      </c>
      <c r="D142" s="36">
        <f>D141+(F141*B141*(A!$B$8-D141)/(A!$B$12*A!$B$10))</f>
        <v>0.622332013</v>
      </c>
      <c r="E142" s="43">
        <f t="shared" si="21"/>
        <v>0.085</v>
      </c>
      <c r="F142" s="39">
        <f t="shared" si="22"/>
        <v>0.03333333333</v>
      </c>
      <c r="G142" s="40">
        <f t="shared" si="23"/>
        <v>0.1666666667</v>
      </c>
      <c r="H142" s="4">
        <f>A!$B$3 * 3</f>
        <v>224.9868</v>
      </c>
      <c r="I142" s="4">
        <f>A!$B$2*E142</f>
        <v>52.41424587</v>
      </c>
      <c r="J142" s="9">
        <f>B142/A!$B$3</f>
        <v>0.1813906481</v>
      </c>
      <c r="K142" s="9" t="str">
        <f t="shared" si="24"/>
        <v>SI</v>
      </c>
    </row>
    <row r="143">
      <c r="A143" s="37" t="s">
        <v>148</v>
      </c>
      <c r="B143" s="9">
        <f t="shared" si="25"/>
        <v>14.21422079</v>
      </c>
      <c r="C143" s="37" t="s">
        <v>149</v>
      </c>
      <c r="D143" s="36">
        <f>D142+(F142*B142*(A!$B$8-D142)/(A!$B$12*A!$B$10))</f>
        <v>0.6243552465</v>
      </c>
      <c r="E143" s="43">
        <f t="shared" si="21"/>
        <v>0.085</v>
      </c>
      <c r="F143" s="39">
        <f t="shared" si="22"/>
        <v>0.03333333333</v>
      </c>
      <c r="G143" s="40">
        <f t="shared" si="23"/>
        <v>0.1666666667</v>
      </c>
      <c r="H143" s="4">
        <f>A!$B$3 * 3</f>
        <v>224.9868</v>
      </c>
      <c r="I143" s="4">
        <f>A!$B$2*E143</f>
        <v>52.41424587</v>
      </c>
      <c r="J143" s="9">
        <f>B143/A!$B$3</f>
        <v>0.1895340632</v>
      </c>
      <c r="K143" s="9" t="str">
        <f t="shared" si="24"/>
        <v>SI</v>
      </c>
    </row>
    <row r="144">
      <c r="A144" s="37" t="s">
        <v>150</v>
      </c>
      <c r="B144" s="9">
        <f t="shared" si="25"/>
        <v>14.82563657</v>
      </c>
      <c r="C144" s="37" t="s">
        <v>151</v>
      </c>
      <c r="D144" s="36">
        <f>D143+(F143*B143*(A!$B$8-D143)/(A!$B$12*A!$B$10))</f>
        <v>0.6264539077</v>
      </c>
      <c r="E144" s="43">
        <f t="shared" si="21"/>
        <v>0.085</v>
      </c>
      <c r="F144" s="39">
        <f t="shared" si="22"/>
        <v>0.03333333333</v>
      </c>
      <c r="G144" s="40">
        <f t="shared" si="23"/>
        <v>0.1666666667</v>
      </c>
      <c r="H144" s="4">
        <f>A!$B$3 * 3</f>
        <v>224.9868</v>
      </c>
      <c r="I144" s="4">
        <f>A!$B$2*E144</f>
        <v>52.41424587</v>
      </c>
      <c r="J144" s="9">
        <f>B144/A!$B$3</f>
        <v>0.1976867519</v>
      </c>
      <c r="K144" s="9" t="str">
        <f t="shared" si="24"/>
        <v>SI</v>
      </c>
    </row>
    <row r="145">
      <c r="A145" s="37" t="s">
        <v>152</v>
      </c>
      <c r="B145" s="9">
        <f t="shared" si="25"/>
        <v>15.43789312</v>
      </c>
      <c r="C145" s="37" t="s">
        <v>153</v>
      </c>
      <c r="D145" s="36">
        <f>D144+(F144*B144*(A!$B$8-D144)/(A!$B$12*A!$B$10))</f>
        <v>0.6286261756</v>
      </c>
      <c r="E145" s="43">
        <f t="shared" si="21"/>
        <v>0.085</v>
      </c>
      <c r="F145" s="39">
        <f t="shared" si="22"/>
        <v>0.03333333333</v>
      </c>
      <c r="G145" s="40">
        <f t="shared" si="23"/>
        <v>0.1666666667</v>
      </c>
      <c r="H145" s="4">
        <f>A!$B$3 * 3</f>
        <v>224.9868</v>
      </c>
      <c r="I145" s="4">
        <f>A!$B$2*E145</f>
        <v>52.41424587</v>
      </c>
      <c r="J145" s="9">
        <f>B145/A!$B$3</f>
        <v>0.2058506515</v>
      </c>
      <c r="K145" s="9" t="str">
        <f t="shared" si="24"/>
        <v>SI</v>
      </c>
    </row>
    <row r="146">
      <c r="A146" s="37" t="s">
        <v>154</v>
      </c>
      <c r="B146" s="9">
        <f t="shared" si="25"/>
        <v>16.05113166</v>
      </c>
      <c r="C146" s="37" t="s">
        <v>155</v>
      </c>
      <c r="D146" s="36">
        <f>D145+(F145*B145*(A!$B$8-D145)/(A!$B$12*A!$B$10))</f>
        <v>0.6308701894</v>
      </c>
      <c r="E146" s="43">
        <f t="shared" si="21"/>
        <v>0.085</v>
      </c>
      <c r="F146" s="39">
        <f t="shared" si="22"/>
        <v>0.03333333333</v>
      </c>
      <c r="G146" s="40">
        <f t="shared" si="23"/>
        <v>0.1666666667</v>
      </c>
      <c r="H146" s="4">
        <f>A!$B$3 * 3</f>
        <v>224.9868</v>
      </c>
      <c r="I146" s="4">
        <f>A!$B$2*E146</f>
        <v>52.41424587</v>
      </c>
      <c r="J146" s="9">
        <f>B146/A!$B$3</f>
        <v>0.2140276451</v>
      </c>
      <c r="K146" s="9" t="str">
        <f t="shared" si="24"/>
        <v>SI</v>
      </c>
    </row>
    <row r="147">
      <c r="A147" s="37" t="s">
        <v>156</v>
      </c>
      <c r="B147" s="9">
        <f t="shared" si="25"/>
        <v>16.66548929</v>
      </c>
      <c r="C147" s="37" t="s">
        <v>157</v>
      </c>
      <c r="D147" s="36">
        <f>D146+(F146*B146*(A!$B$8-D146)/(A!$B$12*A!$B$10))</f>
        <v>0.6331840489</v>
      </c>
      <c r="E147" s="43">
        <f t="shared" si="21"/>
        <v>0.085</v>
      </c>
      <c r="F147" s="39">
        <f t="shared" si="22"/>
        <v>0.03333333333</v>
      </c>
      <c r="G147" s="40">
        <f t="shared" si="23"/>
        <v>0.1666666667</v>
      </c>
      <c r="H147" s="4">
        <f>A!$B$3 * 3</f>
        <v>224.9868</v>
      </c>
      <c r="I147" s="4">
        <f>A!$B$2*E147</f>
        <v>52.41424587</v>
      </c>
      <c r="J147" s="9">
        <f>B147/A!$B$3</f>
        <v>0.2222195607</v>
      </c>
      <c r="K147" s="9" t="str">
        <f t="shared" si="24"/>
        <v>SI</v>
      </c>
    </row>
    <row r="148">
      <c r="A148" s="37" t="s">
        <v>158</v>
      </c>
      <c r="B148" s="9">
        <f t="shared" si="25"/>
        <v>17.28109896</v>
      </c>
      <c r="C148" s="37" t="s">
        <v>159</v>
      </c>
      <c r="D148" s="36">
        <f>D147+(F147*B147*(A!$B$8-D147)/(A!$B$12*A!$B$10))</f>
        <v>0.6355658166</v>
      </c>
      <c r="E148" s="43">
        <f t="shared" si="21"/>
        <v>0.085</v>
      </c>
      <c r="F148" s="39">
        <f t="shared" si="22"/>
        <v>0.03333333333</v>
      </c>
      <c r="G148" s="40">
        <f t="shared" si="23"/>
        <v>0.1666666667</v>
      </c>
      <c r="H148" s="4">
        <f>A!$B$3 * 3</f>
        <v>224.9868</v>
      </c>
      <c r="I148" s="4">
        <f>A!$B$2*E148</f>
        <v>52.41424587</v>
      </c>
      <c r="J148" s="9">
        <f>B148/A!$B$3</f>
        <v>0.2304281712</v>
      </c>
      <c r="K148" s="9" t="str">
        <f t="shared" si="24"/>
        <v>SI</v>
      </c>
    </row>
    <row r="149">
      <c r="A149" s="37" t="s">
        <v>160</v>
      </c>
      <c r="B149" s="9">
        <f t="shared" si="25"/>
        <v>17.89808946</v>
      </c>
      <c r="C149" s="37" t="s">
        <v>161</v>
      </c>
      <c r="D149" s="36">
        <f>D148+(F148*B148*(A!$B$8-D148)/(A!$B$12*A!$B$10))</f>
        <v>0.6380135182</v>
      </c>
      <c r="E149" s="43">
        <f t="shared" si="21"/>
        <v>0.085</v>
      </c>
      <c r="F149" s="39">
        <f t="shared" si="22"/>
        <v>0.03333333333</v>
      </c>
      <c r="G149" s="40">
        <f t="shared" si="23"/>
        <v>0.1666666667</v>
      </c>
      <c r="H149" s="4">
        <f>A!$B$3 * 3</f>
        <v>224.9868</v>
      </c>
      <c r="I149" s="4">
        <f>A!$B$2*E149</f>
        <v>52.41424587</v>
      </c>
      <c r="J149" s="9">
        <f>B149/A!$B$3</f>
        <v>0.2386551939</v>
      </c>
      <c r="K149" s="9" t="str">
        <f t="shared" si="24"/>
        <v>SI</v>
      </c>
    </row>
    <row r="150">
      <c r="A150" s="37" t="s">
        <v>162</v>
      </c>
      <c r="B150" s="44">
        <f t="shared" si="25"/>
        <v>18.51658539</v>
      </c>
      <c r="C150" s="37" t="s">
        <v>163</v>
      </c>
      <c r="D150" s="36">
        <f>D149+(F149*B149*(A!$B$8-D149)/(A!$B$12*A!$B$10))</f>
        <v>0.6405251449</v>
      </c>
      <c r="E150" s="5">
        <v>0.0</v>
      </c>
      <c r="F150" s="46">
        <f t="shared" si="22"/>
        <v>0.03333333333</v>
      </c>
      <c r="G150" s="40">
        <f t="shared" si="23"/>
        <v>0.1666666667</v>
      </c>
      <c r="H150" s="4">
        <f>A!$B$3 * 3</f>
        <v>224.9868</v>
      </c>
      <c r="I150" s="4">
        <f>A!$B$2*E150</f>
        <v>0</v>
      </c>
      <c r="J150" s="9">
        <f>B150/A!$B$3</f>
        <v>0.2469022901</v>
      </c>
      <c r="K150" s="9" t="str">
        <f t="shared" si="24"/>
        <v>SI</v>
      </c>
    </row>
    <row r="151">
      <c r="A151" s="37" t="s">
        <v>164</v>
      </c>
      <c r="B151" s="9">
        <f t="shared" si="25"/>
        <v>18.01761902</v>
      </c>
      <c r="C151" s="37" t="s">
        <v>165</v>
      </c>
      <c r="D151" s="36">
        <f>D150+(F150*B150*(A!$B$8-D150)/(A!$B$12*A!$B$10))</f>
        <v>0.643098654</v>
      </c>
      <c r="E151" s="5">
        <v>0.0</v>
      </c>
      <c r="F151" s="46">
        <f t="shared" si="22"/>
        <v>0.03333333333</v>
      </c>
      <c r="G151" s="40">
        <f t="shared" si="23"/>
        <v>0.1666666667</v>
      </c>
      <c r="H151" s="4">
        <f>A!$B$3 * 3</f>
        <v>224.9868</v>
      </c>
      <c r="I151" s="4">
        <f>A!$B$2*E151</f>
        <v>0</v>
      </c>
      <c r="J151" s="9">
        <f>B151/A!$B$3</f>
        <v>0.2402490149</v>
      </c>
      <c r="K151" s="9" t="str">
        <f t="shared" si="24"/>
        <v>SI</v>
      </c>
    </row>
    <row r="152">
      <c r="G152" s="30"/>
    </row>
    <row r="153">
      <c r="G153" s="30"/>
    </row>
    <row r="154">
      <c r="G154" s="30"/>
    </row>
    <row r="155">
      <c r="G155" s="30"/>
    </row>
    <row r="156">
      <c r="A156" s="34" t="s">
        <v>10</v>
      </c>
      <c r="B156" s="24">
        <v>23.0</v>
      </c>
      <c r="C156" s="2" t="s">
        <v>635</v>
      </c>
      <c r="G156" s="30"/>
    </row>
    <row r="157">
      <c r="A157" s="24" t="s">
        <v>78</v>
      </c>
      <c r="B157" s="24">
        <v>3.0</v>
      </c>
      <c r="G157" s="30"/>
    </row>
    <row r="158">
      <c r="A158" s="24" t="s">
        <v>79</v>
      </c>
      <c r="B158" s="24">
        <f>41.7/1000</f>
        <v>0.0417</v>
      </c>
      <c r="G158" s="30"/>
    </row>
    <row r="159">
      <c r="A159" s="4" t="s">
        <v>91</v>
      </c>
      <c r="B159" s="4">
        <v>6.0</v>
      </c>
      <c r="G159" s="30"/>
    </row>
    <row r="160">
      <c r="G160" s="30"/>
    </row>
    <row r="161">
      <c r="D161" s="36"/>
      <c r="E161" s="12" t="s">
        <v>92</v>
      </c>
    </row>
    <row r="162">
      <c r="A162" s="37" t="s">
        <v>93</v>
      </c>
      <c r="C162" s="37" t="s">
        <v>94</v>
      </c>
      <c r="D162" s="36"/>
      <c r="E162" s="38" t="s">
        <v>95</v>
      </c>
      <c r="F162" s="39" t="s">
        <v>96</v>
      </c>
      <c r="G162" s="40" t="s">
        <v>97</v>
      </c>
      <c r="H162" s="4" t="s">
        <v>98</v>
      </c>
      <c r="I162" s="4" t="s">
        <v>99</v>
      </c>
      <c r="J162" s="2" t="s">
        <v>636</v>
      </c>
      <c r="K162" s="2" t="s">
        <v>637</v>
      </c>
    </row>
    <row r="163">
      <c r="A163" s="37" t="s">
        <v>102</v>
      </c>
      <c r="B163" s="16">
        <v>0.0</v>
      </c>
      <c r="C163" s="37" t="s">
        <v>103</v>
      </c>
      <c r="D163" s="42">
        <v>0.6</v>
      </c>
      <c r="E163" s="43">
        <f t="shared" ref="E163:E174" si="26">$B$158</f>
        <v>0.0417</v>
      </c>
      <c r="F163" s="39">
        <f t="shared" ref="F163:F176" si="27">$B$157/12</f>
        <v>0.25</v>
      </c>
      <c r="G163" s="40">
        <f t="shared" ref="G163:G176" si="28">0.5/3</f>
        <v>0.1666666667</v>
      </c>
      <c r="H163" s="4">
        <f>A!$B$3 * 3</f>
        <v>224.9868</v>
      </c>
      <c r="I163" s="4">
        <f>A!$B$2*E163</f>
        <v>25.71381238</v>
      </c>
      <c r="J163" s="9">
        <f>B163/A!$B$3</f>
        <v>0</v>
      </c>
      <c r="K163" s="9" t="str">
        <f t="shared" ref="K163:K176" si="29">IF(J163 &lt; 0.25, "SI", "NO")</f>
        <v>SI</v>
      </c>
    </row>
    <row r="164">
      <c r="A164" s="37" t="s">
        <v>104</v>
      </c>
      <c r="B164" s="9">
        <f t="shared" ref="B164:B176" si="30">B163+F163*(D163*I163-($B$156*(G163+B163/H163)^(1/2)))</f>
        <v>1.509644187</v>
      </c>
      <c r="C164" s="37" t="s">
        <v>105</v>
      </c>
      <c r="D164" s="36">
        <f>D163+(F163*B163*(A!$B$8-D163)/(A!$B$12*A!$B$10))</f>
        <v>0.6</v>
      </c>
      <c r="E164" s="43">
        <f t="shared" si="26"/>
        <v>0.0417</v>
      </c>
      <c r="F164" s="39">
        <f t="shared" si="27"/>
        <v>0.25</v>
      </c>
      <c r="G164" s="40">
        <f t="shared" si="28"/>
        <v>0.1666666667</v>
      </c>
      <c r="H164" s="4">
        <f>A!$B$3 * 3</f>
        <v>224.9868</v>
      </c>
      <c r="I164" s="4">
        <f>A!$B$2*E164</f>
        <v>25.71381238</v>
      </c>
      <c r="J164" s="9">
        <f>B164/A!$B$3</f>
        <v>0.02012977011</v>
      </c>
      <c r="K164" s="9" t="str">
        <f t="shared" si="29"/>
        <v>SI</v>
      </c>
    </row>
    <row r="165">
      <c r="A165" s="37" t="s">
        <v>106</v>
      </c>
      <c r="B165" s="9">
        <f t="shared" si="30"/>
        <v>2.972501454</v>
      </c>
      <c r="C165" s="37" t="s">
        <v>107</v>
      </c>
      <c r="D165" s="36">
        <f>D164+(F164*B164*(A!$B$8-D164)/(A!$B$12*A!$B$10))</f>
        <v>0.6018193935</v>
      </c>
      <c r="E165" s="43">
        <f t="shared" si="26"/>
        <v>0.0417</v>
      </c>
      <c r="F165" s="39">
        <f t="shared" si="27"/>
        <v>0.25</v>
      </c>
      <c r="G165" s="40">
        <f t="shared" si="28"/>
        <v>0.1666666667</v>
      </c>
      <c r="H165" s="4">
        <f>A!$B$3 * 3</f>
        <v>224.9868</v>
      </c>
      <c r="I165" s="4">
        <f>A!$B$2*E165</f>
        <v>25.71381238</v>
      </c>
      <c r="J165" s="9">
        <f>B165/A!$B$3</f>
        <v>0.03963567801</v>
      </c>
      <c r="K165" s="9" t="str">
        <f t="shared" si="29"/>
        <v>SI</v>
      </c>
    </row>
    <row r="166">
      <c r="A166" s="37" t="s">
        <v>108</v>
      </c>
      <c r="B166" s="9">
        <f t="shared" si="30"/>
        <v>4.402573877</v>
      </c>
      <c r="C166" s="37" t="s">
        <v>109</v>
      </c>
      <c r="D166" s="36">
        <f>D165+(F165*B165*(A!$B$8-D165)/(A!$B$12*A!$B$10))</f>
        <v>0.605380068</v>
      </c>
      <c r="E166" s="43">
        <f t="shared" si="26"/>
        <v>0.0417</v>
      </c>
      <c r="F166" s="39">
        <f t="shared" si="27"/>
        <v>0.25</v>
      </c>
      <c r="G166" s="40">
        <f t="shared" si="28"/>
        <v>0.1666666667</v>
      </c>
      <c r="H166" s="4">
        <f>A!$B$3 * 3</f>
        <v>224.9868</v>
      </c>
      <c r="I166" s="4">
        <f>A!$B$2*E166</f>
        <v>25.71381238</v>
      </c>
      <c r="J166" s="9">
        <f>B166/A!$B$3</f>
        <v>0.05870442902</v>
      </c>
      <c r="K166" s="9" t="str">
        <f t="shared" si="29"/>
        <v>SI</v>
      </c>
    </row>
    <row r="167">
      <c r="A167" s="37" t="s">
        <v>110</v>
      </c>
      <c r="B167" s="9">
        <f t="shared" si="30"/>
        <v>5.812822698</v>
      </c>
      <c r="C167" s="37" t="s">
        <v>111</v>
      </c>
      <c r="D167" s="36">
        <f>D166+(F166*B166*(A!$B$8-D166)/(A!$B$12*A!$B$10))</f>
        <v>0.61059081</v>
      </c>
      <c r="E167" s="43">
        <f t="shared" si="26"/>
        <v>0.0417</v>
      </c>
      <c r="F167" s="39">
        <f t="shared" si="27"/>
        <v>0.25</v>
      </c>
      <c r="G167" s="40">
        <f t="shared" si="28"/>
        <v>0.1666666667</v>
      </c>
      <c r="H167" s="4">
        <f>A!$B$3 * 3</f>
        <v>224.9868</v>
      </c>
      <c r="I167" s="4">
        <f>A!$B$2*E167</f>
        <v>25.71381238</v>
      </c>
      <c r="J167" s="9">
        <f>B167/A!$B$3</f>
        <v>0.07750884983</v>
      </c>
      <c r="K167" s="9" t="str">
        <f t="shared" si="29"/>
        <v>SI</v>
      </c>
    </row>
    <row r="168">
      <c r="A168" s="37" t="s">
        <v>112</v>
      </c>
      <c r="B168" s="47">
        <f t="shared" si="30"/>
        <v>7.215155489</v>
      </c>
      <c r="C168" s="37" t="s">
        <v>113</v>
      </c>
      <c r="D168" s="36">
        <f>D167+(F167*B167*(A!$B$8-D167)/(A!$B$12*A!$B$10))</f>
        <v>0.6173489967</v>
      </c>
      <c r="E168" s="43">
        <f t="shared" si="26"/>
        <v>0.0417</v>
      </c>
      <c r="F168" s="39">
        <f t="shared" si="27"/>
        <v>0.25</v>
      </c>
      <c r="G168" s="40">
        <f t="shared" si="28"/>
        <v>0.1666666667</v>
      </c>
      <c r="H168" s="4">
        <f>A!$B$3 * 3</f>
        <v>224.9868</v>
      </c>
      <c r="I168" s="4">
        <f>A!$B$2*E168</f>
        <v>25.71381238</v>
      </c>
      <c r="J168" s="9">
        <f>B168/A!$B$3</f>
        <v>0.09620771738</v>
      </c>
      <c r="K168" s="9" t="str">
        <f t="shared" si="29"/>
        <v>SI</v>
      </c>
    </row>
    <row r="169">
      <c r="A169" s="37" t="s">
        <v>114</v>
      </c>
      <c r="B169" s="9">
        <f t="shared" si="30"/>
        <v>8.620415743</v>
      </c>
      <c r="C169" s="37" t="s">
        <v>115</v>
      </c>
      <c r="D169" s="36">
        <f>D168+(F168*B168*(A!$B$8-D168)/(A!$B$12*A!$B$10))</f>
        <v>0.6255416961</v>
      </c>
      <c r="E169" s="43">
        <f t="shared" si="26"/>
        <v>0.0417</v>
      </c>
      <c r="F169" s="39">
        <f t="shared" si="27"/>
        <v>0.25</v>
      </c>
      <c r="G169" s="40">
        <f t="shared" si="28"/>
        <v>0.1666666667</v>
      </c>
      <c r="H169" s="4">
        <f>A!$B$3 * 3</f>
        <v>224.9868</v>
      </c>
      <c r="I169" s="4">
        <f>A!$B$2*E169</f>
        <v>25.71381238</v>
      </c>
      <c r="J169" s="9">
        <f>B169/A!$B$3</f>
        <v>0.11494562</v>
      </c>
      <c r="K169" s="9" t="str">
        <f t="shared" si="29"/>
        <v>SI</v>
      </c>
    </row>
    <row r="170">
      <c r="A170" s="37" t="s">
        <v>116</v>
      </c>
      <c r="B170" s="9">
        <f t="shared" si="30"/>
        <v>10.03837307</v>
      </c>
      <c r="C170" s="37" t="s">
        <v>117</v>
      </c>
      <c r="D170" s="36">
        <f>D169+(F169*B169*(A!$B$8-D169)/(A!$B$12*A!$B$10))</f>
        <v>0.6350463297</v>
      </c>
      <c r="E170" s="43">
        <f t="shared" si="26"/>
        <v>0.0417</v>
      </c>
      <c r="F170" s="39">
        <f t="shared" si="27"/>
        <v>0.25</v>
      </c>
      <c r="G170" s="40">
        <f t="shared" si="28"/>
        <v>0.1666666667</v>
      </c>
      <c r="H170" s="4">
        <f>A!$B$3 * 3</f>
        <v>224.9868</v>
      </c>
      <c r="I170" s="4">
        <f>A!$B$2*E170</f>
        <v>25.71381238</v>
      </c>
      <c r="J170" s="9">
        <f>B170/A!$B$3</f>
        <v>0.133852827</v>
      </c>
      <c r="K170" s="9" t="str">
        <f t="shared" si="29"/>
        <v>SI</v>
      </c>
    </row>
    <row r="171">
      <c r="A171" s="37" t="s">
        <v>118</v>
      </c>
      <c r="B171" s="9">
        <f t="shared" si="30"/>
        <v>11.47771263</v>
      </c>
      <c r="C171" s="37" t="s">
        <v>119</v>
      </c>
      <c r="D171" s="36">
        <f>D170+(F170*B170*(A!$B$8-D170)/(A!$B$12*A!$B$10))</f>
        <v>0.6457310724</v>
      </c>
      <c r="E171" s="43">
        <f t="shared" si="26"/>
        <v>0.0417</v>
      </c>
      <c r="F171" s="39">
        <f t="shared" si="27"/>
        <v>0.25</v>
      </c>
      <c r="G171" s="40">
        <f t="shared" si="28"/>
        <v>0.1666666667</v>
      </c>
      <c r="H171" s="4">
        <f>A!$B$3 * 3</f>
        <v>224.9868</v>
      </c>
      <c r="I171" s="4">
        <f>A!$B$2*E171</f>
        <v>25.71381238</v>
      </c>
      <c r="J171" s="9">
        <f>B171/A!$B$3</f>
        <v>0.153045147</v>
      </c>
      <c r="K171" s="9" t="str">
        <f t="shared" si="29"/>
        <v>SI</v>
      </c>
    </row>
    <row r="172">
      <c r="A172" s="37" t="s">
        <v>120</v>
      </c>
      <c r="B172" s="9">
        <f t="shared" si="30"/>
        <v>12.94602308</v>
      </c>
      <c r="C172" s="37" t="s">
        <v>121</v>
      </c>
      <c r="D172" s="36">
        <f>D171+(F171*B171*(A!$B$8-D171)/(A!$B$12*A!$B$10))</f>
        <v>0.6574551702</v>
      </c>
      <c r="E172" s="43">
        <f t="shared" si="26"/>
        <v>0.0417</v>
      </c>
      <c r="F172" s="39">
        <f t="shared" si="27"/>
        <v>0.25</v>
      </c>
      <c r="G172" s="40">
        <f t="shared" si="28"/>
        <v>0.1666666667</v>
      </c>
      <c r="H172" s="4">
        <f>A!$B$3 * 3</f>
        <v>224.9868</v>
      </c>
      <c r="I172" s="4">
        <f>A!$B$2*E172</f>
        <v>25.71381238</v>
      </c>
      <c r="J172" s="9">
        <f>B172/A!$B$3</f>
        <v>0.1726237684</v>
      </c>
      <c r="K172" s="9" t="str">
        <f t="shared" si="29"/>
        <v>SI</v>
      </c>
    </row>
    <row r="173">
      <c r="A173" s="37" t="s">
        <v>122</v>
      </c>
      <c r="B173" s="9">
        <f t="shared" si="30"/>
        <v>14.44978336</v>
      </c>
      <c r="C173" s="37" t="s">
        <v>123</v>
      </c>
      <c r="D173" s="36">
        <f>D172+(F172*B172*(A!$B$8-D172)/(A!$B$12*A!$B$10))</f>
        <v>0.6700693551</v>
      </c>
      <c r="E173" s="43">
        <f t="shared" si="26"/>
        <v>0.0417</v>
      </c>
      <c r="F173" s="39">
        <f t="shared" si="27"/>
        <v>0.25</v>
      </c>
      <c r="G173" s="40">
        <f t="shared" si="28"/>
        <v>0.1666666667</v>
      </c>
      <c r="H173" s="4">
        <f>A!$B$3 * 3</f>
        <v>224.9868</v>
      </c>
      <c r="I173" s="4">
        <f>A!$B$2*E173</f>
        <v>25.71381238</v>
      </c>
      <c r="J173" s="9">
        <f>B173/A!$B$3</f>
        <v>0.1926750818</v>
      </c>
      <c r="K173" s="9" t="str">
        <f t="shared" si="29"/>
        <v>SI</v>
      </c>
    </row>
    <row r="174">
      <c r="A174" s="37" t="s">
        <v>124</v>
      </c>
      <c r="B174" s="9">
        <f t="shared" si="30"/>
        <v>15.99434931</v>
      </c>
      <c r="C174" s="37" t="s">
        <v>125</v>
      </c>
      <c r="D174" s="36">
        <f>D173+(F173*B173*(A!$B$8-D173)/(A!$B$12*A!$B$10))</f>
        <v>0.6834165188</v>
      </c>
      <c r="E174" s="43">
        <f t="shared" si="26"/>
        <v>0.0417</v>
      </c>
      <c r="F174" s="39">
        <f t="shared" si="27"/>
        <v>0.25</v>
      </c>
      <c r="G174" s="40">
        <f t="shared" si="28"/>
        <v>0.1666666667</v>
      </c>
      <c r="H174" s="4">
        <f>A!$B$3 * 3</f>
        <v>224.9868</v>
      </c>
      <c r="I174" s="4">
        <f>A!$B$2*E174</f>
        <v>25.71381238</v>
      </c>
      <c r="J174" s="9">
        <f>B174/A!$B$3</f>
        <v>0.2132705027</v>
      </c>
      <c r="K174" s="9" t="str">
        <f t="shared" si="29"/>
        <v>SI</v>
      </c>
    </row>
    <row r="175">
      <c r="A175" s="37" t="s">
        <v>126</v>
      </c>
      <c r="B175" s="44">
        <f t="shared" si="30"/>
        <v>17.58394222</v>
      </c>
      <c r="C175" s="37" t="s">
        <v>127</v>
      </c>
      <c r="D175" s="36">
        <f>D174+(F174*B174*(A!$B$8-D174)/(A!$B$12*A!$B$10))</f>
        <v>0.6973327841</v>
      </c>
      <c r="E175" s="5">
        <v>0.0</v>
      </c>
      <c r="F175" s="46">
        <f t="shared" si="27"/>
        <v>0.25</v>
      </c>
      <c r="G175" s="40">
        <f t="shared" si="28"/>
        <v>0.1666666667</v>
      </c>
      <c r="H175" s="4">
        <f>A!$B$3 * 3</f>
        <v>224.9868</v>
      </c>
      <c r="I175" s="4">
        <f>A!$B$2*E175</f>
        <v>0</v>
      </c>
      <c r="J175" s="9">
        <f>B175/A!$B$3</f>
        <v>0.2344663183</v>
      </c>
      <c r="K175" s="9" t="str">
        <f t="shared" si="29"/>
        <v>SI</v>
      </c>
    </row>
    <row r="176">
      <c r="A176" s="37" t="s">
        <v>128</v>
      </c>
      <c r="B176" s="9">
        <f t="shared" si="30"/>
        <v>14.73887089</v>
      </c>
      <c r="C176" s="37" t="s">
        <v>129</v>
      </c>
      <c r="D176" s="36">
        <f>D175+(F175*B175*(A!$B$8-D175)/(A!$B$12*A!$B$10))</f>
        <v>0.711649076</v>
      </c>
      <c r="E176" s="5">
        <v>0.0</v>
      </c>
      <c r="F176" s="46">
        <f t="shared" si="27"/>
        <v>0.25</v>
      </c>
      <c r="G176" s="40">
        <f t="shared" si="28"/>
        <v>0.1666666667</v>
      </c>
      <c r="H176" s="4">
        <f>A!$B$3 * 3</f>
        <v>224.9868</v>
      </c>
      <c r="I176" s="4">
        <f>A!$B$2*E176</f>
        <v>0</v>
      </c>
      <c r="J176" s="9">
        <f>B176/A!$B$3</f>
        <v>0.1965298083</v>
      </c>
      <c r="K176" s="9" t="str">
        <f t="shared" si="29"/>
        <v>SI</v>
      </c>
    </row>
    <row r="177">
      <c r="G177" s="30"/>
    </row>
    <row r="178">
      <c r="G178" s="30"/>
    </row>
    <row r="179">
      <c r="G179" s="30"/>
    </row>
    <row r="180">
      <c r="G180" s="30"/>
    </row>
    <row r="181">
      <c r="G181" s="30"/>
    </row>
    <row r="182">
      <c r="A182" s="34" t="s">
        <v>10</v>
      </c>
      <c r="B182" s="24">
        <v>17.0</v>
      </c>
      <c r="C182" s="2" t="s">
        <v>635</v>
      </c>
      <c r="G182" s="30"/>
    </row>
    <row r="183">
      <c r="A183" s="24" t="s">
        <v>78</v>
      </c>
      <c r="B183" s="24">
        <v>6.0</v>
      </c>
      <c r="G183" s="30"/>
    </row>
    <row r="184">
      <c r="A184" s="24" t="s">
        <v>79</v>
      </c>
      <c r="B184" s="24">
        <f>26.4/1000</f>
        <v>0.0264</v>
      </c>
      <c r="G184" s="30"/>
    </row>
    <row r="185">
      <c r="A185" s="4" t="s">
        <v>91</v>
      </c>
      <c r="B185" s="4">
        <v>7.0</v>
      </c>
      <c r="G185" s="30"/>
    </row>
    <row r="186">
      <c r="G186" s="30"/>
    </row>
    <row r="187">
      <c r="D187" s="36"/>
      <c r="E187" s="12" t="s">
        <v>92</v>
      </c>
    </row>
    <row r="188">
      <c r="A188" s="37" t="s">
        <v>93</v>
      </c>
      <c r="C188" s="37" t="s">
        <v>94</v>
      </c>
      <c r="D188" s="36"/>
      <c r="E188" s="38" t="s">
        <v>95</v>
      </c>
      <c r="F188" s="39" t="s">
        <v>96</v>
      </c>
      <c r="G188" s="40" t="s">
        <v>97</v>
      </c>
      <c r="H188" s="4" t="s">
        <v>98</v>
      </c>
      <c r="I188" s="4" t="s">
        <v>99</v>
      </c>
      <c r="J188" s="2" t="s">
        <v>636</v>
      </c>
      <c r="K188" s="2" t="s">
        <v>637</v>
      </c>
    </row>
    <row r="189">
      <c r="A189" s="37" t="s">
        <v>102</v>
      </c>
      <c r="B189" s="16">
        <v>0.0</v>
      </c>
      <c r="C189" s="37" t="s">
        <v>103</v>
      </c>
      <c r="D189" s="42">
        <v>0.6</v>
      </c>
      <c r="E189" s="43">
        <f t="shared" ref="E189:E206" si="31">$B$184</f>
        <v>0.0264</v>
      </c>
      <c r="F189" s="39">
        <f t="shared" ref="F189:F208" si="32">$B$183/18</f>
        <v>0.3333333333</v>
      </c>
      <c r="G189" s="40">
        <f t="shared" ref="G189:G208" si="33">0.5/3</f>
        <v>0.1666666667</v>
      </c>
      <c r="H189" s="4">
        <f>A!$B$3 * 3</f>
        <v>224.9868</v>
      </c>
      <c r="I189" s="4">
        <f>A!$B$2*E189</f>
        <v>16.27924813</v>
      </c>
      <c r="J189" s="9">
        <f>B189/A!$B$3</f>
        <v>0</v>
      </c>
      <c r="K189" s="9" t="str">
        <f t="shared" ref="K189:K208" si="34">IF(J189 &lt; 0.25, "SI", "NO")</f>
        <v>SI</v>
      </c>
    </row>
    <row r="190">
      <c r="A190" s="37" t="s">
        <v>104</v>
      </c>
      <c r="B190" s="9">
        <f t="shared" ref="B190:B208" si="35">B189+F189*(D189*I189-($B$182*(G189+B189/H189)^(1/2)))</f>
        <v>0.9424426463</v>
      </c>
      <c r="C190" s="37" t="s">
        <v>105</v>
      </c>
      <c r="D190" s="36">
        <f>D189+(F189*B189*(A!$B$8-D189)/(A!$B$12*A!$B$10))</f>
        <v>0.6</v>
      </c>
      <c r="E190" s="43">
        <f t="shared" si="31"/>
        <v>0.0264</v>
      </c>
      <c r="F190" s="39">
        <f t="shared" si="32"/>
        <v>0.3333333333</v>
      </c>
      <c r="G190" s="40">
        <f t="shared" si="33"/>
        <v>0.1666666667</v>
      </c>
      <c r="H190" s="4">
        <f>A!$B$3 * 3</f>
        <v>224.9868</v>
      </c>
      <c r="I190" s="4">
        <f>A!$B$2*E190</f>
        <v>16.27924813</v>
      </c>
      <c r="J190" s="9">
        <f>B190/A!$B$3</f>
        <v>0.01256663919</v>
      </c>
      <c r="K190" s="9" t="str">
        <f t="shared" si="34"/>
        <v>SI</v>
      </c>
    </row>
    <row r="191">
      <c r="A191" s="37" t="s">
        <v>106</v>
      </c>
      <c r="B191" s="9">
        <f t="shared" si="35"/>
        <v>1.855993949</v>
      </c>
      <c r="C191" s="37" t="s">
        <v>107</v>
      </c>
      <c r="D191" s="36">
        <f>D190+(F190*B190*(A!$B$8-D190)/(A!$B$12*A!$B$10))</f>
        <v>0.6015144178</v>
      </c>
      <c r="E191" s="43">
        <f t="shared" si="31"/>
        <v>0.0264</v>
      </c>
      <c r="F191" s="39">
        <f t="shared" si="32"/>
        <v>0.3333333333</v>
      </c>
      <c r="G191" s="40">
        <f t="shared" si="33"/>
        <v>0.1666666667</v>
      </c>
      <c r="H191" s="4">
        <f>A!$B$3 * 3</f>
        <v>224.9868</v>
      </c>
      <c r="I191" s="4">
        <f>A!$B$2*E191</f>
        <v>16.27924813</v>
      </c>
      <c r="J191" s="9">
        <f>B191/A!$B$3</f>
        <v>0.02474803787</v>
      </c>
      <c r="K191" s="9" t="str">
        <f t="shared" si="34"/>
        <v>SI</v>
      </c>
    </row>
    <row r="192">
      <c r="A192" s="37" t="s">
        <v>108</v>
      </c>
      <c r="B192" s="9">
        <f t="shared" si="35"/>
        <v>2.750093605</v>
      </c>
      <c r="C192" s="37" t="s">
        <v>109</v>
      </c>
      <c r="D192" s="36">
        <f>D191+(F191*B191*(A!$B$8-D191)/(A!$B$12*A!$B$10))</f>
        <v>0.6044817724</v>
      </c>
      <c r="E192" s="43">
        <f t="shared" si="31"/>
        <v>0.0264</v>
      </c>
      <c r="F192" s="39">
        <f t="shared" si="32"/>
        <v>0.3333333333</v>
      </c>
      <c r="G192" s="40">
        <f t="shared" si="33"/>
        <v>0.1666666667</v>
      </c>
      <c r="H192" s="4">
        <f>A!$B$3 * 3</f>
        <v>224.9868</v>
      </c>
      <c r="I192" s="4">
        <f>A!$B$2*E192</f>
        <v>16.27924813</v>
      </c>
      <c r="J192" s="9">
        <f>B192/A!$B$3</f>
        <v>0.03667006605</v>
      </c>
      <c r="K192" s="9" t="str">
        <f t="shared" si="34"/>
        <v>SI</v>
      </c>
    </row>
    <row r="193">
      <c r="A193" s="37" t="s">
        <v>110</v>
      </c>
      <c r="B193" s="9">
        <f t="shared" si="35"/>
        <v>3.633524289</v>
      </c>
      <c r="C193" s="37" t="s">
        <v>111</v>
      </c>
      <c r="D193" s="36">
        <f>D192+(F192*B192*(A!$B$8-D192)/(A!$B$12*A!$B$10))</f>
        <v>0.6088348988</v>
      </c>
      <c r="E193" s="43">
        <f t="shared" si="31"/>
        <v>0.0264</v>
      </c>
      <c r="F193" s="39">
        <f t="shared" si="32"/>
        <v>0.3333333333</v>
      </c>
      <c r="G193" s="40">
        <f t="shared" si="33"/>
        <v>0.1666666667</v>
      </c>
      <c r="H193" s="4">
        <f>A!$B$3 * 3</f>
        <v>224.9868</v>
      </c>
      <c r="I193" s="4">
        <f>A!$B$2*E193</f>
        <v>16.27924813</v>
      </c>
      <c r="J193" s="9">
        <f>B193/A!$B$3</f>
        <v>0.04844983291</v>
      </c>
      <c r="K193" s="9" t="str">
        <f t="shared" si="34"/>
        <v>SI</v>
      </c>
    </row>
    <row r="194">
      <c r="A194" s="37" t="s">
        <v>112</v>
      </c>
      <c r="B194" s="9">
        <f t="shared" si="35"/>
        <v>4.514415731</v>
      </c>
      <c r="C194" s="37" t="s">
        <v>113</v>
      </c>
      <c r="D194" s="36">
        <f>D193+(F193*B193*(A!$B$8-D193)/(A!$B$12*A!$B$10))</f>
        <v>0.6145016862</v>
      </c>
      <c r="E194" s="43">
        <f t="shared" si="31"/>
        <v>0.0264</v>
      </c>
      <c r="F194" s="39">
        <f t="shared" si="32"/>
        <v>0.3333333333</v>
      </c>
      <c r="G194" s="40">
        <f t="shared" si="33"/>
        <v>0.1666666667</v>
      </c>
      <c r="H194" s="4">
        <f>A!$B$3 * 3</f>
        <v>224.9868</v>
      </c>
      <c r="I194" s="4">
        <f>A!$B$2*E194</f>
        <v>16.27924813</v>
      </c>
      <c r="J194" s="9">
        <f>B194/A!$B$3</f>
        <v>0.06019574123</v>
      </c>
      <c r="K194" s="9" t="str">
        <f t="shared" si="34"/>
        <v>SI</v>
      </c>
    </row>
    <row r="195">
      <c r="A195" s="37" t="s">
        <v>114</v>
      </c>
      <c r="B195" s="9">
        <f t="shared" si="35"/>
        <v>5.400249874</v>
      </c>
      <c r="C195" s="37" t="s">
        <v>115</v>
      </c>
      <c r="D195" s="36">
        <f>D194+(F194*B194*(A!$B$8-D194)/(A!$B$12*A!$B$10))</f>
        <v>0.6214052705</v>
      </c>
      <c r="E195" s="43">
        <f t="shared" si="31"/>
        <v>0.0264</v>
      </c>
      <c r="F195" s="39">
        <f t="shared" si="32"/>
        <v>0.3333333333</v>
      </c>
      <c r="G195" s="40">
        <f t="shared" si="33"/>
        <v>0.1666666667</v>
      </c>
      <c r="H195" s="4">
        <f>A!$B$3 * 3</f>
        <v>224.9868</v>
      </c>
      <c r="I195" s="4">
        <f>A!$B$2*E195</f>
        <v>16.27924813</v>
      </c>
      <c r="J195" s="9">
        <f>B195/A!$B$3</f>
        <v>0.0720075561</v>
      </c>
      <c r="K195" s="9" t="str">
        <f t="shared" si="34"/>
        <v>SI</v>
      </c>
    </row>
    <row r="196">
      <c r="A196" s="37" t="s">
        <v>116</v>
      </c>
      <c r="B196" s="9">
        <f t="shared" si="35"/>
        <v>6.297864711</v>
      </c>
      <c r="C196" s="37" t="s">
        <v>117</v>
      </c>
      <c r="D196" s="36">
        <f>D195+(F195*B195*(A!$B$8-D195)/(A!$B$12*A!$B$10))</f>
        <v>0.6294638089</v>
      </c>
      <c r="E196" s="43">
        <f t="shared" si="31"/>
        <v>0.0264</v>
      </c>
      <c r="F196" s="39">
        <f t="shared" si="32"/>
        <v>0.3333333333</v>
      </c>
      <c r="G196" s="40">
        <f t="shared" si="33"/>
        <v>0.1666666667</v>
      </c>
      <c r="H196" s="4">
        <f>A!$B$3 * 3</f>
        <v>224.9868</v>
      </c>
      <c r="I196" s="4">
        <f>A!$B$2*E196</f>
        <v>16.27924813</v>
      </c>
      <c r="J196" s="9">
        <f>B196/A!$B$3</f>
        <v>0.0839764561</v>
      </c>
      <c r="K196" s="9" t="str">
        <f t="shared" si="34"/>
        <v>SI</v>
      </c>
    </row>
    <row r="197">
      <c r="A197" s="37" t="s">
        <v>118</v>
      </c>
      <c r="B197" s="9">
        <f t="shared" si="35"/>
        <v>7.213455035</v>
      </c>
      <c r="C197" s="37" t="s">
        <v>119</v>
      </c>
      <c r="D197" s="36">
        <f>D196+(F196*B196*(A!$B$8-D196)/(A!$B$12*A!$B$10))</f>
        <v>0.6385899721</v>
      </c>
      <c r="E197" s="43">
        <f t="shared" si="31"/>
        <v>0.0264</v>
      </c>
      <c r="F197" s="39">
        <f t="shared" si="32"/>
        <v>0.3333333333</v>
      </c>
      <c r="G197" s="40">
        <f t="shared" si="33"/>
        <v>0.1666666667</v>
      </c>
      <c r="H197" s="4">
        <f>A!$B$3 * 3</f>
        <v>224.9868</v>
      </c>
      <c r="I197" s="4">
        <f>A!$B$2*E197</f>
        <v>16.27924813</v>
      </c>
      <c r="J197" s="9">
        <f>B197/A!$B$3</f>
        <v>0.09618504332</v>
      </c>
      <c r="K197" s="9" t="str">
        <f t="shared" si="34"/>
        <v>SI</v>
      </c>
    </row>
    <row r="198">
      <c r="A198" s="37" t="s">
        <v>120</v>
      </c>
      <c r="B198" s="9">
        <f t="shared" si="35"/>
        <v>8.152568963</v>
      </c>
      <c r="C198" s="37" t="s">
        <v>121</v>
      </c>
      <c r="D198" s="36">
        <f>D197+(F197*B197*(A!$B$8-D197)/(A!$B$12*A!$B$10))</f>
        <v>0.6486902914</v>
      </c>
      <c r="E198" s="43">
        <f t="shared" si="31"/>
        <v>0.0264</v>
      </c>
      <c r="F198" s="39">
        <f t="shared" si="32"/>
        <v>0.3333333333</v>
      </c>
      <c r="G198" s="40">
        <f t="shared" si="33"/>
        <v>0.1666666667</v>
      </c>
      <c r="H198" s="4">
        <f>A!$B$3 * 3</f>
        <v>224.9868</v>
      </c>
      <c r="I198" s="4">
        <f>A!$B$2*E198</f>
        <v>16.27924813</v>
      </c>
      <c r="J198" s="9">
        <f>B198/A!$B$3</f>
        <v>0.108707297</v>
      </c>
      <c r="K198" s="9" t="str">
        <f t="shared" si="34"/>
        <v>SI</v>
      </c>
    </row>
    <row r="199">
      <c r="A199" s="37" t="s">
        <v>122</v>
      </c>
      <c r="B199" s="47">
        <f t="shared" si="35"/>
        <v>9.120099791</v>
      </c>
      <c r="C199" s="37" t="s">
        <v>123</v>
      </c>
      <c r="D199" s="36">
        <f>D198+(F198*B198*(A!$B$8-D198)/(A!$B$12*A!$B$10))</f>
        <v>0.6596645017</v>
      </c>
      <c r="E199" s="43">
        <f t="shared" si="31"/>
        <v>0.0264</v>
      </c>
      <c r="F199" s="39">
        <f t="shared" si="32"/>
        <v>0.3333333333</v>
      </c>
      <c r="G199" s="40">
        <f t="shared" si="33"/>
        <v>0.1666666667</v>
      </c>
      <c r="H199" s="4">
        <f>A!$B$3 * 3</f>
        <v>224.9868</v>
      </c>
      <c r="I199" s="4">
        <f>A!$B$2*E199</f>
        <v>16.27924813</v>
      </c>
      <c r="J199" s="9">
        <f>B199/A!$B$3</f>
        <v>0.1216084649</v>
      </c>
      <c r="K199" s="9" t="str">
        <f t="shared" si="34"/>
        <v>SI</v>
      </c>
    </row>
    <row r="200">
      <c r="A200" s="37" t="s">
        <v>124</v>
      </c>
      <c r="B200" s="9">
        <f t="shared" si="35"/>
        <v>10.12027342</v>
      </c>
      <c r="C200" s="37" t="s">
        <v>125</v>
      </c>
      <c r="D200" s="36">
        <f>D199+(F199*B199*(A!$B$8-D199)/(A!$B$12*A!$B$10))</f>
        <v>0.6714050139</v>
      </c>
      <c r="E200" s="43">
        <f t="shared" si="31"/>
        <v>0.0264</v>
      </c>
      <c r="F200" s="39">
        <f t="shared" si="32"/>
        <v>0.3333333333</v>
      </c>
      <c r="G200" s="40">
        <f t="shared" si="33"/>
        <v>0.1666666667</v>
      </c>
      <c r="H200" s="4">
        <f>A!$B$3 * 3</f>
        <v>224.9868</v>
      </c>
      <c r="I200" s="4">
        <f>A!$B$2*E200</f>
        <v>16.27924813</v>
      </c>
      <c r="J200" s="9">
        <f>B200/A!$B$3</f>
        <v>0.1349448956</v>
      </c>
      <c r="K200" s="9" t="str">
        <f t="shared" si="34"/>
        <v>SI</v>
      </c>
    </row>
    <row r="201">
      <c r="A201" s="37" t="s">
        <v>126</v>
      </c>
      <c r="B201" s="9">
        <f t="shared" si="35"/>
        <v>11.15663221</v>
      </c>
      <c r="C201" s="37" t="s">
        <v>127</v>
      </c>
      <c r="D201" s="36">
        <f>D200+(F200*B200*(A!$B$8-D200)/(A!$B$12*A!$B$10))</f>
        <v>0.683796645</v>
      </c>
      <c r="E201" s="43">
        <f t="shared" si="31"/>
        <v>0.0264</v>
      </c>
      <c r="F201" s="39">
        <f t="shared" si="32"/>
        <v>0.3333333333</v>
      </c>
      <c r="G201" s="40">
        <f t="shared" si="33"/>
        <v>0.1666666667</v>
      </c>
      <c r="H201" s="4">
        <f>A!$B$3 * 3</f>
        <v>224.9868</v>
      </c>
      <c r="I201" s="4">
        <f>A!$B$2*E201</f>
        <v>16.27924813</v>
      </c>
      <c r="J201" s="9">
        <f>B201/A!$B$3</f>
        <v>0.1487638237</v>
      </c>
      <c r="K201" s="9" t="str">
        <f t="shared" si="34"/>
        <v>SI</v>
      </c>
    </row>
    <row r="202">
      <c r="A202" s="37" t="s">
        <v>128</v>
      </c>
      <c r="B202" s="9">
        <f t="shared" si="35"/>
        <v>12.2320169</v>
      </c>
      <c r="C202" s="37" t="s">
        <v>129</v>
      </c>
      <c r="D202" s="36">
        <f>D201+(F201*B201*(A!$B$8-D201)/(A!$B$12*A!$B$10))</f>
        <v>0.6967167212</v>
      </c>
      <c r="E202" s="43">
        <f t="shared" si="31"/>
        <v>0.0264</v>
      </c>
      <c r="F202" s="39">
        <f t="shared" si="32"/>
        <v>0.3333333333</v>
      </c>
      <c r="G202" s="40">
        <f t="shared" si="33"/>
        <v>0.1666666667</v>
      </c>
      <c r="H202" s="4">
        <f>A!$B$3 * 3</f>
        <v>224.9868</v>
      </c>
      <c r="I202" s="4">
        <f>A!$B$2*E202</f>
        <v>16.27924813</v>
      </c>
      <c r="J202" s="9">
        <f>B202/A!$B$3</f>
        <v>0.1631031273</v>
      </c>
      <c r="K202" s="9" t="str">
        <f t="shared" si="34"/>
        <v>SI</v>
      </c>
    </row>
    <row r="203">
      <c r="A203" s="37" t="s">
        <v>130</v>
      </c>
      <c r="B203" s="9">
        <f t="shared" si="35"/>
        <v>13.34854841</v>
      </c>
      <c r="C203" s="37" t="s">
        <v>131</v>
      </c>
      <c r="D203" s="36">
        <f>D202+(F202*B202*(A!$B$8-D202)/(A!$B$12*A!$B$10))</f>
        <v>0.7100356489</v>
      </c>
      <c r="E203" s="43">
        <f t="shared" si="31"/>
        <v>0.0264</v>
      </c>
      <c r="F203" s="39">
        <f t="shared" si="32"/>
        <v>0.3333333333</v>
      </c>
      <c r="G203" s="40">
        <f t="shared" si="33"/>
        <v>0.1666666667</v>
      </c>
      <c r="H203" s="4">
        <f>A!$B$3 * 3</f>
        <v>224.9868</v>
      </c>
      <c r="I203" s="4">
        <f>A!$B$2*E203</f>
        <v>16.27924813</v>
      </c>
      <c r="J203" s="9">
        <f>B203/A!$B$3</f>
        <v>0.1779910877</v>
      </c>
      <c r="K203" s="9" t="str">
        <f t="shared" si="34"/>
        <v>SI</v>
      </c>
    </row>
    <row r="204">
      <c r="A204" s="37" t="s">
        <v>132</v>
      </c>
      <c r="B204" s="9">
        <f t="shared" si="35"/>
        <v>14.50761238</v>
      </c>
      <c r="C204" s="37" t="s">
        <v>133</v>
      </c>
      <c r="D204" s="36">
        <f>D203+(F203*B203*(A!$B$8-D203)/(A!$B$12*A!$B$10))</f>
        <v>0.7236180227</v>
      </c>
      <c r="E204" s="43">
        <f t="shared" si="31"/>
        <v>0.0264</v>
      </c>
      <c r="F204" s="39">
        <f t="shared" si="32"/>
        <v>0.3333333333</v>
      </c>
      <c r="G204" s="40">
        <f t="shared" si="33"/>
        <v>0.1666666667</v>
      </c>
      <c r="H204" s="4">
        <f>A!$B$3 * 3</f>
        <v>224.9868</v>
      </c>
      <c r="I204" s="4">
        <f>A!$B$2*E204</f>
        <v>16.27924813</v>
      </c>
      <c r="J204" s="9">
        <f>B204/A!$B$3</f>
        <v>0.1934461805</v>
      </c>
      <c r="K204" s="9" t="str">
        <f t="shared" si="34"/>
        <v>SI</v>
      </c>
    </row>
    <row r="205">
      <c r="A205" s="37" t="s">
        <v>134</v>
      </c>
      <c r="B205" s="9">
        <f t="shared" si="35"/>
        <v>15.70984884</v>
      </c>
      <c r="C205" s="37" t="s">
        <v>135</v>
      </c>
      <c r="D205" s="36">
        <f>D204+(F204*B204*(A!$B$8-D204)/(A!$B$12*A!$B$10))</f>
        <v>0.7373243053</v>
      </c>
      <c r="E205" s="43">
        <f t="shared" si="31"/>
        <v>0.0264</v>
      </c>
      <c r="F205" s="39">
        <f t="shared" si="32"/>
        <v>0.3333333333</v>
      </c>
      <c r="G205" s="40">
        <f t="shared" si="33"/>
        <v>0.1666666667</v>
      </c>
      <c r="H205" s="4">
        <f>A!$B$3 * 3</f>
        <v>224.9868</v>
      </c>
      <c r="I205" s="4">
        <f>A!$B$2*E205</f>
        <v>16.27924813</v>
      </c>
      <c r="J205" s="9">
        <f>B205/A!$B$3</f>
        <v>0.2094769405</v>
      </c>
      <c r="K205" s="9" t="str">
        <f t="shared" si="34"/>
        <v>SI</v>
      </c>
    </row>
    <row r="206">
      <c r="A206" s="37" t="s">
        <v>136</v>
      </c>
      <c r="B206" s="9">
        <f t="shared" si="35"/>
        <v>16.95515034</v>
      </c>
      <c r="C206" s="37" t="s">
        <v>137</v>
      </c>
      <c r="D206" s="36">
        <f>D205+(F205*B205*(A!$B$8-D205)/(A!$B$12*A!$B$10))</f>
        <v>0.7510130684</v>
      </c>
      <c r="E206" s="43">
        <f t="shared" si="31"/>
        <v>0.0264</v>
      </c>
      <c r="F206" s="39">
        <f t="shared" si="32"/>
        <v>0.3333333333</v>
      </c>
      <c r="G206" s="40">
        <f t="shared" si="33"/>
        <v>0.1666666667</v>
      </c>
      <c r="H206" s="4">
        <f>A!$B$3 * 3</f>
        <v>224.9868</v>
      </c>
      <c r="I206" s="4">
        <f>A!$B$2*E206</f>
        <v>16.27924813</v>
      </c>
      <c r="J206" s="9">
        <f>B206/A!$B$3</f>
        <v>0.2260819347</v>
      </c>
      <c r="K206" s="9" t="str">
        <f t="shared" si="34"/>
        <v>SI</v>
      </c>
    </row>
    <row r="207">
      <c r="A207" s="37" t="s">
        <v>138</v>
      </c>
      <c r="B207" s="44">
        <f t="shared" si="35"/>
        <v>18.24267099</v>
      </c>
      <c r="C207" s="37" t="s">
        <v>139</v>
      </c>
      <c r="D207" s="36">
        <f>D206+(F206*B206*(A!$B$8-D206)/(A!$B$12*A!$B$10))</f>
        <v>0.7645437399</v>
      </c>
      <c r="E207" s="5">
        <v>0.0</v>
      </c>
      <c r="F207" s="46">
        <f t="shared" si="32"/>
        <v>0.3333333333</v>
      </c>
      <c r="G207" s="40">
        <f t="shared" si="33"/>
        <v>0.1666666667</v>
      </c>
      <c r="H207" s="4">
        <f>A!$B$3 * 3</f>
        <v>224.9868</v>
      </c>
      <c r="I207" s="4">
        <f>A!$B$2*E207</f>
        <v>0</v>
      </c>
      <c r="J207" s="9">
        <f>B207/A!$B$3</f>
        <v>0.2432498839</v>
      </c>
      <c r="K207" s="9" t="str">
        <f t="shared" si="34"/>
        <v>SI</v>
      </c>
    </row>
    <row r="208">
      <c r="A208" s="37" t="s">
        <v>140</v>
      </c>
      <c r="B208" s="9">
        <f t="shared" si="35"/>
        <v>15.4221167</v>
      </c>
      <c r="C208" s="37" t="s">
        <v>141</v>
      </c>
      <c r="D208" s="36">
        <f>D207+(F207*B207*(A!$B$8-D207)/(A!$B$12*A!$B$10))</f>
        <v>0.7777797484</v>
      </c>
      <c r="E208" s="5">
        <v>0.0</v>
      </c>
      <c r="F208" s="46">
        <f t="shared" si="32"/>
        <v>0.3333333333</v>
      </c>
      <c r="G208" s="40">
        <f t="shared" si="33"/>
        <v>0.1666666667</v>
      </c>
      <c r="H208" s="4">
        <f>A!$B$3 * 3</f>
        <v>224.9868</v>
      </c>
      <c r="I208" s="4">
        <f>A!$B$2*E208</f>
        <v>0</v>
      </c>
      <c r="J208" s="9">
        <f>B208/A!$B$3</f>
        <v>0.2056402869</v>
      </c>
      <c r="K208" s="9" t="str">
        <f t="shared" si="34"/>
        <v>SI</v>
      </c>
    </row>
    <row r="209">
      <c r="G209" s="30"/>
    </row>
    <row r="210">
      <c r="G210" s="30"/>
    </row>
    <row r="211">
      <c r="G211" s="30"/>
    </row>
    <row r="212">
      <c r="G212" s="30"/>
    </row>
    <row r="213">
      <c r="A213" s="34" t="s">
        <v>10</v>
      </c>
      <c r="B213" s="24">
        <v>12.4</v>
      </c>
      <c r="C213" s="2" t="s">
        <v>635</v>
      </c>
      <c r="G213" s="30"/>
    </row>
    <row r="214">
      <c r="A214" s="24" t="s">
        <v>78</v>
      </c>
      <c r="B214" s="24">
        <v>12.0</v>
      </c>
      <c r="G214" s="30"/>
    </row>
    <row r="215">
      <c r="A215" s="24" t="s">
        <v>79</v>
      </c>
      <c r="B215" s="24">
        <f>16.7/1000</f>
        <v>0.0167</v>
      </c>
      <c r="G215" s="30"/>
    </row>
    <row r="216">
      <c r="A216" s="4" t="s">
        <v>91</v>
      </c>
      <c r="B216" s="4">
        <v>8.0</v>
      </c>
      <c r="G216" s="30"/>
    </row>
    <row r="217">
      <c r="G217" s="30"/>
    </row>
    <row r="218">
      <c r="D218" s="36"/>
      <c r="E218" s="12" t="s">
        <v>92</v>
      </c>
    </row>
    <row r="219">
      <c r="A219" s="37" t="s">
        <v>93</v>
      </c>
      <c r="C219" s="37" t="s">
        <v>94</v>
      </c>
      <c r="D219" s="36"/>
      <c r="E219" s="38" t="s">
        <v>95</v>
      </c>
      <c r="F219" s="39" t="s">
        <v>96</v>
      </c>
      <c r="G219" s="40" t="s">
        <v>97</v>
      </c>
      <c r="H219" s="4" t="s">
        <v>98</v>
      </c>
      <c r="I219" s="4" t="s">
        <v>99</v>
      </c>
      <c r="J219" s="2" t="s">
        <v>636</v>
      </c>
      <c r="K219" s="2" t="s">
        <v>637</v>
      </c>
    </row>
    <row r="220">
      <c r="A220" s="37" t="s">
        <v>102</v>
      </c>
      <c r="B220" s="16">
        <v>0.0</v>
      </c>
      <c r="C220" s="37" t="s">
        <v>103</v>
      </c>
      <c r="D220" s="42">
        <v>0.6</v>
      </c>
      <c r="E220" s="43">
        <f t="shared" ref="E220:E243" si="36">$B$215</f>
        <v>0.0167</v>
      </c>
      <c r="F220" s="39">
        <f t="shared" ref="F220:F245" si="37">$B$214/24</f>
        <v>0.5</v>
      </c>
      <c r="G220" s="40">
        <f t="shared" ref="G220:G245" si="38">0.5/3</f>
        <v>0.1666666667</v>
      </c>
      <c r="H220" s="4">
        <f>A!$B$3 * 3</f>
        <v>224.9868</v>
      </c>
      <c r="I220" s="4">
        <f>A!$B$2*E220</f>
        <v>10.29785772</v>
      </c>
      <c r="J220" s="9">
        <f>B220/A!$B$3</f>
        <v>0</v>
      </c>
      <c r="K220" s="9" t="str">
        <f t="shared" ref="K220:K245" si="39">IF(J220 &lt; 0.25, "SI", "NO")</f>
        <v>SI</v>
      </c>
    </row>
    <row r="221">
      <c r="A221" s="37" t="s">
        <v>104</v>
      </c>
      <c r="B221" s="9">
        <f t="shared" ref="B221:B245" si="40">B220+F220*(D220*I220-($B$213*(G220+B220/H220)^(1/2)))</f>
        <v>0.5582179143</v>
      </c>
      <c r="C221" s="37" t="s">
        <v>105</v>
      </c>
      <c r="D221" s="36">
        <f>D220+(F220*B220*(A!$B$8-D220)/(A!$B$12*A!$B$10))</f>
        <v>0.6</v>
      </c>
      <c r="E221" s="43">
        <f t="shared" si="36"/>
        <v>0.0167</v>
      </c>
      <c r="F221" s="39">
        <f t="shared" si="37"/>
        <v>0.5</v>
      </c>
      <c r="G221" s="40">
        <f t="shared" si="38"/>
        <v>0.1666666667</v>
      </c>
      <c r="H221" s="4">
        <f>A!$B$3 * 3</f>
        <v>224.9868</v>
      </c>
      <c r="I221" s="4">
        <f>A!$B$2*E221</f>
        <v>10.29785772</v>
      </c>
      <c r="J221" s="9">
        <f>B221/A!$B$3</f>
        <v>0.0074433422</v>
      </c>
      <c r="K221" s="9" t="str">
        <f t="shared" si="39"/>
        <v>SI</v>
      </c>
    </row>
    <row r="222">
      <c r="A222" s="37" t="s">
        <v>106</v>
      </c>
      <c r="B222" s="9">
        <f t="shared" si="40"/>
        <v>1.097665292</v>
      </c>
      <c r="C222" s="37" t="s">
        <v>107</v>
      </c>
      <c r="D222" s="36">
        <f>D221+(F221*B221*(A!$B$8-D221)/(A!$B$12*A!$B$10))</f>
        <v>0.6013455065</v>
      </c>
      <c r="E222" s="43">
        <f t="shared" si="36"/>
        <v>0.0167</v>
      </c>
      <c r="F222" s="39">
        <f t="shared" si="37"/>
        <v>0.5</v>
      </c>
      <c r="G222" s="40">
        <f t="shared" si="38"/>
        <v>0.1666666667</v>
      </c>
      <c r="H222" s="4">
        <f>A!$B$3 * 3</f>
        <v>224.9868</v>
      </c>
      <c r="I222" s="4">
        <f>A!$B$2*E222</f>
        <v>10.29785772</v>
      </c>
      <c r="J222" s="9">
        <f>B222/A!$B$3</f>
        <v>0.01463639589</v>
      </c>
      <c r="K222" s="9" t="str">
        <f t="shared" si="39"/>
        <v>SI</v>
      </c>
    </row>
    <row r="223">
      <c r="A223" s="37" t="s">
        <v>108</v>
      </c>
      <c r="B223" s="9">
        <f t="shared" si="40"/>
        <v>1.626031584</v>
      </c>
      <c r="C223" s="37" t="s">
        <v>109</v>
      </c>
      <c r="D223" s="36">
        <f>D222+(F222*B222*(A!$B$8-D222)/(A!$B$12*A!$B$10))</f>
        <v>0.6039794095</v>
      </c>
      <c r="E223" s="43">
        <f t="shared" si="36"/>
        <v>0.0167</v>
      </c>
      <c r="F223" s="39">
        <f t="shared" si="37"/>
        <v>0.5</v>
      </c>
      <c r="G223" s="40">
        <f t="shared" si="38"/>
        <v>0.1666666667</v>
      </c>
      <c r="H223" s="4">
        <f>A!$B$3 * 3</f>
        <v>224.9868</v>
      </c>
      <c r="I223" s="4">
        <f>A!$B$2*E223</f>
        <v>10.29785772</v>
      </c>
      <c r="J223" s="9">
        <f>B223/A!$B$3</f>
        <v>0.02168169311</v>
      </c>
      <c r="K223" s="9" t="str">
        <f t="shared" si="39"/>
        <v>SI</v>
      </c>
    </row>
    <row r="224">
      <c r="A224" s="37" t="s">
        <v>110</v>
      </c>
      <c r="B224" s="9">
        <f t="shared" si="40"/>
        <v>2.150442186</v>
      </c>
      <c r="C224" s="37" t="s">
        <v>111</v>
      </c>
      <c r="D224" s="36">
        <f>D223+(F223*B223*(A!$B$8-D223)/(A!$B$12*A!$B$10))</f>
        <v>0.6078467436</v>
      </c>
      <c r="E224" s="43">
        <f t="shared" si="36"/>
        <v>0.0167</v>
      </c>
      <c r="F224" s="39">
        <f t="shared" si="37"/>
        <v>0.5</v>
      </c>
      <c r="G224" s="40">
        <f t="shared" si="38"/>
        <v>0.1666666667</v>
      </c>
      <c r="H224" s="4">
        <f>A!$B$3 * 3</f>
        <v>224.9868</v>
      </c>
      <c r="I224" s="4">
        <f>A!$B$2*E224</f>
        <v>10.29785772</v>
      </c>
      <c r="J224" s="9">
        <f>B224/A!$B$3</f>
        <v>0.0286742447</v>
      </c>
      <c r="K224" s="9" t="str">
        <f t="shared" si="39"/>
        <v>SI</v>
      </c>
    </row>
    <row r="225">
      <c r="A225" s="37" t="s">
        <v>112</v>
      </c>
      <c r="B225" s="9">
        <f t="shared" si="40"/>
        <v>2.677495672</v>
      </c>
      <c r="C225" s="37" t="s">
        <v>113</v>
      </c>
      <c r="D225" s="36">
        <f>D224+(F224*B224*(A!$B$8-D224)/(A!$B$12*A!$B$10))</f>
        <v>0.6128945105</v>
      </c>
      <c r="E225" s="43">
        <f t="shared" si="36"/>
        <v>0.0167</v>
      </c>
      <c r="F225" s="39">
        <f t="shared" si="37"/>
        <v>0.5</v>
      </c>
      <c r="G225" s="40">
        <f t="shared" si="38"/>
        <v>0.1666666667</v>
      </c>
      <c r="H225" s="4">
        <f>A!$B$3 * 3</f>
        <v>224.9868</v>
      </c>
      <c r="I225" s="4">
        <f>A!$B$2*E225</f>
        <v>10.29785772</v>
      </c>
      <c r="J225" s="9">
        <f>B225/A!$B$3</f>
        <v>0.03570203681</v>
      </c>
      <c r="K225" s="9" t="str">
        <f t="shared" si="39"/>
        <v>SI</v>
      </c>
    </row>
    <row r="226">
      <c r="A226" s="37" t="s">
        <v>114</v>
      </c>
      <c r="B226" s="9">
        <f t="shared" si="40"/>
        <v>3.213297667</v>
      </c>
      <c r="C226" s="37" t="s">
        <v>115</v>
      </c>
      <c r="D226" s="36">
        <f>D225+(F225*B225*(A!$B$8-D225)/(A!$B$12*A!$B$10))</f>
        <v>0.6190708486</v>
      </c>
      <c r="E226" s="43">
        <f t="shared" si="36"/>
        <v>0.0167</v>
      </c>
      <c r="F226" s="39">
        <f t="shared" si="37"/>
        <v>0.5</v>
      </c>
      <c r="G226" s="40">
        <f t="shared" si="38"/>
        <v>0.1666666667</v>
      </c>
      <c r="H226" s="4">
        <f>A!$B$3 * 3</f>
        <v>224.9868</v>
      </c>
      <c r="I226" s="4">
        <f>A!$B$2*E226</f>
        <v>10.29785772</v>
      </c>
      <c r="J226" s="9">
        <f>B226/A!$B$3</f>
        <v>0.04284648256</v>
      </c>
      <c r="K226" s="9" t="str">
        <f t="shared" si="39"/>
        <v>SI</v>
      </c>
    </row>
    <row r="227">
      <c r="A227" s="37" t="s">
        <v>116</v>
      </c>
      <c r="B227" s="9">
        <f t="shared" si="40"/>
        <v>3.763488447</v>
      </c>
      <c r="C227" s="37" t="s">
        <v>117</v>
      </c>
      <c r="D227" s="36">
        <f>D226+(F226*B226*(A!$B$8-D226)/(A!$B$12*A!$B$10))</f>
        <v>0.6263236963</v>
      </c>
      <c r="E227" s="43">
        <f t="shared" si="36"/>
        <v>0.0167</v>
      </c>
      <c r="F227" s="39">
        <f t="shared" si="37"/>
        <v>0.5</v>
      </c>
      <c r="G227" s="40">
        <f t="shared" si="38"/>
        <v>0.1666666667</v>
      </c>
      <c r="H227" s="4">
        <f>A!$B$3 * 3</f>
        <v>224.9868</v>
      </c>
      <c r="I227" s="4">
        <f>A!$B$2*E227</f>
        <v>10.29785772</v>
      </c>
      <c r="J227" s="9">
        <f>B227/A!$B$3</f>
        <v>0.05018279002</v>
      </c>
      <c r="K227" s="9" t="str">
        <f t="shared" si="39"/>
        <v>SI</v>
      </c>
    </row>
    <row r="228">
      <c r="A228" s="37" t="s">
        <v>118</v>
      </c>
      <c r="B228" s="9">
        <f t="shared" si="40"/>
        <v>4.333262103</v>
      </c>
      <c r="C228" s="37" t="s">
        <v>119</v>
      </c>
      <c r="D228" s="36">
        <f>D227+(F227*B227*(A!$B$8-D227)/(A!$B$12*A!$B$10))</f>
        <v>0.6345990882</v>
      </c>
      <c r="E228" s="43">
        <f t="shared" si="36"/>
        <v>0.0167</v>
      </c>
      <c r="F228" s="39">
        <f t="shared" si="37"/>
        <v>0.5</v>
      </c>
      <c r="G228" s="40">
        <f t="shared" si="38"/>
        <v>0.1666666667</v>
      </c>
      <c r="H228" s="4">
        <f>A!$B$3 * 3</f>
        <v>224.9868</v>
      </c>
      <c r="I228" s="4">
        <f>A!$B$2*E228</f>
        <v>10.29785772</v>
      </c>
      <c r="J228" s="9">
        <f>B228/A!$B$3</f>
        <v>0.05778021781</v>
      </c>
      <c r="K228" s="9" t="str">
        <f t="shared" si="39"/>
        <v>SI</v>
      </c>
    </row>
    <row r="229">
      <c r="A229" s="37" t="s">
        <v>120</v>
      </c>
      <c r="B229" s="9">
        <f t="shared" si="40"/>
        <v>4.927375836</v>
      </c>
      <c r="C229" s="37" t="s">
        <v>121</v>
      </c>
      <c r="D229" s="36">
        <f>D228+(F228*B228*(A!$B$8-D228)/(A!$B$12*A!$B$10))</f>
        <v>0.6438392199</v>
      </c>
      <c r="E229" s="43">
        <f t="shared" si="36"/>
        <v>0.0167</v>
      </c>
      <c r="F229" s="39">
        <f t="shared" si="37"/>
        <v>0.5</v>
      </c>
      <c r="G229" s="40">
        <f t="shared" si="38"/>
        <v>0.1666666667</v>
      </c>
      <c r="H229" s="4">
        <f>A!$B$3 * 3</f>
        <v>224.9868</v>
      </c>
      <c r="I229" s="4">
        <f>A!$B$2*E229</f>
        <v>10.29785772</v>
      </c>
      <c r="J229" s="9">
        <f>B229/A!$B$3</f>
        <v>0.06570219901</v>
      </c>
      <c r="K229" s="9" t="str">
        <f t="shared" si="39"/>
        <v>SI</v>
      </c>
    </row>
    <row r="230">
      <c r="A230" s="37" t="s">
        <v>122</v>
      </c>
      <c r="B230" s="47">
        <f t="shared" si="40"/>
        <v>5.550148601</v>
      </c>
      <c r="C230" s="37" t="s">
        <v>123</v>
      </c>
      <c r="D230" s="36">
        <f>D229+(F229*B229*(A!$B$8-D229)/(A!$B$12*A!$B$10))</f>
        <v>0.6539804145</v>
      </c>
      <c r="E230" s="43">
        <f t="shared" si="36"/>
        <v>0.0167</v>
      </c>
      <c r="F230" s="39">
        <f t="shared" si="37"/>
        <v>0.5</v>
      </c>
      <c r="G230" s="40">
        <f t="shared" si="38"/>
        <v>0.1666666667</v>
      </c>
      <c r="H230" s="4">
        <f>A!$B$3 * 3</f>
        <v>224.9868</v>
      </c>
      <c r="I230" s="4">
        <f>A!$B$2*E230</f>
        <v>10.29785772</v>
      </c>
      <c r="J230" s="9">
        <f>B230/A!$B$3</f>
        <v>0.07400632305</v>
      </c>
      <c r="K230" s="9" t="str">
        <f t="shared" si="39"/>
        <v>SI</v>
      </c>
    </row>
    <row r="231">
      <c r="A231" s="37" t="s">
        <v>124</v>
      </c>
      <c r="B231" s="9">
        <f t="shared" si="40"/>
        <v>6.205449009</v>
      </c>
      <c r="C231" s="37" t="s">
        <v>125</v>
      </c>
      <c r="D231" s="36">
        <f>D230+(F230*B230*(A!$B$8-D230)/(A!$B$12*A!$B$10))</f>
        <v>0.6649511333</v>
      </c>
      <c r="E231" s="43">
        <f t="shared" si="36"/>
        <v>0.0167</v>
      </c>
      <c r="F231" s="39">
        <f t="shared" si="37"/>
        <v>0.5</v>
      </c>
      <c r="G231" s="40">
        <f t="shared" si="38"/>
        <v>0.1666666667</v>
      </c>
      <c r="H231" s="4">
        <f>A!$B$3 * 3</f>
        <v>224.9868</v>
      </c>
      <c r="I231" s="4">
        <f>A!$B$2*E231</f>
        <v>10.29785772</v>
      </c>
      <c r="J231" s="9">
        <f>B231/A!$B$3</f>
        <v>0.08274417444</v>
      </c>
      <c r="K231" s="9" t="str">
        <f t="shared" si="39"/>
        <v>SI</v>
      </c>
    </row>
    <row r="232">
      <c r="A232" s="37" t="s">
        <v>126</v>
      </c>
      <c r="B232" s="9">
        <f t="shared" si="40"/>
        <v>6.896673039</v>
      </c>
      <c r="C232" s="37" t="s">
        <v>127</v>
      </c>
      <c r="D232" s="36">
        <f>D231+(F231*B231*(A!$B$8-D231)/(A!$B$12*A!$B$10))</f>
        <v>0.6766701767</v>
      </c>
      <c r="E232" s="43">
        <f t="shared" si="36"/>
        <v>0.0167</v>
      </c>
      <c r="F232" s="39">
        <f t="shared" si="37"/>
        <v>0.5</v>
      </c>
      <c r="G232" s="40">
        <f t="shared" si="38"/>
        <v>0.1666666667</v>
      </c>
      <c r="H232" s="4">
        <f>A!$B$3 * 3</f>
        <v>224.9868</v>
      </c>
      <c r="I232" s="4">
        <f>A!$B$2*E232</f>
        <v>10.29785772</v>
      </c>
      <c r="J232" s="9">
        <f>B232/A!$B$3</f>
        <v>0.09196103557</v>
      </c>
      <c r="K232" s="9" t="str">
        <f t="shared" si="39"/>
        <v>SI</v>
      </c>
    </row>
    <row r="233">
      <c r="A233" s="37" t="s">
        <v>128</v>
      </c>
      <c r="B233" s="9">
        <f t="shared" si="40"/>
        <v>7.626712846</v>
      </c>
      <c r="C233" s="37" t="s">
        <v>129</v>
      </c>
      <c r="D233" s="36">
        <f>D232+(F232*B232*(A!$B$8-D232)/(A!$B$12*A!$B$10))</f>
        <v>0.689045232</v>
      </c>
      <c r="E233" s="43">
        <f t="shared" si="36"/>
        <v>0.0167</v>
      </c>
      <c r="F233" s="39">
        <f t="shared" si="37"/>
        <v>0.5</v>
      </c>
      <c r="G233" s="40">
        <f t="shared" si="38"/>
        <v>0.1666666667</v>
      </c>
      <c r="H233" s="4">
        <f>A!$B$3 * 3</f>
        <v>224.9868</v>
      </c>
      <c r="I233" s="4">
        <f>A!$B$2*E233</f>
        <v>10.29785772</v>
      </c>
      <c r="J233" s="9">
        <f>B233/A!$B$3</f>
        <v>0.1016954707</v>
      </c>
      <c r="K233" s="9" t="str">
        <f t="shared" si="39"/>
        <v>SI</v>
      </c>
    </row>
    <row r="234">
      <c r="A234" s="37" t="s">
        <v>130</v>
      </c>
      <c r="B234" s="9">
        <f t="shared" si="40"/>
        <v>8.397918637</v>
      </c>
      <c r="C234" s="37" t="s">
        <v>131</v>
      </c>
      <c r="D234" s="36">
        <f>D233+(F233*B233*(A!$B$8-D233)/(A!$B$12*A!$B$10))</f>
        <v>0.7019719279</v>
      </c>
      <c r="E234" s="43">
        <f t="shared" si="36"/>
        <v>0.0167</v>
      </c>
      <c r="F234" s="39">
        <f t="shared" si="37"/>
        <v>0.5</v>
      </c>
      <c r="G234" s="40">
        <f t="shared" si="38"/>
        <v>0.1666666667</v>
      </c>
      <c r="H234" s="4">
        <f>A!$B$3 * 3</f>
        <v>224.9868</v>
      </c>
      <c r="I234" s="4">
        <f>A!$B$2*E234</f>
        <v>10.29785772</v>
      </c>
      <c r="J234" s="9">
        <f>B234/A!$B$3</f>
        <v>0.1119788179</v>
      </c>
      <c r="K234" s="9" t="str">
        <f t="shared" si="39"/>
        <v>SI</v>
      </c>
    </row>
    <row r="235">
      <c r="A235" s="37" t="s">
        <v>132</v>
      </c>
      <c r="B235" s="9">
        <f t="shared" si="40"/>
        <v>9.212056347</v>
      </c>
      <c r="C235" s="37" t="s">
        <v>133</v>
      </c>
      <c r="D235" s="36">
        <f>D234+(F234*B234*(A!$B$8-D234)/(A!$B$12*A!$B$10))</f>
        <v>0.7153335508</v>
      </c>
      <c r="E235" s="43">
        <f t="shared" si="36"/>
        <v>0.0167</v>
      </c>
      <c r="F235" s="39">
        <f t="shared" si="37"/>
        <v>0.5</v>
      </c>
      <c r="G235" s="40">
        <f t="shared" si="38"/>
        <v>0.1666666667</v>
      </c>
      <c r="H235" s="4">
        <f>A!$B$3 * 3</f>
        <v>224.9868</v>
      </c>
      <c r="I235" s="4">
        <f>A!$B$2*E235</f>
        <v>10.29785772</v>
      </c>
      <c r="J235" s="9">
        <f>B235/A!$B$3</f>
        <v>0.1228346243</v>
      </c>
      <c r="K235" s="9" t="str">
        <f t="shared" si="39"/>
        <v>SI</v>
      </c>
    </row>
    <row r="236">
      <c r="A236" s="37" t="s">
        <v>134</v>
      </c>
      <c r="B236" s="9">
        <f t="shared" si="40"/>
        <v>10.07026452</v>
      </c>
      <c r="C236" s="37" t="s">
        <v>135</v>
      </c>
      <c r="D236" s="36">
        <f>D235+(F235*B235*(A!$B$8-D235)/(A!$B$12*A!$B$10))</f>
        <v>0.7290015635</v>
      </c>
      <c r="E236" s="43">
        <f t="shared" si="36"/>
        <v>0.0167</v>
      </c>
      <c r="F236" s="39">
        <f t="shared" si="37"/>
        <v>0.5</v>
      </c>
      <c r="G236" s="40">
        <f t="shared" si="38"/>
        <v>0.1666666667</v>
      </c>
      <c r="H236" s="4">
        <f>A!$B$3 * 3</f>
        <v>224.9868</v>
      </c>
      <c r="I236" s="4">
        <f>A!$B$2*E236</f>
        <v>10.29785772</v>
      </c>
      <c r="J236" s="9">
        <f>B236/A!$B$3</f>
        <v>0.1342780713</v>
      </c>
      <c r="K236" s="9" t="str">
        <f t="shared" si="39"/>
        <v>SI</v>
      </c>
    </row>
    <row r="237">
      <c r="A237" s="37" t="s">
        <v>136</v>
      </c>
      <c r="B237" s="9">
        <f t="shared" si="40"/>
        <v>10.9730144</v>
      </c>
      <c r="C237" s="37" t="s">
        <v>137</v>
      </c>
      <c r="D237" s="36">
        <f>D236+(F236*B236*(A!$B$8-D236)/(A!$B$12*A!$B$10))</f>
        <v>0.74283703</v>
      </c>
      <c r="E237" s="43">
        <f t="shared" si="36"/>
        <v>0.0167</v>
      </c>
      <c r="F237" s="39">
        <f t="shared" si="37"/>
        <v>0.5</v>
      </c>
      <c r="G237" s="40">
        <f t="shared" si="38"/>
        <v>0.1666666667</v>
      </c>
      <c r="H237" s="4">
        <f>A!$B$3 * 3</f>
        <v>224.9868</v>
      </c>
      <c r="I237" s="4">
        <f>A!$B$2*E237</f>
        <v>10.29785772</v>
      </c>
      <c r="J237" s="9">
        <f>B237/A!$B$3</f>
        <v>0.1463154425</v>
      </c>
      <c r="K237" s="9" t="str">
        <f t="shared" si="39"/>
        <v>SI</v>
      </c>
    </row>
    <row r="238">
      <c r="A238" s="37" t="s">
        <v>138</v>
      </c>
      <c r="B238" s="9">
        <f t="shared" si="40"/>
        <v>11.92007766</v>
      </c>
      <c r="C238" s="37" t="s">
        <v>139</v>
      </c>
      <c r="D238" s="36">
        <f>D237+(F237*B237*(A!$B$8-D237)/(A!$B$12*A!$B$10))</f>
        <v>0.7566930011</v>
      </c>
      <c r="E238" s="43">
        <f t="shared" si="36"/>
        <v>0.0167</v>
      </c>
      <c r="F238" s="39">
        <f t="shared" si="37"/>
        <v>0.5</v>
      </c>
      <c r="G238" s="40">
        <f t="shared" si="38"/>
        <v>0.1666666667</v>
      </c>
      <c r="H238" s="4">
        <f>A!$B$3 * 3</f>
        <v>224.9868</v>
      </c>
      <c r="I238" s="4">
        <f>A!$B$2*E238</f>
        <v>10.29785772</v>
      </c>
      <c r="J238" s="9">
        <f>B238/A!$B$3</f>
        <v>0.1589436935</v>
      </c>
      <c r="K238" s="9" t="str">
        <f t="shared" si="39"/>
        <v>SI</v>
      </c>
    </row>
    <row r="239">
      <c r="A239" s="37" t="s">
        <v>140</v>
      </c>
      <c r="B239" s="9">
        <f t="shared" si="40"/>
        <v>12.91050637</v>
      </c>
      <c r="C239" s="37" t="s">
        <v>141</v>
      </c>
      <c r="D239" s="36">
        <f>D238+(F238*B238*(A!$B$8-D238)/(A!$B$12*A!$B$10))</f>
        <v>0.7704178406</v>
      </c>
      <c r="E239" s="43">
        <f t="shared" si="36"/>
        <v>0.0167</v>
      </c>
      <c r="F239" s="39">
        <f t="shared" si="37"/>
        <v>0.5</v>
      </c>
      <c r="G239" s="40">
        <f t="shared" si="38"/>
        <v>0.1666666667</v>
      </c>
      <c r="H239" s="4">
        <f>A!$B$3 * 3</f>
        <v>224.9868</v>
      </c>
      <c r="I239" s="4">
        <f>A!$B$2*E239</f>
        <v>10.29785772</v>
      </c>
      <c r="J239" s="9">
        <f>B239/A!$B$3</f>
        <v>0.1721501844</v>
      </c>
      <c r="K239" s="9" t="str">
        <f t="shared" si="39"/>
        <v>SI</v>
      </c>
    </row>
    <row r="240">
      <c r="A240" s="37" t="s">
        <v>142</v>
      </c>
      <c r="B240" s="9">
        <f t="shared" si="40"/>
        <v>13.94262957</v>
      </c>
      <c r="C240" s="37" t="s">
        <v>143</v>
      </c>
      <c r="D240" s="36">
        <f>D239+(F239*B239*(A!$B$8-D239)/(A!$B$12*A!$B$10))</f>
        <v>0.7838593884</v>
      </c>
      <c r="E240" s="43">
        <f t="shared" si="36"/>
        <v>0.0167</v>
      </c>
      <c r="F240" s="39">
        <f t="shared" si="37"/>
        <v>0.5</v>
      </c>
      <c r="G240" s="40">
        <f t="shared" si="38"/>
        <v>0.1666666667</v>
      </c>
      <c r="H240" s="4">
        <f>A!$B$3 * 3</f>
        <v>224.9868</v>
      </c>
      <c r="I240" s="4">
        <f>A!$B$2*E240</f>
        <v>10.29785772</v>
      </c>
      <c r="J240" s="9">
        <f>B240/A!$B$3</f>
        <v>0.1859126345</v>
      </c>
      <c r="K240" s="9" t="str">
        <f t="shared" si="39"/>
        <v>SI</v>
      </c>
    </row>
    <row r="241">
      <c r="A241" s="37" t="s">
        <v>144</v>
      </c>
      <c r="B241" s="9">
        <f t="shared" si="40"/>
        <v>15.01407017</v>
      </c>
      <c r="C241" s="37" t="s">
        <v>145</v>
      </c>
      <c r="D241" s="36">
        <f>D240+(F240*B240*(A!$B$8-D240)/(A!$B$12*A!$B$10))</f>
        <v>0.7968697566</v>
      </c>
      <c r="E241" s="43">
        <f t="shared" si="36"/>
        <v>0.0167</v>
      </c>
      <c r="F241" s="39">
        <f t="shared" si="37"/>
        <v>0.5</v>
      </c>
      <c r="G241" s="40">
        <f t="shared" si="38"/>
        <v>0.1666666667</v>
      </c>
      <c r="H241" s="4">
        <f>A!$B$3 * 3</f>
        <v>224.9868</v>
      </c>
      <c r="I241" s="4">
        <f>A!$B$2*E241</f>
        <v>10.29785772</v>
      </c>
      <c r="J241" s="9">
        <f>B241/A!$B$3</f>
        <v>0.2001993473</v>
      </c>
      <c r="K241" s="9" t="str">
        <f t="shared" si="39"/>
        <v>SI</v>
      </c>
    </row>
    <row r="242">
      <c r="A242" s="37" t="s">
        <v>146</v>
      </c>
      <c r="B242" s="9">
        <f t="shared" si="40"/>
        <v>16.12178491</v>
      </c>
      <c r="C242" s="37" t="s">
        <v>147</v>
      </c>
      <c r="D242" s="36">
        <f>D241+(F241*B241*(A!$B$8-D241)/(A!$B$12*A!$B$10))</f>
        <v>0.8093104696</v>
      </c>
      <c r="E242" s="43">
        <f t="shared" si="36"/>
        <v>0.0167</v>
      </c>
      <c r="F242" s="39">
        <f t="shared" si="37"/>
        <v>0.5</v>
      </c>
      <c r="G242" s="40">
        <f t="shared" si="38"/>
        <v>0.1666666667</v>
      </c>
      <c r="H242" s="4">
        <f>A!$B$3 * 3</f>
        <v>224.9868</v>
      </c>
      <c r="I242" s="4">
        <f>A!$B$2*E242</f>
        <v>10.29785772</v>
      </c>
      <c r="J242" s="9">
        <f>B242/A!$B$3</f>
        <v>0.2149697438</v>
      </c>
      <c r="K242" s="9" t="str">
        <f t="shared" si="39"/>
        <v>SI</v>
      </c>
    </row>
    <row r="243">
      <c r="A243" s="37" t="s">
        <v>148</v>
      </c>
      <c r="B243" s="9">
        <f t="shared" si="40"/>
        <v>17.2621285</v>
      </c>
      <c r="C243" s="37" t="s">
        <v>149</v>
      </c>
      <c r="D243" s="36">
        <f>D242+(F242*B242*(A!$B$8-D242)/(A!$B$12*A!$B$10))</f>
        <v>0.8210575805</v>
      </c>
      <c r="E243" s="43">
        <f t="shared" si="36"/>
        <v>0.0167</v>
      </c>
      <c r="F243" s="39">
        <f t="shared" si="37"/>
        <v>0.5</v>
      </c>
      <c r="G243" s="40">
        <f t="shared" si="38"/>
        <v>0.1666666667</v>
      </c>
      <c r="H243" s="4">
        <f>A!$B$3 * 3</f>
        <v>224.9868</v>
      </c>
      <c r="I243" s="4">
        <f>A!$B$2*E243</f>
        <v>10.29785772</v>
      </c>
      <c r="J243" s="9">
        <f>B243/A!$B$3</f>
        <v>0.2301752169</v>
      </c>
      <c r="K243" s="9" t="str">
        <f t="shared" si="39"/>
        <v>SI</v>
      </c>
    </row>
    <row r="244">
      <c r="A244" s="37" t="s">
        <v>150</v>
      </c>
      <c r="B244" s="44">
        <f t="shared" si="40"/>
        <v>18.43094117</v>
      </c>
      <c r="C244" s="37" t="s">
        <v>151</v>
      </c>
      <c r="D244" s="36">
        <f>D243+(F243*B243*(A!$B$8-D243)/(A!$B$12*A!$B$10))</f>
        <v>0.8320063564</v>
      </c>
      <c r="E244" s="5">
        <v>0.0</v>
      </c>
      <c r="F244" s="46">
        <f t="shared" si="37"/>
        <v>0.5</v>
      </c>
      <c r="G244" s="40">
        <f t="shared" si="38"/>
        <v>0.1666666667</v>
      </c>
      <c r="H244" s="4">
        <f>A!$B$3 * 3</f>
        <v>224.9868</v>
      </c>
      <c r="I244" s="4">
        <f>A!$B$2*E244</f>
        <v>0</v>
      </c>
      <c r="J244" s="9">
        <f>B244/A!$B$3</f>
        <v>0.2457603002</v>
      </c>
      <c r="K244" s="9" t="str">
        <f t="shared" si="39"/>
        <v>SI</v>
      </c>
    </row>
    <row r="245">
      <c r="A245" s="37" t="s">
        <v>152</v>
      </c>
      <c r="B245" s="9">
        <f t="shared" si="40"/>
        <v>15.33971564</v>
      </c>
      <c r="C245" s="37" t="s">
        <v>153</v>
      </c>
      <c r="D245" s="36">
        <f>D244+(F244*B244*(A!$B$8-D244)/(A!$B$12*A!$B$10))</f>
        <v>0.842075131</v>
      </c>
      <c r="E245" s="5">
        <v>0.0</v>
      </c>
      <c r="F245" s="46">
        <f t="shared" si="37"/>
        <v>0.5</v>
      </c>
      <c r="G245" s="40">
        <f t="shared" si="38"/>
        <v>0.1666666667</v>
      </c>
      <c r="H245" s="4">
        <f>A!$B$3 * 3</f>
        <v>224.9868</v>
      </c>
      <c r="I245" s="4">
        <f>A!$B$2*E245</f>
        <v>0</v>
      </c>
      <c r="J245" s="9">
        <f>B245/A!$B$3</f>
        <v>0.2045415416</v>
      </c>
      <c r="K245" s="9" t="str">
        <f t="shared" si="39"/>
        <v>SI</v>
      </c>
    </row>
    <row r="246">
      <c r="G246" s="30"/>
    </row>
    <row r="247">
      <c r="A247" s="34" t="s">
        <v>10</v>
      </c>
      <c r="B247" s="24">
        <v>9.1</v>
      </c>
      <c r="C247" s="2" t="s">
        <v>635</v>
      </c>
      <c r="G247" s="30"/>
    </row>
    <row r="248">
      <c r="A248" s="24" t="s">
        <v>78</v>
      </c>
      <c r="B248" s="24">
        <v>24.0</v>
      </c>
      <c r="G248" s="30"/>
    </row>
    <row r="249">
      <c r="A249" s="24" t="s">
        <v>79</v>
      </c>
      <c r="B249" s="24">
        <f>10.9/1000</f>
        <v>0.0109</v>
      </c>
      <c r="G249" s="30"/>
    </row>
    <row r="250">
      <c r="A250" s="4" t="s">
        <v>91</v>
      </c>
      <c r="B250" s="4">
        <v>9.0</v>
      </c>
      <c r="G250" s="30"/>
    </row>
    <row r="251">
      <c r="G251" s="30"/>
    </row>
    <row r="252">
      <c r="D252" s="36"/>
      <c r="E252" s="12" t="s">
        <v>92</v>
      </c>
    </row>
    <row r="253">
      <c r="A253" s="37" t="s">
        <v>93</v>
      </c>
      <c r="C253" s="37" t="s">
        <v>94</v>
      </c>
      <c r="D253" s="36"/>
      <c r="E253" s="38" t="s">
        <v>95</v>
      </c>
      <c r="F253" s="39" t="s">
        <v>96</v>
      </c>
      <c r="G253" s="40" t="s">
        <v>97</v>
      </c>
      <c r="H253" s="4" t="s">
        <v>98</v>
      </c>
      <c r="I253" s="4" t="s">
        <v>99</v>
      </c>
      <c r="J253" s="2" t="s">
        <v>636</v>
      </c>
      <c r="K253" s="2" t="s">
        <v>637</v>
      </c>
    </row>
    <row r="254">
      <c r="A254" s="37" t="s">
        <v>102</v>
      </c>
      <c r="B254" s="16">
        <v>0.0</v>
      </c>
      <c r="C254" s="37" t="s">
        <v>103</v>
      </c>
      <c r="D254" s="42">
        <v>0.6</v>
      </c>
      <c r="E254" s="43">
        <f t="shared" ref="E254:E301" si="41">$B$249</f>
        <v>0.0109</v>
      </c>
      <c r="F254" s="39">
        <f t="shared" ref="F254:F303" si="42">$B$248/48</f>
        <v>0.5</v>
      </c>
      <c r="G254" s="40">
        <f t="shared" ref="G254:G303" si="43">0.5/3</f>
        <v>0.1666666667</v>
      </c>
      <c r="H254" s="4">
        <f>A!$B$3 * 3</f>
        <v>224.9868</v>
      </c>
      <c r="I254" s="4">
        <f>A!$B$2*E254</f>
        <v>6.721356235</v>
      </c>
      <c r="J254" s="9">
        <f>B254/A!$B$3</f>
        <v>0</v>
      </c>
      <c r="K254" s="9" t="str">
        <f t="shared" ref="K254:K303" si="44">IF(J254 &lt; 0.25, "SI", "NO")</f>
        <v>SI</v>
      </c>
    </row>
    <row r="255">
      <c r="A255" s="37" t="s">
        <v>104</v>
      </c>
      <c r="B255" s="9">
        <f t="shared" ref="B255:B303" si="45">B254+F254*(D254*I254-($B$247*(G254+B254/H254)^(1/2)))</f>
        <v>0.1588771488</v>
      </c>
      <c r="C255" s="37" t="s">
        <v>105</v>
      </c>
      <c r="D255" s="36">
        <f>D254+(F254*B254*(A!$B$8-D254)/(A!$B$12*A!$B$10))</f>
        <v>0.6</v>
      </c>
      <c r="E255" s="43">
        <f t="shared" si="41"/>
        <v>0.0109</v>
      </c>
      <c r="F255" s="39">
        <f t="shared" si="42"/>
        <v>0.5</v>
      </c>
      <c r="G255" s="40">
        <f t="shared" si="43"/>
        <v>0.1666666667</v>
      </c>
      <c r="H255" s="4">
        <f>A!$B$3 * 3</f>
        <v>224.9868</v>
      </c>
      <c r="I255" s="4">
        <f>A!$B$2*E255</f>
        <v>6.721356235</v>
      </c>
      <c r="J255" s="9">
        <f>B255/A!$B$3</f>
        <v>0.002118486268</v>
      </c>
      <c r="K255" s="9" t="str">
        <f t="shared" si="44"/>
        <v>SI</v>
      </c>
    </row>
    <row r="256">
      <c r="A256" s="37" t="s">
        <v>106</v>
      </c>
      <c r="B256" s="9">
        <f t="shared" si="45"/>
        <v>0.3138233058</v>
      </c>
      <c r="C256" s="37" t="s">
        <v>107</v>
      </c>
      <c r="D256" s="36">
        <f>D255+(F255*B255*(A!$B$8-D255)/(A!$B$12*A!$B$10))</f>
        <v>0.6003829512</v>
      </c>
      <c r="E256" s="43">
        <f t="shared" si="41"/>
        <v>0.0109</v>
      </c>
      <c r="F256" s="39">
        <f t="shared" si="42"/>
        <v>0.5</v>
      </c>
      <c r="G256" s="40">
        <f t="shared" si="43"/>
        <v>0.1666666667</v>
      </c>
      <c r="H256" s="4">
        <f>A!$B$3 * 3</f>
        <v>224.9868</v>
      </c>
      <c r="I256" s="4">
        <f>A!$B$2*E256</f>
        <v>6.721356235</v>
      </c>
      <c r="J256" s="9">
        <f>B256/A!$B$3</f>
        <v>0.004184556239</v>
      </c>
      <c r="K256" s="9" t="str">
        <f t="shared" si="44"/>
        <v>SI</v>
      </c>
    </row>
    <row r="257">
      <c r="A257" s="37" t="s">
        <v>108</v>
      </c>
      <c r="B257" s="9">
        <f t="shared" si="45"/>
        <v>0.4662306884</v>
      </c>
      <c r="C257" s="37" t="s">
        <v>109</v>
      </c>
      <c r="D257" s="36">
        <f>D256+(F256*B256*(A!$B$8-D256)/(A!$B$12*A!$B$10))</f>
        <v>0.601138413</v>
      </c>
      <c r="E257" s="43">
        <f t="shared" si="41"/>
        <v>0.0109</v>
      </c>
      <c r="F257" s="39">
        <f t="shared" si="42"/>
        <v>0.5</v>
      </c>
      <c r="G257" s="40">
        <f t="shared" si="43"/>
        <v>0.1666666667</v>
      </c>
      <c r="H257" s="4">
        <f>A!$B$3 * 3</f>
        <v>224.9868</v>
      </c>
      <c r="I257" s="4">
        <f>A!$B$2*E257</f>
        <v>6.721356235</v>
      </c>
      <c r="J257" s="9">
        <f>B257/A!$B$3</f>
        <v>0.006216773895</v>
      </c>
      <c r="K257" s="9" t="str">
        <f t="shared" si="44"/>
        <v>SI</v>
      </c>
    </row>
    <row r="258">
      <c r="A258" s="37" t="s">
        <v>110</v>
      </c>
      <c r="B258" s="9">
        <f t="shared" si="45"/>
        <v>0.6174215084</v>
      </c>
      <c r="C258" s="37" t="s">
        <v>111</v>
      </c>
      <c r="D258" s="36">
        <f>D257+(F257*B257*(A!$B$8-D257)/(A!$B$12*A!$B$10))</f>
        <v>0.6022579327</v>
      </c>
      <c r="E258" s="43">
        <f t="shared" si="41"/>
        <v>0.0109</v>
      </c>
      <c r="F258" s="39">
        <f t="shared" si="42"/>
        <v>0.5</v>
      </c>
      <c r="G258" s="40">
        <f t="shared" si="43"/>
        <v>0.1666666667</v>
      </c>
      <c r="H258" s="4">
        <f>A!$B$3 * 3</f>
        <v>224.9868</v>
      </c>
      <c r="I258" s="4">
        <f>A!$B$2*E258</f>
        <v>6.721356235</v>
      </c>
      <c r="J258" s="9">
        <f>B258/A!$B$3</f>
        <v>0.008232769767</v>
      </c>
      <c r="K258" s="9" t="str">
        <f t="shared" si="44"/>
        <v>SI</v>
      </c>
    </row>
    <row r="259">
      <c r="A259" s="37" t="s">
        <v>112</v>
      </c>
      <c r="B259" s="9">
        <f t="shared" si="45"/>
        <v>0.7686566651</v>
      </c>
      <c r="C259" s="37" t="s">
        <v>113</v>
      </c>
      <c r="D259" s="36">
        <f>D258+(F258*B258*(A!$B$8-D258)/(A!$B$12*A!$B$10))</f>
        <v>0.6037349404</v>
      </c>
      <c r="E259" s="43">
        <f t="shared" si="41"/>
        <v>0.0109</v>
      </c>
      <c r="F259" s="39">
        <f t="shared" si="42"/>
        <v>0.5</v>
      </c>
      <c r="G259" s="40">
        <f t="shared" si="43"/>
        <v>0.1666666667</v>
      </c>
      <c r="H259" s="4">
        <f>A!$B$3 * 3</f>
        <v>224.9868</v>
      </c>
      <c r="I259" s="4">
        <f>A!$B$2*E259</f>
        <v>6.721356235</v>
      </c>
      <c r="J259" s="9">
        <f>B259/A!$B$3</f>
        <v>0.01024935683</v>
      </c>
      <c r="K259" s="9" t="str">
        <f t="shared" si="44"/>
        <v>SI</v>
      </c>
    </row>
    <row r="260">
      <c r="A260" s="37" t="s">
        <v>114</v>
      </c>
      <c r="B260" s="9">
        <f t="shared" si="45"/>
        <v>0.9211438401</v>
      </c>
      <c r="C260" s="37" t="s">
        <v>115</v>
      </c>
      <c r="D260" s="36">
        <f>D259+(F259*B259*(A!$B$8-D259)/(A!$B$12*A!$B$10))</f>
        <v>0.605564614</v>
      </c>
      <c r="E260" s="43">
        <f t="shared" si="41"/>
        <v>0.0109</v>
      </c>
      <c r="F260" s="39">
        <f t="shared" si="42"/>
        <v>0.5</v>
      </c>
      <c r="G260" s="40">
        <f t="shared" si="43"/>
        <v>0.1666666667</v>
      </c>
      <c r="H260" s="4">
        <f>A!$B$3 * 3</f>
        <v>224.9868</v>
      </c>
      <c r="I260" s="4">
        <f>A!$B$2*E260</f>
        <v>6.721356235</v>
      </c>
      <c r="J260" s="9">
        <f>B260/A!$B$3</f>
        <v>0.01228263845</v>
      </c>
      <c r="K260" s="9" t="str">
        <f t="shared" si="44"/>
        <v>SI</v>
      </c>
    </row>
    <row r="261">
      <c r="A261" s="37" t="s">
        <v>116</v>
      </c>
      <c r="B261" s="9">
        <f t="shared" si="45"/>
        <v>1.076044921</v>
      </c>
      <c r="C261" s="37" t="s">
        <v>117</v>
      </c>
      <c r="D261" s="36">
        <f>D260+(F260*B260*(A!$B$8-D260)/(A!$B$12*A!$B$10))</f>
        <v>0.6077437194</v>
      </c>
      <c r="E261" s="43">
        <f t="shared" si="41"/>
        <v>0.0109</v>
      </c>
      <c r="F261" s="39">
        <f t="shared" si="42"/>
        <v>0.5</v>
      </c>
      <c r="G261" s="40">
        <f t="shared" si="43"/>
        <v>0.1666666667</v>
      </c>
      <c r="H261" s="4">
        <f>A!$B$3 * 3</f>
        <v>224.9868</v>
      </c>
      <c r="I261" s="4">
        <f>A!$B$2*E261</f>
        <v>6.721356235</v>
      </c>
      <c r="J261" s="9">
        <f>B261/A!$B$3</f>
        <v>0.01434810737</v>
      </c>
      <c r="K261" s="9" t="str">
        <f t="shared" si="44"/>
        <v>SI</v>
      </c>
    </row>
    <row r="262">
      <c r="A262" s="37" t="s">
        <v>118</v>
      </c>
      <c r="B262" s="9">
        <f t="shared" si="45"/>
        <v>1.23448269</v>
      </c>
      <c r="C262" s="37" t="s">
        <v>119</v>
      </c>
      <c r="D262" s="36">
        <f>D261+(F261*B261*(A!$B$8-D261)/(A!$B$12*A!$B$10))</f>
        <v>0.6102704274</v>
      </c>
      <c r="E262" s="43">
        <f t="shared" si="41"/>
        <v>0.0109</v>
      </c>
      <c r="F262" s="39">
        <f t="shared" si="42"/>
        <v>0.5</v>
      </c>
      <c r="G262" s="40">
        <f t="shared" si="43"/>
        <v>0.1666666667</v>
      </c>
      <c r="H262" s="4">
        <f>A!$B$3 * 3</f>
        <v>224.9868</v>
      </c>
      <c r="I262" s="4">
        <f>A!$B$2*E262</f>
        <v>6.721356235</v>
      </c>
      <c r="J262" s="9">
        <f>B262/A!$B$3</f>
        <v>0.0164607349</v>
      </c>
      <c r="K262" s="9" t="str">
        <f t="shared" si="44"/>
        <v>SI</v>
      </c>
    </row>
    <row r="263">
      <c r="A263" s="37" t="s">
        <v>120</v>
      </c>
      <c r="B263" s="9">
        <f t="shared" si="45"/>
        <v>1.39754673</v>
      </c>
      <c r="C263" s="37" t="s">
        <v>121</v>
      </c>
      <c r="D263" s="36">
        <f>D262+(F262*B262*(A!$B$8-D262)/(A!$B$12*A!$B$10))</f>
        <v>0.6131441088</v>
      </c>
      <c r="E263" s="43">
        <f t="shared" si="41"/>
        <v>0.0109</v>
      </c>
      <c r="F263" s="39">
        <f t="shared" si="42"/>
        <v>0.5</v>
      </c>
      <c r="G263" s="40">
        <f t="shared" si="43"/>
        <v>0.1666666667</v>
      </c>
      <c r="H263" s="4">
        <f>A!$B$3 * 3</f>
        <v>224.9868</v>
      </c>
      <c r="I263" s="4">
        <f>A!$B$2*E263</f>
        <v>6.721356235</v>
      </c>
      <c r="J263" s="9">
        <f>B263/A!$B$3</f>
        <v>0.01863504966</v>
      </c>
      <c r="K263" s="9" t="str">
        <f t="shared" si="44"/>
        <v>SI</v>
      </c>
    </row>
    <row r="264">
      <c r="A264" s="37" t="s">
        <v>122</v>
      </c>
      <c r="B264" s="9">
        <f t="shared" si="45"/>
        <v>1.566298493</v>
      </c>
      <c r="C264" s="37" t="s">
        <v>123</v>
      </c>
      <c r="D264" s="36">
        <f>D263+(F263*B263*(A!$B$8-D263)/(A!$B$12*A!$B$10))</f>
        <v>0.6163651101</v>
      </c>
      <c r="E264" s="43">
        <f t="shared" si="41"/>
        <v>0.0109</v>
      </c>
      <c r="F264" s="39">
        <f t="shared" si="42"/>
        <v>0.5</v>
      </c>
      <c r="G264" s="40">
        <f t="shared" si="43"/>
        <v>0.1666666667</v>
      </c>
      <c r="H264" s="4">
        <f>A!$B$3 * 3</f>
        <v>224.9868</v>
      </c>
      <c r="I264" s="4">
        <f>A!$B$2*E264</f>
        <v>6.721356235</v>
      </c>
      <c r="J264" s="9">
        <f>B264/A!$B$3</f>
        <v>0.02088520517</v>
      </c>
      <c r="K264" s="9" t="str">
        <f t="shared" si="44"/>
        <v>SI</v>
      </c>
    </row>
    <row r="265">
      <c r="A265" s="37" t="s">
        <v>124</v>
      </c>
      <c r="B265" s="9">
        <f t="shared" si="45"/>
        <v>1.741775493</v>
      </c>
      <c r="C265" s="37" t="s">
        <v>125</v>
      </c>
      <c r="D265" s="36">
        <f>D264+(F264*B264*(A!$B$8-D264)/(A!$B$12*A!$B$10))</f>
        <v>0.6199345081</v>
      </c>
      <c r="E265" s="43">
        <f t="shared" si="41"/>
        <v>0.0109</v>
      </c>
      <c r="F265" s="39">
        <f t="shared" si="42"/>
        <v>0.5</v>
      </c>
      <c r="G265" s="40">
        <f t="shared" si="43"/>
        <v>0.1666666667</v>
      </c>
      <c r="H265" s="4">
        <f>A!$B$3 * 3</f>
        <v>224.9868</v>
      </c>
      <c r="I265" s="4">
        <f>A!$B$2*E265</f>
        <v>6.721356235</v>
      </c>
      <c r="J265" s="9">
        <f>B265/A!$B$3</f>
        <v>0.02322503578</v>
      </c>
      <c r="K265" s="9" t="str">
        <f t="shared" si="44"/>
        <v>SI</v>
      </c>
    </row>
    <row r="266">
      <c r="A266" s="37" t="s">
        <v>126</v>
      </c>
      <c r="B266" s="9">
        <f t="shared" si="45"/>
        <v>1.924994583</v>
      </c>
      <c r="C266" s="37" t="s">
        <v>127</v>
      </c>
      <c r="D266" s="36">
        <f>D265+(F265*B265*(A!$B$8-D265)/(A!$B$12*A!$B$10))</f>
        <v>0.6238538447</v>
      </c>
      <c r="E266" s="43">
        <f t="shared" si="41"/>
        <v>0.0109</v>
      </c>
      <c r="F266" s="39">
        <f t="shared" si="42"/>
        <v>0.5</v>
      </c>
      <c r="G266" s="40">
        <f t="shared" si="43"/>
        <v>0.1666666667</v>
      </c>
      <c r="H266" s="4">
        <f>A!$B$3 * 3</f>
        <v>224.9868</v>
      </c>
      <c r="I266" s="4">
        <f>A!$B$2*E266</f>
        <v>6.721356235</v>
      </c>
      <c r="J266" s="9">
        <f>B266/A!$B$3</f>
        <v>0.0256681003</v>
      </c>
      <c r="K266" s="9" t="str">
        <f t="shared" si="44"/>
        <v>SI</v>
      </c>
    </row>
    <row r="267">
      <c r="A267" s="37" t="s">
        <v>128</v>
      </c>
      <c r="B267" s="9">
        <f t="shared" si="45"/>
        <v>2.116954264</v>
      </c>
      <c r="C267" s="37" t="s">
        <v>129</v>
      </c>
      <c r="D267" s="36">
        <f>D266+(F266*B266*(A!$B$8-D266)/(A!$B$12*A!$B$10))</f>
        <v>0.6281248421</v>
      </c>
      <c r="E267" s="43">
        <f t="shared" si="41"/>
        <v>0.0109</v>
      </c>
      <c r="F267" s="39">
        <f t="shared" si="42"/>
        <v>0.5</v>
      </c>
      <c r="G267" s="40">
        <f t="shared" si="43"/>
        <v>0.1666666667</v>
      </c>
      <c r="H267" s="4">
        <f>A!$B$3 * 3</f>
        <v>224.9868</v>
      </c>
      <c r="I267" s="4">
        <f>A!$B$2*E267</f>
        <v>6.721356235</v>
      </c>
      <c r="J267" s="9">
        <f>B267/A!$B$3</f>
        <v>0.02822771288</v>
      </c>
      <c r="K267" s="9" t="str">
        <f t="shared" si="44"/>
        <v>SI</v>
      </c>
    </row>
    <row r="268">
      <c r="A268" s="37" t="s">
        <v>130</v>
      </c>
      <c r="B268" s="9">
        <f t="shared" si="45"/>
        <v>2.318636001</v>
      </c>
      <c r="C268" s="37" t="s">
        <v>131</v>
      </c>
      <c r="D268" s="36">
        <f>D267+(F267*B267*(A!$B$8-D267)/(A!$B$12*A!$B$10))</f>
        <v>0.6327490972</v>
      </c>
      <c r="E268" s="43">
        <f t="shared" si="41"/>
        <v>0.0109</v>
      </c>
      <c r="F268" s="39">
        <f t="shared" si="42"/>
        <v>0.5</v>
      </c>
      <c r="G268" s="40">
        <f t="shared" si="43"/>
        <v>0.1666666667</v>
      </c>
      <c r="H268" s="4">
        <f>A!$B$3 * 3</f>
        <v>224.9868</v>
      </c>
      <c r="I268" s="4">
        <f>A!$B$2*E268</f>
        <v>6.721356235</v>
      </c>
      <c r="J268" s="9">
        <f>B268/A!$B$3</f>
        <v>0.03091696048</v>
      </c>
      <c r="K268" s="9" t="str">
        <f t="shared" si="44"/>
        <v>SI</v>
      </c>
    </row>
    <row r="269">
      <c r="A269" s="37" t="s">
        <v>132</v>
      </c>
      <c r="B269" s="9">
        <f t="shared" si="45"/>
        <v>2.531004489</v>
      </c>
      <c r="C269" s="37" t="s">
        <v>133</v>
      </c>
      <c r="D269" s="36">
        <f>D268+(F268*B268*(A!$B$8-D268)/(A!$B$12*A!$B$10))</f>
        <v>0.6377277581</v>
      </c>
      <c r="E269" s="43">
        <f t="shared" si="41"/>
        <v>0.0109</v>
      </c>
      <c r="F269" s="39">
        <f t="shared" si="42"/>
        <v>0.5</v>
      </c>
      <c r="G269" s="40">
        <f t="shared" si="43"/>
        <v>0.1666666667</v>
      </c>
      <c r="H269" s="4">
        <f>A!$B$3 * 3</f>
        <v>224.9868</v>
      </c>
      <c r="I269" s="4">
        <f>A!$B$2*E269</f>
        <v>6.721356235</v>
      </c>
      <c r="J269" s="9">
        <f>B269/A!$B$3</f>
        <v>0.03374870644</v>
      </c>
      <c r="K269" s="9" t="str">
        <f t="shared" si="44"/>
        <v>SI</v>
      </c>
    </row>
    <row r="270">
      <c r="A270" s="37" t="s">
        <v>134</v>
      </c>
      <c r="B270" s="9">
        <f t="shared" si="45"/>
        <v>2.755006841</v>
      </c>
      <c r="C270" s="37" t="s">
        <v>135</v>
      </c>
      <c r="D270" s="36">
        <f>D269+(F269*B269*(A!$B$8-D269)/(A!$B$12*A!$B$10))</f>
        <v>0.6430611812</v>
      </c>
      <c r="E270" s="43">
        <f t="shared" si="41"/>
        <v>0.0109</v>
      </c>
      <c r="F270" s="39">
        <f t="shared" si="42"/>
        <v>0.5</v>
      </c>
      <c r="G270" s="40">
        <f t="shared" si="43"/>
        <v>0.1666666667</v>
      </c>
      <c r="H270" s="4">
        <f>A!$B$3 * 3</f>
        <v>224.9868</v>
      </c>
      <c r="I270" s="4">
        <f>A!$B$2*E270</f>
        <v>6.721356235</v>
      </c>
      <c r="J270" s="9">
        <f>B270/A!$B$3</f>
        <v>0.0367355797</v>
      </c>
      <c r="K270" s="9" t="str">
        <f t="shared" si="44"/>
        <v>SI</v>
      </c>
    </row>
    <row r="271">
      <c r="A271" s="37" t="s">
        <v>136</v>
      </c>
      <c r="B271" s="9">
        <f t="shared" si="45"/>
        <v>2.991570667</v>
      </c>
      <c r="C271" s="37" t="s">
        <v>137</v>
      </c>
      <c r="D271" s="36">
        <f>D270+(F270*B270*(A!$B$8-D270)/(A!$B$12*A!$B$10))</f>
        <v>0.6487485736</v>
      </c>
      <c r="E271" s="43">
        <f t="shared" si="41"/>
        <v>0.0109</v>
      </c>
      <c r="F271" s="39">
        <f t="shared" si="42"/>
        <v>0.5</v>
      </c>
      <c r="G271" s="40">
        <f t="shared" si="43"/>
        <v>0.1666666667</v>
      </c>
      <c r="H271" s="4">
        <f>A!$B$3 * 3</f>
        <v>224.9868</v>
      </c>
      <c r="I271" s="4">
        <f>A!$B$2*E271</f>
        <v>6.721356235</v>
      </c>
      <c r="J271" s="9">
        <f>B271/A!$B$3</f>
        <v>0.0398899491</v>
      </c>
      <c r="K271" s="9" t="str">
        <f t="shared" si="44"/>
        <v>SI</v>
      </c>
    </row>
    <row r="272">
      <c r="A272" s="37" t="s">
        <v>138</v>
      </c>
      <c r="B272" s="9">
        <f t="shared" si="45"/>
        <v>3.241601005</v>
      </c>
      <c r="C272" s="37" t="s">
        <v>139</v>
      </c>
      <c r="D272" s="36">
        <f>D271+(F271*B271*(A!$B$8-D271)/(A!$B$12*A!$B$10))</f>
        <v>0.6547876231</v>
      </c>
      <c r="E272" s="43">
        <f t="shared" si="41"/>
        <v>0.0109</v>
      </c>
      <c r="F272" s="39">
        <f t="shared" si="42"/>
        <v>0.5</v>
      </c>
      <c r="G272" s="40">
        <f t="shared" si="43"/>
        <v>0.1666666667</v>
      </c>
      <c r="H272" s="4">
        <f>A!$B$3 * 3</f>
        <v>224.9868</v>
      </c>
      <c r="I272" s="4">
        <f>A!$B$2*E272</f>
        <v>6.721356235</v>
      </c>
      <c r="J272" s="9">
        <f>B272/A!$B$3</f>
        <v>0.04322388254</v>
      </c>
      <c r="K272" s="9" t="str">
        <f t="shared" si="44"/>
        <v>SI</v>
      </c>
    </row>
    <row r="273">
      <c r="A273" s="37" t="s">
        <v>140</v>
      </c>
      <c r="B273" s="9">
        <f t="shared" si="45"/>
        <v>3.505976108</v>
      </c>
      <c r="C273" s="37" t="s">
        <v>141</v>
      </c>
      <c r="D273" s="36">
        <f>D272+(F272*B272*(A!$B$8-D272)/(A!$B$12*A!$B$10))</f>
        <v>0.6611741205</v>
      </c>
      <c r="E273" s="43">
        <f t="shared" si="41"/>
        <v>0.0109</v>
      </c>
      <c r="F273" s="39">
        <f t="shared" si="42"/>
        <v>0.5</v>
      </c>
      <c r="G273" s="40">
        <f t="shared" si="43"/>
        <v>0.1666666667</v>
      </c>
      <c r="H273" s="4">
        <f>A!$B$3 * 3</f>
        <v>224.9868</v>
      </c>
      <c r="I273" s="4">
        <f>A!$B$2*E273</f>
        <v>6.721356235</v>
      </c>
      <c r="J273" s="9">
        <f>B273/A!$B$3</f>
        <v>0.04674909072</v>
      </c>
      <c r="K273" s="9" t="str">
        <f t="shared" si="44"/>
        <v>SI</v>
      </c>
    </row>
    <row r="274">
      <c r="A274" s="37" t="s">
        <v>142</v>
      </c>
      <c r="B274" s="9">
        <f t="shared" si="45"/>
        <v>3.785542069</v>
      </c>
      <c r="C274" s="37" t="s">
        <v>143</v>
      </c>
      <c r="D274" s="36">
        <f>D273+(F273*B273*(A!$B$8-D273)/(A!$B$12*A!$B$10))</f>
        <v>0.6679015805</v>
      </c>
      <c r="E274" s="43">
        <f t="shared" si="41"/>
        <v>0.0109</v>
      </c>
      <c r="F274" s="39">
        <f t="shared" si="42"/>
        <v>0.5</v>
      </c>
      <c r="G274" s="40">
        <f t="shared" si="43"/>
        <v>0.1666666667</v>
      </c>
      <c r="H274" s="4">
        <f>A!$B$3 * 3</f>
        <v>224.9868</v>
      </c>
      <c r="I274" s="4">
        <f>A!$B$2*E274</f>
        <v>6.721356235</v>
      </c>
      <c r="J274" s="9">
        <f>B274/A!$B$3</f>
        <v>0.05047685556</v>
      </c>
      <c r="K274" s="9" t="str">
        <f t="shared" si="44"/>
        <v>SI</v>
      </c>
    </row>
    <row r="275">
      <c r="A275" s="37" t="s">
        <v>144</v>
      </c>
      <c r="B275" s="9">
        <f t="shared" si="45"/>
        <v>4.081106318</v>
      </c>
      <c r="C275" s="37" t="s">
        <v>145</v>
      </c>
      <c r="D275" s="36">
        <f>D274+(F274*B274*(A!$B$8-D274)/(A!$B$12*A!$B$10))</f>
        <v>0.6749608709</v>
      </c>
      <c r="E275" s="43">
        <f t="shared" si="41"/>
        <v>0.0109</v>
      </c>
      <c r="F275" s="39">
        <f t="shared" si="42"/>
        <v>0.5</v>
      </c>
      <c r="G275" s="40">
        <f t="shared" si="43"/>
        <v>0.1666666667</v>
      </c>
      <c r="H275" s="4">
        <f>A!$B$3 * 3</f>
        <v>224.9868</v>
      </c>
      <c r="I275" s="4">
        <f>A!$B$2*E275</f>
        <v>6.721356235</v>
      </c>
      <c r="J275" s="9">
        <f>B275/A!$B$3</f>
        <v>0.05441794343</v>
      </c>
      <c r="K275" s="9" t="str">
        <f t="shared" si="44"/>
        <v>SI</v>
      </c>
    </row>
    <row r="276">
      <c r="A276" s="37" t="s">
        <v>146</v>
      </c>
      <c r="B276" s="9">
        <f t="shared" si="45"/>
        <v>4.393430036</v>
      </c>
      <c r="C276" s="37" t="s">
        <v>147</v>
      </c>
      <c r="D276" s="36">
        <f>D275+(F275*B275*(A!$B$8-D275)/(A!$B$12*A!$B$10))</f>
        <v>0.6823398578</v>
      </c>
      <c r="E276" s="43">
        <f t="shared" si="41"/>
        <v>0.0109</v>
      </c>
      <c r="F276" s="39">
        <f t="shared" si="42"/>
        <v>0.5</v>
      </c>
      <c r="G276" s="40">
        <f t="shared" si="43"/>
        <v>0.1666666667</v>
      </c>
      <c r="H276" s="4">
        <f>A!$B$3 * 3</f>
        <v>224.9868</v>
      </c>
      <c r="I276" s="4">
        <f>A!$B$2*E276</f>
        <v>6.721356235</v>
      </c>
      <c r="J276" s="9">
        <f>B276/A!$B$3</f>
        <v>0.05858250399</v>
      </c>
      <c r="K276" s="9" t="str">
        <f t="shared" si="44"/>
        <v>SI</v>
      </c>
    </row>
    <row r="277">
      <c r="A277" s="37" t="s">
        <v>148</v>
      </c>
      <c r="B277" s="9">
        <f t="shared" si="45"/>
        <v>4.723219553</v>
      </c>
      <c r="C277" s="37" t="s">
        <v>149</v>
      </c>
      <c r="D277" s="36">
        <f>D276+(F276*B276*(A!$B$8-D276)/(A!$B$12*A!$B$10))</f>
        <v>0.6900230804</v>
      </c>
      <c r="E277" s="43">
        <f t="shared" si="41"/>
        <v>0.0109</v>
      </c>
      <c r="F277" s="39">
        <f t="shared" si="42"/>
        <v>0.5</v>
      </c>
      <c r="G277" s="40">
        <f t="shared" si="43"/>
        <v>0.1666666667</v>
      </c>
      <c r="H277" s="4">
        <f>A!$B$3 * 3</f>
        <v>224.9868</v>
      </c>
      <c r="I277" s="4">
        <f>A!$B$2*E277</f>
        <v>6.721356235</v>
      </c>
      <c r="J277" s="9">
        <f>B277/A!$B$3</f>
        <v>0.06297995552</v>
      </c>
      <c r="K277" s="9" t="str">
        <f t="shared" si="44"/>
        <v>SI</v>
      </c>
    </row>
    <row r="278">
      <c r="A278" s="37" t="s">
        <v>150</v>
      </c>
      <c r="B278" s="9">
        <f t="shared" si="45"/>
        <v>5.071116861</v>
      </c>
      <c r="C278" s="37" t="s">
        <v>151</v>
      </c>
      <c r="D278" s="36">
        <f>D277+(F277*B277*(A!$B$8-D277)/(A!$B$12*A!$B$10))</f>
        <v>0.6979914686</v>
      </c>
      <c r="E278" s="43">
        <f t="shared" si="41"/>
        <v>0.0109</v>
      </c>
      <c r="F278" s="39">
        <f t="shared" si="42"/>
        <v>0.5</v>
      </c>
      <c r="G278" s="40">
        <f t="shared" si="43"/>
        <v>0.1666666667</v>
      </c>
      <c r="H278" s="4">
        <f>A!$B$3 * 3</f>
        <v>224.9868</v>
      </c>
      <c r="I278" s="4">
        <f>A!$B$2*E278</f>
        <v>6.721356235</v>
      </c>
      <c r="J278" s="9">
        <f>B278/A!$B$3</f>
        <v>0.06761885845</v>
      </c>
      <c r="K278" s="9" t="str">
        <f t="shared" si="44"/>
        <v>SI</v>
      </c>
    </row>
    <row r="279">
      <c r="A279" s="37" t="s">
        <v>152</v>
      </c>
      <c r="B279" s="9">
        <f t="shared" si="45"/>
        <v>5.437689389</v>
      </c>
      <c r="C279" s="37" t="s">
        <v>153</v>
      </c>
      <c r="D279" s="36">
        <f>D278+(F278*B278*(A!$B$8-D278)/(A!$B$12*A!$B$10))</f>
        <v>0.7062221183</v>
      </c>
      <c r="E279" s="43">
        <f t="shared" si="41"/>
        <v>0.0109</v>
      </c>
      <c r="F279" s="39">
        <f t="shared" si="42"/>
        <v>0.5</v>
      </c>
      <c r="G279" s="40">
        <f t="shared" si="43"/>
        <v>0.1666666667</v>
      </c>
      <c r="H279" s="4">
        <f>A!$B$3 * 3</f>
        <v>224.9868</v>
      </c>
      <c r="I279" s="4">
        <f>A!$B$2*E279</f>
        <v>6.721356235</v>
      </c>
      <c r="J279" s="9">
        <f>B279/A!$B$3</f>
        <v>0.07250677892</v>
      </c>
      <c r="K279" s="9" t="str">
        <f t="shared" si="44"/>
        <v>SI</v>
      </c>
    </row>
    <row r="280">
      <c r="A280" s="37" t="s">
        <v>154</v>
      </c>
      <c r="B280" s="9">
        <f t="shared" si="45"/>
        <v>5.823419239</v>
      </c>
      <c r="C280" s="37" t="s">
        <v>155</v>
      </c>
      <c r="D280" s="36">
        <f>D279+(F279*B279*(A!$B$8-D279)/(A!$B$12*A!$B$10))</f>
        <v>0.7146881402</v>
      </c>
      <c r="E280" s="43">
        <f t="shared" si="41"/>
        <v>0.0109</v>
      </c>
      <c r="F280" s="39">
        <f t="shared" si="42"/>
        <v>0.5</v>
      </c>
      <c r="G280" s="40">
        <f t="shared" si="43"/>
        <v>0.1666666667</v>
      </c>
      <c r="H280" s="4">
        <f>A!$B$3 * 3</f>
        <v>224.9868</v>
      </c>
      <c r="I280" s="4">
        <f>A!$B$2*E280</f>
        <v>6.721356235</v>
      </c>
      <c r="J280" s="9">
        <f>B280/A!$B$3</f>
        <v>0.07765014533</v>
      </c>
      <c r="K280" s="9" t="str">
        <f t="shared" si="44"/>
        <v>SI</v>
      </c>
    </row>
    <row r="281">
      <c r="A281" s="37" t="s">
        <v>156</v>
      </c>
      <c r="B281" s="9">
        <f t="shared" si="45"/>
        <v>6.22869214</v>
      </c>
      <c r="C281" s="37" t="s">
        <v>157</v>
      </c>
      <c r="D281" s="36">
        <f>D280+(F280*B280*(A!$B$8-D280)/(A!$B$12*A!$B$10))</f>
        <v>0.7233585987</v>
      </c>
      <c r="E281" s="43">
        <f t="shared" si="41"/>
        <v>0.0109</v>
      </c>
      <c r="F281" s="39">
        <f t="shared" si="42"/>
        <v>0.5</v>
      </c>
      <c r="G281" s="40">
        <f t="shared" si="43"/>
        <v>0.1666666667</v>
      </c>
      <c r="H281" s="4">
        <f>A!$B$3 * 3</f>
        <v>224.9868</v>
      </c>
      <c r="I281" s="4">
        <f>A!$B$2*E281</f>
        <v>6.721356235</v>
      </c>
      <c r="J281" s="9">
        <f>B281/A!$B$3</f>
        <v>0.08305410104</v>
      </c>
      <c r="K281" s="9" t="str">
        <f t="shared" si="44"/>
        <v>SI</v>
      </c>
    </row>
    <row r="282">
      <c r="A282" s="37" t="s">
        <v>158</v>
      </c>
      <c r="B282" s="9">
        <f t="shared" si="45"/>
        <v>6.653786407</v>
      </c>
      <c r="C282" s="37" t="s">
        <v>159</v>
      </c>
      <c r="D282" s="36">
        <f>D281+(F281*B281*(A!$B$8-D281)/(A!$B$12*A!$B$10))</f>
        <v>0.7321985558</v>
      </c>
      <c r="E282" s="43">
        <f t="shared" si="41"/>
        <v>0.0109</v>
      </c>
      <c r="F282" s="39">
        <f t="shared" si="42"/>
        <v>0.5</v>
      </c>
      <c r="G282" s="40">
        <f t="shared" si="43"/>
        <v>0.1666666667</v>
      </c>
      <c r="H282" s="4">
        <f>A!$B$3 * 3</f>
        <v>224.9868</v>
      </c>
      <c r="I282" s="4">
        <f>A!$B$2*E282</f>
        <v>6.721356235</v>
      </c>
      <c r="J282" s="9">
        <f>B282/A!$B$3</f>
        <v>0.08872235714</v>
      </c>
      <c r="K282" s="9" t="str">
        <f t="shared" si="44"/>
        <v>SI</v>
      </c>
    </row>
    <row r="283">
      <c r="A283" s="37" t="s">
        <v>160</v>
      </c>
      <c r="B283" s="9">
        <f t="shared" si="45"/>
        <v>7.098862255</v>
      </c>
      <c r="C283" s="37" t="s">
        <v>161</v>
      </c>
      <c r="D283" s="36">
        <f>D282+(F282*B282*(A!$B$8-D282)/(A!$B$12*A!$B$10))</f>
        <v>0.7411692353</v>
      </c>
      <c r="E283" s="43">
        <f t="shared" si="41"/>
        <v>0.0109</v>
      </c>
      <c r="F283" s="39">
        <f t="shared" si="42"/>
        <v>0.5</v>
      </c>
      <c r="G283" s="40">
        <f t="shared" si="43"/>
        <v>0.1666666667</v>
      </c>
      <c r="H283" s="4">
        <f>A!$B$3 * 3</f>
        <v>224.9868</v>
      </c>
      <c r="I283" s="4">
        <f>A!$B$2*E283</f>
        <v>6.721356235</v>
      </c>
      <c r="J283" s="9">
        <f>B283/A!$B$3</f>
        <v>0.09465704995</v>
      </c>
      <c r="K283" s="9" t="str">
        <f t="shared" si="44"/>
        <v>SI</v>
      </c>
    </row>
    <row r="284">
      <c r="A284" s="37" t="s">
        <v>162</v>
      </c>
      <c r="B284" s="47">
        <f t="shared" si="45"/>
        <v>7.563951845</v>
      </c>
      <c r="C284" s="37" t="s">
        <v>163</v>
      </c>
      <c r="D284" s="36">
        <f>D283+(F283*B283*(A!$B$8-D283)/(A!$B$12*A!$B$10))</f>
        <v>0.7502283167</v>
      </c>
      <c r="E284" s="43">
        <f t="shared" si="41"/>
        <v>0.0109</v>
      </c>
      <c r="F284" s="39">
        <f t="shared" si="42"/>
        <v>0.5</v>
      </c>
      <c r="G284" s="40">
        <f t="shared" si="43"/>
        <v>0.1666666667</v>
      </c>
      <c r="H284" s="4">
        <f>A!$B$3 * 3</f>
        <v>224.9868</v>
      </c>
      <c r="I284" s="4">
        <f>A!$B$2*E284</f>
        <v>6.721356235</v>
      </c>
      <c r="J284" s="9">
        <f>B284/A!$B$3</f>
        <v>0.1008586083</v>
      </c>
      <c r="K284" s="9" t="str">
        <f t="shared" si="44"/>
        <v>SI</v>
      </c>
    </row>
    <row r="285">
      <c r="A285" s="37" t="s">
        <v>164</v>
      </c>
      <c r="B285" s="9">
        <f t="shared" si="45"/>
        <v>8.048950464</v>
      </c>
      <c r="C285" s="37" t="s">
        <v>165</v>
      </c>
      <c r="D285" s="36">
        <f>D284+(F284*B284*(A!$B$8-D284)/(A!$B$12*A!$B$10))</f>
        <v>0.7593303676</v>
      </c>
      <c r="E285" s="43">
        <f t="shared" si="41"/>
        <v>0.0109</v>
      </c>
      <c r="F285" s="39">
        <f t="shared" si="42"/>
        <v>0.5</v>
      </c>
      <c r="G285" s="40">
        <f t="shared" si="43"/>
        <v>0.1666666667</v>
      </c>
      <c r="H285" s="4">
        <f>A!$B$3 * 3</f>
        <v>224.9868</v>
      </c>
      <c r="I285" s="4">
        <f>A!$B$2*E285</f>
        <v>6.721356235</v>
      </c>
      <c r="J285" s="9">
        <f>B285/A!$B$3</f>
        <v>0.107325636</v>
      </c>
      <c r="K285" s="9" t="str">
        <f t="shared" si="44"/>
        <v>SI</v>
      </c>
    </row>
    <row r="286">
      <c r="A286" s="37" t="s">
        <v>166</v>
      </c>
      <c r="B286" s="9">
        <f t="shared" si="45"/>
        <v>8.553609271</v>
      </c>
      <c r="C286" s="37" t="s">
        <v>167</v>
      </c>
      <c r="D286" s="36">
        <f>D285+(F285*B285*(A!$B$8-D285)/(A!$B$12*A!$B$10))</f>
        <v>0.7684274137</v>
      </c>
      <c r="E286" s="43">
        <f t="shared" si="41"/>
        <v>0.0109</v>
      </c>
      <c r="F286" s="39">
        <f t="shared" si="42"/>
        <v>0.5</v>
      </c>
      <c r="G286" s="40">
        <f t="shared" si="43"/>
        <v>0.1666666667</v>
      </c>
      <c r="H286" s="4">
        <f>A!$B$3 * 3</f>
        <v>224.9868</v>
      </c>
      <c r="I286" s="4">
        <f>A!$B$2*E286</f>
        <v>6.721356235</v>
      </c>
      <c r="J286" s="9">
        <f>B286/A!$B$3</f>
        <v>0.1140548148</v>
      </c>
      <c r="K286" s="9" t="str">
        <f t="shared" si="44"/>
        <v>SI</v>
      </c>
    </row>
    <row r="287">
      <c r="A287" s="37" t="s">
        <v>168</v>
      </c>
      <c r="B287" s="9">
        <f t="shared" si="45"/>
        <v>9.077530025</v>
      </c>
      <c r="C287" s="37" t="s">
        <v>169</v>
      </c>
      <c r="D287" s="36">
        <f>D286+(F286*B286*(A!$B$8-D286)/(A!$B$12*A!$B$10))</f>
        <v>0.7774696449</v>
      </c>
      <c r="E287" s="43">
        <f t="shared" si="41"/>
        <v>0.0109</v>
      </c>
      <c r="F287" s="39">
        <f t="shared" si="42"/>
        <v>0.5</v>
      </c>
      <c r="G287" s="40">
        <f t="shared" si="43"/>
        <v>0.1666666667</v>
      </c>
      <c r="H287" s="4">
        <f>A!$B$3 * 3</f>
        <v>224.9868</v>
      </c>
      <c r="I287" s="4">
        <f>A!$B$2*E287</f>
        <v>6.721356235</v>
      </c>
      <c r="J287" s="9">
        <f>B287/A!$B$3</f>
        <v>0.1210408347</v>
      </c>
      <c r="K287" s="9" t="str">
        <f t="shared" si="44"/>
        <v>SI</v>
      </c>
    </row>
    <row r="288">
      <c r="A288" s="37" t="s">
        <v>170</v>
      </c>
      <c r="B288" s="9">
        <f t="shared" si="45"/>
        <v>9.620162191</v>
      </c>
      <c r="C288" s="37" t="s">
        <v>171</v>
      </c>
      <c r="D288" s="36">
        <f>D287+(F287*B287*(A!$B$8-D287)/(A!$B$12*A!$B$10))</f>
        <v>0.786406242</v>
      </c>
      <c r="E288" s="43">
        <f t="shared" si="41"/>
        <v>0.0109</v>
      </c>
      <c r="F288" s="39">
        <f t="shared" si="42"/>
        <v>0.5</v>
      </c>
      <c r="G288" s="40">
        <f t="shared" si="43"/>
        <v>0.1666666667</v>
      </c>
      <c r="H288" s="4">
        <f>A!$B$3 * 3</f>
        <v>224.9868</v>
      </c>
      <c r="I288" s="4">
        <f>A!$B$2*E288</f>
        <v>6.721356235</v>
      </c>
      <c r="J288" s="9">
        <f>B288/A!$B$3</f>
        <v>0.1282763548</v>
      </c>
      <c r="K288" s="9" t="str">
        <f t="shared" si="44"/>
        <v>SI</v>
      </c>
    </row>
    <row r="289">
      <c r="A289" s="37" t="s">
        <v>172</v>
      </c>
      <c r="B289" s="9">
        <f t="shared" si="45"/>
        <v>10.18080277</v>
      </c>
      <c r="C289" s="37" t="s">
        <v>173</v>
      </c>
      <c r="D289" s="36">
        <f>D288+(F288*B288*(A!$B$8-D288)/(A!$B$12*A!$B$10))</f>
        <v>0.7951863054</v>
      </c>
      <c r="E289" s="43">
        <f t="shared" si="41"/>
        <v>0.0109</v>
      </c>
      <c r="F289" s="39">
        <f t="shared" si="42"/>
        <v>0.5</v>
      </c>
      <c r="G289" s="40">
        <f t="shared" si="43"/>
        <v>0.1666666667</v>
      </c>
      <c r="H289" s="4">
        <f>A!$B$3 * 3</f>
        <v>224.9868</v>
      </c>
      <c r="I289" s="4">
        <f>A!$B$2*E289</f>
        <v>6.721356235</v>
      </c>
      <c r="J289" s="9">
        <f>B289/A!$B$3</f>
        <v>0.1357520011</v>
      </c>
      <c r="K289" s="9" t="str">
        <f t="shared" si="44"/>
        <v>SI</v>
      </c>
    </row>
    <row r="290">
      <c r="A290" s="37" t="s">
        <v>174</v>
      </c>
      <c r="B290" s="9">
        <f t="shared" si="45"/>
        <v>10.75859915</v>
      </c>
      <c r="C290" s="37" t="s">
        <v>175</v>
      </c>
      <c r="D290" s="36">
        <f>D289+(F289*B289*(A!$B$8-D289)/(A!$B$12*A!$B$10))</f>
        <v>0.8037598585</v>
      </c>
      <c r="E290" s="43">
        <f t="shared" si="41"/>
        <v>0.0109</v>
      </c>
      <c r="F290" s="39">
        <f t="shared" si="42"/>
        <v>0.5</v>
      </c>
      <c r="G290" s="40">
        <f t="shared" si="43"/>
        <v>0.1666666667</v>
      </c>
      <c r="H290" s="4">
        <f>A!$B$3 * 3</f>
        <v>224.9868</v>
      </c>
      <c r="I290" s="4">
        <f>A!$B$2*E290</f>
        <v>6.721356235</v>
      </c>
      <c r="J290" s="9">
        <f>B290/A!$B$3</f>
        <v>0.1434564048</v>
      </c>
      <c r="K290" s="9" t="str">
        <f t="shared" si="44"/>
        <v>SI</v>
      </c>
    </row>
    <row r="291">
      <c r="A291" s="37" t="s">
        <v>176</v>
      </c>
      <c r="B291" s="9">
        <f t="shared" si="45"/>
        <v>11.35255512</v>
      </c>
      <c r="C291" s="37" t="s">
        <v>177</v>
      </c>
      <c r="D291" s="36">
        <f>D290+(F290*B290*(A!$B$8-D290)/(A!$B$12*A!$B$10))</f>
        <v>0.81207889</v>
      </c>
      <c r="E291" s="43">
        <f t="shared" si="41"/>
        <v>0.0109</v>
      </c>
      <c r="F291" s="39">
        <f t="shared" si="42"/>
        <v>0.5</v>
      </c>
      <c r="G291" s="40">
        <f t="shared" si="43"/>
        <v>0.1666666667</v>
      </c>
      <c r="H291" s="4">
        <f>A!$B$3 * 3</f>
        <v>224.9868</v>
      </c>
      <c r="I291" s="4">
        <f>A!$B$2*E291</f>
        <v>6.721356235</v>
      </c>
      <c r="J291" s="9">
        <f>B291/A!$B$3</f>
        <v>0.1513762824</v>
      </c>
      <c r="K291" s="9" t="str">
        <f t="shared" si="44"/>
        <v>SI</v>
      </c>
    </row>
    <row r="292">
      <c r="A292" s="37" t="s">
        <v>178</v>
      </c>
      <c r="B292" s="9">
        <f t="shared" si="45"/>
        <v>11.96154014</v>
      </c>
      <c r="C292" s="37" t="s">
        <v>179</v>
      </c>
      <c r="D292" s="36">
        <f>D291+(F291*B291*(A!$B$8-D291)/(A!$B$12*A!$B$10))</f>
        <v>0.8200983952</v>
      </c>
      <c r="E292" s="43">
        <f t="shared" si="41"/>
        <v>0.0109</v>
      </c>
      <c r="F292" s="39">
        <f t="shared" si="42"/>
        <v>0.5</v>
      </c>
      <c r="G292" s="40">
        <f t="shared" si="43"/>
        <v>0.1666666667</v>
      </c>
      <c r="H292" s="4">
        <f>A!$B$3 * 3</f>
        <v>224.9868</v>
      </c>
      <c r="I292" s="4">
        <f>A!$B$2*E292</f>
        <v>6.721356235</v>
      </c>
      <c r="J292" s="9">
        <f>B292/A!$B$3</f>
        <v>0.1594965589</v>
      </c>
      <c r="K292" s="9" t="str">
        <f t="shared" si="44"/>
        <v>SI</v>
      </c>
    </row>
    <row r="293">
      <c r="A293" s="37" t="s">
        <v>180</v>
      </c>
      <c r="B293" s="9">
        <f t="shared" si="45"/>
        <v>12.5843018</v>
      </c>
      <c r="C293" s="37" t="s">
        <v>181</v>
      </c>
      <c r="D293" s="36">
        <f>D292+(F292*B292*(A!$B$8-D292)/(A!$B$12*A!$B$10))</f>
        <v>0.8277773727</v>
      </c>
      <c r="E293" s="43">
        <f t="shared" si="41"/>
        <v>0.0109</v>
      </c>
      <c r="F293" s="39">
        <f t="shared" si="42"/>
        <v>0.5</v>
      </c>
      <c r="G293" s="40">
        <f t="shared" si="43"/>
        <v>0.1666666667</v>
      </c>
      <c r="H293" s="4">
        <f>A!$B$3 * 3</f>
        <v>224.9868</v>
      </c>
      <c r="I293" s="4">
        <f>A!$B$2*E293</f>
        <v>6.721356235</v>
      </c>
      <c r="J293" s="9">
        <f>B293/A!$B$3</f>
        <v>0.167800535</v>
      </c>
      <c r="K293" s="9" t="str">
        <f t="shared" si="44"/>
        <v>SI</v>
      </c>
    </row>
    <row r="294">
      <c r="A294" s="37" t="s">
        <v>182</v>
      </c>
      <c r="B294" s="9">
        <f t="shared" si="45"/>
        <v>13.21948129</v>
      </c>
      <c r="C294" s="37" t="s">
        <v>183</v>
      </c>
      <c r="D294" s="36">
        <f>D293+(F293*B293*(A!$B$8-D293)/(A!$B$12*A!$B$10))</f>
        <v>0.835079732</v>
      </c>
      <c r="E294" s="43">
        <f t="shared" si="41"/>
        <v>0.0109</v>
      </c>
      <c r="F294" s="39">
        <f t="shared" si="42"/>
        <v>0.5</v>
      </c>
      <c r="G294" s="40">
        <f t="shared" si="43"/>
        <v>0.1666666667</v>
      </c>
      <c r="H294" s="4">
        <f>A!$B$3 * 3</f>
        <v>224.9868</v>
      </c>
      <c r="I294" s="4">
        <f>A!$B$2*E294</f>
        <v>6.721356235</v>
      </c>
      <c r="J294" s="9">
        <f>B294/A!$B$3</f>
        <v>0.1762700917</v>
      </c>
      <c r="K294" s="9" t="str">
        <f t="shared" si="44"/>
        <v>SI</v>
      </c>
    </row>
    <row r="295">
      <c r="A295" s="37" t="s">
        <v>184</v>
      </c>
      <c r="B295" s="9">
        <f t="shared" si="45"/>
        <v>13.86563142</v>
      </c>
      <c r="C295" s="37" t="s">
        <v>185</v>
      </c>
      <c r="D295" s="36">
        <f>D294+(F294*B294*(A!$B$8-D294)/(A!$B$12*A!$B$10))</f>
        <v>0.8419750692</v>
      </c>
      <c r="E295" s="43">
        <f t="shared" si="41"/>
        <v>0.0109</v>
      </c>
      <c r="F295" s="39">
        <f t="shared" si="42"/>
        <v>0.5</v>
      </c>
      <c r="G295" s="40">
        <f t="shared" si="43"/>
        <v>0.1666666667</v>
      </c>
      <c r="H295" s="4">
        <f>A!$B$3 * 3</f>
        <v>224.9868</v>
      </c>
      <c r="I295" s="4">
        <f>A!$B$2*E295</f>
        <v>6.721356235</v>
      </c>
      <c r="J295" s="9">
        <f>B295/A!$B$3</f>
        <v>0.1848859322</v>
      </c>
      <c r="K295" s="9" t="str">
        <f t="shared" si="44"/>
        <v>SI</v>
      </c>
    </row>
    <row r="296">
      <c r="A296" s="37" t="s">
        <v>186</v>
      </c>
      <c r="B296" s="9">
        <f t="shared" si="45"/>
        <v>14.52123684</v>
      </c>
      <c r="C296" s="37" t="s">
        <v>187</v>
      </c>
      <c r="D296" s="36">
        <f>D295+(F295*B295*(A!$B$8-D295)/(A!$B$12*A!$B$10))</f>
        <v>0.8484392734</v>
      </c>
      <c r="E296" s="43">
        <f t="shared" si="41"/>
        <v>0.0109</v>
      </c>
      <c r="F296" s="39">
        <f t="shared" si="42"/>
        <v>0.5</v>
      </c>
      <c r="G296" s="40">
        <f t="shared" si="43"/>
        <v>0.1666666667</v>
      </c>
      <c r="H296" s="4">
        <f>A!$B$3 * 3</f>
        <v>224.9868</v>
      </c>
      <c r="I296" s="4">
        <f>A!$B$2*E296</f>
        <v>6.721356235</v>
      </c>
      <c r="J296" s="9">
        <f>B296/A!$B$3</f>
        <v>0.1936278508</v>
      </c>
      <c r="K296" s="9" t="str">
        <f t="shared" si="44"/>
        <v>SI</v>
      </c>
    </row>
    <row r="297">
      <c r="A297" s="37" t="s">
        <v>188</v>
      </c>
      <c r="B297" s="9">
        <f t="shared" si="45"/>
        <v>15.18473584</v>
      </c>
      <c r="C297" s="37" t="s">
        <v>189</v>
      </c>
      <c r="D297" s="36">
        <f>D296+(F296*B296*(A!$B$8-D296)/(A!$B$12*A!$B$10))</f>
        <v>0.8544549355</v>
      </c>
      <c r="E297" s="43">
        <f t="shared" si="41"/>
        <v>0.0109</v>
      </c>
      <c r="F297" s="39">
        <f t="shared" si="42"/>
        <v>0.5</v>
      </c>
      <c r="G297" s="40">
        <f t="shared" si="43"/>
        <v>0.1666666667</v>
      </c>
      <c r="H297" s="4">
        <f>A!$B$3 * 3</f>
        <v>224.9868</v>
      </c>
      <c r="I297" s="4">
        <f>A!$B$2*E297</f>
        <v>6.721356235</v>
      </c>
      <c r="J297" s="9">
        <f>B297/A!$B$3</f>
        <v>0.2024750231</v>
      </c>
      <c r="K297" s="9" t="str">
        <f t="shared" si="44"/>
        <v>SI</v>
      </c>
    </row>
    <row r="298">
      <c r="A298" s="37" t="s">
        <v>190</v>
      </c>
      <c r="B298" s="9">
        <f t="shared" si="45"/>
        <v>15.85454293</v>
      </c>
      <c r="C298" s="37" t="s">
        <v>191</v>
      </c>
      <c r="D298" s="36">
        <f>D297+(F297*B297*(A!$B$8-D297)/(A!$B$12*A!$B$10))</f>
        <v>0.8600115382</v>
      </c>
      <c r="E298" s="43">
        <f t="shared" si="41"/>
        <v>0.0109</v>
      </c>
      <c r="F298" s="39">
        <f t="shared" si="42"/>
        <v>0.5</v>
      </c>
      <c r="G298" s="40">
        <f t="shared" si="43"/>
        <v>0.1666666667</v>
      </c>
      <c r="H298" s="4">
        <f>A!$B$3 * 3</f>
        <v>224.9868</v>
      </c>
      <c r="I298" s="4">
        <f>A!$B$2*E298</f>
        <v>6.721356235</v>
      </c>
      <c r="J298" s="9">
        <f>B298/A!$B$3</f>
        <v>0.2114063082</v>
      </c>
      <c r="K298" s="9" t="str">
        <f t="shared" si="44"/>
        <v>SI</v>
      </c>
    </row>
    <row r="299">
      <c r="A299" s="37" t="s">
        <v>192</v>
      </c>
      <c r="B299" s="9">
        <f t="shared" si="45"/>
        <v>16.52907168</v>
      </c>
      <c r="C299" s="37" t="s">
        <v>193</v>
      </c>
      <c r="D299" s="36">
        <f>D298+(F298*B298*(A!$B$8-D298)/(A!$B$12*A!$B$10))</f>
        <v>0.8651054242</v>
      </c>
      <c r="E299" s="43">
        <f t="shared" si="41"/>
        <v>0.0109</v>
      </c>
      <c r="F299" s="39">
        <f t="shared" si="42"/>
        <v>0.5</v>
      </c>
      <c r="G299" s="40">
        <f t="shared" si="43"/>
        <v>0.1666666667</v>
      </c>
      <c r="H299" s="4">
        <f>A!$B$3 * 3</f>
        <v>224.9868</v>
      </c>
      <c r="I299" s="4">
        <f>A!$B$2*E299</f>
        <v>6.721356235</v>
      </c>
      <c r="J299" s="9">
        <f>B299/A!$B$3</f>
        <v>0.2204005526</v>
      </c>
      <c r="K299" s="9" t="str">
        <f t="shared" si="44"/>
        <v>SI</v>
      </c>
    </row>
    <row r="300">
      <c r="A300" s="37" t="s">
        <v>194</v>
      </c>
      <c r="B300" s="9">
        <f t="shared" si="45"/>
        <v>17.20675694</v>
      </c>
      <c r="C300" s="37" t="s">
        <v>195</v>
      </c>
      <c r="D300" s="36">
        <f>D299+(F299*B299*(A!$B$8-D299)/(A!$B$12*A!$B$10))</f>
        <v>0.8697395431</v>
      </c>
      <c r="E300" s="43">
        <f t="shared" si="41"/>
        <v>0.0109</v>
      </c>
      <c r="F300" s="39">
        <f t="shared" si="42"/>
        <v>0.5</v>
      </c>
      <c r="G300" s="40">
        <f t="shared" si="43"/>
        <v>0.1666666667</v>
      </c>
      <c r="H300" s="4">
        <f>A!$B$3 * 3</f>
        <v>224.9868</v>
      </c>
      <c r="I300" s="4">
        <f>A!$B$2*E300</f>
        <v>6.721356235</v>
      </c>
      <c r="J300" s="9">
        <f>B300/A!$B$3</f>
        <v>0.2294368862</v>
      </c>
      <c r="K300" s="9" t="str">
        <f t="shared" si="44"/>
        <v>SI</v>
      </c>
    </row>
    <row r="301">
      <c r="A301" s="37" t="s">
        <v>196</v>
      </c>
      <c r="B301" s="9">
        <f t="shared" si="45"/>
        <v>17.88607573</v>
      </c>
      <c r="C301" s="37" t="s">
        <v>197</v>
      </c>
      <c r="D301" s="36">
        <f>D300+(F300*B300*(A!$B$8-D300)/(A!$B$12*A!$B$10))</f>
        <v>0.873923</v>
      </c>
      <c r="E301" s="43">
        <f t="shared" si="41"/>
        <v>0.0109</v>
      </c>
      <c r="F301" s="39">
        <f t="shared" si="42"/>
        <v>0.5</v>
      </c>
      <c r="G301" s="40">
        <f t="shared" si="43"/>
        <v>0.1666666667</v>
      </c>
      <c r="H301" s="4">
        <f>A!$B$3 * 3</f>
        <v>224.9868</v>
      </c>
      <c r="I301" s="4">
        <f>A!$B$2*E301</f>
        <v>6.721356235</v>
      </c>
      <c r="J301" s="9">
        <f>B301/A!$B$3</f>
        <v>0.2384950015</v>
      </c>
      <c r="K301" s="9" t="str">
        <f t="shared" si="44"/>
        <v>SI</v>
      </c>
    </row>
    <row r="302">
      <c r="A302" s="37" t="s">
        <v>198</v>
      </c>
      <c r="B302" s="44">
        <f t="shared" si="45"/>
        <v>18.56556632</v>
      </c>
      <c r="C302" s="37" t="s">
        <v>199</v>
      </c>
      <c r="D302" s="36">
        <f>D301+(F301*B301*(A!$B$8-D301)/(A!$B$12*A!$B$10))</f>
        <v>0.8776704296</v>
      </c>
      <c r="E302" s="19">
        <v>0.0</v>
      </c>
      <c r="F302" s="46">
        <f t="shared" si="42"/>
        <v>0.5</v>
      </c>
      <c r="G302" s="40">
        <f t="shared" si="43"/>
        <v>0.1666666667</v>
      </c>
      <c r="H302" s="4">
        <f>A!$B$3 * 3</f>
        <v>224.9868</v>
      </c>
      <c r="I302" s="4">
        <f>A!$B$2*E302</f>
        <v>0</v>
      </c>
      <c r="J302" s="9">
        <f>B302/A!$B$3</f>
        <v>0.2475554075</v>
      </c>
      <c r="K302" s="9" t="str">
        <f t="shared" si="44"/>
        <v>SI</v>
      </c>
    </row>
    <row r="303">
      <c r="A303" s="37" t="s">
        <v>200</v>
      </c>
      <c r="B303" s="9">
        <f t="shared" si="45"/>
        <v>16.29427698</v>
      </c>
      <c r="C303" s="37" t="s">
        <v>201</v>
      </c>
      <c r="D303" s="36">
        <f>D302+(F302*B302*(A!$B$8-D302)/(A!$B$12*A!$B$10))</f>
        <v>0.8810012357</v>
      </c>
      <c r="E303" s="19">
        <v>0.0</v>
      </c>
      <c r="F303" s="46">
        <f t="shared" si="42"/>
        <v>0.5</v>
      </c>
      <c r="G303" s="40">
        <f t="shared" si="43"/>
        <v>0.1666666667</v>
      </c>
      <c r="H303" s="4">
        <f>A!$B$3 * 3</f>
        <v>224.9868</v>
      </c>
      <c r="I303" s="4">
        <f>A!$B$2*E303</f>
        <v>0</v>
      </c>
      <c r="J303" s="9">
        <f>B303/A!$B$3</f>
        <v>0.2172697728</v>
      </c>
      <c r="K303" s="9" t="str">
        <f t="shared" si="44"/>
        <v>SI</v>
      </c>
    </row>
    <row r="304">
      <c r="G304" s="30"/>
    </row>
    <row r="305">
      <c r="G305" s="30"/>
    </row>
    <row r="306">
      <c r="G306" s="30"/>
    </row>
    <row r="307">
      <c r="G307" s="30"/>
    </row>
    <row r="308">
      <c r="G308" s="30"/>
    </row>
    <row r="309">
      <c r="G309" s="30"/>
    </row>
    <row r="310">
      <c r="A310" s="34" t="s">
        <v>10</v>
      </c>
      <c r="B310" s="24">
        <v>4.7</v>
      </c>
      <c r="C310" s="2" t="s">
        <v>635</v>
      </c>
      <c r="G310" s="30"/>
    </row>
    <row r="311">
      <c r="A311" s="24" t="s">
        <v>78</v>
      </c>
      <c r="B311" s="24">
        <v>72.0</v>
      </c>
      <c r="G311" s="30"/>
    </row>
    <row r="312">
      <c r="A312" s="24" t="s">
        <v>79</v>
      </c>
      <c r="B312" s="24">
        <f>5.2/1000</f>
        <v>0.0052</v>
      </c>
      <c r="G312" s="30"/>
    </row>
    <row r="313">
      <c r="A313" s="4" t="s">
        <v>91</v>
      </c>
      <c r="B313" s="4">
        <v>10.0</v>
      </c>
      <c r="G313" s="30"/>
    </row>
    <row r="314">
      <c r="G314" s="30"/>
    </row>
    <row r="315">
      <c r="G315" s="30"/>
    </row>
    <row r="316">
      <c r="D316" s="36"/>
      <c r="E316" s="12" t="s">
        <v>92</v>
      </c>
    </row>
    <row r="317">
      <c r="A317" s="37" t="s">
        <v>93</v>
      </c>
      <c r="C317" s="37" t="s">
        <v>94</v>
      </c>
      <c r="D317" s="36"/>
      <c r="E317" s="38" t="s">
        <v>95</v>
      </c>
      <c r="F317" s="39" t="s">
        <v>96</v>
      </c>
      <c r="G317" s="40" t="s">
        <v>97</v>
      </c>
      <c r="H317" s="4" t="s">
        <v>98</v>
      </c>
      <c r="I317" s="4" t="s">
        <v>99</v>
      </c>
      <c r="J317" s="2" t="s">
        <v>636</v>
      </c>
      <c r="K317" s="2" t="s">
        <v>637</v>
      </c>
    </row>
    <row r="318">
      <c r="A318" s="37" t="s">
        <v>102</v>
      </c>
      <c r="B318" s="16">
        <v>0.0</v>
      </c>
      <c r="C318" s="37" t="s">
        <v>103</v>
      </c>
      <c r="D318" s="42">
        <v>0.6</v>
      </c>
      <c r="E318" s="43">
        <f t="shared" ref="E318:E389" si="46">$B$312</f>
        <v>0.0052</v>
      </c>
      <c r="F318" s="48">
        <f t="shared" ref="F318:F391" si="47">$B$311/72</f>
        <v>1</v>
      </c>
      <c r="G318" s="40">
        <f t="shared" ref="G318:G391" si="48">0.5/3</f>
        <v>0.1666666667</v>
      </c>
      <c r="H318" s="4">
        <f>A!$B$3 * 3</f>
        <v>224.9868</v>
      </c>
      <c r="I318" s="4">
        <f>A!$B$2*E318</f>
        <v>3.206518571</v>
      </c>
      <c r="J318" s="9">
        <f>B318/A!$B$3</f>
        <v>0</v>
      </c>
      <c r="K318" s="9" t="str">
        <f t="shared" ref="K318:K391" si="49">IF(J318 &lt; 0.25, "SI", "NO")</f>
        <v>SI</v>
      </c>
    </row>
    <row r="319">
      <c r="A319" s="37" t="s">
        <v>104</v>
      </c>
      <c r="B319" s="50">
        <f t="shared" ref="B319:B391" si="50">B318+F318*(D318*I318-($B$310*(G318+B318/H318)^(1/2)))</f>
        <v>0.00514417722</v>
      </c>
      <c r="C319" s="37" t="s">
        <v>105</v>
      </c>
      <c r="D319" s="36">
        <f>D318+(F318*B318*(A!$B$8-D318)/(A!$B$12*A!$B$10))</f>
        <v>0.6</v>
      </c>
      <c r="E319" s="43">
        <f t="shared" si="46"/>
        <v>0.0052</v>
      </c>
      <c r="F319" s="48">
        <f t="shared" si="47"/>
        <v>1</v>
      </c>
      <c r="G319" s="40">
        <f t="shared" si="48"/>
        <v>0.1666666667</v>
      </c>
      <c r="H319" s="4">
        <f>A!$B$3 * 3</f>
        <v>224.9868</v>
      </c>
      <c r="I319" s="4">
        <f>A!$B$2*E319</f>
        <v>3.206518571</v>
      </c>
      <c r="J319" s="9">
        <f>B319/A!$B$3</f>
        <v>0.00006859305372</v>
      </c>
      <c r="K319" s="9" t="str">
        <f t="shared" si="49"/>
        <v>SI</v>
      </c>
    </row>
    <row r="320">
      <c r="A320" s="37" t="s">
        <v>106</v>
      </c>
      <c r="B320" s="50">
        <f t="shared" si="50"/>
        <v>0.01015674487</v>
      </c>
      <c r="C320" s="37" t="s">
        <v>107</v>
      </c>
      <c r="D320" s="36">
        <f>D319+(F319*B319*(A!$B$8-D319)/(A!$B$12*A!$B$10))</f>
        <v>0.6000247986</v>
      </c>
      <c r="E320" s="43">
        <f t="shared" si="46"/>
        <v>0.0052</v>
      </c>
      <c r="F320" s="48">
        <f t="shared" si="47"/>
        <v>1</v>
      </c>
      <c r="G320" s="40">
        <f t="shared" si="48"/>
        <v>0.1666666667</v>
      </c>
      <c r="H320" s="4">
        <f>A!$B$3 * 3</f>
        <v>224.9868</v>
      </c>
      <c r="I320" s="4">
        <f>A!$B$2*E320</f>
        <v>3.206518571</v>
      </c>
      <c r="J320" s="9">
        <f>B320/A!$B$3</f>
        <v>0.0001354312102</v>
      </c>
      <c r="K320" s="9" t="str">
        <f t="shared" si="49"/>
        <v>SI</v>
      </c>
    </row>
    <row r="321">
      <c r="A321" s="37" t="s">
        <v>108</v>
      </c>
      <c r="B321" s="50">
        <f t="shared" si="50"/>
        <v>0.01512059607</v>
      </c>
      <c r="C321" s="37" t="s">
        <v>109</v>
      </c>
      <c r="D321" s="36">
        <f>D320+(F320*B320*(A!$B$8-D320)/(A!$B$12*A!$B$10))</f>
        <v>0.6000737574</v>
      </c>
      <c r="E321" s="43">
        <f t="shared" si="46"/>
        <v>0.0052</v>
      </c>
      <c r="F321" s="48">
        <f t="shared" si="47"/>
        <v>1</v>
      </c>
      <c r="G321" s="40">
        <f t="shared" si="48"/>
        <v>0.1666666667</v>
      </c>
      <c r="H321" s="4">
        <f>A!$B$3 * 3</f>
        <v>224.9868</v>
      </c>
      <c r="I321" s="4">
        <f>A!$B$2*E321</f>
        <v>3.206518571</v>
      </c>
      <c r="J321" s="9">
        <f>B321/A!$B$3</f>
        <v>0.0002016197759</v>
      </c>
      <c r="K321" s="9" t="str">
        <f t="shared" si="49"/>
        <v>SI</v>
      </c>
    </row>
    <row r="322">
      <c r="A322" s="37" t="s">
        <v>110</v>
      </c>
      <c r="B322" s="50">
        <f t="shared" si="50"/>
        <v>0.0201144555</v>
      </c>
      <c r="C322" s="37" t="s">
        <v>111</v>
      </c>
      <c r="D322" s="36">
        <f>D321+(F321*B321*(A!$B$8-D321)/(A!$B$12*A!$B$10))</f>
        <v>0.6001466317</v>
      </c>
      <c r="E322" s="43">
        <f t="shared" si="46"/>
        <v>0.0052</v>
      </c>
      <c r="F322" s="48">
        <f t="shared" si="47"/>
        <v>1</v>
      </c>
      <c r="G322" s="40">
        <f t="shared" si="48"/>
        <v>0.1666666667</v>
      </c>
      <c r="H322" s="4">
        <f>A!$B$3 * 3</f>
        <v>224.9868</v>
      </c>
      <c r="I322" s="4">
        <f>A!$B$2*E322</f>
        <v>3.206518571</v>
      </c>
      <c r="J322" s="9">
        <f>B322/A!$B$3</f>
        <v>0.0002682084749</v>
      </c>
      <c r="K322" s="9" t="str">
        <f t="shared" si="49"/>
        <v>SI</v>
      </c>
    </row>
    <row r="323">
      <c r="A323" s="37" t="s">
        <v>112</v>
      </c>
      <c r="B323" s="50">
        <f t="shared" si="50"/>
        <v>0.02521424942</v>
      </c>
      <c r="C323" s="37" t="s">
        <v>113</v>
      </c>
      <c r="D323" s="36">
        <f>D322+(F322*B322*(A!$B$8-D322)/(A!$B$12*A!$B$10))</f>
        <v>0.6002435505</v>
      </c>
      <c r="E323" s="43">
        <f t="shared" si="46"/>
        <v>0.0052</v>
      </c>
      <c r="F323" s="48">
        <f t="shared" si="47"/>
        <v>1</v>
      </c>
      <c r="G323" s="40">
        <f t="shared" si="48"/>
        <v>0.1666666667</v>
      </c>
      <c r="H323" s="4">
        <f>A!$B$3 * 3</f>
        <v>224.9868</v>
      </c>
      <c r="I323" s="4">
        <f>A!$B$2*E323</f>
        <v>3.206518571</v>
      </c>
      <c r="J323" s="9">
        <f>B323/A!$B$3</f>
        <v>0.0003362097165</v>
      </c>
      <c r="K323" s="9" t="str">
        <f t="shared" si="49"/>
        <v>SI</v>
      </c>
    </row>
    <row r="324">
      <c r="A324" s="37" t="s">
        <v>114</v>
      </c>
      <c r="B324" s="50">
        <f t="shared" si="50"/>
        <v>0.03049437612</v>
      </c>
      <c r="C324" s="37" t="s">
        <v>115</v>
      </c>
      <c r="D324" s="36">
        <f>D323+(F323*B323*(A!$B$8-D323)/(A!$B$12*A!$B$10))</f>
        <v>0.6003650027</v>
      </c>
      <c r="E324" s="43">
        <f t="shared" si="46"/>
        <v>0.0052</v>
      </c>
      <c r="F324" s="48">
        <f t="shared" si="47"/>
        <v>1</v>
      </c>
      <c r="G324" s="40">
        <f t="shared" si="48"/>
        <v>0.1666666667</v>
      </c>
      <c r="H324" s="4">
        <f>A!$B$3 * 3</f>
        <v>224.9868</v>
      </c>
      <c r="I324" s="4">
        <f>A!$B$2*E324</f>
        <v>3.206518571</v>
      </c>
      <c r="J324" s="9">
        <f>B324/A!$B$3</f>
        <v>0.0004066155364</v>
      </c>
      <c r="K324" s="9" t="str">
        <f t="shared" si="49"/>
        <v>SI</v>
      </c>
    </row>
    <row r="325">
      <c r="A325" s="37" t="s">
        <v>116</v>
      </c>
      <c r="B325" s="50">
        <f t="shared" si="50"/>
        <v>0.03602889933</v>
      </c>
      <c r="C325" s="37" t="s">
        <v>117</v>
      </c>
      <c r="D325" s="36">
        <f>D324+(F324*B324*(A!$B$8-D324)/(A!$B$12*A!$B$10))</f>
        <v>0.6005118287</v>
      </c>
      <c r="E325" s="43">
        <f t="shared" si="46"/>
        <v>0.0052</v>
      </c>
      <c r="F325" s="48">
        <f t="shared" si="47"/>
        <v>1</v>
      </c>
      <c r="G325" s="40">
        <f t="shared" si="48"/>
        <v>0.1666666667</v>
      </c>
      <c r="H325" s="4">
        <f>A!$B$3 * 3</f>
        <v>224.9868</v>
      </c>
      <c r="I325" s="4">
        <f>A!$B$2*E325</f>
        <v>3.206518571</v>
      </c>
      <c r="J325" s="9">
        <f>B325/A!$B$3</f>
        <v>0.0004804135086</v>
      </c>
      <c r="K325" s="9" t="str">
        <f t="shared" si="49"/>
        <v>SI</v>
      </c>
    </row>
    <row r="326">
      <c r="A326" s="37" t="s">
        <v>118</v>
      </c>
      <c r="B326" s="50">
        <f t="shared" si="50"/>
        <v>0.04189268459</v>
      </c>
      <c r="C326" s="37" t="s">
        <v>119</v>
      </c>
      <c r="D326" s="36">
        <f>D325+(F325*B325*(A!$B$8-D325)/(A!$B$12*A!$B$10))</f>
        <v>0.6006852177</v>
      </c>
      <c r="E326" s="43">
        <f t="shared" si="46"/>
        <v>0.0052</v>
      </c>
      <c r="F326" s="48">
        <f t="shared" si="47"/>
        <v>1</v>
      </c>
      <c r="G326" s="40">
        <f t="shared" si="48"/>
        <v>0.1666666667</v>
      </c>
      <c r="H326" s="4">
        <f>A!$B$3 * 3</f>
        <v>224.9868</v>
      </c>
      <c r="I326" s="4">
        <f>A!$B$2*E326</f>
        <v>3.206518571</v>
      </c>
      <c r="J326" s="9">
        <f>B326/A!$B$3</f>
        <v>0.0005586018992</v>
      </c>
      <c r="K326" s="9" t="str">
        <f t="shared" si="49"/>
        <v>SI</v>
      </c>
    </row>
    <row r="327">
      <c r="A327" s="37" t="s">
        <v>120</v>
      </c>
      <c r="B327" s="50">
        <f t="shared" si="50"/>
        <v>0.04816249737</v>
      </c>
      <c r="C327" s="37" t="s">
        <v>121</v>
      </c>
      <c r="D327" s="36">
        <f>D326+(F326*B326*(A!$B$8-D326)/(A!$B$12*A!$B$10))</f>
        <v>0.6008867094</v>
      </c>
      <c r="E327" s="43">
        <f t="shared" si="46"/>
        <v>0.0052</v>
      </c>
      <c r="F327" s="48">
        <f t="shared" si="47"/>
        <v>1</v>
      </c>
      <c r="G327" s="40">
        <f t="shared" si="48"/>
        <v>0.1666666667</v>
      </c>
      <c r="H327" s="4">
        <f>A!$B$3 * 3</f>
        <v>224.9868</v>
      </c>
      <c r="I327" s="4">
        <f>A!$B$2*E327</f>
        <v>3.206518571</v>
      </c>
      <c r="J327" s="9">
        <f>B327/A!$B$3</f>
        <v>0.0006422043076</v>
      </c>
      <c r="K327" s="9" t="str">
        <f t="shared" si="49"/>
        <v>SI</v>
      </c>
    </row>
    <row r="328">
      <c r="A328" s="37" t="s">
        <v>122</v>
      </c>
      <c r="B328" s="50">
        <f t="shared" si="50"/>
        <v>0.05491807969</v>
      </c>
      <c r="C328" s="37" t="s">
        <v>123</v>
      </c>
      <c r="D328" s="36">
        <f>D327+(F327*B327*(A!$B$8-D327)/(A!$B$12*A!$B$10))</f>
        <v>0.6011182011</v>
      </c>
      <c r="E328" s="43">
        <f t="shared" si="46"/>
        <v>0.0052</v>
      </c>
      <c r="F328" s="48">
        <f t="shared" si="47"/>
        <v>1</v>
      </c>
      <c r="G328" s="40">
        <f t="shared" si="48"/>
        <v>0.1666666667</v>
      </c>
      <c r="H328" s="4">
        <f>A!$B$3 * 3</f>
        <v>224.9868</v>
      </c>
      <c r="I328" s="4">
        <f>A!$B$2*E328</f>
        <v>3.206518571</v>
      </c>
      <c r="J328" s="9">
        <f>B328/A!$B$3</f>
        <v>0.0007322840232</v>
      </c>
      <c r="K328" s="9" t="str">
        <f t="shared" si="49"/>
        <v>SI</v>
      </c>
    </row>
    <row r="329">
      <c r="A329" s="37" t="s">
        <v>124</v>
      </c>
      <c r="B329" s="50">
        <f t="shared" si="50"/>
        <v>0.06224322125</v>
      </c>
      <c r="C329" s="37" t="s">
        <v>125</v>
      </c>
      <c r="D329" s="36">
        <f>D328+(F328*B328*(A!$B$8-D328)/(A!$B$12*A!$B$10))</f>
        <v>0.6013819591</v>
      </c>
      <c r="E329" s="43">
        <f t="shared" si="46"/>
        <v>0.0052</v>
      </c>
      <c r="F329" s="48">
        <f t="shared" si="47"/>
        <v>1</v>
      </c>
      <c r="G329" s="40">
        <f t="shared" si="48"/>
        <v>0.1666666667</v>
      </c>
      <c r="H329" s="4">
        <f>A!$B$3 * 3</f>
        <v>224.9868</v>
      </c>
      <c r="I329" s="4">
        <f>A!$B$2*E329</f>
        <v>3.206518571</v>
      </c>
      <c r="J329" s="9">
        <f>B329/A!$B$3</f>
        <v>0.0008299583075</v>
      </c>
      <c r="K329" s="9" t="str">
        <f t="shared" si="49"/>
        <v>SI</v>
      </c>
    </row>
    <row r="330">
      <c r="A330" s="37" t="s">
        <v>126</v>
      </c>
      <c r="B330" s="50">
        <f t="shared" si="50"/>
        <v>0.07022683967</v>
      </c>
      <c r="C330" s="37" t="s">
        <v>127</v>
      </c>
      <c r="D330" s="36">
        <f>D329+(F329*B329*(A!$B$8-D329)/(A!$B$12*A!$B$10))</f>
        <v>0.6016806341</v>
      </c>
      <c r="E330" s="43">
        <f t="shared" si="46"/>
        <v>0.0052</v>
      </c>
      <c r="F330" s="48">
        <f t="shared" si="47"/>
        <v>1</v>
      </c>
      <c r="G330" s="40">
        <f t="shared" si="48"/>
        <v>0.1666666667</v>
      </c>
      <c r="H330" s="4">
        <f>A!$B$3 * 3</f>
        <v>224.9868</v>
      </c>
      <c r="I330" s="4">
        <f>A!$B$2*E330</f>
        <v>3.206518571</v>
      </c>
      <c r="J330" s="9">
        <f>B330/A!$B$3</f>
        <v>0.0009364127985</v>
      </c>
      <c r="K330" s="9" t="str">
        <f t="shared" si="49"/>
        <v>SI</v>
      </c>
    </row>
    <row r="331">
      <c r="A331" s="37" t="s">
        <v>128</v>
      </c>
      <c r="B331" s="50">
        <f t="shared" si="50"/>
        <v>0.07896408387</v>
      </c>
      <c r="C331" s="37" t="s">
        <v>129</v>
      </c>
      <c r="D331" s="36">
        <f>D330+(F330*B330*(A!$B$8-D330)/(A!$B$12*A!$B$10))</f>
        <v>0.6020172816</v>
      </c>
      <c r="E331" s="43">
        <f t="shared" si="46"/>
        <v>0.0052</v>
      </c>
      <c r="F331" s="48">
        <f t="shared" si="47"/>
        <v>1</v>
      </c>
      <c r="G331" s="40">
        <f t="shared" si="48"/>
        <v>0.1666666667</v>
      </c>
      <c r="H331" s="4">
        <f>A!$B$3 * 3</f>
        <v>224.9868</v>
      </c>
      <c r="I331" s="4">
        <f>A!$B$2*E331</f>
        <v>3.206518571</v>
      </c>
      <c r="J331" s="9">
        <f>B331/A!$B$3</f>
        <v>0.001052916223</v>
      </c>
      <c r="K331" s="9" t="str">
        <f t="shared" si="49"/>
        <v>SI</v>
      </c>
    </row>
    <row r="332">
      <c r="A332" s="37" t="s">
        <v>130</v>
      </c>
      <c r="B332" s="50">
        <f t="shared" si="50"/>
        <v>0.08855747353</v>
      </c>
      <c r="C332" s="37" t="s">
        <v>131</v>
      </c>
      <c r="D332" s="36">
        <f>D331+(F331*B331*(A!$B$8-D331)/(A!$B$12*A!$B$10))</f>
        <v>0.6023953857</v>
      </c>
      <c r="E332" s="43">
        <f t="shared" si="46"/>
        <v>0.0052</v>
      </c>
      <c r="F332" s="48">
        <f t="shared" si="47"/>
        <v>1</v>
      </c>
      <c r="G332" s="40">
        <f t="shared" si="48"/>
        <v>0.1666666667</v>
      </c>
      <c r="H332" s="4">
        <f>A!$B$3 * 3</f>
        <v>224.9868</v>
      </c>
      <c r="I332" s="4">
        <f>A!$B$2*E332</f>
        <v>3.206518571</v>
      </c>
      <c r="J332" s="9">
        <f>B332/A!$B$3</f>
        <v>0.001180835589</v>
      </c>
      <c r="K332" s="9" t="str">
        <f t="shared" si="49"/>
        <v>SI</v>
      </c>
    </row>
    <row r="333">
      <c r="A333" s="37" t="s">
        <v>132</v>
      </c>
      <c r="B333" s="50">
        <f t="shared" si="50"/>
        <v>0.09911808744</v>
      </c>
      <c r="C333" s="37" t="s">
        <v>133</v>
      </c>
      <c r="D333" s="36">
        <f>D332+(F332*B332*(A!$B$8-D332)/(A!$B$12*A!$B$10))</f>
        <v>0.6028188879</v>
      </c>
      <c r="E333" s="43">
        <f t="shared" si="46"/>
        <v>0.0052</v>
      </c>
      <c r="F333" s="48">
        <f t="shared" si="47"/>
        <v>1</v>
      </c>
      <c r="G333" s="40">
        <f t="shared" si="48"/>
        <v>0.1666666667</v>
      </c>
      <c r="H333" s="4">
        <f>A!$B$3 * 3</f>
        <v>224.9868</v>
      </c>
      <c r="I333" s="4">
        <f>A!$B$2*E333</f>
        <v>3.206518571</v>
      </c>
      <c r="J333" s="9">
        <f>B333/A!$B$3</f>
        <v>0.001321652036</v>
      </c>
      <c r="K333" s="9" t="str">
        <f t="shared" si="49"/>
        <v>SI</v>
      </c>
    </row>
    <row r="334">
      <c r="A334" s="37" t="s">
        <v>134</v>
      </c>
      <c r="B334" s="50">
        <f t="shared" si="50"/>
        <v>0.1107668125</v>
      </c>
      <c r="C334" s="37" t="s">
        <v>135</v>
      </c>
      <c r="D334" s="36">
        <f>D333+(F333*B333*(A!$B$8-D333)/(A!$B$12*A!$B$10))</f>
        <v>0.6032922189</v>
      </c>
      <c r="E334" s="43">
        <f t="shared" si="46"/>
        <v>0.0052</v>
      </c>
      <c r="F334" s="48">
        <f t="shared" si="47"/>
        <v>1</v>
      </c>
      <c r="G334" s="40">
        <f t="shared" si="48"/>
        <v>0.1666666667</v>
      </c>
      <c r="H334" s="4">
        <f>A!$B$3 * 3</f>
        <v>224.9868</v>
      </c>
      <c r="I334" s="4">
        <f>A!$B$2*E334</f>
        <v>3.206518571</v>
      </c>
      <c r="J334" s="9">
        <f>B334/A!$B$3</f>
        <v>0.001476977483</v>
      </c>
      <c r="K334" s="9" t="str">
        <f t="shared" si="49"/>
        <v>SI</v>
      </c>
    </row>
    <row r="335">
      <c r="A335" s="37" t="s">
        <v>136</v>
      </c>
      <c r="B335" s="50">
        <f t="shared" si="50"/>
        <v>0.1236356649</v>
      </c>
      <c r="C335" s="37" t="s">
        <v>137</v>
      </c>
      <c r="D335" s="36">
        <f>D334+(F334*B334*(A!$B$8-D334)/(A!$B$12*A!$B$10))</f>
        <v>0.6038203349</v>
      </c>
      <c r="E335" s="43">
        <f t="shared" si="46"/>
        <v>0.0052</v>
      </c>
      <c r="F335" s="48">
        <f t="shared" si="47"/>
        <v>1</v>
      </c>
      <c r="G335" s="40">
        <f t="shared" si="48"/>
        <v>0.1666666667</v>
      </c>
      <c r="H335" s="4">
        <f>A!$B$3 * 3</f>
        <v>224.9868</v>
      </c>
      <c r="I335" s="4">
        <f>A!$B$2*E335</f>
        <v>3.206518571</v>
      </c>
      <c r="J335" s="9">
        <f>B335/A!$B$3</f>
        <v>0.001648572248</v>
      </c>
      <c r="K335" s="9" t="str">
        <f t="shared" si="49"/>
        <v>SI</v>
      </c>
    </row>
    <row r="336">
      <c r="A336" s="37" t="s">
        <v>138</v>
      </c>
      <c r="B336" s="50">
        <f t="shared" si="50"/>
        <v>0.1378691942</v>
      </c>
      <c r="C336" s="37" t="s">
        <v>139</v>
      </c>
      <c r="D336" s="36">
        <f>D335+(F335*B335*(A!$B$8-D335)/(A!$B$12*A!$B$10))</f>
        <v>0.6044087582</v>
      </c>
      <c r="E336" s="43">
        <f t="shared" si="46"/>
        <v>0.0052</v>
      </c>
      <c r="F336" s="48">
        <f t="shared" si="47"/>
        <v>1</v>
      </c>
      <c r="G336" s="40">
        <f t="shared" si="48"/>
        <v>0.1666666667</v>
      </c>
      <c r="H336" s="4">
        <f>A!$B$3 * 3</f>
        <v>224.9868</v>
      </c>
      <c r="I336" s="4">
        <f>A!$B$2*E336</f>
        <v>3.206518571</v>
      </c>
      <c r="J336" s="9">
        <f>B336/A!$B$3</f>
        <v>0.001838363773</v>
      </c>
      <c r="K336" s="9" t="str">
        <f t="shared" si="49"/>
        <v>SI</v>
      </c>
    </row>
    <row r="337">
      <c r="A337" s="37" t="s">
        <v>140</v>
      </c>
      <c r="B337" s="50">
        <f t="shared" si="50"/>
        <v>0.153625981</v>
      </c>
      <c r="C337" s="37" t="s">
        <v>141</v>
      </c>
      <c r="D337" s="36">
        <f>D336+(F336*B336*(A!$B$8-D336)/(A!$B$12*A!$B$10))</f>
        <v>0.6050636198</v>
      </c>
      <c r="E337" s="43">
        <f t="shared" si="46"/>
        <v>0.0052</v>
      </c>
      <c r="F337" s="48">
        <f t="shared" si="47"/>
        <v>1</v>
      </c>
      <c r="G337" s="40">
        <f t="shared" si="48"/>
        <v>0.1666666667</v>
      </c>
      <c r="H337" s="4">
        <f>A!$B$3 * 3</f>
        <v>224.9868</v>
      </c>
      <c r="I337" s="4">
        <f>A!$B$2*E337</f>
        <v>3.206518571</v>
      </c>
      <c r="J337" s="9">
        <f>B337/A!$B$3</f>
        <v>0.00204846659</v>
      </c>
      <c r="K337" s="9" t="str">
        <f t="shared" si="49"/>
        <v>SI</v>
      </c>
    </row>
    <row r="338">
      <c r="A338" s="37" t="s">
        <v>142</v>
      </c>
      <c r="B338" s="50">
        <f t="shared" si="50"/>
        <v>0.1710802368</v>
      </c>
      <c r="C338" s="37" t="s">
        <v>143</v>
      </c>
      <c r="D338" s="36">
        <f>D337+(F337*B337*(A!$B$8-D337)/(A!$B$12*A!$B$10))</f>
        <v>0.6057917077</v>
      </c>
      <c r="E338" s="43">
        <f t="shared" si="46"/>
        <v>0.0052</v>
      </c>
      <c r="F338" s="48">
        <f t="shared" si="47"/>
        <v>1</v>
      </c>
      <c r="G338" s="40">
        <f t="shared" si="48"/>
        <v>0.1666666667</v>
      </c>
      <c r="H338" s="4">
        <f>A!$B$3 * 3</f>
        <v>224.9868</v>
      </c>
      <c r="I338" s="4">
        <f>A!$B$2*E338</f>
        <v>3.206518571</v>
      </c>
      <c r="J338" s="9">
        <f>B338/A!$B$3</f>
        <v>0.002281203655</v>
      </c>
      <c r="K338" s="9" t="str">
        <f t="shared" si="49"/>
        <v>SI</v>
      </c>
    </row>
    <row r="339">
      <c r="A339" s="37" t="s">
        <v>144</v>
      </c>
      <c r="B339" s="50">
        <f t="shared" si="50"/>
        <v>0.1904235154</v>
      </c>
      <c r="C339" s="37" t="s">
        <v>145</v>
      </c>
      <c r="D339" s="36">
        <f>D338+(F338*B338*(A!$B$8-D338)/(A!$B$12*A!$B$10))</f>
        <v>0.6066005159</v>
      </c>
      <c r="E339" s="43">
        <f t="shared" si="46"/>
        <v>0.0052</v>
      </c>
      <c r="F339" s="48">
        <f t="shared" si="47"/>
        <v>1</v>
      </c>
      <c r="G339" s="40">
        <f t="shared" si="48"/>
        <v>0.1666666667</v>
      </c>
      <c r="H339" s="4">
        <f>A!$B$3 * 3</f>
        <v>224.9868</v>
      </c>
      <c r="I339" s="4">
        <f>A!$B$2*E339</f>
        <v>3.206518571</v>
      </c>
      <c r="J339" s="9">
        <f>B339/A!$B$3</f>
        <v>0.002539129167</v>
      </c>
      <c r="K339" s="9" t="str">
        <f t="shared" si="49"/>
        <v>SI</v>
      </c>
    </row>
    <row r="340">
      <c r="A340" s="37" t="s">
        <v>146</v>
      </c>
      <c r="B340" s="50">
        <f t="shared" si="50"/>
        <v>0.2118665419</v>
      </c>
      <c r="C340" s="37" t="s">
        <v>147</v>
      </c>
      <c r="D340" s="36">
        <f>D339+(F339*B339*(A!$B$8-D339)/(A!$B$12*A!$B$10))</f>
        <v>0.6074982975</v>
      </c>
      <c r="E340" s="43">
        <f t="shared" si="46"/>
        <v>0.0052</v>
      </c>
      <c r="F340" s="48">
        <f t="shared" si="47"/>
        <v>1</v>
      </c>
      <c r="G340" s="40">
        <f t="shared" si="48"/>
        <v>0.1666666667</v>
      </c>
      <c r="H340" s="4">
        <f>A!$B$3 * 3</f>
        <v>224.9868</v>
      </c>
      <c r="I340" s="4">
        <f>A!$B$2*E340</f>
        <v>3.206518571</v>
      </c>
      <c r="J340" s="9">
        <f>B340/A!$B$3</f>
        <v>0.002825052962</v>
      </c>
      <c r="K340" s="9" t="str">
        <f t="shared" si="49"/>
        <v>SI</v>
      </c>
    </row>
    <row r="341">
      <c r="A341" s="37" t="s">
        <v>148</v>
      </c>
      <c r="B341" s="50">
        <f t="shared" si="50"/>
        <v>0.2356411663</v>
      </c>
      <c r="C341" s="37" t="s">
        <v>149</v>
      </c>
      <c r="D341" s="36">
        <f>D340+(F340*B340*(A!$B$8-D340)/(A!$B$12*A!$B$10))</f>
        <v>0.6084941192</v>
      </c>
      <c r="E341" s="43">
        <f t="shared" si="46"/>
        <v>0.0052</v>
      </c>
      <c r="F341" s="48">
        <f t="shared" si="47"/>
        <v>1</v>
      </c>
      <c r="G341" s="40">
        <f t="shared" si="48"/>
        <v>0.1666666667</v>
      </c>
      <c r="H341" s="4">
        <f>A!$B$3 * 3</f>
        <v>224.9868</v>
      </c>
      <c r="I341" s="4">
        <f>A!$B$2*E341</f>
        <v>3.206518571</v>
      </c>
      <c r="J341" s="9">
        <f>B341/A!$B$3</f>
        <v>0.003142066552</v>
      </c>
      <c r="K341" s="9" t="str">
        <f t="shared" si="49"/>
        <v>SI</v>
      </c>
    </row>
    <row r="342">
      <c r="A342" s="37" t="s">
        <v>150</v>
      </c>
      <c r="B342" s="50">
        <f t="shared" si="50"/>
        <v>0.2620024428</v>
      </c>
      <c r="C342" s="37" t="s">
        <v>151</v>
      </c>
      <c r="D342" s="36">
        <f>D341+(F341*B341*(A!$B$8-D341)/(A!$B$12*A!$B$10))</f>
        <v>0.6095979163</v>
      </c>
      <c r="E342" s="43">
        <f t="shared" si="46"/>
        <v>0.0052</v>
      </c>
      <c r="F342" s="48">
        <f t="shared" si="47"/>
        <v>1</v>
      </c>
      <c r="G342" s="40">
        <f t="shared" si="48"/>
        <v>0.1666666667</v>
      </c>
      <c r="H342" s="4">
        <f>A!$B$3 * 3</f>
        <v>224.9868</v>
      </c>
      <c r="I342" s="4">
        <f>A!$B$2*E342</f>
        <v>3.206518571</v>
      </c>
      <c r="J342" s="9">
        <f>B342/A!$B$3</f>
        <v>0.003493570861</v>
      </c>
      <c r="K342" s="9" t="str">
        <f t="shared" si="49"/>
        <v>SI</v>
      </c>
    </row>
    <row r="343">
      <c r="A343" s="37" t="s">
        <v>152</v>
      </c>
      <c r="B343" s="50">
        <f t="shared" si="50"/>
        <v>0.2912308372</v>
      </c>
      <c r="C343" s="37" t="s">
        <v>153</v>
      </c>
      <c r="D343" s="36">
        <f>D342+(F342*B342*(A!$B$8-D342)/(A!$B$12*A!$B$10))</f>
        <v>0.6108205486</v>
      </c>
      <c r="E343" s="43">
        <f t="shared" si="46"/>
        <v>0.0052</v>
      </c>
      <c r="F343" s="48">
        <f t="shared" si="47"/>
        <v>1</v>
      </c>
      <c r="G343" s="40">
        <f t="shared" si="48"/>
        <v>0.1666666667</v>
      </c>
      <c r="H343" s="4">
        <f>A!$B$3 * 3</f>
        <v>224.9868</v>
      </c>
      <c r="I343" s="4">
        <f>A!$B$2*E343</f>
        <v>3.206518571</v>
      </c>
      <c r="J343" s="9">
        <f>B343/A!$B$3</f>
        <v>0.00388330565</v>
      </c>
      <c r="K343" s="9" t="str">
        <f t="shared" si="49"/>
        <v>SI</v>
      </c>
    </row>
    <row r="344">
      <c r="A344" s="37" t="s">
        <v>154</v>
      </c>
      <c r="B344" s="50">
        <f t="shared" si="50"/>
        <v>0.3236345575</v>
      </c>
      <c r="C344" s="37" t="s">
        <v>155</v>
      </c>
      <c r="D344" s="36">
        <f>D343+(F343*B343*(A!$B$8-D343)/(A!$B$12*A!$B$10))</f>
        <v>0.6121738532</v>
      </c>
      <c r="E344" s="43">
        <f t="shared" si="46"/>
        <v>0.0052</v>
      </c>
      <c r="F344" s="48">
        <f t="shared" si="47"/>
        <v>1</v>
      </c>
      <c r="G344" s="40">
        <f t="shared" si="48"/>
        <v>0.1666666667</v>
      </c>
      <c r="H344" s="4">
        <f>A!$B$3 * 3</f>
        <v>224.9868</v>
      </c>
      <c r="I344" s="4">
        <f>A!$B$2*E344</f>
        <v>3.206518571</v>
      </c>
      <c r="J344" s="9">
        <f>B344/A!$B$3</f>
        <v>0.004315380602</v>
      </c>
      <c r="K344" s="9" t="str">
        <f t="shared" si="49"/>
        <v>SI</v>
      </c>
    </row>
    <row r="345">
      <c r="A345" s="37" t="s">
        <v>156</v>
      </c>
      <c r="B345" s="50">
        <f t="shared" si="50"/>
        <v>0.3595520009</v>
      </c>
      <c r="C345" s="37" t="s">
        <v>157</v>
      </c>
      <c r="D345" s="36">
        <f>D344+(F344*B344*(A!$B$8-D344)/(A!$B$12*A!$B$10))</f>
        <v>0.6136706951</v>
      </c>
      <c r="E345" s="43">
        <f t="shared" si="46"/>
        <v>0.0052</v>
      </c>
      <c r="F345" s="48">
        <f t="shared" si="47"/>
        <v>1</v>
      </c>
      <c r="G345" s="40">
        <f t="shared" si="48"/>
        <v>0.1666666667</v>
      </c>
      <c r="H345" s="4">
        <f>A!$B$3 * 3</f>
        <v>224.9868</v>
      </c>
      <c r="I345" s="4">
        <f>A!$B$2*E345</f>
        <v>3.206518571</v>
      </c>
      <c r="J345" s="9">
        <f>B345/A!$B$3</f>
        <v>0.004794307945</v>
      </c>
      <c r="K345" s="9" t="str">
        <f t="shared" si="49"/>
        <v>SI</v>
      </c>
    </row>
    <row r="346">
      <c r="A346" s="37" t="s">
        <v>158</v>
      </c>
      <c r="B346" s="50">
        <f t="shared" si="50"/>
        <v>0.3993543029</v>
      </c>
      <c r="C346" s="37" t="s">
        <v>159</v>
      </c>
      <c r="D346" s="36">
        <f>D345+(F345*B345*(A!$B$8-D345)/(A!$B$12*A!$B$10))</f>
        <v>0.6153250104</v>
      </c>
      <c r="E346" s="43">
        <f t="shared" si="46"/>
        <v>0.0052</v>
      </c>
      <c r="F346" s="48">
        <f t="shared" si="47"/>
        <v>1</v>
      </c>
      <c r="G346" s="40">
        <f t="shared" si="48"/>
        <v>0.1666666667</v>
      </c>
      <c r="H346" s="4">
        <f>A!$B$3 * 3</f>
        <v>224.9868</v>
      </c>
      <c r="I346" s="4">
        <f>A!$B$2*E346</f>
        <v>3.206518571</v>
      </c>
      <c r="J346" s="9">
        <f>B346/A!$B$3</f>
        <v>0.00532503644</v>
      </c>
      <c r="K346" s="9" t="str">
        <f t="shared" si="49"/>
        <v>SI</v>
      </c>
    </row>
    <row r="347">
      <c r="A347" s="37" t="s">
        <v>160</v>
      </c>
      <c r="B347" s="50">
        <f t="shared" si="50"/>
        <v>0.443447967</v>
      </c>
      <c r="C347" s="37" t="s">
        <v>161</v>
      </c>
      <c r="D347" s="36">
        <f>D346+(F346*B346*(A!$B$8-D346)/(A!$B$12*A!$B$10))</f>
        <v>0.6171518418</v>
      </c>
      <c r="E347" s="43">
        <f t="shared" si="46"/>
        <v>0.0052</v>
      </c>
      <c r="F347" s="48">
        <f t="shared" si="47"/>
        <v>1</v>
      </c>
      <c r="G347" s="40">
        <f t="shared" si="48"/>
        <v>0.1666666667</v>
      </c>
      <c r="H347" s="4">
        <f>A!$B$3 * 3</f>
        <v>224.9868</v>
      </c>
      <c r="I347" s="4">
        <f>A!$B$2*E347</f>
        <v>3.206518571</v>
      </c>
      <c r="J347" s="9">
        <f>B347/A!$B$3</f>
        <v>0.005912986455</v>
      </c>
      <c r="K347" s="9" t="str">
        <f t="shared" si="49"/>
        <v>SI</v>
      </c>
    </row>
    <row r="348">
      <c r="A348" s="37" t="s">
        <v>162</v>
      </c>
      <c r="B348" s="50">
        <f t="shared" si="50"/>
        <v>0.4922775469</v>
      </c>
      <c r="C348" s="37" t="s">
        <v>163</v>
      </c>
      <c r="D348" s="36">
        <f>D347+(F347*B347*(A!$B$8-D347)/(A!$B$12*A!$B$10))</f>
        <v>0.6191673604</v>
      </c>
      <c r="E348" s="43">
        <f t="shared" si="46"/>
        <v>0.0052</v>
      </c>
      <c r="F348" s="48">
        <f t="shared" si="47"/>
        <v>1</v>
      </c>
      <c r="G348" s="40">
        <f t="shared" si="48"/>
        <v>0.1666666667</v>
      </c>
      <c r="H348" s="4">
        <f>A!$B$3 * 3</f>
        <v>224.9868</v>
      </c>
      <c r="I348" s="4">
        <f>A!$B$2*E348</f>
        <v>3.206518571</v>
      </c>
      <c r="J348" s="9">
        <f>B348/A!$B$3</f>
        <v>0.006564085718</v>
      </c>
      <c r="K348" s="9" t="str">
        <f t="shared" si="49"/>
        <v>SI</v>
      </c>
    </row>
    <row r="349">
      <c r="A349" s="37" t="s">
        <v>164</v>
      </c>
      <c r="B349" s="50">
        <f t="shared" si="50"/>
        <v>0.5463283384</v>
      </c>
      <c r="C349" s="37" t="s">
        <v>165</v>
      </c>
      <c r="D349" s="36">
        <f>D348+(F348*B348*(A!$B$8-D348)/(A!$B$12*A!$B$10))</f>
        <v>0.621388871</v>
      </c>
      <c r="E349" s="43">
        <f t="shared" si="46"/>
        <v>0.0052</v>
      </c>
      <c r="F349" s="48">
        <f t="shared" si="47"/>
        <v>1</v>
      </c>
      <c r="G349" s="40">
        <f t="shared" si="48"/>
        <v>0.1666666667</v>
      </c>
      <c r="H349" s="4">
        <f>A!$B$3 * 3</f>
        <v>224.9868</v>
      </c>
      <c r="I349" s="4">
        <f>A!$B$2*E349</f>
        <v>3.206518571</v>
      </c>
      <c r="J349" s="9">
        <f>B349/A!$B$3</f>
        <v>0.007284805221</v>
      </c>
      <c r="K349" s="9" t="str">
        <f t="shared" si="49"/>
        <v>SI</v>
      </c>
    </row>
    <row r="350">
      <c r="A350" s="37" t="s">
        <v>166</v>
      </c>
      <c r="B350" s="50">
        <f t="shared" si="50"/>
        <v>0.6061290297</v>
      </c>
      <c r="C350" s="37" t="s">
        <v>167</v>
      </c>
      <c r="D350" s="36">
        <f>D349+(F349*B349*(A!$B$8-D349)/(A!$B$12*A!$B$10))</f>
        <v>0.6238347951</v>
      </c>
      <c r="E350" s="43">
        <f t="shared" si="46"/>
        <v>0.0052</v>
      </c>
      <c r="F350" s="48">
        <f t="shared" si="47"/>
        <v>1</v>
      </c>
      <c r="G350" s="40">
        <f t="shared" si="48"/>
        <v>0.1666666667</v>
      </c>
      <c r="H350" s="4">
        <f>A!$B$3 * 3</f>
        <v>224.9868</v>
      </c>
      <c r="I350" s="4">
        <f>A!$B$2*E350</f>
        <v>3.206518571</v>
      </c>
      <c r="J350" s="9">
        <f>B350/A!$B$3</f>
        <v>0.008082194551</v>
      </c>
      <c r="K350" s="9" t="str">
        <f t="shared" si="49"/>
        <v>SI</v>
      </c>
    </row>
    <row r="351">
      <c r="A351" s="37" t="s">
        <v>168</v>
      </c>
      <c r="B351" s="50">
        <f t="shared" si="50"/>
        <v>0.6722542395</v>
      </c>
      <c r="C351" s="37" t="s">
        <v>169</v>
      </c>
      <c r="D351" s="36">
        <f>D350+(F350*B350*(A!$B$8-D350)/(A!$B$12*A!$B$10))</f>
        <v>0.6265246251</v>
      </c>
      <c r="E351" s="43">
        <f t="shared" si="46"/>
        <v>0.0052</v>
      </c>
      <c r="F351" s="48">
        <f t="shared" si="47"/>
        <v>1</v>
      </c>
      <c r="G351" s="40">
        <f t="shared" si="48"/>
        <v>0.1666666667</v>
      </c>
      <c r="H351" s="4">
        <f>A!$B$3 * 3</f>
        <v>224.9868</v>
      </c>
      <c r="I351" s="4">
        <f>A!$B$2*E351</f>
        <v>3.206518571</v>
      </c>
      <c r="J351" s="9">
        <f>B351/A!$B$3</f>
        <v>0.008963915743</v>
      </c>
      <c r="K351" s="9" t="str">
        <f t="shared" si="49"/>
        <v>SI</v>
      </c>
    </row>
    <row r="352">
      <c r="A352" s="37" t="s">
        <v>170</v>
      </c>
      <c r="B352" s="50">
        <f t="shared" si="50"/>
        <v>0.7453268591</v>
      </c>
      <c r="C352" s="37" t="s">
        <v>171</v>
      </c>
      <c r="D352" s="36">
        <f>D351+(F351*B351*(A!$B$8-D351)/(A!$B$12*A!$B$10))</f>
        <v>0.6294788433</v>
      </c>
      <c r="E352" s="43">
        <f t="shared" si="46"/>
        <v>0.0052</v>
      </c>
      <c r="F352" s="48">
        <f t="shared" si="47"/>
        <v>1</v>
      </c>
      <c r="G352" s="40">
        <f t="shared" si="48"/>
        <v>0.1666666667</v>
      </c>
      <c r="H352" s="4">
        <f>A!$B$3 * 3</f>
        <v>224.9868</v>
      </c>
      <c r="I352" s="4">
        <f>A!$B$2*E352</f>
        <v>3.206518571</v>
      </c>
      <c r="J352" s="9">
        <f>B352/A!$B$3</f>
        <v>0.0099382745</v>
      </c>
      <c r="K352" s="9" t="str">
        <f t="shared" si="49"/>
        <v>SI</v>
      </c>
    </row>
    <row r="353">
      <c r="A353" s="37" t="s">
        <v>172</v>
      </c>
      <c r="B353" s="50">
        <f t="shared" si="50"/>
        <v>0.8260200893</v>
      </c>
      <c r="C353" s="37" t="s">
        <v>173</v>
      </c>
      <c r="D353" s="36">
        <f>D352+(F352*B352*(A!$B$8-D352)/(A!$B$12*A!$B$10))</f>
        <v>0.6327187969</v>
      </c>
      <c r="E353" s="43">
        <f t="shared" si="46"/>
        <v>0.0052</v>
      </c>
      <c r="F353" s="48">
        <f t="shared" si="47"/>
        <v>1</v>
      </c>
      <c r="G353" s="40">
        <f t="shared" si="48"/>
        <v>0.1666666667</v>
      </c>
      <c r="H353" s="4">
        <f>A!$B$3 * 3</f>
        <v>224.9868</v>
      </c>
      <c r="I353" s="4">
        <f>A!$B$2*E353</f>
        <v>3.206518571</v>
      </c>
      <c r="J353" s="9">
        <f>B353/A!$B$3</f>
        <v>0.01101424736</v>
      </c>
      <c r="K353" s="9" t="str">
        <f t="shared" si="49"/>
        <v>SI</v>
      </c>
    </row>
    <row r="354">
      <c r="A354" s="37" t="s">
        <v>174</v>
      </c>
      <c r="B354" s="50">
        <f t="shared" si="50"/>
        <v>0.9150590441</v>
      </c>
      <c r="C354" s="37" t="s">
        <v>175</v>
      </c>
      <c r="D354" s="36">
        <f>D353+(F353*B353*(A!$B$8-D353)/(A!$B$12*A!$B$10))</f>
        <v>0.6362665208</v>
      </c>
      <c r="E354" s="43">
        <f t="shared" si="46"/>
        <v>0.0052</v>
      </c>
      <c r="F354" s="48">
        <f t="shared" si="47"/>
        <v>1</v>
      </c>
      <c r="G354" s="40">
        <f t="shared" si="48"/>
        <v>0.1666666667</v>
      </c>
      <c r="H354" s="4">
        <f>A!$B$3 * 3</f>
        <v>224.9868</v>
      </c>
      <c r="I354" s="4">
        <f>A!$B$2*E354</f>
        <v>3.206518571</v>
      </c>
      <c r="J354" s="9">
        <f>B354/A!$B$3</f>
        <v>0.01220150308</v>
      </c>
      <c r="K354" s="9" t="str">
        <f t="shared" si="49"/>
        <v>SI</v>
      </c>
    </row>
    <row r="355">
      <c r="A355" s="37" t="s">
        <v>176</v>
      </c>
      <c r="B355" s="50">
        <f t="shared" si="50"/>
        <v>1.013221766</v>
      </c>
      <c r="C355" s="37" t="s">
        <v>177</v>
      </c>
      <c r="D355" s="36">
        <f>D354+(F354*B354*(A!$B$8-D354)/(A!$B$12*A!$B$10))</f>
        <v>0.6401444972</v>
      </c>
      <c r="E355" s="43">
        <f t="shared" si="46"/>
        <v>0.0052</v>
      </c>
      <c r="F355" s="48">
        <f t="shared" si="47"/>
        <v>1</v>
      </c>
      <c r="G355" s="40">
        <f t="shared" si="48"/>
        <v>0.1666666667</v>
      </c>
      <c r="H355" s="4">
        <f>A!$B$3 * 3</f>
        <v>224.9868</v>
      </c>
      <c r="I355" s="4">
        <f>A!$B$2*E355</f>
        <v>3.206518571</v>
      </c>
      <c r="J355" s="9">
        <f>B355/A!$B$3</f>
        <v>0.01351041616</v>
      </c>
      <c r="K355" s="9" t="str">
        <f t="shared" si="49"/>
        <v>SI</v>
      </c>
    </row>
    <row r="356">
      <c r="A356" s="37" t="s">
        <v>178</v>
      </c>
      <c r="B356" s="50">
        <f t="shared" si="50"/>
        <v>1.12133947</v>
      </c>
      <c r="C356" s="37" t="s">
        <v>179</v>
      </c>
      <c r="D356" s="36">
        <f>D355+(F355*B355*(A!$B$8-D355)/(A!$B$12*A!$B$10))</f>
        <v>0.6443753432</v>
      </c>
      <c r="E356" s="43">
        <f t="shared" si="46"/>
        <v>0.0052</v>
      </c>
      <c r="F356" s="48">
        <f t="shared" si="47"/>
        <v>1</v>
      </c>
      <c r="G356" s="40">
        <f t="shared" si="48"/>
        <v>0.1666666667</v>
      </c>
      <c r="H356" s="4">
        <f>A!$B$3 * 3</f>
        <v>224.9868</v>
      </c>
      <c r="I356" s="4">
        <f>A!$B$2*E356</f>
        <v>3.206518571</v>
      </c>
      <c r="J356" s="9">
        <f>B356/A!$B$3</f>
        <v>0.01495207012</v>
      </c>
      <c r="K356" s="9" t="str">
        <f t="shared" si="49"/>
        <v>SI</v>
      </c>
    </row>
    <row r="357">
      <c r="A357" s="37" t="s">
        <v>180</v>
      </c>
      <c r="B357" s="50">
        <f t="shared" si="50"/>
        <v>1.240295806</v>
      </c>
      <c r="C357" s="37" t="s">
        <v>181</v>
      </c>
      <c r="D357" s="36">
        <f>D356+(F356*B356*(A!$B$8-D356)/(A!$B$12*A!$B$10))</f>
        <v>0.6489814143</v>
      </c>
      <c r="E357" s="43">
        <f t="shared" si="46"/>
        <v>0.0052</v>
      </c>
      <c r="F357" s="48">
        <f t="shared" si="47"/>
        <v>1</v>
      </c>
      <c r="G357" s="40">
        <f t="shared" si="48"/>
        <v>0.1666666667</v>
      </c>
      <c r="H357" s="4">
        <f>A!$B$3 * 3</f>
        <v>224.9868</v>
      </c>
      <c r="I357" s="4">
        <f>A!$B$2*E357</f>
        <v>3.206518571</v>
      </c>
      <c r="J357" s="9">
        <f>B357/A!$B$3</f>
        <v>0.01653824766</v>
      </c>
      <c r="K357" s="9" t="str">
        <f t="shared" si="49"/>
        <v>SI</v>
      </c>
    </row>
    <row r="358">
      <c r="A358" s="37" t="s">
        <v>182</v>
      </c>
      <c r="B358" s="50">
        <f t="shared" si="50"/>
        <v>1.371024907</v>
      </c>
      <c r="C358" s="37" t="s">
        <v>183</v>
      </c>
      <c r="D358" s="36">
        <f>D357+(F357*B357*(A!$B$8-D357)/(A!$B$12*A!$B$10))</f>
        <v>0.6539843156</v>
      </c>
      <c r="E358" s="43">
        <f t="shared" si="46"/>
        <v>0.0052</v>
      </c>
      <c r="F358" s="48">
        <f t="shared" si="47"/>
        <v>1</v>
      </c>
      <c r="G358" s="40">
        <f t="shared" si="48"/>
        <v>0.1666666667</v>
      </c>
      <c r="H358" s="4">
        <f>A!$B$3 * 3</f>
        <v>224.9868</v>
      </c>
      <c r="I358" s="4">
        <f>A!$B$2*E358</f>
        <v>3.206518571</v>
      </c>
      <c r="J358" s="9">
        <f>B358/A!$B$3</f>
        <v>0.0182814046</v>
      </c>
      <c r="K358" s="9" t="str">
        <f t="shared" si="49"/>
        <v>SI</v>
      </c>
    </row>
    <row r="359">
      <c r="A359" s="37" t="s">
        <v>184</v>
      </c>
      <c r="B359" s="50">
        <f t="shared" si="50"/>
        <v>1.514507944</v>
      </c>
      <c r="C359" s="37" t="s">
        <v>185</v>
      </c>
      <c r="D359" s="36">
        <f>D358+(F358*B358*(A!$B$8-D358)/(A!$B$12*A!$B$10))</f>
        <v>0.6594043111</v>
      </c>
      <c r="E359" s="43">
        <f t="shared" si="46"/>
        <v>0.0052</v>
      </c>
      <c r="F359" s="48">
        <f t="shared" si="47"/>
        <v>1</v>
      </c>
      <c r="G359" s="40">
        <f t="shared" si="48"/>
        <v>0.1666666667</v>
      </c>
      <c r="H359" s="4">
        <f>A!$B$3 * 3</f>
        <v>224.9868</v>
      </c>
      <c r="I359" s="4">
        <f>A!$B$2*E359</f>
        <v>3.206518571</v>
      </c>
      <c r="J359" s="9">
        <f>B359/A!$B$3</f>
        <v>0.020194624</v>
      </c>
      <c r="K359" s="9" t="str">
        <f t="shared" si="49"/>
        <v>SI</v>
      </c>
    </row>
    <row r="360">
      <c r="A360" s="37" t="s">
        <v>186</v>
      </c>
      <c r="B360" s="50">
        <f t="shared" si="50"/>
        <v>1.671767922</v>
      </c>
      <c r="C360" s="37" t="s">
        <v>187</v>
      </c>
      <c r="D360" s="36">
        <f>D359+(F359*B359*(A!$B$8-D359)/(A!$B$12*A!$B$10))</f>
        <v>0.665259625</v>
      </c>
      <c r="E360" s="43">
        <f t="shared" si="46"/>
        <v>0.0052</v>
      </c>
      <c r="F360" s="48">
        <f t="shared" si="47"/>
        <v>1</v>
      </c>
      <c r="G360" s="40">
        <f t="shared" si="48"/>
        <v>0.1666666667</v>
      </c>
      <c r="H360" s="4">
        <f>A!$B$3 * 3</f>
        <v>224.9868</v>
      </c>
      <c r="I360" s="4">
        <f>A!$B$2*E360</f>
        <v>3.206518571</v>
      </c>
      <c r="J360" s="9">
        <f>B360/A!$B$3</f>
        <v>0.02229154673</v>
      </c>
      <c r="K360" s="9" t="str">
        <f t="shared" si="49"/>
        <v>SI</v>
      </c>
    </row>
    <row r="361">
      <c r="A361" s="37" t="s">
        <v>188</v>
      </c>
      <c r="B361" s="50">
        <f t="shared" si="50"/>
        <v>1.843862405</v>
      </c>
      <c r="C361" s="37" t="s">
        <v>189</v>
      </c>
      <c r="D361" s="36">
        <f>D360+(F360*B360*(A!$B$8-D360)/(A!$B$12*A!$B$10))</f>
        <v>0.6715656337</v>
      </c>
      <c r="E361" s="43">
        <f t="shared" si="46"/>
        <v>0.0052</v>
      </c>
      <c r="F361" s="48">
        <f t="shared" si="47"/>
        <v>1</v>
      </c>
      <c r="G361" s="40">
        <f t="shared" si="48"/>
        <v>0.1666666667</v>
      </c>
      <c r="H361" s="4">
        <f>A!$B$3 * 3</f>
        <v>224.9868</v>
      </c>
      <c r="I361" s="4">
        <f>A!$B$2*E361</f>
        <v>3.206518571</v>
      </c>
      <c r="J361" s="9">
        <f>B361/A!$B$3</f>
        <v>0.02458627447</v>
      </c>
      <c r="K361" s="9" t="str">
        <f t="shared" si="49"/>
        <v>SI</v>
      </c>
    </row>
    <row r="362">
      <c r="A362" s="37" t="s">
        <v>190</v>
      </c>
      <c r="B362" s="50">
        <f t="shared" si="50"/>
        <v>2.031873883</v>
      </c>
      <c r="C362" s="37" t="s">
        <v>191</v>
      </c>
      <c r="D362" s="36">
        <f>D361+(F361*B361*(A!$B$8-D361)/(A!$B$12*A!$B$10))</f>
        <v>0.6783339514</v>
      </c>
      <c r="E362" s="43">
        <f t="shared" si="46"/>
        <v>0.0052</v>
      </c>
      <c r="F362" s="48">
        <f t="shared" si="47"/>
        <v>1</v>
      </c>
      <c r="G362" s="40">
        <f t="shared" si="48"/>
        <v>0.1666666667</v>
      </c>
      <c r="H362" s="4">
        <f>A!$B$3 * 3</f>
        <v>224.9868</v>
      </c>
      <c r="I362" s="4">
        <f>A!$B$2*E362</f>
        <v>3.206518571</v>
      </c>
      <c r="J362" s="9">
        <f>B362/A!$B$3</f>
        <v>0.02709324124</v>
      </c>
      <c r="K362" s="9" t="str">
        <f t="shared" si="49"/>
        <v>SI</v>
      </c>
    </row>
    <row r="363">
      <c r="A363" s="37" t="s">
        <v>192</v>
      </c>
      <c r="B363" s="50">
        <f t="shared" si="50"/>
        <v>2.236897486</v>
      </c>
      <c r="C363" s="37" t="s">
        <v>193</v>
      </c>
      <c r="D363" s="36">
        <f>D362+(F362*B362*(A!$B$8-D362)/(A!$B$12*A!$B$10))</f>
        <v>0.6855714204</v>
      </c>
      <c r="E363" s="43">
        <f t="shared" si="46"/>
        <v>0.0052</v>
      </c>
      <c r="F363" s="48">
        <f t="shared" si="47"/>
        <v>1</v>
      </c>
      <c r="G363" s="40">
        <f t="shared" si="48"/>
        <v>0.1666666667</v>
      </c>
      <c r="H363" s="4">
        <f>A!$B$3 * 3</f>
        <v>224.9868</v>
      </c>
      <c r="I363" s="4">
        <f>A!$B$2*E363</f>
        <v>3.206518571</v>
      </c>
      <c r="J363" s="9">
        <f>B363/A!$B$3</f>
        <v>0.02982704967</v>
      </c>
      <c r="K363" s="9" t="str">
        <f t="shared" si="49"/>
        <v>SI</v>
      </c>
    </row>
    <row r="364">
      <c r="A364" s="37" t="s">
        <v>194</v>
      </c>
      <c r="B364" s="50">
        <f t="shared" si="50"/>
        <v>2.460025826</v>
      </c>
      <c r="C364" s="37" t="s">
        <v>195</v>
      </c>
      <c r="D364" s="36">
        <f>D363+(F363*B363*(A!$B$8-D363)/(A!$B$12*A!$B$10))</f>
        <v>0.6932790269</v>
      </c>
      <c r="E364" s="43">
        <f t="shared" si="46"/>
        <v>0.0052</v>
      </c>
      <c r="F364" s="48">
        <f t="shared" si="47"/>
        <v>1</v>
      </c>
      <c r="G364" s="40">
        <f t="shared" si="48"/>
        <v>0.1666666667</v>
      </c>
      <c r="H364" s="4">
        <f>A!$B$3 * 3</f>
        <v>224.9868</v>
      </c>
      <c r="I364" s="4">
        <f>A!$B$2*E364</f>
        <v>3.206518571</v>
      </c>
      <c r="J364" s="9">
        <f>B364/A!$B$3</f>
        <v>0.03280226875</v>
      </c>
      <c r="K364" s="9" t="str">
        <f t="shared" si="49"/>
        <v>SI</v>
      </c>
    </row>
    <row r="365">
      <c r="A365" s="37" t="s">
        <v>196</v>
      </c>
      <c r="B365" s="50">
        <f t="shared" si="50"/>
        <v>2.702330778</v>
      </c>
      <c r="C365" s="37" t="s">
        <v>197</v>
      </c>
      <c r="D365" s="36">
        <f>D364+(F364*B364*(A!$B$8-D364)/(A!$B$12*A!$B$10))</f>
        <v>0.7014507754</v>
      </c>
      <c r="E365" s="43">
        <f t="shared" si="46"/>
        <v>0.0052</v>
      </c>
      <c r="F365" s="48">
        <f t="shared" si="47"/>
        <v>1</v>
      </c>
      <c r="G365" s="40">
        <f t="shared" si="48"/>
        <v>0.1666666667</v>
      </c>
      <c r="H365" s="4">
        <f>A!$B$3 * 3</f>
        <v>224.9868</v>
      </c>
      <c r="I365" s="4">
        <f>A!$B$2*E365</f>
        <v>3.206518571</v>
      </c>
      <c r="J365" s="9">
        <f>B365/A!$B$3</f>
        <v>0.03603319098</v>
      </c>
      <c r="K365" s="9" t="str">
        <f t="shared" si="49"/>
        <v>SI</v>
      </c>
    </row>
    <row r="366">
      <c r="A366" s="37" t="s">
        <v>198</v>
      </c>
      <c r="B366" s="50">
        <f t="shared" si="50"/>
        <v>2.964842149</v>
      </c>
      <c r="C366" s="37" t="s">
        <v>199</v>
      </c>
      <c r="D366" s="36">
        <f>D365+(F365*B365*(A!$B$8-D365)/(A!$B$12*A!$B$10))</f>
        <v>0.7100725664</v>
      </c>
      <c r="E366" s="43">
        <f t="shared" si="46"/>
        <v>0.0052</v>
      </c>
      <c r="F366" s="48">
        <f t="shared" si="47"/>
        <v>1</v>
      </c>
      <c r="G366" s="40">
        <f t="shared" si="48"/>
        <v>0.1666666667</v>
      </c>
      <c r="H366" s="4">
        <f>A!$B$3 * 3</f>
        <v>224.9868</v>
      </c>
      <c r="I366" s="4">
        <f>A!$B$2*E366</f>
        <v>3.206518571</v>
      </c>
      <c r="J366" s="9">
        <f>B366/A!$B$3</f>
        <v>0.03953354795</v>
      </c>
      <c r="K366" s="9" t="str">
        <f t="shared" si="49"/>
        <v>SI</v>
      </c>
    </row>
    <row r="367">
      <c r="A367" s="37" t="s">
        <v>200</v>
      </c>
      <c r="B367" s="50">
        <f t="shared" si="50"/>
        <v>3.248523309</v>
      </c>
      <c r="C367" s="37" t="s">
        <v>201</v>
      </c>
      <c r="D367" s="36">
        <f>D366+(F366*B366*(A!$B$8-D366)/(A!$B$12*A!$B$10))</f>
        <v>0.7191211387</v>
      </c>
      <c r="E367" s="43">
        <f t="shared" si="46"/>
        <v>0.0052</v>
      </c>
      <c r="F367" s="48">
        <f t="shared" si="47"/>
        <v>1</v>
      </c>
      <c r="G367" s="40">
        <f t="shared" si="48"/>
        <v>0.1666666667</v>
      </c>
      <c r="H367" s="4">
        <f>A!$B$3 * 3</f>
        <v>224.9868</v>
      </c>
      <c r="I367" s="4">
        <f>A!$B$2*E367</f>
        <v>3.206518571</v>
      </c>
      <c r="J367" s="9">
        <f>B367/A!$B$3</f>
        <v>0.04331618533</v>
      </c>
      <c r="K367" s="9" t="str">
        <f t="shared" si="49"/>
        <v>SI</v>
      </c>
    </row>
    <row r="368">
      <c r="A368" s="37" t="s">
        <v>202</v>
      </c>
      <c r="B368" s="50">
        <f t="shared" si="50"/>
        <v>3.554244056</v>
      </c>
      <c r="C368" s="37" t="s">
        <v>203</v>
      </c>
      <c r="D368" s="36">
        <f>D367+(F367*B367*(A!$B$8-D367)/(A!$B$12*A!$B$10))</f>
        <v>0.7285631516</v>
      </c>
      <c r="E368" s="43">
        <f t="shared" si="46"/>
        <v>0.0052</v>
      </c>
      <c r="F368" s="48">
        <f t="shared" si="47"/>
        <v>1</v>
      </c>
      <c r="G368" s="40">
        <f t="shared" si="48"/>
        <v>0.1666666667</v>
      </c>
      <c r="H368" s="4">
        <f>A!$B$3 * 3</f>
        <v>224.9868</v>
      </c>
      <c r="I368" s="4">
        <f>A!$B$2*E368</f>
        <v>3.206518571</v>
      </c>
      <c r="J368" s="9">
        <f>B368/A!$B$3</f>
        <v>0.04739270112</v>
      </c>
      <c r="K368" s="9" t="str">
        <f t="shared" si="49"/>
        <v>SI</v>
      </c>
    </row>
    <row r="369">
      <c r="A369" s="37" t="s">
        <v>204</v>
      </c>
      <c r="B369" s="50">
        <f t="shared" si="50"/>
        <v>3.882751209</v>
      </c>
      <c r="C369" s="37" t="s">
        <v>205</v>
      </c>
      <c r="D369" s="36">
        <f>D368+(F368*B368*(A!$B$8-D368)/(A!$B$12*A!$B$10))</f>
        <v>0.7383544932</v>
      </c>
      <c r="E369" s="43">
        <f t="shared" si="46"/>
        <v>0.0052</v>
      </c>
      <c r="F369" s="48">
        <f t="shared" si="47"/>
        <v>1</v>
      </c>
      <c r="G369" s="40">
        <f t="shared" si="48"/>
        <v>0.1666666667</v>
      </c>
      <c r="H369" s="4">
        <f>A!$B$3 * 3</f>
        <v>224.9868</v>
      </c>
      <c r="I369" s="4">
        <f>A!$B$2*E369</f>
        <v>3.206518571</v>
      </c>
      <c r="J369" s="9">
        <f>B369/A!$B$3</f>
        <v>0.05177305347</v>
      </c>
      <c r="K369" s="9" t="str">
        <f t="shared" si="49"/>
        <v>SI</v>
      </c>
    </row>
    <row r="370">
      <c r="A370" s="37" t="s">
        <v>206</v>
      </c>
      <c r="B370" s="50">
        <f t="shared" si="50"/>
        <v>4.23463769</v>
      </c>
      <c r="C370" s="37" t="s">
        <v>207</v>
      </c>
      <c r="D370" s="36">
        <f>D369+(F369*B369*(A!$B$8-D369)/(A!$B$12*A!$B$10))</f>
        <v>0.7484399132</v>
      </c>
      <c r="E370" s="43">
        <f t="shared" si="46"/>
        <v>0.0052</v>
      </c>
      <c r="F370" s="48">
        <f t="shared" si="47"/>
        <v>1</v>
      </c>
      <c r="G370" s="40">
        <f t="shared" si="48"/>
        <v>0.1666666667</v>
      </c>
      <c r="H370" s="4">
        <f>A!$B$3 * 3</f>
        <v>224.9868</v>
      </c>
      <c r="I370" s="4">
        <f>A!$B$2*E370</f>
        <v>3.206518571</v>
      </c>
      <c r="J370" s="9">
        <f>B370/A!$B$3</f>
        <v>0.05646514849</v>
      </c>
      <c r="K370" s="9" t="str">
        <f t="shared" si="49"/>
        <v>SI</v>
      </c>
    </row>
    <row r="371">
      <c r="A371" s="37" t="s">
        <v>208</v>
      </c>
      <c r="B371" s="50">
        <f t="shared" si="50"/>
        <v>4.610311144</v>
      </c>
      <c r="C371" s="37" t="s">
        <v>209</v>
      </c>
      <c r="D371" s="36">
        <f>D370+(F370*B370*(A!$B$8-D370)/(A!$B$12*A!$B$10))</f>
        <v>0.7587530763</v>
      </c>
      <c r="E371" s="43">
        <f t="shared" si="46"/>
        <v>0.0052</v>
      </c>
      <c r="F371" s="48">
        <f t="shared" si="47"/>
        <v>1</v>
      </c>
      <c r="G371" s="40">
        <f t="shared" si="48"/>
        <v>0.1666666667</v>
      </c>
      <c r="H371" s="4">
        <f>A!$B$3 * 3</f>
        <v>224.9868</v>
      </c>
      <c r="I371" s="4">
        <f>A!$B$2*E371</f>
        <v>3.206518571</v>
      </c>
      <c r="J371" s="9">
        <f>B371/A!$B$3</f>
        <v>0.06147442175</v>
      </c>
      <c r="K371" s="9" t="str">
        <f t="shared" si="49"/>
        <v>SI</v>
      </c>
    </row>
    <row r="372">
      <c r="A372" s="37" t="s">
        <v>210</v>
      </c>
      <c r="B372" s="50">
        <f t="shared" si="50"/>
        <v>5.009963424</v>
      </c>
      <c r="C372" s="37" t="s">
        <v>211</v>
      </c>
      <c r="D372" s="36">
        <f>D371+(F371*B371*(A!$B$8-D371)/(A!$B$12*A!$B$10))</f>
        <v>0.7692171315</v>
      </c>
      <c r="E372" s="43">
        <f t="shared" si="46"/>
        <v>0.0052</v>
      </c>
      <c r="F372" s="48">
        <f t="shared" si="47"/>
        <v>1</v>
      </c>
      <c r="G372" s="40">
        <f t="shared" si="48"/>
        <v>0.1666666667</v>
      </c>
      <c r="H372" s="4">
        <f>A!$B$3 * 3</f>
        <v>224.9868</v>
      </c>
      <c r="I372" s="4">
        <f>A!$B$2*E372</f>
        <v>3.206518571</v>
      </c>
      <c r="J372" s="9">
        <f>B372/A!$B$3</f>
        <v>0.06680343146</v>
      </c>
      <c r="K372" s="9" t="str">
        <f t="shared" si="49"/>
        <v>SI</v>
      </c>
    </row>
    <row r="373">
      <c r="A373" s="37" t="s">
        <v>212</v>
      </c>
      <c r="B373" s="50">
        <f t="shared" si="50"/>
        <v>5.433542535</v>
      </c>
      <c r="C373" s="37" t="s">
        <v>213</v>
      </c>
      <c r="D373" s="36">
        <f>D372+(F372*B372*(A!$B$8-D372)/(A!$B$12*A!$B$10))</f>
        <v>0.7797458666</v>
      </c>
      <c r="E373" s="43">
        <f t="shared" si="46"/>
        <v>0.0052</v>
      </c>
      <c r="F373" s="48">
        <f t="shared" si="47"/>
        <v>1</v>
      </c>
      <c r="G373" s="40">
        <f t="shared" si="48"/>
        <v>0.1666666667</v>
      </c>
      <c r="H373" s="4">
        <f>A!$B$3 * 3</f>
        <v>224.9868</v>
      </c>
      <c r="I373" s="4">
        <f>A!$B$2*E373</f>
        <v>3.206518571</v>
      </c>
      <c r="J373" s="9">
        <f>B373/A!$B$3</f>
        <v>0.07245148429</v>
      </c>
      <c r="K373" s="9" t="str">
        <f t="shared" si="49"/>
        <v>SI</v>
      </c>
    </row>
    <row r="374">
      <c r="A374" s="37" t="s">
        <v>214</v>
      </c>
      <c r="B374" s="50">
        <f t="shared" si="50"/>
        <v>5.880728822</v>
      </c>
      <c r="C374" s="37" t="s">
        <v>215</v>
      </c>
      <c r="D374" s="36">
        <f>D373+(F373*B373*(A!$B$8-D373)/(A!$B$12*A!$B$10))</f>
        <v>0.7902454936</v>
      </c>
      <c r="E374" s="43">
        <f t="shared" si="46"/>
        <v>0.0052</v>
      </c>
      <c r="F374" s="48">
        <f t="shared" si="47"/>
        <v>1</v>
      </c>
      <c r="G374" s="40">
        <f t="shared" si="48"/>
        <v>0.1666666667</v>
      </c>
      <c r="H374" s="4">
        <f>A!$B$3 * 3</f>
        <v>224.9868</v>
      </c>
      <c r="I374" s="4">
        <f>A!$B$2*E374</f>
        <v>3.206518571</v>
      </c>
      <c r="J374" s="9">
        <f>B374/A!$B$3</f>
        <v>0.07841431794</v>
      </c>
      <c r="K374" s="9" t="str">
        <f t="shared" si="49"/>
        <v>SI</v>
      </c>
    </row>
    <row r="375">
      <c r="A375" s="37" t="s">
        <v>216</v>
      </c>
      <c r="B375" s="50">
        <f t="shared" si="50"/>
        <v>6.35091728</v>
      </c>
      <c r="C375" s="37" t="s">
        <v>217</v>
      </c>
      <c r="D375" s="36">
        <f>D374+(F374*B374*(A!$B$8-D374)/(A!$B$12*A!$B$10))</f>
        <v>0.8006170587</v>
      </c>
      <c r="E375" s="43">
        <f t="shared" si="46"/>
        <v>0.0052</v>
      </c>
      <c r="F375" s="48">
        <f t="shared" si="47"/>
        <v>1</v>
      </c>
      <c r="G375" s="40">
        <f t="shared" si="48"/>
        <v>0.1666666667</v>
      </c>
      <c r="H375" s="4">
        <f>A!$B$3 * 3</f>
        <v>224.9868</v>
      </c>
      <c r="I375" s="4">
        <f>A!$B$2*E375</f>
        <v>3.206518571</v>
      </c>
      <c r="J375" s="9">
        <f>B375/A!$B$3</f>
        <v>0.08468386519</v>
      </c>
      <c r="K375" s="9" t="str">
        <f t="shared" si="49"/>
        <v>SI</v>
      </c>
    </row>
    <row r="376">
      <c r="A376" s="37" t="s">
        <v>218</v>
      </c>
      <c r="B376" s="50">
        <f t="shared" si="50"/>
        <v>6.843207811</v>
      </c>
      <c r="C376" s="37" t="s">
        <v>219</v>
      </c>
      <c r="D376" s="36">
        <f>D375+(F375*B375*(A!$B$8-D375)/(A!$B$12*A!$B$10))</f>
        <v>0.8107594202</v>
      </c>
      <c r="E376" s="43">
        <f t="shared" si="46"/>
        <v>0.0052</v>
      </c>
      <c r="F376" s="48">
        <f t="shared" si="47"/>
        <v>1</v>
      </c>
      <c r="G376" s="40">
        <f t="shared" si="48"/>
        <v>0.1666666667</v>
      </c>
      <c r="H376" s="4">
        <f>A!$B$3 * 3</f>
        <v>224.9868</v>
      </c>
      <c r="I376" s="4">
        <f>A!$B$2*E376</f>
        <v>3.206518571</v>
      </c>
      <c r="J376" s="9">
        <f>B376/A!$B$3</f>
        <v>0.09124812404</v>
      </c>
      <c r="K376" s="9" t="str">
        <f t="shared" si="49"/>
        <v>SI</v>
      </c>
    </row>
    <row r="377">
      <c r="A377" s="37" t="s">
        <v>220</v>
      </c>
      <c r="B377" s="50">
        <f t="shared" si="50"/>
        <v>7.356405031</v>
      </c>
      <c r="C377" s="37" t="s">
        <v>221</v>
      </c>
      <c r="D377" s="36">
        <f>D376+(F376*B376*(A!$B$8-D376)/(A!$B$12*A!$B$10))</f>
        <v>0.820572671</v>
      </c>
      <c r="E377" s="43">
        <f t="shared" si="46"/>
        <v>0.0052</v>
      </c>
      <c r="F377" s="48">
        <f t="shared" si="47"/>
        <v>1</v>
      </c>
      <c r="G377" s="40">
        <f t="shared" si="48"/>
        <v>0.1666666667</v>
      </c>
      <c r="H377" s="4">
        <f>A!$B$3 * 3</f>
        <v>224.9868</v>
      </c>
      <c r="I377" s="4">
        <f>A!$B$2*E377</f>
        <v>3.206518571</v>
      </c>
      <c r="J377" s="9">
        <f>B377/A!$B$3</f>
        <v>0.09809115509</v>
      </c>
      <c r="K377" s="9" t="str">
        <f t="shared" si="49"/>
        <v>SI</v>
      </c>
    </row>
    <row r="378">
      <c r="A378" s="37" t="s">
        <v>222</v>
      </c>
      <c r="B378" s="50">
        <f t="shared" si="50"/>
        <v>7.889028811</v>
      </c>
      <c r="C378" s="37" t="s">
        <v>223</v>
      </c>
      <c r="D378" s="36">
        <f>D377+(F377*B377*(A!$B$8-D377)/(A!$B$12*A!$B$10))</f>
        <v>0.8299618232</v>
      </c>
      <c r="E378" s="43">
        <f t="shared" si="46"/>
        <v>0.0052</v>
      </c>
      <c r="F378" s="48">
        <f t="shared" si="47"/>
        <v>1</v>
      </c>
      <c r="G378" s="40">
        <f t="shared" si="48"/>
        <v>0.1666666667</v>
      </c>
      <c r="H378" s="4">
        <f>A!$B$3 * 3</f>
        <v>224.9868</v>
      </c>
      <c r="I378" s="4">
        <f>A!$B$2*E378</f>
        <v>3.206518571</v>
      </c>
      <c r="J378" s="9">
        <f>B378/A!$B$3</f>
        <v>0.1051932221</v>
      </c>
      <c r="K378" s="9" t="str">
        <f t="shared" si="49"/>
        <v>SI</v>
      </c>
    </row>
    <row r="379">
      <c r="A379" s="37" t="s">
        <v>224</v>
      </c>
      <c r="B379" s="50">
        <f t="shared" si="50"/>
        <v>8.439336131</v>
      </c>
      <c r="C379" s="37" t="s">
        <v>225</v>
      </c>
      <c r="D379" s="36">
        <f>D378+(F378*B378*(A!$B$8-D378)/(A!$B$12*A!$B$10))</f>
        <v>0.8388405186</v>
      </c>
      <c r="E379" s="43">
        <f t="shared" si="46"/>
        <v>0.0052</v>
      </c>
      <c r="F379" s="48">
        <f t="shared" si="47"/>
        <v>1</v>
      </c>
      <c r="G379" s="40">
        <f t="shared" si="48"/>
        <v>0.1666666667</v>
      </c>
      <c r="H379" s="4">
        <f>A!$B$3 * 3</f>
        <v>224.9868</v>
      </c>
      <c r="I379" s="4">
        <f>A!$B$2*E379</f>
        <v>3.206518571</v>
      </c>
      <c r="J379" s="9">
        <f>B379/A!$B$3</f>
        <v>0.1125310836</v>
      </c>
      <c r="K379" s="9" t="str">
        <f t="shared" si="49"/>
        <v>SI</v>
      </c>
    </row>
    <row r="380">
      <c r="A380" s="37" t="s">
        <v>226</v>
      </c>
      <c r="B380" s="50">
        <f t="shared" si="50"/>
        <v>9.005354077</v>
      </c>
      <c r="C380" s="37" t="s">
        <v>227</v>
      </c>
      <c r="D380" s="36">
        <f>D379+(F379*B379*(A!$B$8-D379)/(A!$B$12*A!$B$10))</f>
        <v>0.8471344963</v>
      </c>
      <c r="E380" s="43">
        <f t="shared" si="46"/>
        <v>0.0052</v>
      </c>
      <c r="F380" s="48">
        <f t="shared" si="47"/>
        <v>1</v>
      </c>
      <c r="G380" s="40">
        <f t="shared" si="48"/>
        <v>0.1666666667</v>
      </c>
      <c r="H380" s="4">
        <f>A!$B$3 * 3</f>
        <v>224.9868</v>
      </c>
      <c r="I380" s="4">
        <f>A!$B$2*E380</f>
        <v>3.206518571</v>
      </c>
      <c r="J380" s="9">
        <f>B380/A!$B$3</f>
        <v>0.1200784323</v>
      </c>
      <c r="K380" s="9" t="str">
        <f t="shared" si="49"/>
        <v>SI</v>
      </c>
    </row>
    <row r="381">
      <c r="A381" s="37" t="s">
        <v>228</v>
      </c>
      <c r="B381" s="50">
        <f t="shared" si="50"/>
        <v>9.584922963</v>
      </c>
      <c r="C381" s="37" t="s">
        <v>229</v>
      </c>
      <c r="D381" s="36">
        <f>D380+(F380*B380*(A!$B$8-D380)/(A!$B$12*A!$B$10))</f>
        <v>0.8547845407</v>
      </c>
      <c r="E381" s="43">
        <f t="shared" si="46"/>
        <v>0.0052</v>
      </c>
      <c r="F381" s="48">
        <f t="shared" si="47"/>
        <v>1</v>
      </c>
      <c r="G381" s="40">
        <f t="shared" si="48"/>
        <v>0.1666666667</v>
      </c>
      <c r="H381" s="4">
        <f>A!$B$3 * 3</f>
        <v>224.9868</v>
      </c>
      <c r="I381" s="4">
        <f>A!$B$2*E381</f>
        <v>3.206518571</v>
      </c>
      <c r="J381" s="9">
        <f>B381/A!$B$3</f>
        <v>0.1278064708</v>
      </c>
      <c r="K381" s="9" t="str">
        <f t="shared" si="49"/>
        <v>SI</v>
      </c>
    </row>
    <row r="382">
      <c r="A382" s="37" t="s">
        <v>230</v>
      </c>
      <c r="B382" s="50">
        <f t="shared" si="50"/>
        <v>10.17574772</v>
      </c>
      <c r="C382" s="37" t="s">
        <v>231</v>
      </c>
      <c r="D382" s="36">
        <f>D381+(F381*B381*(A!$B$8-D381)/(A!$B$12*A!$B$10))</f>
        <v>0.8617486625</v>
      </c>
      <c r="E382" s="43">
        <f t="shared" si="46"/>
        <v>0.0052</v>
      </c>
      <c r="F382" s="48">
        <f t="shared" si="47"/>
        <v>1</v>
      </c>
      <c r="G382" s="40">
        <f t="shared" si="48"/>
        <v>0.1666666667</v>
      </c>
      <c r="H382" s="4">
        <f>A!$B$3 * 3</f>
        <v>224.9868</v>
      </c>
      <c r="I382" s="4">
        <f>A!$B$2*E382</f>
        <v>3.206518571</v>
      </c>
      <c r="J382" s="9">
        <f>B382/A!$B$3</f>
        <v>0.1356845964</v>
      </c>
      <c r="K382" s="9" t="str">
        <f t="shared" si="49"/>
        <v>SI</v>
      </c>
    </row>
    <row r="383">
      <c r="A383" s="37" t="s">
        <v>232</v>
      </c>
      <c r="B383" s="50">
        <f t="shared" si="50"/>
        <v>10.77545496</v>
      </c>
      <c r="C383" s="37" t="s">
        <v>233</v>
      </c>
      <c r="D383" s="36">
        <f>D382+(F382*B382*(A!$B$8-D382)/(A!$B$12*A!$B$10))</f>
        <v>0.868003323</v>
      </c>
      <c r="E383" s="43">
        <f t="shared" si="46"/>
        <v>0.0052</v>
      </c>
      <c r="F383" s="48">
        <f t="shared" si="47"/>
        <v>1</v>
      </c>
      <c r="G383" s="40">
        <f t="shared" si="48"/>
        <v>0.1666666667</v>
      </c>
      <c r="H383" s="4">
        <f>A!$B$3 * 3</f>
        <v>224.9868</v>
      </c>
      <c r="I383" s="4">
        <f>A!$B$2*E383</f>
        <v>3.206518571</v>
      </c>
      <c r="J383" s="9">
        <f>B383/A!$B$3</f>
        <v>0.143681162</v>
      </c>
      <c r="K383" s="9" t="str">
        <f t="shared" si="49"/>
        <v>SI</v>
      </c>
    </row>
    <row r="384">
      <c r="A384" s="37" t="s">
        <v>234</v>
      </c>
      <c r="B384" s="50">
        <f t="shared" si="50"/>
        <v>11.38165254</v>
      </c>
      <c r="C384" s="37" t="s">
        <v>235</v>
      </c>
      <c r="D384" s="36">
        <f>D383+(F383*B383*(A!$B$8-D383)/(A!$B$12*A!$B$10))</f>
        <v>0.8735435975</v>
      </c>
      <c r="E384" s="43">
        <f t="shared" si="46"/>
        <v>0.0052</v>
      </c>
      <c r="F384" s="48">
        <f t="shared" si="47"/>
        <v>1</v>
      </c>
      <c r="G384" s="40">
        <f t="shared" si="48"/>
        <v>0.1666666667</v>
      </c>
      <c r="H384" s="4">
        <f>A!$B$3 * 3</f>
        <v>224.9868</v>
      </c>
      <c r="I384" s="4">
        <f>A!$B$2*E384</f>
        <v>3.206518571</v>
      </c>
      <c r="J384" s="9">
        <f>B384/A!$B$3</f>
        <v>0.1517642707</v>
      </c>
      <c r="K384" s="9" t="str">
        <f t="shared" si="49"/>
        <v>SI</v>
      </c>
    </row>
    <row r="385">
      <c r="A385" s="37" t="s">
        <v>236</v>
      </c>
      <c r="B385" s="50">
        <f t="shared" si="50"/>
        <v>11.99198834</v>
      </c>
      <c r="C385" s="37" t="s">
        <v>237</v>
      </c>
      <c r="D385" s="36">
        <f>D384+(F384*B384*(A!$B$8-D384)/(A!$B$12*A!$B$10))</f>
        <v>0.8783822774</v>
      </c>
      <c r="E385" s="43">
        <f t="shared" si="46"/>
        <v>0.0052</v>
      </c>
      <c r="F385" s="48">
        <f t="shared" si="47"/>
        <v>1</v>
      </c>
      <c r="G385" s="40">
        <f t="shared" si="48"/>
        <v>0.1666666667</v>
      </c>
      <c r="H385" s="4">
        <f>A!$B$3 * 3</f>
        <v>224.9868</v>
      </c>
      <c r="I385" s="4">
        <f>A!$B$2*E385</f>
        <v>3.206518571</v>
      </c>
      <c r="J385" s="9">
        <f>B385/A!$B$3</f>
        <v>0.1599025589</v>
      </c>
      <c r="K385" s="9" t="str">
        <f t="shared" si="49"/>
        <v>SI</v>
      </c>
    </row>
    <row r="386">
      <c r="A386" s="37" t="s">
        <v>238</v>
      </c>
      <c r="B386" s="50">
        <f t="shared" si="50"/>
        <v>12.60420476</v>
      </c>
      <c r="C386" s="37" t="s">
        <v>239</v>
      </c>
      <c r="D386" s="36">
        <f>D385+(F385*B385*(A!$B$8-D385)/(A!$B$12*A!$B$10))</f>
        <v>0.8825480151</v>
      </c>
      <c r="E386" s="43">
        <f t="shared" si="46"/>
        <v>0.0052</v>
      </c>
      <c r="F386" s="48">
        <f t="shared" si="47"/>
        <v>1</v>
      </c>
      <c r="G386" s="40">
        <f t="shared" si="48"/>
        <v>0.1666666667</v>
      </c>
      <c r="H386" s="4">
        <f>A!$B$3 * 3</f>
        <v>224.9868</v>
      </c>
      <c r="I386" s="4">
        <f>A!$B$2*E386</f>
        <v>3.206518571</v>
      </c>
      <c r="J386" s="9">
        <f>B386/A!$B$3</f>
        <v>0.1680659234</v>
      </c>
      <c r="K386" s="9" t="str">
        <f t="shared" si="49"/>
        <v>SI</v>
      </c>
    </row>
    <row r="387">
      <c r="A387" s="37" t="s">
        <v>240</v>
      </c>
      <c r="B387" s="50">
        <f t="shared" si="50"/>
        <v>13.21618619</v>
      </c>
      <c r="C387" s="37" t="s">
        <v>241</v>
      </c>
      <c r="D387" s="36">
        <f>D386+(F386*B386*(A!$B$8-D386)/(A!$B$12*A!$B$10))</f>
        <v>0.886082703</v>
      </c>
      <c r="E387" s="43">
        <f t="shared" si="46"/>
        <v>0.0052</v>
      </c>
      <c r="F387" s="48">
        <f t="shared" si="47"/>
        <v>1</v>
      </c>
      <c r="G387" s="40">
        <f t="shared" si="48"/>
        <v>0.1666666667</v>
      </c>
      <c r="H387" s="4">
        <f>A!$B$3 * 3</f>
        <v>224.9868</v>
      </c>
      <c r="I387" s="4">
        <f>A!$B$2*E387</f>
        <v>3.206518571</v>
      </c>
      <c r="J387" s="9">
        <f>B387/A!$B$3</f>
        <v>0.1762261544</v>
      </c>
      <c r="K387" s="9" t="str">
        <f t="shared" si="49"/>
        <v>SI</v>
      </c>
    </row>
    <row r="388">
      <c r="A388" s="37" t="s">
        <v>242</v>
      </c>
      <c r="B388" s="50">
        <f t="shared" si="50"/>
        <v>13.82599711</v>
      </c>
      <c r="C388" s="37" t="s">
        <v>243</v>
      </c>
      <c r="D388" s="36">
        <f>D387+(F387*B387*(A!$B$8-D387)/(A!$B$12*A!$B$10))</f>
        <v>0.889038345</v>
      </c>
      <c r="E388" s="43">
        <f t="shared" si="46"/>
        <v>0.0052</v>
      </c>
      <c r="F388" s="48">
        <f t="shared" si="47"/>
        <v>1</v>
      </c>
      <c r="G388" s="40">
        <f t="shared" si="48"/>
        <v>0.1666666667</v>
      </c>
      <c r="H388" s="4">
        <f>A!$B$3 * 3</f>
        <v>224.9868</v>
      </c>
      <c r="I388" s="4">
        <f>A!$B$2*E388</f>
        <v>3.206518571</v>
      </c>
      <c r="J388" s="9">
        <f>B388/A!$B$3</f>
        <v>0.1843574438</v>
      </c>
      <c r="K388" s="9" t="str">
        <f t="shared" si="49"/>
        <v>SI</v>
      </c>
    </row>
    <row r="389">
      <c r="A389" s="37" t="s">
        <v>244</v>
      </c>
      <c r="B389" s="50">
        <f t="shared" si="50"/>
        <v>14.43190952</v>
      </c>
      <c r="C389" s="37" t="s">
        <v>245</v>
      </c>
      <c r="D389" s="36">
        <f>D388+(F388*B388*(A!$B$8-D388)/(A!$B$12*A!$B$10))</f>
        <v>0.8914737061</v>
      </c>
      <c r="E389" s="43">
        <f t="shared" si="46"/>
        <v>0.0052</v>
      </c>
      <c r="F389" s="48">
        <f t="shared" si="47"/>
        <v>1</v>
      </c>
      <c r="G389" s="40">
        <f t="shared" si="48"/>
        <v>0.1666666667</v>
      </c>
      <c r="H389" s="4">
        <f>A!$B$3 * 3</f>
        <v>224.9868</v>
      </c>
      <c r="I389" s="4">
        <f>A!$B$2*E389</f>
        <v>3.206518571</v>
      </c>
      <c r="J389" s="9">
        <f>B389/A!$B$3</f>
        <v>0.1924367499</v>
      </c>
      <c r="K389" s="9" t="str">
        <f t="shared" si="49"/>
        <v>SI</v>
      </c>
    </row>
    <row r="390">
      <c r="A390" s="37" t="s">
        <v>246</v>
      </c>
      <c r="B390" s="64">
        <f t="shared" si="50"/>
        <v>15.03241911</v>
      </c>
      <c r="C390" s="37" t="s">
        <v>247</v>
      </c>
      <c r="D390" s="36">
        <f>D389+(F389*B389*(A!$B$8-D389)/(A!$B$12*A!$B$10))</f>
        <v>0.8934510167</v>
      </c>
      <c r="E390" s="5">
        <v>0.0</v>
      </c>
      <c r="F390" s="65">
        <f t="shared" si="47"/>
        <v>1</v>
      </c>
      <c r="G390" s="40">
        <f t="shared" si="48"/>
        <v>0.1666666667</v>
      </c>
      <c r="H390" s="4">
        <f>A!$B$3 * 3</f>
        <v>224.9868</v>
      </c>
      <c r="I390" s="4">
        <f>A!$B$2*E390</f>
        <v>0</v>
      </c>
      <c r="J390" s="9">
        <f>B390/A!$B$3</f>
        <v>0.2004440142</v>
      </c>
      <c r="K390" s="9" t="str">
        <f t="shared" si="49"/>
        <v>SI</v>
      </c>
    </row>
    <row r="391">
      <c r="A391" s="37" t="s">
        <v>248</v>
      </c>
      <c r="B391" s="50">
        <f t="shared" si="50"/>
        <v>12.7613835</v>
      </c>
      <c r="C391" s="37" t="s">
        <v>249</v>
      </c>
      <c r="D391" s="36">
        <f>D390+(F390*B390*(A!$B$8-D390)/(A!$B$12*A!$B$10))</f>
        <v>0.8950329696</v>
      </c>
      <c r="E391" s="5">
        <v>0.0</v>
      </c>
      <c r="F391" s="65">
        <f t="shared" si="47"/>
        <v>1</v>
      </c>
      <c r="G391" s="40">
        <f t="shared" si="48"/>
        <v>0.1666666667</v>
      </c>
      <c r="H391" s="4">
        <f>A!$B$3 * 3</f>
        <v>224.9868</v>
      </c>
      <c r="I391" s="4">
        <f>A!$B$2*E391</f>
        <v>0</v>
      </c>
      <c r="J391" s="9">
        <f>B391/A!$B$3</f>
        <v>0.1701617628</v>
      </c>
      <c r="K391" s="9" t="str">
        <f t="shared" si="49"/>
        <v>SI</v>
      </c>
    </row>
    <row r="392">
      <c r="A392" s="26"/>
      <c r="B392" s="50"/>
      <c r="C392" s="26"/>
      <c r="F392" s="49"/>
      <c r="G392" s="30"/>
    </row>
    <row r="393">
      <c r="G393" s="30"/>
    </row>
    <row r="394">
      <c r="G394" s="30"/>
    </row>
    <row r="395">
      <c r="G395" s="30"/>
    </row>
    <row r="396">
      <c r="G396" s="30"/>
    </row>
    <row r="397">
      <c r="G397" s="30"/>
    </row>
    <row r="398">
      <c r="G398" s="30"/>
    </row>
    <row r="399">
      <c r="G399" s="30"/>
    </row>
    <row r="400">
      <c r="G400" s="30"/>
    </row>
    <row r="401">
      <c r="G401" s="30"/>
    </row>
    <row r="402">
      <c r="G402" s="30"/>
    </row>
    <row r="403">
      <c r="G403" s="30"/>
    </row>
    <row r="404">
      <c r="G404" s="30"/>
    </row>
    <row r="405">
      <c r="G405" s="30"/>
    </row>
    <row r="406">
      <c r="G406" s="30"/>
    </row>
    <row r="407">
      <c r="G407" s="30"/>
    </row>
    <row r="408">
      <c r="G408" s="30"/>
    </row>
    <row r="409">
      <c r="G409" s="30"/>
    </row>
    <row r="410">
      <c r="G410" s="30"/>
    </row>
    <row r="411">
      <c r="G411" s="30"/>
    </row>
    <row r="412">
      <c r="G412" s="30"/>
    </row>
    <row r="413">
      <c r="G413" s="30"/>
    </row>
    <row r="414">
      <c r="G414" s="30"/>
    </row>
    <row r="415">
      <c r="G415" s="30"/>
    </row>
    <row r="416">
      <c r="G416" s="30"/>
    </row>
    <row r="417">
      <c r="G417" s="30"/>
    </row>
    <row r="418">
      <c r="G418" s="30"/>
    </row>
    <row r="419">
      <c r="G419" s="30"/>
    </row>
    <row r="420">
      <c r="G420" s="30"/>
    </row>
    <row r="421">
      <c r="G421" s="30"/>
    </row>
    <row r="422">
      <c r="G422" s="30"/>
    </row>
    <row r="423">
      <c r="G423" s="30"/>
    </row>
    <row r="424">
      <c r="G424" s="30"/>
    </row>
    <row r="425">
      <c r="G425" s="30"/>
    </row>
    <row r="426">
      <c r="G426" s="30"/>
    </row>
    <row r="427">
      <c r="G427" s="30"/>
    </row>
    <row r="428">
      <c r="G428" s="30"/>
    </row>
    <row r="429">
      <c r="G429" s="30"/>
    </row>
    <row r="430">
      <c r="G430" s="30"/>
    </row>
    <row r="431">
      <c r="G431" s="30"/>
    </row>
    <row r="432">
      <c r="G432" s="30"/>
    </row>
    <row r="433">
      <c r="G433" s="30"/>
    </row>
    <row r="434">
      <c r="G434" s="30"/>
    </row>
    <row r="435">
      <c r="G435" s="30"/>
    </row>
    <row r="436">
      <c r="G436" s="30"/>
    </row>
    <row r="437">
      <c r="G437" s="30"/>
    </row>
    <row r="438">
      <c r="G438" s="30"/>
    </row>
    <row r="439">
      <c r="G439" s="30"/>
    </row>
    <row r="440">
      <c r="G440" s="30"/>
    </row>
    <row r="441">
      <c r="G441" s="30"/>
    </row>
    <row r="442">
      <c r="G442" s="30"/>
    </row>
    <row r="443">
      <c r="G443" s="30"/>
    </row>
    <row r="444">
      <c r="G444" s="30"/>
    </row>
    <row r="445">
      <c r="G445" s="30"/>
    </row>
    <row r="446">
      <c r="G446" s="30"/>
    </row>
    <row r="447">
      <c r="G447" s="30"/>
    </row>
    <row r="448">
      <c r="G448" s="30"/>
    </row>
    <row r="449">
      <c r="G449" s="30"/>
    </row>
    <row r="450">
      <c r="G450" s="30"/>
    </row>
    <row r="451">
      <c r="G451" s="30"/>
    </row>
    <row r="452">
      <c r="G452" s="30"/>
    </row>
    <row r="453">
      <c r="G453" s="30"/>
    </row>
    <row r="454">
      <c r="G454" s="30"/>
    </row>
    <row r="455">
      <c r="G455" s="30"/>
    </row>
    <row r="456">
      <c r="G456" s="30"/>
    </row>
    <row r="457">
      <c r="G457" s="30"/>
    </row>
    <row r="458">
      <c r="G458" s="30"/>
    </row>
    <row r="459">
      <c r="G459" s="30"/>
    </row>
    <row r="460">
      <c r="G460" s="30"/>
    </row>
    <row r="461">
      <c r="G461" s="30"/>
    </row>
    <row r="462">
      <c r="G462" s="30"/>
    </row>
    <row r="463">
      <c r="G463" s="30"/>
    </row>
    <row r="464">
      <c r="G464" s="30"/>
    </row>
    <row r="465">
      <c r="G465" s="30"/>
    </row>
    <row r="466">
      <c r="G466" s="30"/>
    </row>
    <row r="467">
      <c r="G467" s="30"/>
    </row>
    <row r="468">
      <c r="G468" s="30"/>
    </row>
    <row r="469">
      <c r="G469" s="30"/>
    </row>
    <row r="470">
      <c r="G470" s="30"/>
    </row>
    <row r="471">
      <c r="G471" s="30"/>
    </row>
    <row r="472">
      <c r="G472" s="30"/>
    </row>
    <row r="473">
      <c r="G473" s="30"/>
    </row>
    <row r="474">
      <c r="G474" s="30"/>
    </row>
    <row r="475">
      <c r="G475" s="30"/>
    </row>
    <row r="476">
      <c r="G476" s="30"/>
    </row>
    <row r="477">
      <c r="G477" s="30"/>
    </row>
    <row r="478">
      <c r="G478" s="30"/>
    </row>
    <row r="479">
      <c r="G479" s="30"/>
    </row>
    <row r="480">
      <c r="G480" s="30"/>
    </row>
    <row r="481">
      <c r="G481" s="30"/>
    </row>
    <row r="482">
      <c r="G482" s="30"/>
    </row>
    <row r="483">
      <c r="G483" s="30"/>
    </row>
    <row r="484">
      <c r="G484" s="30"/>
    </row>
    <row r="485">
      <c r="G485" s="30"/>
    </row>
    <row r="486">
      <c r="G486" s="30"/>
    </row>
    <row r="487">
      <c r="G487" s="30"/>
    </row>
    <row r="488">
      <c r="G488" s="30"/>
    </row>
    <row r="489">
      <c r="G489" s="30"/>
    </row>
    <row r="490">
      <c r="G490" s="30"/>
    </row>
    <row r="491">
      <c r="G491" s="30"/>
    </row>
    <row r="492">
      <c r="G492" s="30"/>
    </row>
    <row r="493">
      <c r="G493" s="30"/>
    </row>
    <row r="494">
      <c r="G494" s="30"/>
    </row>
    <row r="495">
      <c r="G495" s="30"/>
    </row>
    <row r="496">
      <c r="G496" s="30"/>
    </row>
    <row r="497">
      <c r="G497" s="30"/>
    </row>
    <row r="498">
      <c r="G498" s="30"/>
    </row>
    <row r="499">
      <c r="G499" s="30"/>
    </row>
    <row r="500">
      <c r="G500" s="30"/>
    </row>
    <row r="501">
      <c r="G501" s="30"/>
    </row>
    <row r="502">
      <c r="G502" s="30"/>
    </row>
    <row r="503">
      <c r="G503" s="30"/>
    </row>
    <row r="504">
      <c r="G504" s="30"/>
    </row>
    <row r="505">
      <c r="G505" s="30"/>
    </row>
    <row r="506">
      <c r="G506" s="30"/>
    </row>
    <row r="507">
      <c r="G507" s="30"/>
    </row>
    <row r="508">
      <c r="G508" s="30"/>
    </row>
    <row r="509">
      <c r="G509" s="30"/>
    </row>
    <row r="510">
      <c r="G510" s="30"/>
    </row>
    <row r="511">
      <c r="G511" s="30"/>
    </row>
    <row r="512">
      <c r="G512" s="30"/>
    </row>
    <row r="513">
      <c r="G513" s="30"/>
    </row>
    <row r="514">
      <c r="G514" s="30"/>
    </row>
    <row r="515">
      <c r="G515" s="30"/>
    </row>
    <row r="516">
      <c r="G516" s="30"/>
    </row>
    <row r="517">
      <c r="G517" s="30"/>
    </row>
    <row r="518">
      <c r="G518" s="30"/>
    </row>
    <row r="519">
      <c r="G519" s="30"/>
    </row>
    <row r="520">
      <c r="G520" s="30"/>
    </row>
    <row r="521">
      <c r="G521" s="30"/>
    </row>
    <row r="522">
      <c r="G522" s="30"/>
    </row>
    <row r="523">
      <c r="G523" s="30"/>
    </row>
    <row r="524">
      <c r="G524" s="30"/>
    </row>
    <row r="525">
      <c r="G525" s="30"/>
    </row>
    <row r="526">
      <c r="G526" s="30"/>
    </row>
    <row r="527">
      <c r="G527" s="30"/>
    </row>
    <row r="528">
      <c r="G528" s="30"/>
    </row>
    <row r="529">
      <c r="G529" s="30"/>
    </row>
    <row r="530">
      <c r="G530" s="30"/>
    </row>
    <row r="531">
      <c r="G531" s="30"/>
    </row>
    <row r="532">
      <c r="G532" s="30"/>
    </row>
    <row r="533">
      <c r="G533" s="30"/>
    </row>
    <row r="534">
      <c r="G534" s="30"/>
    </row>
    <row r="535">
      <c r="G535" s="30"/>
    </row>
    <row r="536">
      <c r="G536" s="30"/>
    </row>
    <row r="537">
      <c r="G537" s="30"/>
    </row>
    <row r="538">
      <c r="G538" s="30"/>
    </row>
    <row r="539">
      <c r="G539" s="30"/>
    </row>
    <row r="540">
      <c r="G540" s="30"/>
    </row>
    <row r="541">
      <c r="G541" s="30"/>
    </row>
    <row r="542">
      <c r="G542" s="30"/>
    </row>
    <row r="543">
      <c r="G543" s="30"/>
    </row>
    <row r="544">
      <c r="G544" s="30"/>
    </row>
    <row r="545">
      <c r="G545" s="30"/>
    </row>
    <row r="546">
      <c r="G546" s="30"/>
    </row>
    <row r="547">
      <c r="G547" s="30"/>
    </row>
    <row r="548">
      <c r="G548" s="30"/>
    </row>
    <row r="549">
      <c r="G549" s="30"/>
    </row>
    <row r="550">
      <c r="G550" s="30"/>
    </row>
    <row r="551">
      <c r="G551" s="30"/>
    </row>
    <row r="552">
      <c r="G552" s="30"/>
    </row>
    <row r="553">
      <c r="G553" s="30"/>
    </row>
    <row r="554">
      <c r="G554" s="30"/>
    </row>
    <row r="555">
      <c r="G555" s="30"/>
    </row>
    <row r="556">
      <c r="G556" s="30"/>
    </row>
    <row r="557">
      <c r="G557" s="30"/>
    </row>
    <row r="558">
      <c r="G558" s="30"/>
    </row>
    <row r="559">
      <c r="G559" s="30"/>
    </row>
    <row r="560">
      <c r="G560" s="30"/>
    </row>
    <row r="561">
      <c r="G561" s="30"/>
    </row>
    <row r="562">
      <c r="G562" s="30"/>
    </row>
    <row r="563">
      <c r="G563" s="30"/>
    </row>
    <row r="564">
      <c r="G564" s="30"/>
    </row>
    <row r="565">
      <c r="G565" s="30"/>
    </row>
    <row r="566">
      <c r="G566" s="30"/>
    </row>
    <row r="567">
      <c r="G567" s="30"/>
    </row>
    <row r="568">
      <c r="G568" s="30"/>
    </row>
    <row r="569">
      <c r="G569" s="30"/>
    </row>
    <row r="570">
      <c r="G570" s="30"/>
    </row>
    <row r="571">
      <c r="G571" s="30"/>
    </row>
    <row r="572">
      <c r="G572" s="30"/>
    </row>
    <row r="573">
      <c r="G573" s="30"/>
    </row>
    <row r="574">
      <c r="G574" s="30"/>
    </row>
    <row r="575">
      <c r="G575" s="30"/>
    </row>
    <row r="576">
      <c r="G576" s="30"/>
    </row>
    <row r="577">
      <c r="G577" s="30"/>
    </row>
    <row r="578">
      <c r="G578" s="30"/>
    </row>
    <row r="579">
      <c r="G579" s="30"/>
    </row>
    <row r="580">
      <c r="G580" s="30"/>
    </row>
    <row r="581">
      <c r="G581" s="30"/>
    </row>
    <row r="582">
      <c r="G582" s="30"/>
    </row>
    <row r="583">
      <c r="G583" s="30"/>
    </row>
    <row r="584">
      <c r="G584" s="30"/>
    </row>
    <row r="585">
      <c r="G585" s="30"/>
    </row>
    <row r="586">
      <c r="G586" s="30"/>
    </row>
    <row r="587">
      <c r="G587" s="30"/>
    </row>
    <row r="588">
      <c r="G588" s="30"/>
    </row>
    <row r="589">
      <c r="G589" s="30"/>
    </row>
    <row r="590">
      <c r="G590" s="30"/>
    </row>
    <row r="591">
      <c r="G591" s="30"/>
    </row>
    <row r="592">
      <c r="G592" s="30"/>
    </row>
    <row r="593">
      <c r="G593" s="30"/>
    </row>
    <row r="594">
      <c r="G594" s="30"/>
    </row>
    <row r="595">
      <c r="G595" s="30"/>
    </row>
    <row r="596">
      <c r="G596" s="30"/>
    </row>
    <row r="597">
      <c r="G597" s="30"/>
    </row>
    <row r="598">
      <c r="G598" s="30"/>
    </row>
    <row r="599">
      <c r="G599" s="30"/>
    </row>
    <row r="600">
      <c r="G600" s="30"/>
    </row>
    <row r="601">
      <c r="G601" s="30"/>
    </row>
    <row r="602">
      <c r="G602" s="30"/>
    </row>
    <row r="603">
      <c r="G603" s="30"/>
    </row>
    <row r="604">
      <c r="G604" s="30"/>
    </row>
    <row r="605">
      <c r="G605" s="30"/>
    </row>
    <row r="606">
      <c r="G606" s="30"/>
    </row>
    <row r="607">
      <c r="G607" s="30"/>
    </row>
    <row r="608">
      <c r="G608" s="30"/>
    </row>
    <row r="609">
      <c r="G609" s="30"/>
    </row>
    <row r="610">
      <c r="G610" s="30"/>
    </row>
    <row r="611">
      <c r="G611" s="30"/>
    </row>
    <row r="612">
      <c r="G612" s="30"/>
    </row>
    <row r="613">
      <c r="G613" s="30"/>
    </row>
    <row r="614">
      <c r="G614" s="30"/>
    </row>
    <row r="615">
      <c r="G615" s="30"/>
    </row>
    <row r="616">
      <c r="G616" s="30"/>
    </row>
    <row r="617">
      <c r="G617" s="30"/>
    </row>
    <row r="618">
      <c r="G618" s="30"/>
    </row>
    <row r="619">
      <c r="G619" s="30"/>
    </row>
    <row r="620">
      <c r="G620" s="30"/>
    </row>
    <row r="621">
      <c r="G621" s="30"/>
    </row>
    <row r="622">
      <c r="G622" s="30"/>
    </row>
    <row r="623">
      <c r="G623" s="30"/>
    </row>
    <row r="624">
      <c r="G624" s="30"/>
    </row>
    <row r="625">
      <c r="G625" s="30"/>
    </row>
    <row r="626">
      <c r="G626" s="30"/>
    </row>
    <row r="627">
      <c r="G627" s="30"/>
    </row>
    <row r="628">
      <c r="G628" s="30"/>
    </row>
    <row r="629">
      <c r="G629" s="30"/>
    </row>
    <row r="630">
      <c r="G630" s="30"/>
    </row>
    <row r="631">
      <c r="G631" s="30"/>
    </row>
    <row r="632">
      <c r="G632" s="30"/>
    </row>
    <row r="633">
      <c r="G633" s="30"/>
    </row>
    <row r="634">
      <c r="G634" s="30"/>
    </row>
    <row r="635">
      <c r="G635" s="30"/>
    </row>
    <row r="636">
      <c r="G636" s="30"/>
    </row>
    <row r="637">
      <c r="G637" s="30"/>
    </row>
    <row r="638">
      <c r="G638" s="30"/>
    </row>
    <row r="639">
      <c r="G639" s="30"/>
    </row>
    <row r="640">
      <c r="G640" s="30"/>
    </row>
    <row r="641">
      <c r="G641" s="30"/>
    </row>
    <row r="642">
      <c r="G642" s="30"/>
    </row>
    <row r="643">
      <c r="G643" s="30"/>
    </row>
    <row r="644">
      <c r="G644" s="30"/>
    </row>
    <row r="645">
      <c r="G645" s="30"/>
    </row>
    <row r="646">
      <c r="G646" s="30"/>
    </row>
    <row r="647">
      <c r="G647" s="30"/>
    </row>
    <row r="648">
      <c r="G648" s="30"/>
    </row>
    <row r="649">
      <c r="G649" s="30"/>
    </row>
    <row r="650">
      <c r="G650" s="30"/>
    </row>
    <row r="651">
      <c r="G651" s="30"/>
    </row>
    <row r="652">
      <c r="G652" s="30"/>
    </row>
    <row r="653">
      <c r="G653" s="30"/>
    </row>
    <row r="654">
      <c r="G654" s="30"/>
    </row>
    <row r="655">
      <c r="G655" s="30"/>
    </row>
    <row r="656">
      <c r="G656" s="30"/>
    </row>
    <row r="657">
      <c r="G657" s="30"/>
    </row>
    <row r="658">
      <c r="G658" s="30"/>
    </row>
    <row r="659">
      <c r="G659" s="30"/>
    </row>
    <row r="660">
      <c r="G660" s="30"/>
    </row>
    <row r="661">
      <c r="G661" s="30"/>
    </row>
    <row r="662">
      <c r="G662" s="30"/>
    </row>
    <row r="663">
      <c r="G663" s="30"/>
    </row>
    <row r="664">
      <c r="G664" s="30"/>
    </row>
  </sheetData>
  <mergeCells count="11">
    <mergeCell ref="E187:I187"/>
    <mergeCell ref="E218:I218"/>
    <mergeCell ref="E252:I252"/>
    <mergeCell ref="E316:I316"/>
    <mergeCell ref="C3:D3"/>
    <mergeCell ref="E13:I13"/>
    <mergeCell ref="E37:I37"/>
    <mergeCell ref="E61:I61"/>
    <mergeCell ref="E90:I90"/>
    <mergeCell ref="E118:I118"/>
    <mergeCell ref="E161:I16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63"/>
  </cols>
  <sheetData>
    <row r="1">
      <c r="A1" s="19"/>
      <c r="B1" s="19"/>
      <c r="C1" s="19"/>
      <c r="D1" s="19"/>
      <c r="E1" s="19"/>
      <c r="F1" s="19"/>
    </row>
    <row r="3">
      <c r="A3" s="34" t="s">
        <v>78</v>
      </c>
      <c r="B3" s="25">
        <f>5/60</f>
        <v>0.08333333333</v>
      </c>
      <c r="G3" s="30"/>
    </row>
    <row r="4">
      <c r="A4" s="34" t="s">
        <v>79</v>
      </c>
      <c r="B4" s="24">
        <f>241.4/1000</f>
        <v>0.2414</v>
      </c>
      <c r="G4" s="30"/>
    </row>
    <row r="5">
      <c r="G5" s="30"/>
    </row>
    <row r="6">
      <c r="G6" s="30"/>
    </row>
    <row r="7">
      <c r="D7" s="36"/>
      <c r="E7" s="12" t="s">
        <v>92</v>
      </c>
    </row>
    <row r="8">
      <c r="A8" s="37" t="s">
        <v>93</v>
      </c>
      <c r="C8" s="37" t="s">
        <v>94</v>
      </c>
      <c r="D8" s="36"/>
      <c r="E8" s="38" t="s">
        <v>95</v>
      </c>
      <c r="F8" s="39" t="s">
        <v>96</v>
      </c>
      <c r="G8" s="40" t="s">
        <v>97</v>
      </c>
      <c r="H8" s="4" t="s">
        <v>98</v>
      </c>
      <c r="I8" s="4" t="s">
        <v>99</v>
      </c>
      <c r="J8" s="4" t="s">
        <v>638</v>
      </c>
      <c r="K8" s="4" t="s">
        <v>639</v>
      </c>
      <c r="L8" s="4" t="s">
        <v>640</v>
      </c>
      <c r="M8" s="4" t="s">
        <v>641</v>
      </c>
    </row>
    <row r="9">
      <c r="A9" s="37" t="s">
        <v>102</v>
      </c>
      <c r="B9" s="16">
        <v>0.0</v>
      </c>
      <c r="C9" s="37" t="s">
        <v>103</v>
      </c>
      <c r="D9" s="42">
        <v>0.6</v>
      </c>
      <c r="E9" s="38">
        <v>0.2414</v>
      </c>
      <c r="F9" s="39">
        <f>B3/5</f>
        <v>0.01666666667</v>
      </c>
      <c r="G9" s="40">
        <f t="shared" ref="G9:G140" si="1">0.5/3</f>
        <v>0.1666666667</v>
      </c>
      <c r="H9" s="4">
        <f>A!$B$3 * 3</f>
        <v>224.9868</v>
      </c>
      <c r="I9" s="4">
        <f>A!$B$2*E9</f>
        <v>148.8564583</v>
      </c>
      <c r="J9" s="9">
        <f>F9 * (D9*I9-(A!$B$4*(G9+B9/H9)^(1/2)))</f>
        <v>1.434131477</v>
      </c>
      <c r="K9" s="66">
        <f>F9 * ((D9+L9)*I9-(A!$B$4*(G9+(B9+J9)/H9)^(1/2)))</f>
        <v>1.433100327</v>
      </c>
      <c r="L9" s="9">
        <f>F9 * (B9*(A!$B$8-D9)/(A!$B$12*A!$B$10))</f>
        <v>0</v>
      </c>
      <c r="M9" s="9">
        <f>F9 * ((B9+J9)*(A!$B$8-(D9+L9))/(A!$B$12*A!$B$10))</f>
        <v>0.0001152258069</v>
      </c>
    </row>
    <row r="10">
      <c r="A10" s="37" t="s">
        <v>104</v>
      </c>
      <c r="B10" s="9">
        <f t="shared" ref="B10:B140" si="2">B9 + (J9+K9)/2</f>
        <v>1.433615902</v>
      </c>
      <c r="C10" s="37" t="s">
        <v>105</v>
      </c>
      <c r="D10" s="36">
        <f t="shared" ref="D10:D140" si="3">D9 + (L9+M9)/2</f>
        <v>0.6000576129</v>
      </c>
      <c r="E10" s="38">
        <v>0.2414</v>
      </c>
      <c r="F10" s="39">
        <v>0.01667</v>
      </c>
      <c r="G10" s="40">
        <f t="shared" si="1"/>
        <v>0.1666666667</v>
      </c>
      <c r="H10" s="4">
        <f>A!$B$3 * 3</f>
        <v>224.9868</v>
      </c>
      <c r="I10" s="4">
        <f>A!$B$2*E10</f>
        <v>148.8564583</v>
      </c>
      <c r="J10" s="9">
        <f>F10 * (D10*I10-(A!$B$4*(G10+B10/H10)^(1/2)))</f>
        <v>1.433530277</v>
      </c>
      <c r="K10" s="66">
        <f>F10 * ((D10+L10)*I10-(A!$B$4*(G10+(B10+J10)/H10)^(1/2)))</f>
        <v>1.432803986</v>
      </c>
      <c r="L10" s="9">
        <f>F10 * (B10*(A!$B$8-D10)/(A!$B$12*A!$B$10))</f>
        <v>0.0001151852949</v>
      </c>
      <c r="M10" s="9">
        <f>F10 * ((B10+J10)*(A!$B$8-(D10+L10))/(A!$B$12*A!$B$10))</f>
        <v>0.0002302752447</v>
      </c>
    </row>
    <row r="11">
      <c r="A11" s="37" t="s">
        <v>106</v>
      </c>
      <c r="B11" s="9">
        <f t="shared" si="2"/>
        <v>2.866783033</v>
      </c>
      <c r="C11" s="37" t="s">
        <v>107</v>
      </c>
      <c r="D11" s="36">
        <f t="shared" si="3"/>
        <v>0.6002303432</v>
      </c>
      <c r="E11" s="38">
        <v>0.2414</v>
      </c>
      <c r="F11" s="39">
        <v>0.01667</v>
      </c>
      <c r="G11" s="40">
        <f t="shared" si="1"/>
        <v>0.1666666667</v>
      </c>
      <c r="H11" s="4">
        <f>A!$B$3 * 3</f>
        <v>224.9868</v>
      </c>
      <c r="I11" s="4">
        <f>A!$B$2*E11</f>
        <v>148.8564583</v>
      </c>
      <c r="J11" s="9">
        <f>F11 * (D11*I11-(A!$B$4*(G11+B11/H11)^(1/2)))</f>
        <v>1.432947035</v>
      </c>
      <c r="K11" s="66">
        <f>F11 * ((D11+L11)*I11-(A!$B$4*(G11+(B11+J11)/H11)^(1/2)))</f>
        <v>1.432524366</v>
      </c>
      <c r="L11" s="9">
        <f>F11 * (B11*(A!$B$8-D11)/(A!$B$12*A!$B$10))</f>
        <v>0.0002302018882</v>
      </c>
      <c r="M11" s="9">
        <f>F11 * ((B11+J11)*(A!$B$8-(D11+L11))/(A!$B$12*A!$B$10))</f>
        <v>0.0003450019998</v>
      </c>
    </row>
    <row r="12">
      <c r="A12" s="37" t="s">
        <v>108</v>
      </c>
      <c r="B12" s="9">
        <f t="shared" si="2"/>
        <v>4.299518734</v>
      </c>
      <c r="C12" s="37" t="s">
        <v>109</v>
      </c>
      <c r="D12" s="36">
        <f t="shared" si="3"/>
        <v>0.6005179451</v>
      </c>
      <c r="E12" s="38">
        <v>0.2414</v>
      </c>
      <c r="F12" s="39">
        <v>0.01667</v>
      </c>
      <c r="G12" s="40">
        <f t="shared" si="1"/>
        <v>0.1666666667</v>
      </c>
      <c r="H12" s="4">
        <f>A!$B$3 * 3</f>
        <v>224.9868</v>
      </c>
      <c r="I12" s="4">
        <f>A!$B$2*E12</f>
        <v>148.8564583</v>
      </c>
      <c r="J12" s="9">
        <f>F12 * (D12*I12-(A!$B$4*(G12+B12/H12)^(1/2)))</f>
        <v>1.432666946</v>
      </c>
      <c r="K12" s="66">
        <f>F12 * ((D12+L12)*I12-(A!$B$4*(G12+(B12+J12)/H12)^(1/2)))</f>
        <v>1.432546023</v>
      </c>
      <c r="L12" s="9">
        <f>F12 * (B12*(A!$B$8-D12)/(A!$B$12*A!$B$10))</f>
        <v>0.000344918934</v>
      </c>
      <c r="M12" s="9">
        <f>F12 * ((B12+J12)*(A!$B$8-(D12+L12))/(A!$B$12*A!$B$10))</f>
        <v>0.000459321703</v>
      </c>
    </row>
    <row r="13">
      <c r="A13" s="37" t="s">
        <v>110</v>
      </c>
      <c r="B13" s="9">
        <f t="shared" si="2"/>
        <v>5.732125218</v>
      </c>
      <c r="C13" s="37" t="s">
        <v>111</v>
      </c>
      <c r="D13" s="36">
        <f t="shared" si="3"/>
        <v>0.6009200654</v>
      </c>
      <c r="E13" s="38">
        <v>0.2414</v>
      </c>
      <c r="F13" s="39">
        <v>0.01667</v>
      </c>
      <c r="G13" s="40">
        <f t="shared" si="1"/>
        <v>0.1666666667</v>
      </c>
      <c r="H13" s="4">
        <f>A!$B$3 * 3</f>
        <v>224.9868</v>
      </c>
      <c r="I13" s="4">
        <f>A!$B$2*E13</f>
        <v>148.8564583</v>
      </c>
      <c r="J13" s="9">
        <f>F13 * (D13*I13-(A!$B$4*(G13+B13/H13)^(1/2)))</f>
        <v>1.432688005</v>
      </c>
      <c r="K13" s="66">
        <f>F13 * ((D13+L13)*I13-(A!$B$4*(G13+(B13+J13)/H13)^(1/2)))</f>
        <v>1.432866777</v>
      </c>
      <c r="L13" s="9">
        <f>F13 * (B13*(A!$B$8-D13)/(A!$B$12*A!$B$10))</f>
        <v>0.000459229027</v>
      </c>
      <c r="M13" s="9">
        <f>F13 * ((B13+J13)*(A!$B$8-(D13+L13))/(A!$B$12*A!$B$10))</f>
        <v>0.0005731274056</v>
      </c>
    </row>
    <row r="14">
      <c r="A14" s="37" t="s">
        <v>112</v>
      </c>
      <c r="B14" s="44">
        <f t="shared" si="2"/>
        <v>7.164902609</v>
      </c>
      <c r="C14" s="37" t="s">
        <v>113</v>
      </c>
      <c r="D14" s="36">
        <f t="shared" si="3"/>
        <v>0.6014362437</v>
      </c>
      <c r="E14" s="5">
        <v>0.0</v>
      </c>
      <c r="F14" s="45">
        <v>0.01667</v>
      </c>
      <c r="G14" s="40">
        <f t="shared" si="1"/>
        <v>0.1666666667</v>
      </c>
      <c r="H14" s="4">
        <f>A!$B$3 * 3</f>
        <v>224.9868</v>
      </c>
      <c r="I14" s="4">
        <f>A!$B$2*E14</f>
        <v>0</v>
      </c>
      <c r="J14" s="9">
        <f>F14 * (D14*I14-(A!$B$4*(G14+B14/H14)^(1/2)))</f>
        <v>-0.05941821038</v>
      </c>
      <c r="K14" s="66">
        <f>F14 * ((D14+L14)*I14-(A!$B$4*(G14+(B14+J14)/H14)^(1/2)))</f>
        <v>-0.05937867293</v>
      </c>
      <c r="L14" s="9">
        <f>F14 * (B14*(A!$B$8-D14)/(A!$B$12*A!$B$10))</f>
        <v>0.0005730252548</v>
      </c>
      <c r="M14" s="9">
        <f>F14 * ((B14+J14)*(A!$B$8-(D14+L14))/(A!$B$12*A!$B$10))</f>
        <v>0.0005671825113</v>
      </c>
    </row>
    <row r="15">
      <c r="A15" s="37" t="s">
        <v>114</v>
      </c>
      <c r="B15" s="9">
        <f t="shared" si="2"/>
        <v>7.105504167</v>
      </c>
      <c r="C15" s="37" t="s">
        <v>115</v>
      </c>
      <c r="D15" s="36">
        <f t="shared" si="3"/>
        <v>0.6020063475</v>
      </c>
      <c r="E15" s="5">
        <v>0.0</v>
      </c>
      <c r="F15" s="45">
        <v>0.01667</v>
      </c>
      <c r="G15" s="40">
        <f t="shared" si="1"/>
        <v>0.1666666667</v>
      </c>
      <c r="H15" s="4">
        <f>A!$B$3 * 3</f>
        <v>224.9868</v>
      </c>
      <c r="I15" s="4">
        <f>A!$B$2*E15</f>
        <v>0</v>
      </c>
      <c r="J15" s="9">
        <f>F15 * (D15*I15-(A!$B$4*(G15+B15/H15)^(1/2)))</f>
        <v>-0.05937868609</v>
      </c>
      <c r="K15" s="66">
        <f>F15 * ((D15+L15)*I15-(A!$B$4*(G15+(B15+J15)/H15)^(1/2)))</f>
        <v>-0.05933914863</v>
      </c>
      <c r="L15" s="9">
        <f>F15 * (B15*(A!$B$8-D15)/(A!$B$12*A!$B$10))</f>
        <v>0.0005671896497</v>
      </c>
      <c r="M15" s="9">
        <f>F15 * ((B15+J15)*(A!$B$8-(D15+L15))/(A!$B$12*A!$B$10))</f>
        <v>0.0005613792611</v>
      </c>
    </row>
    <row r="16">
      <c r="A16" s="37" t="s">
        <v>116</v>
      </c>
      <c r="B16" s="9">
        <f t="shared" si="2"/>
        <v>7.04614525</v>
      </c>
      <c r="C16" s="37" t="s">
        <v>117</v>
      </c>
      <c r="D16" s="36">
        <f t="shared" si="3"/>
        <v>0.602570632</v>
      </c>
      <c r="E16" s="5">
        <v>0.0</v>
      </c>
      <c r="F16" s="45">
        <v>0.01667</v>
      </c>
      <c r="G16" s="40">
        <f t="shared" si="1"/>
        <v>0.1666666667</v>
      </c>
      <c r="H16" s="4">
        <f>A!$B$3 * 3</f>
        <v>224.9868</v>
      </c>
      <c r="I16" s="4">
        <f>A!$B$2*E16</f>
        <v>0</v>
      </c>
      <c r="J16" s="9">
        <f>F16 * (D16*I16-(A!$B$4*(G16+B16/H16)^(1/2)))</f>
        <v>-0.0593391618</v>
      </c>
      <c r="K16" s="66">
        <f>F16 * ((D16+L16)*I16-(A!$B$4*(G16+(B16+J16)/H16)^(1/2)))</f>
        <v>-0.05929962433</v>
      </c>
      <c r="L16" s="9">
        <f>F16 * (B16*(A!$B$8-D16)/(A!$B$12*A!$B$10))</f>
        <v>0.0005613863196</v>
      </c>
      <c r="M16" s="9">
        <f>F16 * ((B16+J16)*(A!$B$8-(D16+L16))/(A!$B$12*A!$B$10))</f>
        <v>0.0005556079294</v>
      </c>
    </row>
    <row r="17">
      <c r="A17" s="37" t="s">
        <v>118</v>
      </c>
      <c r="B17" s="9">
        <f t="shared" si="2"/>
        <v>6.986825857</v>
      </c>
      <c r="C17" s="37" t="s">
        <v>119</v>
      </c>
      <c r="D17" s="36">
        <f t="shared" si="3"/>
        <v>0.6031291291</v>
      </c>
      <c r="E17" s="5">
        <v>0.0</v>
      </c>
      <c r="F17" s="45">
        <v>0.01667</v>
      </c>
      <c r="G17" s="40">
        <f t="shared" si="1"/>
        <v>0.1666666667</v>
      </c>
      <c r="H17" s="4">
        <f>A!$B$3 * 3</f>
        <v>224.9868</v>
      </c>
      <c r="I17" s="4">
        <f>A!$B$2*E17</f>
        <v>0</v>
      </c>
      <c r="J17" s="9">
        <f>F17 * (D17*I17-(A!$B$4*(G17+B17/H17)^(1/2)))</f>
        <v>-0.05929963751</v>
      </c>
      <c r="K17" s="66">
        <f>F17 * ((D17+L17)*I17-(A!$B$4*(G17+(B17+J17)/H17)^(1/2)))</f>
        <v>-0.05926010003</v>
      </c>
      <c r="L17" s="9">
        <f>F17 * (B17*(A!$B$8-D17)/(A!$B$12*A!$B$10))</f>
        <v>0.0005556149088</v>
      </c>
      <c r="M17" s="9">
        <f>F17 * ((B17+J17)*(A!$B$8-(D17+L17))/(A!$B$12*A!$B$10))</f>
        <v>0.0005498681635</v>
      </c>
    </row>
    <row r="18">
      <c r="A18" s="37" t="s">
        <v>120</v>
      </c>
      <c r="B18" s="9">
        <f t="shared" si="2"/>
        <v>6.927545988</v>
      </c>
      <c r="C18" s="37" t="s">
        <v>121</v>
      </c>
      <c r="D18" s="36">
        <f t="shared" si="3"/>
        <v>0.6036818707</v>
      </c>
      <c r="E18" s="5">
        <v>0.0</v>
      </c>
      <c r="F18" s="45">
        <v>0.01667</v>
      </c>
      <c r="G18" s="40">
        <f t="shared" si="1"/>
        <v>0.1666666667</v>
      </c>
      <c r="H18" s="4">
        <f>A!$B$3 * 3</f>
        <v>224.9868</v>
      </c>
      <c r="I18" s="4">
        <f>A!$B$2*E18</f>
        <v>0</v>
      </c>
      <c r="J18" s="9">
        <f>F18 * (D18*I18-(A!$B$4*(G18+B18/H18)^(1/2)))</f>
        <v>-0.05926011321</v>
      </c>
      <c r="K18" s="66">
        <f>F18 * ((D18+L18)*I18-(A!$B$4*(G18+(B18+J18)/H18)^(1/2)))</f>
        <v>-0.05922057573</v>
      </c>
      <c r="L18" s="9">
        <f>F18 * (B18*(A!$B$8-D18)/(A!$B$12*A!$B$10))</f>
        <v>0.0005498750647</v>
      </c>
      <c r="M18" s="9">
        <f>F18 * ((B18+J18)*(A!$B$8-(D18+L18))/(A!$B$12*A!$B$10))</f>
        <v>0.000544159614</v>
      </c>
    </row>
    <row r="19">
      <c r="A19" s="37" t="s">
        <v>122</v>
      </c>
      <c r="B19" s="9">
        <f t="shared" si="2"/>
        <v>6.868305644</v>
      </c>
      <c r="C19" s="37" t="s">
        <v>123</v>
      </c>
      <c r="D19" s="36">
        <f t="shared" si="3"/>
        <v>0.604228888</v>
      </c>
      <c r="E19" s="5">
        <v>0.0</v>
      </c>
      <c r="F19" s="45">
        <v>0.01667</v>
      </c>
      <c r="G19" s="40">
        <f t="shared" si="1"/>
        <v>0.1666666667</v>
      </c>
      <c r="H19" s="4">
        <f>A!$B$3 * 3</f>
        <v>224.9868</v>
      </c>
      <c r="I19" s="4">
        <f>A!$B$2*E19</f>
        <v>0</v>
      </c>
      <c r="J19" s="9">
        <f>F19 * (D19*I19-(A!$B$4*(G19+B19/H19)^(1/2)))</f>
        <v>-0.05922058892</v>
      </c>
      <c r="K19" s="66">
        <f>F19 * ((D19+L19)*I19-(A!$B$4*(G19+(B19+J19)/H19)^(1/2)))</f>
        <v>-0.05918105143</v>
      </c>
      <c r="L19" s="9">
        <f>F19 * (B19*(A!$B$8-D19)/(A!$B$12*A!$B$10))</f>
        <v>0.000544166438</v>
      </c>
      <c r="M19" s="9">
        <f>F19 * ((B19+J19)*(A!$B$8-(D19+L19))/(A!$B$12*A!$B$10))</f>
        <v>0.0005384819345</v>
      </c>
    </row>
    <row r="20">
      <c r="A20" s="37" t="s">
        <v>124</v>
      </c>
      <c r="B20" s="9">
        <f t="shared" si="2"/>
        <v>6.809104823</v>
      </c>
      <c r="C20" s="37" t="s">
        <v>125</v>
      </c>
      <c r="D20" s="36">
        <f t="shared" si="3"/>
        <v>0.6047702122</v>
      </c>
      <c r="E20" s="5">
        <v>0.0</v>
      </c>
      <c r="F20" s="45">
        <v>0.01667</v>
      </c>
      <c r="G20" s="40">
        <f t="shared" si="1"/>
        <v>0.1666666667</v>
      </c>
      <c r="H20" s="4">
        <f>A!$B$3 * 3</f>
        <v>224.9868</v>
      </c>
      <c r="I20" s="4">
        <f>A!$B$2*E20</f>
        <v>0</v>
      </c>
      <c r="J20" s="9">
        <f>F20 * (D20*I20-(A!$B$4*(G20+B20/H20)^(1/2)))</f>
        <v>-0.05918106463</v>
      </c>
      <c r="K20" s="66">
        <f>F20 * ((D20+L20)*I20-(A!$B$4*(G20+(B20+J20)/H20)^(1/2)))</f>
        <v>-0.05914152713</v>
      </c>
      <c r="L20" s="9">
        <f>F20 * (B20*(A!$B$8-D20)/(A!$B$12*A!$B$10))</f>
        <v>0.000538488682</v>
      </c>
      <c r="M20" s="9">
        <f>F20 * ((B20+J20)*(A!$B$8-(D20+L20))/(A!$B$12*A!$B$10))</f>
        <v>0.0005328347813</v>
      </c>
    </row>
    <row r="21">
      <c r="A21" s="37" t="s">
        <v>126</v>
      </c>
      <c r="B21" s="9">
        <f t="shared" si="2"/>
        <v>6.749943527</v>
      </c>
      <c r="C21" s="37" t="s">
        <v>127</v>
      </c>
      <c r="D21" s="36">
        <f t="shared" si="3"/>
        <v>0.6053058739</v>
      </c>
      <c r="E21" s="5">
        <v>0.0</v>
      </c>
      <c r="F21" s="45">
        <v>0.01667</v>
      </c>
      <c r="G21" s="40">
        <f t="shared" si="1"/>
        <v>0.1666666667</v>
      </c>
      <c r="H21" s="4">
        <f>A!$B$3 * 3</f>
        <v>224.9868</v>
      </c>
      <c r="I21" s="4">
        <f>A!$B$2*E21</f>
        <v>0</v>
      </c>
      <c r="J21" s="9">
        <f>F21 * (D21*I21-(A!$B$4*(G21+B21/H21)^(1/2)))</f>
        <v>-0.05914154034</v>
      </c>
      <c r="K21" s="66">
        <f>F21 * ((D21+L21)*I21-(A!$B$4*(G21+(B21+J21)/H21)^(1/2)))</f>
        <v>-0.05910200283</v>
      </c>
      <c r="L21" s="9">
        <f>F21 * (B21*(A!$B$8-D21)/(A!$B$12*A!$B$10))</f>
        <v>0.0005328414533</v>
      </c>
      <c r="M21" s="9">
        <f>F21 * ((B21+J21)*(A!$B$8-(D21+L21))/(A!$B$12*A!$B$10))</f>
        <v>0.0005272178139</v>
      </c>
    </row>
    <row r="22">
      <c r="A22" s="37" t="s">
        <v>128</v>
      </c>
      <c r="B22" s="9">
        <f t="shared" si="2"/>
        <v>6.690821756</v>
      </c>
      <c r="C22" s="37" t="s">
        <v>129</v>
      </c>
      <c r="D22" s="36">
        <f t="shared" si="3"/>
        <v>0.6058359035</v>
      </c>
      <c r="E22" s="5">
        <v>0.0</v>
      </c>
      <c r="F22" s="45">
        <v>0.01667</v>
      </c>
      <c r="G22" s="40">
        <f t="shared" si="1"/>
        <v>0.1666666667</v>
      </c>
      <c r="H22" s="4">
        <f>A!$B$3 * 3</f>
        <v>224.9868</v>
      </c>
      <c r="I22" s="4">
        <f>A!$B$2*E22</f>
        <v>0</v>
      </c>
      <c r="J22" s="9">
        <f>F22 * (D22*I22-(A!$B$4*(G22+B22/H22)^(1/2)))</f>
        <v>-0.05910201605</v>
      </c>
      <c r="K22" s="66">
        <f>F22 * ((D22+L22)*I22-(A!$B$4*(G22+(B22+J22)/H22)^(1/2)))</f>
        <v>-0.05906247853</v>
      </c>
      <c r="L22" s="9">
        <f>F22 * (B22*(A!$B$8-D22)/(A!$B$12*A!$B$10))</f>
        <v>0.0005272244112</v>
      </c>
      <c r="M22" s="9">
        <f>F22 * ((B22+J22)*(A!$B$8-(D22+L22))/(A!$B$12*A!$B$10))</f>
        <v>0.0005216306945</v>
      </c>
    </row>
    <row r="23">
      <c r="A23" s="37" t="s">
        <v>130</v>
      </c>
      <c r="B23" s="9">
        <f t="shared" si="2"/>
        <v>6.631739509</v>
      </c>
      <c r="C23" s="37" t="s">
        <v>131</v>
      </c>
      <c r="D23" s="36">
        <f t="shared" si="3"/>
        <v>0.6063603311</v>
      </c>
      <c r="E23" s="5">
        <v>0.0</v>
      </c>
      <c r="F23" s="45">
        <v>0.01667</v>
      </c>
      <c r="G23" s="40">
        <f t="shared" si="1"/>
        <v>0.1666666667</v>
      </c>
      <c r="H23" s="4">
        <f>A!$B$3 * 3</f>
        <v>224.9868</v>
      </c>
      <c r="I23" s="4">
        <f>A!$B$2*E23</f>
        <v>0</v>
      </c>
      <c r="J23" s="9">
        <f>F23 * (D23*I23-(A!$B$4*(G23+B23/H23)^(1/2)))</f>
        <v>-0.05906249176</v>
      </c>
      <c r="K23" s="66">
        <f>F23 * ((D23+L23)*I23-(A!$B$4*(G23+(B23+J23)/H23)^(1/2)))</f>
        <v>-0.05902295423</v>
      </c>
      <c r="L23" s="9">
        <f>F23 * (B23*(A!$B$8-D23)/(A!$B$12*A!$B$10))</f>
        <v>0.0005216372179</v>
      </c>
      <c r="M23" s="9">
        <f>F23 * ((B23+J23)*(A!$B$8-(D23+L23))/(A!$B$12*A!$B$10))</f>
        <v>0.0005160730882</v>
      </c>
    </row>
    <row r="24">
      <c r="A24" s="37" t="s">
        <v>132</v>
      </c>
      <c r="B24" s="9">
        <f t="shared" si="2"/>
        <v>6.572696786</v>
      </c>
      <c r="C24" s="37" t="s">
        <v>133</v>
      </c>
      <c r="D24" s="36">
        <f t="shared" si="3"/>
        <v>0.6068791862</v>
      </c>
      <c r="E24" s="5">
        <v>0.0</v>
      </c>
      <c r="F24" s="45">
        <v>0.01667</v>
      </c>
      <c r="G24" s="40">
        <f t="shared" si="1"/>
        <v>0.1666666667</v>
      </c>
      <c r="H24" s="4">
        <f>A!$B$3 * 3</f>
        <v>224.9868</v>
      </c>
      <c r="I24" s="4">
        <f>A!$B$2*E24</f>
        <v>0</v>
      </c>
      <c r="J24" s="9">
        <f>F24 * (D24*I24-(A!$B$4*(G24+B24/H24)^(1/2)))</f>
        <v>-0.05902296747</v>
      </c>
      <c r="K24" s="66">
        <f>F24 * ((D24+L24)*I24-(A!$B$4*(G24+(B24+J24)/H24)^(1/2)))</f>
        <v>-0.05898342993</v>
      </c>
      <c r="L24" s="9">
        <f>F24 * (B24*(A!$B$8-D24)/(A!$B$12*A!$B$10))</f>
        <v>0.0005160795387</v>
      </c>
      <c r="M24" s="9">
        <f>F24 * ((B24+J24)*(A!$B$8-(D24+L24))/(A!$B$12*A!$B$10))</f>
        <v>0.000510544663</v>
      </c>
    </row>
    <row r="25">
      <c r="A25" s="37" t="s">
        <v>134</v>
      </c>
      <c r="B25" s="9">
        <f t="shared" si="2"/>
        <v>6.513693587</v>
      </c>
      <c r="C25" s="37" t="s">
        <v>135</v>
      </c>
      <c r="D25" s="36">
        <f t="shared" si="3"/>
        <v>0.6073924983</v>
      </c>
      <c r="E25" s="5">
        <v>0.0</v>
      </c>
      <c r="F25" s="45">
        <v>0.01667</v>
      </c>
      <c r="G25" s="40">
        <f t="shared" si="1"/>
        <v>0.1666666667</v>
      </c>
      <c r="H25" s="4">
        <f>A!$B$3 * 3</f>
        <v>224.9868</v>
      </c>
      <c r="I25" s="4">
        <f>A!$B$2*E25</f>
        <v>0</v>
      </c>
      <c r="J25" s="9">
        <f>F25 * (D25*I25-(A!$B$4*(G25+B25/H25)^(1/2)))</f>
        <v>-0.05898344318</v>
      </c>
      <c r="K25" s="66">
        <f>F25 * ((D25+L25)*I25-(A!$B$4*(G25+(B25+J25)/H25)^(1/2)))</f>
        <v>-0.05894390563</v>
      </c>
      <c r="L25" s="9">
        <f>F25 * (B25*(A!$B$8-D25)/(A!$B$12*A!$B$10))</f>
        <v>0.0005105510412</v>
      </c>
      <c r="M25" s="9">
        <f>F25 * ((B25+J25)*(A!$B$8-(D25+L25))/(A!$B$12*A!$B$10))</f>
        <v>0.0005050450896</v>
      </c>
    </row>
    <row r="26">
      <c r="A26" s="37" t="s">
        <v>136</v>
      </c>
      <c r="B26" s="9">
        <f t="shared" si="2"/>
        <v>6.454729912</v>
      </c>
      <c r="C26" s="37" t="s">
        <v>137</v>
      </c>
      <c r="D26" s="36">
        <f t="shared" si="3"/>
        <v>0.6079002964</v>
      </c>
      <c r="E26" s="5">
        <v>0.0</v>
      </c>
      <c r="F26" s="45">
        <v>0.01667</v>
      </c>
      <c r="G26" s="40">
        <f t="shared" si="1"/>
        <v>0.1666666667</v>
      </c>
      <c r="H26" s="4">
        <f>A!$B$3 * 3</f>
        <v>224.9868</v>
      </c>
      <c r="I26" s="4">
        <f>A!$B$2*E26</f>
        <v>0</v>
      </c>
      <c r="J26" s="9">
        <f>F26 * (D26*I26-(A!$B$4*(G26+B26/H26)^(1/2)))</f>
        <v>-0.05894391888</v>
      </c>
      <c r="K26" s="66">
        <f>F26 * ((D26+L26)*I26-(A!$B$4*(G26+(B26+J26)/H26)^(1/2)))</f>
        <v>-0.05890438133</v>
      </c>
      <c r="L26" s="9">
        <f>F26 * (B26*(A!$B$8-D26)/(A!$B$12*A!$B$10))</f>
        <v>0.0005050513964</v>
      </c>
      <c r="M26" s="9">
        <f>F26 * ((B26+J26)*(A!$B$8-(D26+L26))/(A!$B$12*A!$B$10))</f>
        <v>0.0004995740414</v>
      </c>
    </row>
    <row r="27">
      <c r="A27" s="37" t="s">
        <v>138</v>
      </c>
      <c r="B27" s="9">
        <f t="shared" si="2"/>
        <v>6.395805762</v>
      </c>
      <c r="C27" s="37" t="s">
        <v>139</v>
      </c>
      <c r="D27" s="36">
        <f t="shared" si="3"/>
        <v>0.6084026091</v>
      </c>
      <c r="E27" s="5">
        <v>0.0</v>
      </c>
      <c r="F27" s="45">
        <v>0.01667</v>
      </c>
      <c r="G27" s="40">
        <f t="shared" si="1"/>
        <v>0.1666666667</v>
      </c>
      <c r="H27" s="4">
        <f>A!$B$3 * 3</f>
        <v>224.9868</v>
      </c>
      <c r="I27" s="4">
        <f>A!$B$2*E27</f>
        <v>0</v>
      </c>
      <c r="J27" s="9">
        <f>F27 * (D27*I27-(A!$B$4*(G27+B27/H27)^(1/2)))</f>
        <v>-0.05890439459</v>
      </c>
      <c r="K27" s="66">
        <f>F27 * ((D27+L27)*I27-(A!$B$4*(G27+(B27+J27)/H27)^(1/2)))</f>
        <v>-0.05886485703</v>
      </c>
      <c r="L27" s="9">
        <f>F27 * (B27*(A!$B$8-D27)/(A!$B$12*A!$B$10))</f>
        <v>0.0004995802776</v>
      </c>
      <c r="M27" s="9">
        <f>F27 * ((B27+J27)*(A!$B$8-(D27+L27))/(A!$B$12*A!$B$10))</f>
        <v>0.0004941311946</v>
      </c>
    </row>
    <row r="28">
      <c r="A28" s="37" t="s">
        <v>140</v>
      </c>
      <c r="B28" s="9">
        <f t="shared" si="2"/>
        <v>6.336921137</v>
      </c>
      <c r="C28" s="37" t="s">
        <v>141</v>
      </c>
      <c r="D28" s="36">
        <f t="shared" si="3"/>
        <v>0.6088994649</v>
      </c>
      <c r="E28" s="5">
        <v>0.0</v>
      </c>
      <c r="F28" s="45">
        <v>0.01667</v>
      </c>
      <c r="G28" s="40">
        <f t="shared" si="1"/>
        <v>0.1666666667</v>
      </c>
      <c r="H28" s="4">
        <f>A!$B$3 * 3</f>
        <v>224.9868</v>
      </c>
      <c r="I28" s="4">
        <f>A!$B$2*E28</f>
        <v>0</v>
      </c>
      <c r="J28" s="9">
        <f>F28 * (D28*I28-(A!$B$4*(G28+B28/H28)^(1/2)))</f>
        <v>-0.0588648703</v>
      </c>
      <c r="K28" s="66">
        <f>F28 * ((D28+L28)*I28-(A!$B$4*(G28+(B28+J28)/H28)^(1/2)))</f>
        <v>-0.05882533273</v>
      </c>
      <c r="L28" s="9">
        <f>F28 * (B28*(A!$B$8-D28)/(A!$B$12*A!$B$10))</f>
        <v>0.0004941373609</v>
      </c>
      <c r="M28" s="9">
        <f>F28 * ((B28+J28)*(A!$B$8-(D28+L28))/(A!$B$12*A!$B$10))</f>
        <v>0.000488716228</v>
      </c>
    </row>
    <row r="29">
      <c r="A29" s="37" t="s">
        <v>142</v>
      </c>
      <c r="B29" s="9">
        <f t="shared" si="2"/>
        <v>6.278076035</v>
      </c>
      <c r="C29" s="37" t="s">
        <v>143</v>
      </c>
      <c r="D29" s="36">
        <f t="shared" si="3"/>
        <v>0.6093908917</v>
      </c>
      <c r="E29" s="5">
        <v>0.0</v>
      </c>
      <c r="F29" s="45">
        <v>0.01667</v>
      </c>
      <c r="G29" s="40">
        <f t="shared" si="1"/>
        <v>0.1666666667</v>
      </c>
      <c r="H29" s="4">
        <f>A!$B$3 * 3</f>
        <v>224.9868</v>
      </c>
      <c r="I29" s="4">
        <f>A!$B$2*E29</f>
        <v>0</v>
      </c>
      <c r="J29" s="9">
        <f>F29 * (D29*I29-(A!$B$4*(G29+B29/H29)^(1/2)))</f>
        <v>-0.05882534601</v>
      </c>
      <c r="K29" s="66">
        <f>F29 * ((D29+L29)*I29-(A!$B$4*(G29+(B29+J29)/H29)^(1/2)))</f>
        <v>-0.05878580843</v>
      </c>
      <c r="L29" s="9">
        <f>F29 * (B29*(A!$B$8-D29)/(A!$B$12*A!$B$10))</f>
        <v>0.0004887223253</v>
      </c>
      <c r="M29" s="9">
        <f>F29 * ((B29+J29)*(A!$B$8-(D29+L29))/(A!$B$12*A!$B$10))</f>
        <v>0.0004833288231</v>
      </c>
    </row>
    <row r="30">
      <c r="A30" s="37" t="s">
        <v>144</v>
      </c>
      <c r="B30" s="9">
        <f t="shared" si="2"/>
        <v>6.219270458</v>
      </c>
      <c r="C30" s="37" t="s">
        <v>145</v>
      </c>
      <c r="D30" s="36">
        <f t="shared" si="3"/>
        <v>0.6098769172</v>
      </c>
      <c r="E30" s="5">
        <v>0.0</v>
      </c>
      <c r="F30" s="45">
        <v>0.01667</v>
      </c>
      <c r="G30" s="40">
        <f t="shared" si="1"/>
        <v>0.1666666667</v>
      </c>
      <c r="H30" s="4">
        <f>A!$B$3 * 3</f>
        <v>224.9868</v>
      </c>
      <c r="I30" s="4">
        <f>A!$B$2*E30</f>
        <v>0</v>
      </c>
      <c r="J30" s="9">
        <f>F30 * (D30*I30-(A!$B$4*(G30+B30/H30)^(1/2)))</f>
        <v>-0.05878582172</v>
      </c>
      <c r="K30" s="66">
        <f>F30 * ((D30+L30)*I30-(A!$B$4*(G30+(B30+J30)/H30)^(1/2)))</f>
        <v>-0.05874628413</v>
      </c>
      <c r="L30" s="9">
        <f>F30 * (B30*(A!$B$8-D30)/(A!$B$12*A!$B$10))</f>
        <v>0.0004833348521</v>
      </c>
      <c r="M30" s="9">
        <f>F30 * ((B30+J30)*(A!$B$8-(D30+L30))/(A!$B$12*A!$B$10))</f>
        <v>0.0004779686641</v>
      </c>
    </row>
    <row r="31">
      <c r="A31" s="37" t="s">
        <v>146</v>
      </c>
      <c r="B31" s="9">
        <f t="shared" si="2"/>
        <v>6.160504405</v>
      </c>
      <c r="C31" s="37" t="s">
        <v>147</v>
      </c>
      <c r="D31" s="36">
        <f t="shared" si="3"/>
        <v>0.610357569</v>
      </c>
      <c r="E31" s="5">
        <v>0.0</v>
      </c>
      <c r="F31" s="45">
        <v>0.01667</v>
      </c>
      <c r="G31" s="40">
        <f t="shared" si="1"/>
        <v>0.1666666667</v>
      </c>
      <c r="H31" s="4">
        <f>A!$B$3 * 3</f>
        <v>224.9868</v>
      </c>
      <c r="I31" s="4">
        <f>A!$B$2*E31</f>
        <v>0</v>
      </c>
      <c r="J31" s="9">
        <f>F31 * (D31*I31-(A!$B$4*(G31+B31/H31)^(1/2)))</f>
        <v>-0.05874629743</v>
      </c>
      <c r="K31" s="66">
        <f>F31 * ((D31+L31)*I31-(A!$B$4*(G31+(B31+J31)/H31)^(1/2)))</f>
        <v>-0.05870675983</v>
      </c>
      <c r="L31" s="9">
        <f>F31 * (B31*(A!$B$8-D31)/(A!$B$12*A!$B$10))</f>
        <v>0.0004779746256</v>
      </c>
      <c r="M31" s="9">
        <f>F31 * ((B31+J31)*(A!$B$8-(D31+L31))/(A!$B$12*A!$B$10))</f>
        <v>0.0004726354375</v>
      </c>
    </row>
    <row r="32">
      <c r="A32" s="37" t="s">
        <v>148</v>
      </c>
      <c r="B32" s="9">
        <f t="shared" si="2"/>
        <v>6.101777876</v>
      </c>
      <c r="C32" s="37" t="s">
        <v>149</v>
      </c>
      <c r="D32" s="36">
        <f t="shared" si="3"/>
        <v>0.610832874</v>
      </c>
      <c r="E32" s="5">
        <v>0.0</v>
      </c>
      <c r="F32" s="45">
        <v>0.01667</v>
      </c>
      <c r="G32" s="40">
        <f t="shared" si="1"/>
        <v>0.1666666667</v>
      </c>
      <c r="H32" s="4">
        <f>A!$B$3 * 3</f>
        <v>224.9868</v>
      </c>
      <c r="I32" s="4">
        <f>A!$B$2*E32</f>
        <v>0</v>
      </c>
      <c r="J32" s="9">
        <f>F32 * (D32*I32-(A!$B$4*(G32+B32/H32)^(1/2)))</f>
        <v>-0.05870677314</v>
      </c>
      <c r="K32" s="66">
        <f>F32 * ((D32+L32)*I32-(A!$B$4*(G32+(B32+J32)/H32)^(1/2)))</f>
        <v>-0.05866723553</v>
      </c>
      <c r="L32" s="9">
        <f>F32 * (B32*(A!$B$8-D32)/(A!$B$12*A!$B$10))</f>
        <v>0.0004726413322</v>
      </c>
      <c r="M32" s="9">
        <f>F32 * ((B32+J32)*(A!$B$8-(D32+L32))/(A!$B$12*A!$B$10))</f>
        <v>0.0004673288328</v>
      </c>
    </row>
    <row r="33">
      <c r="A33" s="37" t="s">
        <v>150</v>
      </c>
      <c r="B33" s="9">
        <f t="shared" si="2"/>
        <v>6.043090872</v>
      </c>
      <c r="C33" s="37" t="s">
        <v>151</v>
      </c>
      <c r="D33" s="36">
        <f t="shared" si="3"/>
        <v>0.6113028591</v>
      </c>
      <c r="E33" s="5">
        <v>0.0</v>
      </c>
      <c r="F33" s="45">
        <v>0.01667</v>
      </c>
      <c r="G33" s="40">
        <f t="shared" si="1"/>
        <v>0.1666666667</v>
      </c>
      <c r="H33" s="4">
        <f>A!$B$3 * 3</f>
        <v>224.9868</v>
      </c>
      <c r="I33" s="4">
        <f>A!$B$2*E33</f>
        <v>0</v>
      </c>
      <c r="J33" s="9">
        <f>F33 * (D33*I33-(A!$B$4*(G33+B33/H33)^(1/2)))</f>
        <v>-0.05866724885</v>
      </c>
      <c r="K33" s="66">
        <f>F33 * ((D33+L33)*I33-(A!$B$4*(G33+(B33+J33)/H33)^(1/2)))</f>
        <v>-0.05862771123</v>
      </c>
      <c r="L33" s="9">
        <f>F33 * (B33*(A!$B$8-D33)/(A!$B$12*A!$B$10))</f>
        <v>0.0004673346614</v>
      </c>
      <c r="M33" s="9">
        <f>F33 * ((B33+J33)*(A!$B$8-(D33+L33))/(A!$B$12*A!$B$10))</f>
        <v>0.0004620485415</v>
      </c>
    </row>
    <row r="34">
      <c r="A34" s="37" t="s">
        <v>152</v>
      </c>
      <c r="B34" s="9">
        <f t="shared" si="2"/>
        <v>5.984443392</v>
      </c>
      <c r="C34" s="37" t="s">
        <v>153</v>
      </c>
      <c r="D34" s="36">
        <f t="shared" si="3"/>
        <v>0.6117675507</v>
      </c>
      <c r="E34" s="5">
        <v>0.0</v>
      </c>
      <c r="F34" s="45">
        <v>0.01667</v>
      </c>
      <c r="G34" s="40">
        <f t="shared" si="1"/>
        <v>0.1666666667</v>
      </c>
      <c r="H34" s="4">
        <f>A!$B$3 * 3</f>
        <v>224.9868</v>
      </c>
      <c r="I34" s="4">
        <f>A!$B$2*E34</f>
        <v>0</v>
      </c>
      <c r="J34" s="9">
        <f>F34 * (D34*I34-(A!$B$4*(G34+B34/H34)^(1/2)))</f>
        <v>-0.05862772455</v>
      </c>
      <c r="K34" s="66">
        <f>F34 * ((D34+L34)*I34-(A!$B$4*(G34+(B34+J34)/H34)^(1/2)))</f>
        <v>-0.05858818693</v>
      </c>
      <c r="L34" s="9">
        <f>F34 * (B34*(A!$B$8-D34)/(A!$B$12*A!$B$10))</f>
        <v>0.0004620543048</v>
      </c>
      <c r="M34" s="9">
        <f>F34 * ((B34+J34)*(A!$B$8-(D34+L34))/(A!$B$12*A!$B$10))</f>
        <v>0.000456794258</v>
      </c>
    </row>
    <row r="35">
      <c r="A35" s="37" t="s">
        <v>154</v>
      </c>
      <c r="B35" s="9">
        <f t="shared" si="2"/>
        <v>5.925835436</v>
      </c>
      <c r="C35" s="37" t="s">
        <v>155</v>
      </c>
      <c r="D35" s="36">
        <f t="shared" si="3"/>
        <v>0.612226975</v>
      </c>
      <c r="E35" s="5">
        <v>0.0</v>
      </c>
      <c r="F35" s="45">
        <v>0.01667</v>
      </c>
      <c r="G35" s="40">
        <f t="shared" si="1"/>
        <v>0.1666666667</v>
      </c>
      <c r="H35" s="4">
        <f>A!$B$3 * 3</f>
        <v>224.9868</v>
      </c>
      <c r="I35" s="4">
        <f>A!$B$2*E35</f>
        <v>0</v>
      </c>
      <c r="J35" s="9">
        <f>F35 * (D35*I35-(A!$B$4*(G35+B35/H35)^(1/2)))</f>
        <v>-0.05858820026</v>
      </c>
      <c r="K35" s="66">
        <f>F35 * ((D35+L35)*I35-(A!$B$4*(G35+(B35+J35)/H35)^(1/2)))</f>
        <v>-0.05854866263</v>
      </c>
      <c r="L35" s="9">
        <f>F35 * (B35*(A!$B$8-D35)/(A!$B$12*A!$B$10))</f>
        <v>0.0004567999567</v>
      </c>
      <c r="M35" s="9">
        <f>F35 * ((B35+J35)*(A!$B$8-(D35+L35))/(A!$B$12*A!$B$10))</f>
        <v>0.0004515656789</v>
      </c>
    </row>
    <row r="36">
      <c r="A36" s="37" t="s">
        <v>156</v>
      </c>
      <c r="B36" s="9">
        <f t="shared" si="2"/>
        <v>5.867267005</v>
      </c>
      <c r="C36" s="37" t="s">
        <v>157</v>
      </c>
      <c r="D36" s="36">
        <f t="shared" si="3"/>
        <v>0.6126811578</v>
      </c>
      <c r="E36" s="5">
        <v>0.0</v>
      </c>
      <c r="F36" s="45">
        <v>0.01667</v>
      </c>
      <c r="G36" s="40">
        <f t="shared" si="1"/>
        <v>0.1666666667</v>
      </c>
      <c r="H36" s="4">
        <f>A!$B$3 * 3</f>
        <v>224.9868</v>
      </c>
      <c r="I36" s="4">
        <f>A!$B$2*E36</f>
        <v>0</v>
      </c>
      <c r="J36" s="9">
        <f>F36 * (D36*I36-(A!$B$4*(G36+B36/H36)^(1/2)))</f>
        <v>-0.05854867597</v>
      </c>
      <c r="K36" s="66">
        <f>F36 * ((D36+L36)*I36-(A!$B$4*(G36+(B36+J36)/H36)^(1/2)))</f>
        <v>-0.05850913833</v>
      </c>
      <c r="L36" s="9">
        <f>F36 * (B36*(A!$B$8-D36)/(A!$B$12*A!$B$10))</f>
        <v>0.0004515713137</v>
      </c>
      <c r="M36" s="9">
        <f>F36 * ((B36+J36)*(A!$B$8-(D36+L36))/(A!$B$12*A!$B$10))</f>
        <v>0.0004463625034</v>
      </c>
    </row>
    <row r="37">
      <c r="A37" s="37" t="s">
        <v>158</v>
      </c>
      <c r="B37" s="9">
        <f t="shared" si="2"/>
        <v>5.808738098</v>
      </c>
      <c r="C37" s="37" t="s">
        <v>159</v>
      </c>
      <c r="D37" s="36">
        <f t="shared" si="3"/>
        <v>0.6131301247</v>
      </c>
      <c r="E37" s="5">
        <v>0.0</v>
      </c>
      <c r="F37" s="45">
        <v>0.01667</v>
      </c>
      <c r="G37" s="40">
        <f t="shared" si="1"/>
        <v>0.1666666667</v>
      </c>
      <c r="H37" s="4">
        <f>A!$B$3 * 3</f>
        <v>224.9868</v>
      </c>
      <c r="I37" s="4">
        <f>A!$B$2*E37</f>
        <v>0</v>
      </c>
      <c r="J37" s="9">
        <f>F37 * (D37*I37-(A!$B$4*(G37+B37/H37)^(1/2)))</f>
        <v>-0.05850915168</v>
      </c>
      <c r="K37" s="66">
        <f>F37 * ((D37+L37)*I37-(A!$B$4*(G37+(B37+J37)/H37)^(1/2)))</f>
        <v>-0.05846961403</v>
      </c>
      <c r="L37" s="9">
        <f>F37 * (B37*(A!$B$8-D37)/(A!$B$12*A!$B$10))</f>
        <v>0.0004463680749</v>
      </c>
      <c r="M37" s="9">
        <f>F37 * ((B37+J37)*(A!$B$8-(D37+L37))/(A!$B$12*A!$B$10))</f>
        <v>0.000441184433</v>
      </c>
    </row>
    <row r="38">
      <c r="A38" s="37" t="s">
        <v>160</v>
      </c>
      <c r="B38" s="9">
        <f t="shared" si="2"/>
        <v>5.750248715</v>
      </c>
      <c r="C38" s="37" t="s">
        <v>161</v>
      </c>
      <c r="D38" s="36">
        <f t="shared" si="3"/>
        <v>0.613573901</v>
      </c>
      <c r="E38" s="5">
        <v>0.0</v>
      </c>
      <c r="F38" s="45">
        <v>0.01667</v>
      </c>
      <c r="G38" s="40">
        <f t="shared" si="1"/>
        <v>0.1666666667</v>
      </c>
      <c r="H38" s="4">
        <f>A!$B$3 * 3</f>
        <v>224.9868</v>
      </c>
      <c r="I38" s="4">
        <f>A!$B$2*E38</f>
        <v>0</v>
      </c>
      <c r="J38" s="9">
        <f>F38 * (D38*I38-(A!$B$4*(G38+B38/H38)^(1/2)))</f>
        <v>-0.05846962739</v>
      </c>
      <c r="K38" s="66">
        <f>F38 * ((D38+L38)*I38-(A!$B$4*(G38+(B38+J38)/H38)^(1/2)))</f>
        <v>-0.05843008973</v>
      </c>
      <c r="L38" s="9">
        <f>F38 * (B38*(A!$B$8-D38)/(A!$B$12*A!$B$10))</f>
        <v>0.000441189942</v>
      </c>
      <c r="M38" s="9">
        <f>F38 * ((B38+J38)*(A!$B$8-(D38+L38))/(A!$B$12*A!$B$10))</f>
        <v>0.0004360311715</v>
      </c>
    </row>
    <row r="39">
      <c r="A39" s="37" t="s">
        <v>162</v>
      </c>
      <c r="B39" s="9">
        <f t="shared" si="2"/>
        <v>5.691798856</v>
      </c>
      <c r="C39" s="37" t="s">
        <v>163</v>
      </c>
      <c r="D39" s="36">
        <f t="shared" si="3"/>
        <v>0.6140125115</v>
      </c>
      <c r="E39" s="5">
        <v>0.0</v>
      </c>
      <c r="F39" s="45">
        <v>0.01667</v>
      </c>
      <c r="G39" s="40">
        <f t="shared" si="1"/>
        <v>0.1666666667</v>
      </c>
      <c r="H39" s="4">
        <f>A!$B$3 * 3</f>
        <v>224.9868</v>
      </c>
      <c r="I39" s="4">
        <f>A!$B$2*E39</f>
        <v>0</v>
      </c>
      <c r="J39" s="9">
        <f>F39 * (D39*I39-(A!$B$4*(G39+B39/H39)^(1/2)))</f>
        <v>-0.0584301031</v>
      </c>
      <c r="K39" s="66">
        <f>F39 * ((D39+L39)*I39-(A!$B$4*(G39+(B39+J39)/H39)^(1/2)))</f>
        <v>-0.05839056543</v>
      </c>
      <c r="L39" s="9">
        <f>F39 * (B39*(A!$B$8-D39)/(A!$B$12*A!$B$10))</f>
        <v>0.0004360366187</v>
      </c>
      <c r="M39" s="9">
        <f>F39 * ((B39+J39)*(A!$B$8-(D39+L39))/(A!$B$12*A!$B$10))</f>
        <v>0.0004309024253</v>
      </c>
    </row>
    <row r="40">
      <c r="A40" s="37" t="s">
        <v>164</v>
      </c>
      <c r="B40" s="9">
        <f t="shared" si="2"/>
        <v>5.633388522</v>
      </c>
      <c r="C40" s="37" t="s">
        <v>165</v>
      </c>
      <c r="D40" s="36">
        <f t="shared" si="3"/>
        <v>0.6144459811</v>
      </c>
      <c r="E40" s="5">
        <v>0.0</v>
      </c>
      <c r="F40" s="45">
        <v>0.01667</v>
      </c>
      <c r="G40" s="40">
        <f t="shared" si="1"/>
        <v>0.1666666667</v>
      </c>
      <c r="H40" s="4">
        <f>A!$B$3 * 3</f>
        <v>224.9868</v>
      </c>
      <c r="I40" s="4">
        <f>A!$B$2*E40</f>
        <v>0</v>
      </c>
      <c r="J40" s="9">
        <f>F40 * (D40*I40-(A!$B$4*(G40+B40/H40)^(1/2)))</f>
        <v>-0.05839057881</v>
      </c>
      <c r="K40" s="66">
        <f>F40 * ((D40+L40)*I40-(A!$B$4*(G40+(B40+J40)/H40)^(1/2)))</f>
        <v>-0.05835104113</v>
      </c>
      <c r="L40" s="9">
        <f>F40 * (B40*(A!$B$8-D40)/(A!$B$12*A!$B$10))</f>
        <v>0.0004309078112</v>
      </c>
      <c r="M40" s="9">
        <f>F40 * ((B40+J40)*(A!$B$8-(D40+L40))/(A!$B$12*A!$B$10))</f>
        <v>0.0004257979027</v>
      </c>
    </row>
    <row r="41">
      <c r="A41" s="37" t="s">
        <v>166</v>
      </c>
      <c r="B41" s="9">
        <f t="shared" si="2"/>
        <v>5.575017712</v>
      </c>
      <c r="C41" s="37" t="s">
        <v>167</v>
      </c>
      <c r="D41" s="36">
        <f t="shared" si="3"/>
        <v>0.6148743339</v>
      </c>
      <c r="E41" s="5">
        <v>0.0</v>
      </c>
      <c r="F41" s="45">
        <v>0.01667</v>
      </c>
      <c r="G41" s="40">
        <f t="shared" si="1"/>
        <v>0.1666666667</v>
      </c>
      <c r="H41" s="4">
        <f>A!$B$3 * 3</f>
        <v>224.9868</v>
      </c>
      <c r="I41" s="4">
        <f>A!$B$2*E41</f>
        <v>0</v>
      </c>
      <c r="J41" s="9">
        <f>F41 * (D41*I41-(A!$B$4*(G41+B41/H41)^(1/2)))</f>
        <v>-0.05835105452</v>
      </c>
      <c r="K41" s="66">
        <f>F41 * ((D41+L41)*I41-(A!$B$4*(G41+(B41+J41)/H41)^(1/2)))</f>
        <v>-0.05831151683</v>
      </c>
      <c r="L41" s="9">
        <f>F41 * (B41*(A!$B$8-D41)/(A!$B$12*A!$B$10))</f>
        <v>0.0004258032281</v>
      </c>
      <c r="M41" s="9">
        <f>F41 * ((B41+J41)*(A!$B$8-(D41+L41))/(A!$B$12*A!$B$10))</f>
        <v>0.0004207173148</v>
      </c>
    </row>
    <row r="42">
      <c r="A42" s="37" t="s">
        <v>168</v>
      </c>
      <c r="B42" s="9">
        <f t="shared" si="2"/>
        <v>5.516686426</v>
      </c>
      <c r="C42" s="37" t="s">
        <v>169</v>
      </c>
      <c r="D42" s="36">
        <f t="shared" si="3"/>
        <v>0.6152975942</v>
      </c>
      <c r="E42" s="5">
        <v>0.0</v>
      </c>
      <c r="F42" s="45">
        <v>0.01667</v>
      </c>
      <c r="G42" s="40">
        <f t="shared" si="1"/>
        <v>0.1666666667</v>
      </c>
      <c r="H42" s="4">
        <f>A!$B$3 * 3</f>
        <v>224.9868</v>
      </c>
      <c r="I42" s="4">
        <f>A!$B$2*E42</f>
        <v>0</v>
      </c>
      <c r="J42" s="9">
        <f>F42 * (D42*I42-(A!$B$4*(G42+B42/H42)^(1/2)))</f>
        <v>-0.05831153023</v>
      </c>
      <c r="K42" s="66">
        <f>F42 * ((D42+L42)*I42-(A!$B$4*(G42+(B42+J42)/H42)^(1/2)))</f>
        <v>-0.05827199253</v>
      </c>
      <c r="L42" s="9">
        <f>F42 * (B42*(A!$B$8-D42)/(A!$B$12*A!$B$10))</f>
        <v>0.0004207225803</v>
      </c>
      <c r="M42" s="9">
        <f>F42 * ((B42+J42)*(A!$B$8-(D42+L42))/(A!$B$12*A!$B$10))</f>
        <v>0.0004156603744</v>
      </c>
    </row>
    <row r="43">
      <c r="A43" s="37" t="s">
        <v>170</v>
      </c>
      <c r="B43" s="9">
        <f t="shared" si="2"/>
        <v>5.458394665</v>
      </c>
      <c r="C43" s="37" t="s">
        <v>171</v>
      </c>
      <c r="D43" s="36">
        <f t="shared" si="3"/>
        <v>0.6157157857</v>
      </c>
      <c r="E43" s="5">
        <v>0.0</v>
      </c>
      <c r="F43" s="45">
        <v>0.01667</v>
      </c>
      <c r="G43" s="40">
        <f t="shared" si="1"/>
        <v>0.1666666667</v>
      </c>
      <c r="H43" s="4">
        <f>A!$B$3 * 3</f>
        <v>224.9868</v>
      </c>
      <c r="I43" s="4">
        <f>A!$B$2*E43</f>
        <v>0</v>
      </c>
      <c r="J43" s="9">
        <f>F43 * (D43*I43-(A!$B$4*(G43+B43/H43)^(1/2)))</f>
        <v>-0.05827200593</v>
      </c>
      <c r="K43" s="66">
        <f>F43 * ((D43+L43)*I43-(A!$B$4*(G43+(B43+J43)/H43)^(1/2)))</f>
        <v>-0.05823246823</v>
      </c>
      <c r="L43" s="9">
        <f>F43 * (B43*(A!$B$8-D43)/(A!$B$12*A!$B$10))</f>
        <v>0.0004156655806</v>
      </c>
      <c r="M43" s="9">
        <f>F43 * ((B43+J43)*(A!$B$8-(D43+L43))/(A!$B$12*A!$B$10))</f>
        <v>0.0004106267969</v>
      </c>
    </row>
    <row r="44">
      <c r="A44" s="37" t="s">
        <v>172</v>
      </c>
      <c r="B44" s="9">
        <f t="shared" si="2"/>
        <v>5.400142428</v>
      </c>
      <c r="C44" s="37" t="s">
        <v>173</v>
      </c>
      <c r="D44" s="36">
        <f t="shared" si="3"/>
        <v>0.6161289318</v>
      </c>
      <c r="E44" s="5">
        <v>0.0</v>
      </c>
      <c r="F44" s="45">
        <v>0.01667</v>
      </c>
      <c r="G44" s="40">
        <f t="shared" si="1"/>
        <v>0.1666666667</v>
      </c>
      <c r="H44" s="4">
        <f>A!$B$3 * 3</f>
        <v>224.9868</v>
      </c>
      <c r="I44" s="4">
        <f>A!$B$2*E44</f>
        <v>0</v>
      </c>
      <c r="J44" s="9">
        <f>F44 * (D44*I44-(A!$B$4*(G44+B44/H44)^(1/2)))</f>
        <v>-0.05823248164</v>
      </c>
      <c r="K44" s="66">
        <f>F44 * ((D44+L44)*I44-(A!$B$4*(G44+(B44+J44)/H44)^(1/2)))</f>
        <v>-0.05819294393</v>
      </c>
      <c r="L44" s="9">
        <f>F44 * (B44*(A!$B$8-D44)/(A!$B$12*A!$B$10))</f>
        <v>0.0004106319445</v>
      </c>
      <c r="M44" s="9">
        <f>F44 * ((B44+J44)*(A!$B$8-(D44+L44))/(A!$B$12*A!$B$10))</f>
        <v>0.0004056162997</v>
      </c>
    </row>
    <row r="45">
      <c r="A45" s="37" t="s">
        <v>174</v>
      </c>
      <c r="B45" s="9">
        <f t="shared" si="2"/>
        <v>5.341929715</v>
      </c>
      <c r="C45" s="37" t="s">
        <v>175</v>
      </c>
      <c r="D45" s="36">
        <f t="shared" si="3"/>
        <v>0.616537056</v>
      </c>
      <c r="E45" s="5">
        <v>0.0</v>
      </c>
      <c r="F45" s="45">
        <v>0.01667</v>
      </c>
      <c r="G45" s="40">
        <f t="shared" si="1"/>
        <v>0.1666666667</v>
      </c>
      <c r="H45" s="4">
        <f>A!$B$3 * 3</f>
        <v>224.9868</v>
      </c>
      <c r="I45" s="4">
        <f>A!$B$2*E45</f>
        <v>0</v>
      </c>
      <c r="J45" s="9">
        <f>F45 * (D45*I45-(A!$B$4*(G45+B45/H45)^(1/2)))</f>
        <v>-0.05819295735</v>
      </c>
      <c r="K45" s="66">
        <f>F45 * ((D45+L45)*I45-(A!$B$4*(G45+(B45+J45)/H45)^(1/2)))</f>
        <v>-0.05815341963</v>
      </c>
      <c r="L45" s="9">
        <f>F45 * (B45*(A!$B$8-D45)/(A!$B$12*A!$B$10))</f>
        <v>0.0004056213894</v>
      </c>
      <c r="M45" s="9">
        <f>F45 * ((B45+J45)*(A!$B$8-(D45+L45))/(A!$B$12*A!$B$10))</f>
        <v>0.0004006286026</v>
      </c>
    </row>
    <row r="46">
      <c r="A46" s="37" t="s">
        <v>176</v>
      </c>
      <c r="B46" s="9">
        <f t="shared" si="2"/>
        <v>5.283756527</v>
      </c>
      <c r="C46" s="37" t="s">
        <v>177</v>
      </c>
      <c r="D46" s="36">
        <f t="shared" si="3"/>
        <v>0.616940181</v>
      </c>
      <c r="E46" s="5">
        <v>0.0</v>
      </c>
      <c r="F46" s="45">
        <v>0.01667</v>
      </c>
      <c r="G46" s="40">
        <f t="shared" si="1"/>
        <v>0.1666666667</v>
      </c>
      <c r="H46" s="4">
        <f>A!$B$3 * 3</f>
        <v>224.9868</v>
      </c>
      <c r="I46" s="4">
        <f>A!$B$2*E46</f>
        <v>0</v>
      </c>
      <c r="J46" s="9">
        <f>F46 * (D46*I46-(A!$B$4*(G46+B46/H46)^(1/2)))</f>
        <v>-0.05815343306</v>
      </c>
      <c r="K46" s="66">
        <f>F46 * ((D46+L46)*I46-(A!$B$4*(G46+(B46+J46)/H46)^(1/2)))</f>
        <v>-0.05811389533</v>
      </c>
      <c r="L46" s="9">
        <f>F46 * (B46*(A!$B$8-D46)/(A!$B$12*A!$B$10))</f>
        <v>0.0004006336348</v>
      </c>
      <c r="M46" s="9">
        <f>F46 * ((B46+J46)*(A!$B$8-(D46+L46))/(A!$B$12*A!$B$10))</f>
        <v>0.0003956634272</v>
      </c>
    </row>
    <row r="47">
      <c r="A47" s="37" t="s">
        <v>178</v>
      </c>
      <c r="B47" s="9">
        <f t="shared" si="2"/>
        <v>5.225622862</v>
      </c>
      <c r="C47" s="37" t="s">
        <v>179</v>
      </c>
      <c r="D47" s="36">
        <f t="shared" si="3"/>
        <v>0.6173383295</v>
      </c>
      <c r="E47" s="5">
        <v>0.0</v>
      </c>
      <c r="F47" s="45">
        <v>0.01667</v>
      </c>
      <c r="G47" s="40">
        <f t="shared" si="1"/>
        <v>0.1666666667</v>
      </c>
      <c r="H47" s="4">
        <f>A!$B$3 * 3</f>
        <v>224.9868</v>
      </c>
      <c r="I47" s="4">
        <f>A!$B$2*E47</f>
        <v>0</v>
      </c>
      <c r="J47" s="9">
        <f>F47 * (D47*I47-(A!$B$4*(G47+B47/H47)^(1/2)))</f>
        <v>-0.05811390877</v>
      </c>
      <c r="K47" s="66">
        <f>F47 * ((D47+L47)*I47-(A!$B$4*(G47+(B47+J47)/H47)^(1/2)))</f>
        <v>-0.05807437103</v>
      </c>
      <c r="L47" s="9">
        <f>F47 * (B47*(A!$B$8-D47)/(A!$B$12*A!$B$10))</f>
        <v>0.0003956684026</v>
      </c>
      <c r="M47" s="9">
        <f>F47 * ((B47+J47)*(A!$B$8-(D47+L47))/(A!$B$12*A!$B$10))</f>
        <v>0.0003907204975</v>
      </c>
    </row>
    <row r="48">
      <c r="A48" s="37" t="s">
        <v>180</v>
      </c>
      <c r="B48" s="9">
        <f t="shared" si="2"/>
        <v>5.167528722</v>
      </c>
      <c r="C48" s="37" t="s">
        <v>181</v>
      </c>
      <c r="D48" s="36">
        <f t="shared" si="3"/>
        <v>0.6177315239</v>
      </c>
      <c r="E48" s="5">
        <v>0.0</v>
      </c>
      <c r="F48" s="45">
        <v>0.01667</v>
      </c>
      <c r="G48" s="40">
        <f t="shared" si="1"/>
        <v>0.1666666667</v>
      </c>
      <c r="H48" s="4">
        <f>A!$B$3 * 3</f>
        <v>224.9868</v>
      </c>
      <c r="I48" s="4">
        <f>A!$B$2*E48</f>
        <v>0</v>
      </c>
      <c r="J48" s="9">
        <f>F48 * (D48*I48-(A!$B$4*(G48+B48/H48)^(1/2)))</f>
        <v>-0.05807438448</v>
      </c>
      <c r="K48" s="66">
        <f>F48 * ((D48+L48)*I48-(A!$B$4*(G48+(B48+J48)/H48)^(1/2)))</f>
        <v>-0.05803484672</v>
      </c>
      <c r="L48" s="9">
        <f>F48 * (B48*(A!$B$8-D48)/(A!$B$12*A!$B$10))</f>
        <v>0.0003907254167</v>
      </c>
      <c r="M48" s="9">
        <f>F48 * ((B48+J48)*(A!$B$8-(D48+L48))/(A!$B$12*A!$B$10))</f>
        <v>0.0003857995394</v>
      </c>
    </row>
    <row r="49">
      <c r="A49" s="37" t="s">
        <v>182</v>
      </c>
      <c r="B49" s="9">
        <f t="shared" si="2"/>
        <v>5.109474107</v>
      </c>
      <c r="C49" s="37" t="s">
        <v>183</v>
      </c>
      <c r="D49" s="36">
        <f t="shared" si="3"/>
        <v>0.6181197864</v>
      </c>
      <c r="E49" s="5">
        <v>0.0</v>
      </c>
      <c r="F49" s="45">
        <v>0.01667</v>
      </c>
      <c r="G49" s="40">
        <f t="shared" si="1"/>
        <v>0.1666666667</v>
      </c>
      <c r="H49" s="4">
        <f>A!$B$3 * 3</f>
        <v>224.9868</v>
      </c>
      <c r="I49" s="4">
        <f>A!$B$2*E49</f>
        <v>0</v>
      </c>
      <c r="J49" s="9">
        <f>F49 * (D49*I49-(A!$B$4*(G49+B49/H49)^(1/2)))</f>
        <v>-0.05803486019</v>
      </c>
      <c r="K49" s="66">
        <f>F49 * ((D49+L49)*I49-(A!$B$4*(G49+(B49+J49)/H49)^(1/2)))</f>
        <v>-0.05799532242</v>
      </c>
      <c r="L49" s="9">
        <f>F49 * (B49*(A!$B$8-D49)/(A!$B$12*A!$B$10))</f>
        <v>0.0003858044031</v>
      </c>
      <c r="M49" s="9">
        <f>F49 * ((B49+J49)*(A!$B$8-(D49+L49))/(A!$B$12*A!$B$10))</f>
        <v>0.000380900281</v>
      </c>
    </row>
    <row r="50">
      <c r="A50" s="37" t="s">
        <v>184</v>
      </c>
      <c r="B50" s="9">
        <f t="shared" si="2"/>
        <v>5.051459016</v>
      </c>
      <c r="C50" s="37" t="s">
        <v>185</v>
      </c>
      <c r="D50" s="36">
        <f t="shared" si="3"/>
        <v>0.6185031388</v>
      </c>
      <c r="E50" s="5">
        <v>0.0</v>
      </c>
      <c r="F50" s="45">
        <v>0.01667</v>
      </c>
      <c r="G50" s="40">
        <f t="shared" si="1"/>
        <v>0.1666666667</v>
      </c>
      <c r="H50" s="4">
        <f>A!$B$3 * 3</f>
        <v>224.9868</v>
      </c>
      <c r="I50" s="4">
        <f>A!$B$2*E50</f>
        <v>0</v>
      </c>
      <c r="J50" s="9">
        <f>F50 * (D50*I50-(A!$B$4*(G50+B50/H50)^(1/2)))</f>
        <v>-0.0579953359</v>
      </c>
      <c r="K50" s="66">
        <f>F50 * ((D50+L50)*I50-(A!$B$4*(G50+(B50+J50)/H50)^(1/2)))</f>
        <v>-0.05795579812</v>
      </c>
      <c r="L50" s="9">
        <f>F50 * (B50*(A!$B$8-D50)/(A!$B$12*A!$B$10))</f>
        <v>0.0003809050897</v>
      </c>
      <c r="M50" s="9">
        <f>F50 * ((B50+J50)*(A!$B$8-(D50+L50))/(A!$B$12*A!$B$10))</f>
        <v>0.0003760224524</v>
      </c>
    </row>
    <row r="51">
      <c r="A51" s="37" t="s">
        <v>186</v>
      </c>
      <c r="B51" s="9">
        <f t="shared" si="2"/>
        <v>4.993483449</v>
      </c>
      <c r="C51" s="37" t="s">
        <v>187</v>
      </c>
      <c r="D51" s="36">
        <f t="shared" si="3"/>
        <v>0.6188816025</v>
      </c>
      <c r="E51" s="5">
        <v>0.0</v>
      </c>
      <c r="F51" s="45">
        <v>0.01667</v>
      </c>
      <c r="G51" s="40">
        <f t="shared" si="1"/>
        <v>0.1666666667</v>
      </c>
      <c r="H51" s="4">
        <f>A!$B$3 * 3</f>
        <v>224.9868</v>
      </c>
      <c r="I51" s="4">
        <f>A!$B$2*E51</f>
        <v>0</v>
      </c>
      <c r="J51" s="9">
        <f>F51 * (D51*I51-(A!$B$4*(G51+B51/H51)^(1/2)))</f>
        <v>-0.05795581161</v>
      </c>
      <c r="K51" s="66">
        <f>F51 * ((D51+L51)*I51-(A!$B$4*(G51+(B51+J51)/H51)^(1/2)))</f>
        <v>-0.05791627382</v>
      </c>
      <c r="L51" s="9">
        <f>F51 * (B51*(A!$B$8-D51)/(A!$B$12*A!$B$10))</f>
        <v>0.0003760272066</v>
      </c>
      <c r="M51" s="9">
        <f>F51 * ((B51+J51)*(A!$B$8-(D51+L51))/(A!$B$12*A!$B$10))</f>
        <v>0.0003711657856</v>
      </c>
    </row>
    <row r="52">
      <c r="A52" s="37" t="s">
        <v>188</v>
      </c>
      <c r="B52" s="9">
        <f t="shared" si="2"/>
        <v>4.935547406</v>
      </c>
      <c r="C52" s="37" t="s">
        <v>189</v>
      </c>
      <c r="D52" s="36">
        <f t="shared" si="3"/>
        <v>0.619255199</v>
      </c>
      <c r="E52" s="5">
        <v>0.0</v>
      </c>
      <c r="F52" s="45">
        <v>0.01667</v>
      </c>
      <c r="G52" s="40">
        <f t="shared" si="1"/>
        <v>0.1666666667</v>
      </c>
      <c r="H52" s="4">
        <f>A!$B$3 * 3</f>
        <v>224.9868</v>
      </c>
      <c r="I52" s="4">
        <f>A!$B$2*E52</f>
        <v>0</v>
      </c>
      <c r="J52" s="9">
        <f>F52 * (D52*I52-(A!$B$4*(G52+B52/H52)^(1/2)))</f>
        <v>-0.05791628732</v>
      </c>
      <c r="K52" s="66">
        <f>F52 * ((D52+L52)*I52-(A!$B$4*(G52+(B52+J52)/H52)^(1/2)))</f>
        <v>-0.05787674952</v>
      </c>
      <c r="L52" s="9">
        <f>F52 * (B52*(A!$B$8-D52)/(A!$B$12*A!$B$10))</f>
        <v>0.0003711704859</v>
      </c>
      <c r="M52" s="9">
        <f>F52 * ((B52+J52)*(A!$B$8-(D52+L52))/(A!$B$12*A!$B$10))</f>
        <v>0.0003663300146</v>
      </c>
    </row>
    <row r="53">
      <c r="A53" s="37" t="s">
        <v>190</v>
      </c>
      <c r="B53" s="9">
        <f t="shared" si="2"/>
        <v>4.877650887</v>
      </c>
      <c r="C53" s="37" t="s">
        <v>191</v>
      </c>
      <c r="D53" s="36">
        <f t="shared" si="3"/>
        <v>0.6196239493</v>
      </c>
      <c r="E53" s="5">
        <v>0.0</v>
      </c>
      <c r="F53" s="45">
        <v>0.01667</v>
      </c>
      <c r="G53" s="40">
        <f t="shared" si="1"/>
        <v>0.1666666667</v>
      </c>
      <c r="H53" s="4">
        <f>A!$B$3 * 3</f>
        <v>224.9868</v>
      </c>
      <c r="I53" s="4">
        <f>A!$B$2*E53</f>
        <v>0</v>
      </c>
      <c r="J53" s="9">
        <f>F53 * (D53*I53-(A!$B$4*(G53+B53/H53)^(1/2)))</f>
        <v>-0.05787676302</v>
      </c>
      <c r="K53" s="66">
        <f>F53 * ((D53+L53)*I53-(A!$B$4*(G53+(B53+J53)/H53)^(1/2)))</f>
        <v>-0.05783722522</v>
      </c>
      <c r="L53" s="9">
        <f>F53 * (B53*(A!$B$8-D53)/(A!$B$12*A!$B$10))</f>
        <v>0.0003663346616</v>
      </c>
      <c r="M53" s="9">
        <f>F53 * ((B53+J53)*(A!$B$8-(D53+L53))/(A!$B$12*A!$B$10))</f>
        <v>0.0003615148755</v>
      </c>
    </row>
    <row r="54">
      <c r="A54" s="37" t="s">
        <v>192</v>
      </c>
      <c r="B54" s="9">
        <f t="shared" si="2"/>
        <v>4.819793893</v>
      </c>
      <c r="C54" s="37" t="s">
        <v>193</v>
      </c>
      <c r="D54" s="36">
        <f t="shared" si="3"/>
        <v>0.6199878741</v>
      </c>
      <c r="E54" s="5">
        <v>0.0</v>
      </c>
      <c r="F54" s="45">
        <v>0.01667</v>
      </c>
      <c r="G54" s="40">
        <f t="shared" si="1"/>
        <v>0.1666666667</v>
      </c>
      <c r="H54" s="4">
        <f>A!$B$3 * 3</f>
        <v>224.9868</v>
      </c>
      <c r="I54" s="4">
        <f>A!$B$2*E54</f>
        <v>0</v>
      </c>
      <c r="J54" s="9">
        <f>F54 * (D54*I54-(A!$B$4*(G54+B54/H54)^(1/2)))</f>
        <v>-0.05783723873</v>
      </c>
      <c r="K54" s="66">
        <f>F54 * ((D54+L54)*I54-(A!$B$4*(G54+(B54+J54)/H54)^(1/2)))</f>
        <v>-0.05779770092</v>
      </c>
      <c r="L54" s="9">
        <f>F54 * (B54*(A!$B$8-D54)/(A!$B$12*A!$B$10))</f>
        <v>0.0003615194697</v>
      </c>
      <c r="M54" s="9">
        <f>F54 * ((B54+J54)*(A!$B$8-(D54+L54))/(A!$B$12*A!$B$10))</f>
        <v>0.0003567201063</v>
      </c>
    </row>
    <row r="55">
      <c r="A55" s="37" t="s">
        <v>194</v>
      </c>
      <c r="B55" s="9">
        <f t="shared" si="2"/>
        <v>4.761976423</v>
      </c>
      <c r="C55" s="37" t="s">
        <v>195</v>
      </c>
      <c r="D55" s="36">
        <f t="shared" si="3"/>
        <v>0.6203469938</v>
      </c>
      <c r="E55" s="5">
        <v>0.0</v>
      </c>
      <c r="F55" s="45">
        <v>0.01667</v>
      </c>
      <c r="G55" s="40">
        <f t="shared" si="1"/>
        <v>0.1666666667</v>
      </c>
      <c r="H55" s="4">
        <f>A!$B$3 * 3</f>
        <v>224.9868</v>
      </c>
      <c r="I55" s="4">
        <f>A!$B$2*E55</f>
        <v>0</v>
      </c>
      <c r="J55" s="9">
        <f>F55 * (D55*I55-(A!$B$4*(G55+B55/H55)^(1/2)))</f>
        <v>-0.05779771444</v>
      </c>
      <c r="K55" s="66">
        <f>F55 * ((D55+L55)*I55-(A!$B$4*(G55+(B55+J55)/H55)^(1/2)))</f>
        <v>-0.05775817662</v>
      </c>
      <c r="L55" s="9">
        <f>F55 * (B55*(A!$B$8-D55)/(A!$B$12*A!$B$10))</f>
        <v>0.0003567246482</v>
      </c>
      <c r="M55" s="9">
        <f>F55 * ((B55+J55)*(A!$B$8-(D55+L55))/(A!$B$12*A!$B$10))</f>
        <v>0.0003519454467</v>
      </c>
    </row>
    <row r="56">
      <c r="A56" s="37" t="s">
        <v>196</v>
      </c>
      <c r="B56" s="9">
        <f t="shared" si="2"/>
        <v>4.704198478</v>
      </c>
      <c r="C56" s="37" t="s">
        <v>197</v>
      </c>
      <c r="D56" s="36">
        <f t="shared" si="3"/>
        <v>0.6207013289</v>
      </c>
      <c r="E56" s="5">
        <v>0.0</v>
      </c>
      <c r="F56" s="45">
        <v>0.01667</v>
      </c>
      <c r="G56" s="40">
        <f t="shared" si="1"/>
        <v>0.1666666667</v>
      </c>
      <c r="H56" s="4">
        <f>A!$B$3 * 3</f>
        <v>224.9868</v>
      </c>
      <c r="I56" s="4">
        <f>A!$B$2*E56</f>
        <v>0</v>
      </c>
      <c r="J56" s="9">
        <f>F56 * (D56*I56-(A!$B$4*(G56+B56/H56)^(1/2)))</f>
        <v>-0.05775819015</v>
      </c>
      <c r="K56" s="66">
        <f>F56 * ((D56+L56)*I56-(A!$B$4*(G56+(B56+J56)/H56)^(1/2)))</f>
        <v>-0.05771865232</v>
      </c>
      <c r="L56" s="9">
        <f>F56 * (B56*(A!$B$8-D56)/(A!$B$12*A!$B$10))</f>
        <v>0.0003519499369</v>
      </c>
      <c r="M56" s="9">
        <f>F56 * ((B56+J56)*(A!$B$8-(D56+L56))/(A!$B$12*A!$B$10))</f>
        <v>0.0003471906385</v>
      </c>
    </row>
    <row r="57">
      <c r="A57" s="37" t="s">
        <v>198</v>
      </c>
      <c r="B57" s="9">
        <f t="shared" si="2"/>
        <v>4.646460057</v>
      </c>
      <c r="C57" s="37" t="s">
        <v>199</v>
      </c>
      <c r="D57" s="36">
        <f t="shared" si="3"/>
        <v>0.6210508992</v>
      </c>
      <c r="E57" s="5">
        <v>0.0</v>
      </c>
      <c r="F57" s="45">
        <v>0.01667</v>
      </c>
      <c r="G57" s="40">
        <f t="shared" si="1"/>
        <v>0.1666666667</v>
      </c>
      <c r="H57" s="4">
        <f>A!$B$3 * 3</f>
        <v>224.9868</v>
      </c>
      <c r="I57" s="4">
        <f>A!$B$2*E57</f>
        <v>0</v>
      </c>
      <c r="J57" s="9">
        <f>F57 * (D57*I57-(A!$B$4*(G57+B57/H57)^(1/2)))</f>
        <v>-0.05771866586</v>
      </c>
      <c r="K57" s="66">
        <f>F57 * ((D57+L57)*I57-(A!$B$4*(G57+(B57+J57)/H57)^(1/2)))</f>
        <v>-0.05767912802</v>
      </c>
      <c r="L57" s="9">
        <f>F57 * (B57*(A!$B$8-D57)/(A!$B$12*A!$B$10))</f>
        <v>0.0003471950775</v>
      </c>
      <c r="M57" s="9">
        <f>F57 * ((B57+J57)*(A!$B$8-(D57+L57))/(A!$B$12*A!$B$10))</f>
        <v>0.0003424554253</v>
      </c>
    </row>
    <row r="58">
      <c r="A58" s="37" t="s">
        <v>200</v>
      </c>
      <c r="B58" s="9">
        <f t="shared" si="2"/>
        <v>4.58876116</v>
      </c>
      <c r="C58" s="37" t="s">
        <v>201</v>
      </c>
      <c r="D58" s="36">
        <f t="shared" si="3"/>
        <v>0.6213957244</v>
      </c>
      <c r="E58" s="5">
        <v>0.0</v>
      </c>
      <c r="F58" s="45">
        <v>0.01667</v>
      </c>
      <c r="G58" s="40">
        <f t="shared" si="1"/>
        <v>0.1666666667</v>
      </c>
      <c r="H58" s="4">
        <f>A!$B$3 * 3</f>
        <v>224.9868</v>
      </c>
      <c r="I58" s="4">
        <f>A!$B$2*E58</f>
        <v>0</v>
      </c>
      <c r="J58" s="9">
        <f>F58 * (D58*I58-(A!$B$4*(G58+B58/H58)^(1/2)))</f>
        <v>-0.05767914157</v>
      </c>
      <c r="K58" s="66">
        <f>F58 * ((D58+L58)*I58-(A!$B$4*(G58+(B58+J58)/H58)^(1/2)))</f>
        <v>-0.05763960372</v>
      </c>
      <c r="L58" s="9">
        <f>F58 * (B58*(A!$B$8-D58)/(A!$B$12*A!$B$10))</f>
        <v>0.0003424598136</v>
      </c>
      <c r="M58" s="9">
        <f>F58 * ((B58+J58)*(A!$B$8-(D58+L58))/(A!$B$12*A!$B$10))</f>
        <v>0.0003377395525</v>
      </c>
    </row>
    <row r="59">
      <c r="A59" s="37" t="s">
        <v>202</v>
      </c>
      <c r="B59" s="9">
        <f t="shared" si="2"/>
        <v>4.531101787</v>
      </c>
      <c r="C59" s="37" t="s">
        <v>203</v>
      </c>
      <c r="D59" s="36">
        <f t="shared" si="3"/>
        <v>0.6217358241</v>
      </c>
      <c r="E59" s="5">
        <v>0.0</v>
      </c>
      <c r="F59" s="45">
        <v>0.01667</v>
      </c>
      <c r="G59" s="40">
        <f t="shared" si="1"/>
        <v>0.1666666667</v>
      </c>
      <c r="H59" s="4">
        <f>A!$B$3 * 3</f>
        <v>224.9868</v>
      </c>
      <c r="I59" s="4">
        <f>A!$B$2*E59</f>
        <v>0</v>
      </c>
      <c r="J59" s="9">
        <f>F59 * (D59*I59-(A!$B$4*(G59+B59/H59)^(1/2)))</f>
        <v>-0.05763961728</v>
      </c>
      <c r="K59" s="66">
        <f>F59 * ((D59+L59)*I59-(A!$B$4*(G59+(B59+J59)/H59)^(1/2)))</f>
        <v>-0.05760007942</v>
      </c>
      <c r="L59" s="9">
        <f>F59 * (B59*(A!$B$8-D59)/(A!$B$12*A!$B$10))</f>
        <v>0.0003377438906</v>
      </c>
      <c r="M59" s="9">
        <f>F59 * ((B59+J59)*(A!$B$8-(D59+L59))/(A!$B$12*A!$B$10))</f>
        <v>0.0003330427672</v>
      </c>
    </row>
    <row r="60">
      <c r="A60" s="37" t="s">
        <v>204</v>
      </c>
      <c r="B60" s="9">
        <f t="shared" si="2"/>
        <v>4.473481939</v>
      </c>
      <c r="C60" s="37" t="s">
        <v>205</v>
      </c>
      <c r="D60" s="36">
        <f t="shared" si="3"/>
        <v>0.6220712174</v>
      </c>
      <c r="E60" s="5">
        <v>0.0</v>
      </c>
      <c r="F60" s="45">
        <v>0.01667</v>
      </c>
      <c r="G60" s="40">
        <f t="shared" si="1"/>
        <v>0.1666666667</v>
      </c>
      <c r="H60" s="4">
        <f>A!$B$3 * 3</f>
        <v>224.9868</v>
      </c>
      <c r="I60" s="4">
        <f>A!$B$2*E60</f>
        <v>0</v>
      </c>
      <c r="J60" s="9">
        <f>F60 * (D60*I60-(A!$B$4*(G60+B60/H60)^(1/2)))</f>
        <v>-0.05760009299</v>
      </c>
      <c r="K60" s="66">
        <f>F60 * ((D60+L60)*I60-(A!$B$4*(G60+(B60+J60)/H60)^(1/2)))</f>
        <v>-0.05756055512</v>
      </c>
      <c r="L60" s="9">
        <f>F60 * (B60*(A!$B$8-D60)/(A!$B$12*A!$B$10))</f>
        <v>0.0003330470557</v>
      </c>
      <c r="M60" s="9">
        <f>F60 * ((B60+J60)*(A!$B$8-(D60+L60))/(A!$B$12*A!$B$10))</f>
        <v>0.0003283648185</v>
      </c>
    </row>
    <row r="61">
      <c r="A61" s="37" t="s">
        <v>206</v>
      </c>
      <c r="B61" s="9">
        <f t="shared" si="2"/>
        <v>4.415901615</v>
      </c>
      <c r="C61" s="37" t="s">
        <v>207</v>
      </c>
      <c r="D61" s="36">
        <f t="shared" si="3"/>
        <v>0.6224019234</v>
      </c>
      <c r="E61" s="5">
        <v>0.0</v>
      </c>
      <c r="F61" s="45">
        <v>0.01667</v>
      </c>
      <c r="G61" s="40">
        <f t="shared" si="1"/>
        <v>0.1666666667</v>
      </c>
      <c r="H61" s="4">
        <f>A!$B$3 * 3</f>
        <v>224.9868</v>
      </c>
      <c r="I61" s="4">
        <f>A!$B$2*E61</f>
        <v>0</v>
      </c>
      <c r="J61" s="9">
        <f>F61 * (D61*I61-(A!$B$4*(G61+B61/H61)^(1/2)))</f>
        <v>-0.0575605687</v>
      </c>
      <c r="K61" s="66">
        <f>F61 * ((D61+L61)*I61-(A!$B$4*(G61+(B61+J61)/H61)^(1/2)))</f>
        <v>-0.05752103082</v>
      </c>
      <c r="L61" s="9">
        <f>F61 * (B61*(A!$B$8-D61)/(A!$B$12*A!$B$10))</f>
        <v>0.0003283690578</v>
      </c>
      <c r="M61" s="9">
        <f>F61 * ((B61+J61)*(A!$B$8-(D61+L61))/(A!$B$12*A!$B$10))</f>
        <v>0.0003237054572</v>
      </c>
    </row>
    <row r="62">
      <c r="A62" s="37" t="s">
        <v>208</v>
      </c>
      <c r="B62" s="9">
        <f t="shared" si="2"/>
        <v>4.358360815</v>
      </c>
      <c r="C62" s="37" t="s">
        <v>209</v>
      </c>
      <c r="D62" s="36">
        <f t="shared" si="3"/>
        <v>0.6227279606</v>
      </c>
      <c r="E62" s="5">
        <v>0.0</v>
      </c>
      <c r="F62" s="45">
        <v>0.01667</v>
      </c>
      <c r="G62" s="40">
        <f t="shared" si="1"/>
        <v>0.1666666667</v>
      </c>
      <c r="H62" s="4">
        <f>A!$B$3 * 3</f>
        <v>224.9868</v>
      </c>
      <c r="I62" s="4">
        <f>A!$B$2*E62</f>
        <v>0</v>
      </c>
      <c r="J62" s="9">
        <f>F62 * (D62*I62-(A!$B$4*(G62+B62/H62)^(1/2)))</f>
        <v>-0.0575210444</v>
      </c>
      <c r="K62" s="66">
        <f>F62 * ((D62+L62)*I62-(A!$B$4*(G62+(B62+J62)/H62)^(1/2)))</f>
        <v>-0.05748150652</v>
      </c>
      <c r="L62" s="9">
        <f>F62 * (B62*(A!$B$8-D62)/(A!$B$12*A!$B$10))</f>
        <v>0.0003237096478</v>
      </c>
      <c r="M62" s="9">
        <f>F62 * ((B62+J62)*(A!$B$8-(D62+L62))/(A!$B$12*A!$B$10))</f>
        <v>0.0003190644357</v>
      </c>
    </row>
    <row r="63">
      <c r="A63" s="37" t="s">
        <v>210</v>
      </c>
      <c r="B63" s="9">
        <f t="shared" si="2"/>
        <v>4.300859539</v>
      </c>
      <c r="C63" s="37" t="s">
        <v>211</v>
      </c>
      <c r="D63" s="36">
        <f t="shared" si="3"/>
        <v>0.6230493477</v>
      </c>
      <c r="E63" s="5">
        <v>0.0</v>
      </c>
      <c r="F63" s="45">
        <v>0.01667</v>
      </c>
      <c r="G63" s="40">
        <f t="shared" si="1"/>
        <v>0.1666666667</v>
      </c>
      <c r="H63" s="4">
        <f>A!$B$3 * 3</f>
        <v>224.9868</v>
      </c>
      <c r="I63" s="4">
        <f>A!$B$2*E63</f>
        <v>0</v>
      </c>
      <c r="J63" s="9">
        <f>F63 * (D63*I63-(A!$B$4*(G63+B63/H63)^(1/2)))</f>
        <v>-0.05748152011</v>
      </c>
      <c r="K63" s="66">
        <f>F63 * ((D63+L63)*I63-(A!$B$4*(G63+(B63+J63)/H63)^(1/2)))</f>
        <v>-0.05744198222</v>
      </c>
      <c r="L63" s="9">
        <f>F63 * (B63*(A!$B$8-D63)/(A!$B$12*A!$B$10))</f>
        <v>0.0003190685781</v>
      </c>
      <c r="M63" s="9">
        <f>F63 * ((B63+J63)*(A!$B$8-(D63+L63))/(A!$B$12*A!$B$10))</f>
        <v>0.0003144415083</v>
      </c>
    </row>
    <row r="64">
      <c r="A64" s="37" t="s">
        <v>212</v>
      </c>
      <c r="B64" s="9">
        <f t="shared" si="2"/>
        <v>4.243397788</v>
      </c>
      <c r="C64" s="37" t="s">
        <v>213</v>
      </c>
      <c r="D64" s="36">
        <f t="shared" si="3"/>
        <v>0.6233661027</v>
      </c>
      <c r="E64" s="5">
        <v>0.0</v>
      </c>
      <c r="F64" s="45">
        <v>0.01667</v>
      </c>
      <c r="G64" s="40">
        <f t="shared" si="1"/>
        <v>0.1666666667</v>
      </c>
      <c r="H64" s="4">
        <f>A!$B$3 * 3</f>
        <v>224.9868</v>
      </c>
      <c r="I64" s="4">
        <f>A!$B$2*E64</f>
        <v>0</v>
      </c>
      <c r="J64" s="9">
        <f>F64 * (D64*I64-(A!$B$4*(G64+B64/H64)^(1/2)))</f>
        <v>-0.05744199582</v>
      </c>
      <c r="K64" s="66">
        <f>F64 * ((D64+L64)*I64-(A!$B$4*(G64+(B64+J64)/H64)^(1/2)))</f>
        <v>-0.05740245792</v>
      </c>
      <c r="L64" s="9">
        <f>F64 * (B64*(A!$B$8-D64)/(A!$B$12*A!$B$10))</f>
        <v>0.000314445603</v>
      </c>
      <c r="M64" s="9">
        <f>F64 * ((B64+J64)*(A!$B$8-(D64+L64))/(A!$B$12*A!$B$10))</f>
        <v>0.0003098364309</v>
      </c>
    </row>
    <row r="65">
      <c r="A65" s="37" t="s">
        <v>214</v>
      </c>
      <c r="B65" s="9">
        <f t="shared" si="2"/>
        <v>4.185975561</v>
      </c>
      <c r="C65" s="37" t="s">
        <v>215</v>
      </c>
      <c r="D65" s="36">
        <f t="shared" si="3"/>
        <v>0.6236782437</v>
      </c>
      <c r="E65" s="5">
        <v>0.0</v>
      </c>
      <c r="F65" s="45">
        <v>0.01667</v>
      </c>
      <c r="G65" s="40">
        <f t="shared" si="1"/>
        <v>0.1666666667</v>
      </c>
      <c r="H65" s="4">
        <f>A!$B$3 * 3</f>
        <v>224.9868</v>
      </c>
      <c r="I65" s="4">
        <f>A!$B$2*E65</f>
        <v>0</v>
      </c>
      <c r="J65" s="9">
        <f>F65 * (D65*I65-(A!$B$4*(G65+B65/H65)^(1/2)))</f>
        <v>-0.05740247153</v>
      </c>
      <c r="K65" s="66">
        <f>F65 * ((D65+L65)*I65-(A!$B$4*(G65+(B65+J65)/H65)^(1/2)))</f>
        <v>-0.05736293362</v>
      </c>
      <c r="L65" s="9">
        <f>F65 * (B65*(A!$B$8-D65)/(A!$B$12*A!$B$10))</f>
        <v>0.0003098404783</v>
      </c>
      <c r="M65" s="9">
        <f>F65 * ((B65+J65)*(A!$B$8-(D65+L65))/(A!$B$12*A!$B$10))</f>
        <v>0.000305248961</v>
      </c>
    </row>
    <row r="66">
      <c r="A66" s="37" t="s">
        <v>216</v>
      </c>
      <c r="B66" s="9">
        <f t="shared" si="2"/>
        <v>4.128592859</v>
      </c>
      <c r="C66" s="37" t="s">
        <v>217</v>
      </c>
      <c r="D66" s="36">
        <f t="shared" si="3"/>
        <v>0.6239857885</v>
      </c>
      <c r="E66" s="5">
        <v>0.0</v>
      </c>
      <c r="F66" s="45">
        <v>0.01667</v>
      </c>
      <c r="G66" s="40">
        <f t="shared" si="1"/>
        <v>0.1666666667</v>
      </c>
      <c r="H66" s="4">
        <f>A!$B$3 * 3</f>
        <v>224.9868</v>
      </c>
      <c r="I66" s="4">
        <f>A!$B$2*E66</f>
        <v>0</v>
      </c>
      <c r="J66" s="9">
        <f>F66 * (D66*I66-(A!$B$4*(G66+B66/H66)^(1/2)))</f>
        <v>-0.05736294724</v>
      </c>
      <c r="K66" s="66">
        <f>F66 * ((D66+L66)*I66-(A!$B$4*(G66+(B66+J66)/H66)^(1/2)))</f>
        <v>-0.05732340932</v>
      </c>
      <c r="L66" s="9">
        <f>F66 * (B66*(A!$B$8-D66)/(A!$B$12*A!$B$10))</f>
        <v>0.0003052529615</v>
      </c>
      <c r="M66" s="9">
        <f>F66 * ((B66+J66)*(A!$B$8-(D66+L66))/(A!$B$12*A!$B$10))</f>
        <v>0.0003006788578</v>
      </c>
    </row>
    <row r="67">
      <c r="A67" s="37" t="s">
        <v>218</v>
      </c>
      <c r="B67" s="9">
        <f t="shared" si="2"/>
        <v>4.071249681</v>
      </c>
      <c r="C67" s="37" t="s">
        <v>219</v>
      </c>
      <c r="D67" s="36">
        <f t="shared" si="3"/>
        <v>0.6242887544</v>
      </c>
      <c r="E67" s="5">
        <v>0.0</v>
      </c>
      <c r="F67" s="45">
        <v>0.01667</v>
      </c>
      <c r="G67" s="40">
        <f t="shared" si="1"/>
        <v>0.1666666667</v>
      </c>
      <c r="H67" s="4">
        <f>A!$B$3 * 3</f>
        <v>224.9868</v>
      </c>
      <c r="I67" s="4">
        <f>A!$B$2*E67</f>
        <v>0</v>
      </c>
      <c r="J67" s="9">
        <f>F67 * (D67*I67-(A!$B$4*(G67+B67/H67)^(1/2)))</f>
        <v>-0.05732342295</v>
      </c>
      <c r="K67" s="66">
        <f>F67 * ((D67+L67)*I67-(A!$B$4*(G67+(B67+J67)/H67)^(1/2)))</f>
        <v>-0.05728388502</v>
      </c>
      <c r="L67" s="9">
        <f>F67 * (B67*(A!$B$8-D67)/(A!$B$12*A!$B$10))</f>
        <v>0.000300682812</v>
      </c>
      <c r="M67" s="9">
        <f>F67 * ((B67+J67)*(A!$B$8-(D67+L67))/(A!$B$12*A!$B$10))</f>
        <v>0.0002961258822</v>
      </c>
    </row>
    <row r="68">
      <c r="A68" s="37" t="s">
        <v>220</v>
      </c>
      <c r="B68" s="9">
        <f t="shared" si="2"/>
        <v>4.013946027</v>
      </c>
      <c r="C68" s="37" t="s">
        <v>221</v>
      </c>
      <c r="D68" s="36">
        <f t="shared" si="3"/>
        <v>0.6245871587</v>
      </c>
      <c r="E68" s="5">
        <v>0.0</v>
      </c>
      <c r="F68" s="45">
        <v>0.01667</v>
      </c>
      <c r="G68" s="40">
        <f t="shared" si="1"/>
        <v>0.1666666667</v>
      </c>
      <c r="H68" s="4">
        <f>A!$B$3 * 3</f>
        <v>224.9868</v>
      </c>
      <c r="I68" s="4">
        <f>A!$B$2*E68</f>
        <v>0</v>
      </c>
      <c r="J68" s="9">
        <f>F68 * (D68*I68-(A!$B$4*(G68+B68/H68)^(1/2)))</f>
        <v>-0.05728389866</v>
      </c>
      <c r="K68" s="66">
        <f>F68 * ((D68+L68)*I68-(A!$B$4*(G68+(B68+J68)/H68)^(1/2)))</f>
        <v>-0.05724436072</v>
      </c>
      <c r="L68" s="9">
        <f>F68 * (B68*(A!$B$8-D68)/(A!$B$12*A!$B$10))</f>
        <v>0.0002961297905</v>
      </c>
      <c r="M68" s="9">
        <f>F68 * ((B68+J68)*(A!$B$8-(D68+L68))/(A!$B$12*A!$B$10))</f>
        <v>0.0002915897967</v>
      </c>
    </row>
    <row r="69">
      <c r="A69" s="37" t="s">
        <v>222</v>
      </c>
      <c r="B69" s="9">
        <f t="shared" si="2"/>
        <v>3.956681897</v>
      </c>
      <c r="C69" s="37" t="s">
        <v>223</v>
      </c>
      <c r="D69" s="36">
        <f t="shared" si="3"/>
        <v>0.6248810185</v>
      </c>
      <c r="E69" s="5">
        <v>0.0</v>
      </c>
      <c r="F69" s="45">
        <v>0.01667</v>
      </c>
      <c r="G69" s="40">
        <f t="shared" si="1"/>
        <v>0.1666666667</v>
      </c>
      <c r="H69" s="4">
        <f>A!$B$3 * 3</f>
        <v>224.9868</v>
      </c>
      <c r="I69" s="4">
        <f>A!$B$2*E69</f>
        <v>0</v>
      </c>
      <c r="J69" s="9">
        <f>F69 * (D69*I69-(A!$B$4*(G69+B69/H69)^(1/2)))</f>
        <v>-0.05724437437</v>
      </c>
      <c r="K69" s="66">
        <f>F69 * ((D69+L69)*I69-(A!$B$4*(G69+(B69+J69)/H69)^(1/2)))</f>
        <v>-0.05720483642</v>
      </c>
      <c r="L69" s="9">
        <f>F69 * (B69*(A!$B$8-D69)/(A!$B$12*A!$B$10))</f>
        <v>0.0002915936595</v>
      </c>
      <c r="M69" s="9">
        <f>F69 * ((B69+J69)*(A!$B$8-(D69+L69))/(A!$B$12*A!$B$10))</f>
        <v>0.0002870703651</v>
      </c>
    </row>
    <row r="70">
      <c r="A70" s="37" t="s">
        <v>224</v>
      </c>
      <c r="B70" s="9">
        <f t="shared" si="2"/>
        <v>3.899457291</v>
      </c>
      <c r="C70" s="37" t="s">
        <v>225</v>
      </c>
      <c r="D70" s="36">
        <f t="shared" si="3"/>
        <v>0.6251703505</v>
      </c>
      <c r="E70" s="5">
        <v>0.0</v>
      </c>
      <c r="F70" s="45">
        <v>0.01667</v>
      </c>
      <c r="G70" s="40">
        <f t="shared" si="1"/>
        <v>0.1666666667</v>
      </c>
      <c r="H70" s="4">
        <f>A!$B$3 * 3</f>
        <v>224.9868</v>
      </c>
      <c r="I70" s="4">
        <f>A!$B$2*E70</f>
        <v>0</v>
      </c>
      <c r="J70" s="9">
        <f>F70 * (D70*I70-(A!$B$4*(G70+B70/H70)^(1/2)))</f>
        <v>-0.05720485008</v>
      </c>
      <c r="K70" s="66">
        <f>F70 * ((D70+L70)*I70-(A!$B$4*(G70+(B70+J70)/H70)^(1/2)))</f>
        <v>-0.05716531212</v>
      </c>
      <c r="L70" s="9">
        <f>F70 * (B70*(A!$B$8-D70)/(A!$B$12*A!$B$10))</f>
        <v>0.0002870741829</v>
      </c>
      <c r="M70" s="9">
        <f>F70 * ((B70+J70)*(A!$B$8-(D70+L70))/(A!$B$12*A!$B$10))</f>
        <v>0.0002825673533</v>
      </c>
    </row>
    <row r="71">
      <c r="A71" s="37" t="s">
        <v>226</v>
      </c>
      <c r="B71" s="9">
        <f t="shared" si="2"/>
        <v>3.84227221</v>
      </c>
      <c r="C71" s="37" t="s">
        <v>227</v>
      </c>
      <c r="D71" s="36">
        <f t="shared" si="3"/>
        <v>0.6254551713</v>
      </c>
      <c r="E71" s="5">
        <v>0.0</v>
      </c>
      <c r="F71" s="45">
        <v>0.01667</v>
      </c>
      <c r="G71" s="40">
        <f t="shared" si="1"/>
        <v>0.1666666667</v>
      </c>
      <c r="H71" s="4">
        <f>A!$B$3 * 3</f>
        <v>224.9868</v>
      </c>
      <c r="I71" s="4">
        <f>A!$B$2*E71</f>
        <v>0</v>
      </c>
      <c r="J71" s="9">
        <f>F71 * (D71*I71-(A!$B$4*(G71+B71/H71)^(1/2)))</f>
        <v>-0.05716532579</v>
      </c>
      <c r="K71" s="66">
        <f>F71 * ((D71+L71)*I71-(A!$B$4*(G71+(B71+J71)/H71)^(1/2)))</f>
        <v>-0.05712578782</v>
      </c>
      <c r="L71" s="9">
        <f>F71 * (B71*(A!$B$8-D71)/(A!$B$12*A!$B$10))</f>
        <v>0.0002825711264</v>
      </c>
      <c r="M71" s="9">
        <f>F71 * ((B71+J71)*(A!$B$8-(D71+L71))/(A!$B$12*A!$B$10))</f>
        <v>0.0002780805281</v>
      </c>
    </row>
    <row r="72">
      <c r="A72" s="37" t="s">
        <v>228</v>
      </c>
      <c r="B72" s="9">
        <f t="shared" si="2"/>
        <v>3.785126654</v>
      </c>
      <c r="C72" s="37" t="s">
        <v>229</v>
      </c>
      <c r="D72" s="36">
        <f t="shared" si="3"/>
        <v>0.6257354971</v>
      </c>
      <c r="E72" s="5">
        <v>0.0</v>
      </c>
      <c r="F72" s="45">
        <v>0.01667</v>
      </c>
      <c r="G72" s="40">
        <f t="shared" si="1"/>
        <v>0.1666666667</v>
      </c>
      <c r="H72" s="4">
        <f>A!$B$3 * 3</f>
        <v>224.9868</v>
      </c>
      <c r="I72" s="4">
        <f>A!$B$2*E72</f>
        <v>0</v>
      </c>
      <c r="J72" s="9">
        <f>F72 * (D72*I72-(A!$B$4*(G72+B72/H72)^(1/2)))</f>
        <v>-0.0571258015</v>
      </c>
      <c r="K72" s="66">
        <f>F72 * ((D72+L72)*I72-(A!$B$4*(G72+(B72+J72)/H72)^(1/2)))</f>
        <v>-0.05708626352</v>
      </c>
      <c r="L72" s="9">
        <f>F72 * (B72*(A!$B$8-D72)/(A!$B$12*A!$B$10))</f>
        <v>0.0002780842571</v>
      </c>
      <c r="M72" s="9">
        <f>F72 * ((B72+J72)*(A!$B$8-(D72+L72))/(A!$B$12*A!$B$10))</f>
        <v>0.0002736096584</v>
      </c>
    </row>
    <row r="73">
      <c r="A73" s="37" t="s">
        <v>230</v>
      </c>
      <c r="B73" s="9">
        <f t="shared" si="2"/>
        <v>3.728020621</v>
      </c>
      <c r="C73" s="37" t="s">
        <v>231</v>
      </c>
      <c r="D73" s="36">
        <f t="shared" si="3"/>
        <v>0.6260113441</v>
      </c>
      <c r="E73" s="5">
        <v>0.0</v>
      </c>
      <c r="F73" s="45">
        <v>0.01667</v>
      </c>
      <c r="G73" s="40">
        <f t="shared" si="1"/>
        <v>0.1666666667</v>
      </c>
      <c r="H73" s="4">
        <f>A!$B$3 * 3</f>
        <v>224.9868</v>
      </c>
      <c r="I73" s="4">
        <f>A!$B$2*E73</f>
        <v>0</v>
      </c>
      <c r="J73" s="9">
        <f>F73 * (D73*I73-(A!$B$4*(G73+B73/H73)^(1/2)))</f>
        <v>-0.0570862772</v>
      </c>
      <c r="K73" s="66">
        <f>F73 * ((D73+L73)*I73-(A!$B$4*(G73+(B73+J73)/H73)^(1/2)))</f>
        <v>-0.05704673922</v>
      </c>
      <c r="L73" s="9">
        <f>F73 * (B73*(A!$B$8-D73)/(A!$B$12*A!$B$10))</f>
        <v>0.0002736133435</v>
      </c>
      <c r="M73" s="9">
        <f>F73 * ((B73+J73)*(A!$B$8-(D73+L73))/(A!$B$12*A!$B$10))</f>
        <v>0.0002691545141</v>
      </c>
    </row>
    <row r="74">
      <c r="A74" s="37" t="s">
        <v>232</v>
      </c>
      <c r="B74" s="9">
        <f t="shared" si="2"/>
        <v>3.670954113</v>
      </c>
      <c r="C74" s="37" t="s">
        <v>233</v>
      </c>
      <c r="D74" s="36">
        <f t="shared" si="3"/>
        <v>0.626282728</v>
      </c>
      <c r="E74" s="5">
        <v>0.0</v>
      </c>
      <c r="F74" s="45">
        <v>0.01667</v>
      </c>
      <c r="G74" s="40">
        <f t="shared" si="1"/>
        <v>0.1666666667</v>
      </c>
      <c r="H74" s="4">
        <f>A!$B$3 * 3</f>
        <v>224.9868</v>
      </c>
      <c r="I74" s="4">
        <f>A!$B$2*E74</f>
        <v>0</v>
      </c>
      <c r="J74" s="9">
        <f>F74 * (D74*I74-(A!$B$4*(G74+B74/H74)^(1/2)))</f>
        <v>-0.05704675291</v>
      </c>
      <c r="K74" s="66">
        <f>F74 * ((D74+L74)*I74-(A!$B$4*(G74+(B74+J74)/H74)^(1/2)))</f>
        <v>-0.05700721492</v>
      </c>
      <c r="L74" s="9">
        <f>F74 * (B74*(A!$B$8-D74)/(A!$B$12*A!$B$10))</f>
        <v>0.0002691581559</v>
      </c>
      <c r="M74" s="9">
        <f>F74 * ((B74+J74)*(A!$B$8-(D74+L74))/(A!$B$12*A!$B$10))</f>
        <v>0.000264714867</v>
      </c>
    </row>
    <row r="75">
      <c r="A75" s="37" t="s">
        <v>234</v>
      </c>
      <c r="B75" s="9">
        <f t="shared" si="2"/>
        <v>3.613927129</v>
      </c>
      <c r="C75" s="37" t="s">
        <v>235</v>
      </c>
      <c r="D75" s="36">
        <f t="shared" si="3"/>
        <v>0.6265496645</v>
      </c>
      <c r="E75" s="5">
        <v>0.0</v>
      </c>
      <c r="F75" s="45">
        <v>0.01667</v>
      </c>
      <c r="G75" s="40">
        <f t="shared" si="1"/>
        <v>0.1666666667</v>
      </c>
      <c r="H75" s="4">
        <f>A!$B$3 * 3</f>
        <v>224.9868</v>
      </c>
      <c r="I75" s="4">
        <f>A!$B$2*E75</f>
        <v>0</v>
      </c>
      <c r="J75" s="9">
        <f>F75 * (D75*I75-(A!$B$4*(G75+B75/H75)^(1/2)))</f>
        <v>-0.05700722862</v>
      </c>
      <c r="K75" s="66">
        <f>F75 * ((D75+L75)*I75-(A!$B$4*(G75+(B75+J75)/H75)^(1/2)))</f>
        <v>-0.05696769062</v>
      </c>
      <c r="L75" s="9">
        <f>F75 * (B75*(A!$B$8-D75)/(A!$B$12*A!$B$10))</f>
        <v>0.0002647184657</v>
      </c>
      <c r="M75" s="9">
        <f>F75 * ((B75+J75)*(A!$B$8-(D75+L75))/(A!$B$12*A!$B$10))</f>
        <v>0.00026029049</v>
      </c>
    </row>
    <row r="76">
      <c r="A76" s="37" t="s">
        <v>236</v>
      </c>
      <c r="B76" s="9">
        <f t="shared" si="2"/>
        <v>3.556939669</v>
      </c>
      <c r="C76" s="37" t="s">
        <v>237</v>
      </c>
      <c r="D76" s="36">
        <f t="shared" si="3"/>
        <v>0.626812169</v>
      </c>
      <c r="E76" s="5">
        <v>0.0</v>
      </c>
      <c r="F76" s="45">
        <v>0.01667</v>
      </c>
      <c r="G76" s="40">
        <f t="shared" si="1"/>
        <v>0.1666666667</v>
      </c>
      <c r="H76" s="4">
        <f>A!$B$3 * 3</f>
        <v>224.9868</v>
      </c>
      <c r="I76" s="4">
        <f>A!$B$2*E76</f>
        <v>0</v>
      </c>
      <c r="J76" s="9">
        <f>F76 * (D76*I76-(A!$B$4*(G76+B76/H76)^(1/2)))</f>
        <v>-0.05696770433</v>
      </c>
      <c r="K76" s="66">
        <f>F76 * ((D76+L76)*I76-(A!$B$4*(G76+(B76+J76)/H76)^(1/2)))</f>
        <v>-0.05692816632</v>
      </c>
      <c r="L76" s="9">
        <f>F76 * (B76*(A!$B$8-D76)/(A!$B$12*A!$B$10))</f>
        <v>0.0002602940461</v>
      </c>
      <c r="M76" s="9">
        <f>F76 * ((B76+J76)*(A!$B$8-(D76+L76))/(A!$B$12*A!$B$10))</f>
        <v>0.0002558811576</v>
      </c>
    </row>
    <row r="77">
      <c r="A77" s="37" t="s">
        <v>238</v>
      </c>
      <c r="B77" s="9">
        <f t="shared" si="2"/>
        <v>3.499991734</v>
      </c>
      <c r="C77" s="37" t="s">
        <v>239</v>
      </c>
      <c r="D77" s="36">
        <f t="shared" si="3"/>
        <v>0.6270702566</v>
      </c>
      <c r="E77" s="5">
        <v>0.0</v>
      </c>
      <c r="F77" s="45">
        <v>0.01667</v>
      </c>
      <c r="G77" s="40">
        <f t="shared" si="1"/>
        <v>0.1666666667</v>
      </c>
      <c r="H77" s="4">
        <f>A!$B$3 * 3</f>
        <v>224.9868</v>
      </c>
      <c r="I77" s="4">
        <f>A!$B$2*E77</f>
        <v>0</v>
      </c>
      <c r="J77" s="9">
        <f>F77 * (D77*I77-(A!$B$4*(G77+B77/H77)^(1/2)))</f>
        <v>-0.05692818004</v>
      </c>
      <c r="K77" s="66">
        <f>F77 * ((D77+L77)*I77-(A!$B$4*(G77+(B77+J77)/H77)^(1/2)))</f>
        <v>-0.05688864202</v>
      </c>
      <c r="L77" s="9">
        <f>F77 * (B77*(A!$B$8-D77)/(A!$B$12*A!$B$10))</f>
        <v>0.0002558846716</v>
      </c>
      <c r="M77" s="9">
        <f>F77 * ((B77+J77)*(A!$B$8-(D77+L77))/(A!$B$12*A!$B$10))</f>
        <v>0.0002514866459</v>
      </c>
    </row>
    <row r="78">
      <c r="A78" s="37" t="s">
        <v>240</v>
      </c>
      <c r="B78" s="9">
        <f t="shared" si="2"/>
        <v>3.443083323</v>
      </c>
      <c r="C78" s="37" t="s">
        <v>241</v>
      </c>
      <c r="D78" s="36">
        <f t="shared" si="3"/>
        <v>0.6273239422</v>
      </c>
      <c r="E78" s="5">
        <v>0.0</v>
      </c>
      <c r="F78" s="45">
        <v>0.01667</v>
      </c>
      <c r="G78" s="40">
        <f t="shared" si="1"/>
        <v>0.1666666667</v>
      </c>
      <c r="H78" s="4">
        <f>A!$B$3 * 3</f>
        <v>224.9868</v>
      </c>
      <c r="I78" s="4">
        <f>A!$B$2*E78</f>
        <v>0</v>
      </c>
      <c r="J78" s="9">
        <f>F78 * (D78*I78-(A!$B$4*(G78+B78/H78)^(1/2)))</f>
        <v>-0.05688865575</v>
      </c>
      <c r="K78" s="66">
        <f>F78 * ((D78+L78)*I78-(A!$B$4*(G78+(B78+J78)/H78)^(1/2)))</f>
        <v>-0.05684911771</v>
      </c>
      <c r="L78" s="9">
        <f>F78 * (B78*(A!$B$8-D78)/(A!$B$12*A!$B$10))</f>
        <v>0.000251490118</v>
      </c>
      <c r="M78" s="9">
        <f>F78 * ((B78+J78)*(A!$B$8-(D78+L78))/(A!$B$12*A!$B$10))</f>
        <v>0.0002471067319</v>
      </c>
    </row>
    <row r="79">
      <c r="A79" s="37" t="s">
        <v>242</v>
      </c>
      <c r="B79" s="9">
        <f t="shared" si="2"/>
        <v>3.386214436</v>
      </c>
      <c r="C79" s="37" t="s">
        <v>243</v>
      </c>
      <c r="D79" s="36">
        <f t="shared" si="3"/>
        <v>0.6275732407</v>
      </c>
      <c r="E79" s="5">
        <v>0.0</v>
      </c>
      <c r="F79" s="45">
        <v>0.01667</v>
      </c>
      <c r="G79" s="40">
        <f t="shared" si="1"/>
        <v>0.1666666667</v>
      </c>
      <c r="H79" s="4">
        <f>A!$B$3 * 3</f>
        <v>224.9868</v>
      </c>
      <c r="I79" s="4">
        <f>A!$B$2*E79</f>
        <v>0</v>
      </c>
      <c r="J79" s="9">
        <f>F79 * (D79*I79-(A!$B$4*(G79+B79/H79)^(1/2)))</f>
        <v>-0.05684913146</v>
      </c>
      <c r="K79" s="66">
        <f>F79 * ((D79+L79)*I79-(A!$B$4*(G79+(B79+J79)/H79)^(1/2)))</f>
        <v>-0.05680959341</v>
      </c>
      <c r="L79" s="9">
        <f>F79 * (B79*(A!$B$8-D79)/(A!$B$12*A!$B$10))</f>
        <v>0.0002471101626</v>
      </c>
      <c r="M79" s="9">
        <f>F79 * ((B79+J79)*(A!$B$8-(D79+L79))/(A!$B$12*A!$B$10))</f>
        <v>0.0002427411945</v>
      </c>
    </row>
    <row r="80">
      <c r="A80" s="37" t="s">
        <v>244</v>
      </c>
      <c r="B80" s="9">
        <f t="shared" si="2"/>
        <v>3.329385074</v>
      </c>
      <c r="C80" s="37" t="s">
        <v>245</v>
      </c>
      <c r="D80" s="36">
        <f t="shared" si="3"/>
        <v>0.6278181664</v>
      </c>
      <c r="E80" s="5">
        <v>0.0</v>
      </c>
      <c r="F80" s="45">
        <v>0.01667</v>
      </c>
      <c r="G80" s="40">
        <f t="shared" si="1"/>
        <v>0.1666666667</v>
      </c>
      <c r="H80" s="4">
        <f>A!$B$3 * 3</f>
        <v>224.9868</v>
      </c>
      <c r="I80" s="4">
        <f>A!$B$2*E80</f>
        <v>0</v>
      </c>
      <c r="J80" s="9">
        <f>F80 * (D80*I80-(A!$B$4*(G80+B80/H80)^(1/2)))</f>
        <v>-0.05680960717</v>
      </c>
      <c r="K80" s="66">
        <f>F80 * ((D80+L80)*I80-(A!$B$4*(G80+(B80+J80)/H80)^(1/2)))</f>
        <v>-0.05677006911</v>
      </c>
      <c r="L80" s="9">
        <f>F80 * (B80*(A!$B$8-D80)/(A!$B$12*A!$B$10))</f>
        <v>0.0002427445841</v>
      </c>
      <c r="M80" s="9">
        <f>F80 * ((B80+J80)*(A!$B$8-(D80+L80))/(A!$B$12*A!$B$10))</f>
        <v>0.0002383898136</v>
      </c>
    </row>
    <row r="81">
      <c r="A81" s="37" t="s">
        <v>246</v>
      </c>
      <c r="B81" s="9">
        <f t="shared" si="2"/>
        <v>3.272595236</v>
      </c>
      <c r="C81" s="37" t="s">
        <v>247</v>
      </c>
      <c r="D81" s="36">
        <f t="shared" si="3"/>
        <v>0.6280587336</v>
      </c>
      <c r="E81" s="5">
        <v>0.0</v>
      </c>
      <c r="F81" s="45">
        <v>0.01667</v>
      </c>
      <c r="G81" s="40">
        <f t="shared" si="1"/>
        <v>0.1666666667</v>
      </c>
      <c r="H81" s="4">
        <f>A!$B$3 * 3</f>
        <v>224.9868</v>
      </c>
      <c r="I81" s="4">
        <f>A!$B$2*E81</f>
        <v>0</v>
      </c>
      <c r="J81" s="9">
        <f>F81 * (D81*I81-(A!$B$4*(G81+B81/H81)^(1/2)))</f>
        <v>-0.05677008288</v>
      </c>
      <c r="K81" s="66">
        <f>F81 * ((D81+L81)*I81-(A!$B$4*(G81+(B81+J81)/H81)^(1/2)))</f>
        <v>-0.05673054481</v>
      </c>
      <c r="L81" s="9">
        <f>F81 * (B81*(A!$B$8-D81)/(A!$B$12*A!$B$10))</f>
        <v>0.0002383931624</v>
      </c>
      <c r="M81" s="9">
        <f>F81 * ((B81+J81)*(A!$B$8-(D81+L81))/(A!$B$12*A!$B$10))</f>
        <v>0.0002340523706</v>
      </c>
    </row>
    <row r="82">
      <c r="A82" s="37" t="s">
        <v>248</v>
      </c>
      <c r="B82" s="9">
        <f t="shared" si="2"/>
        <v>3.215844922</v>
      </c>
      <c r="C82" s="37" t="s">
        <v>249</v>
      </c>
      <c r="D82" s="36">
        <f t="shared" si="3"/>
        <v>0.6282949563</v>
      </c>
      <c r="E82" s="5">
        <v>0.0</v>
      </c>
      <c r="F82" s="45">
        <v>0.01667</v>
      </c>
      <c r="G82" s="40">
        <f t="shared" si="1"/>
        <v>0.1666666667</v>
      </c>
      <c r="H82" s="4">
        <f>A!$B$3 * 3</f>
        <v>224.9868</v>
      </c>
      <c r="I82" s="4">
        <f>A!$B$2*E82</f>
        <v>0</v>
      </c>
      <c r="J82" s="9">
        <f>F82 * (D82*I82-(A!$B$4*(G82+B82/H82)^(1/2)))</f>
        <v>-0.05673055859</v>
      </c>
      <c r="K82" s="66">
        <f>F82 * ((D82+L82)*I82-(A!$B$4*(G82+(B82+J82)/H82)^(1/2)))</f>
        <v>-0.05669102051</v>
      </c>
      <c r="L82" s="9">
        <f>F82 * (B82*(A!$B$8-D82)/(A!$B$12*A!$B$10))</f>
        <v>0.000234055679</v>
      </c>
      <c r="M82" s="9">
        <f>F82 * ((B82+J82)*(A!$B$8-(D82+L82))/(A!$B$12*A!$B$10))</f>
        <v>0.0002297286481</v>
      </c>
    </row>
    <row r="83">
      <c r="A83" s="37" t="s">
        <v>250</v>
      </c>
      <c r="B83" s="9">
        <f t="shared" si="2"/>
        <v>3.159134132</v>
      </c>
      <c r="C83" s="37" t="s">
        <v>251</v>
      </c>
      <c r="D83" s="36">
        <f t="shared" si="3"/>
        <v>0.6285268485</v>
      </c>
      <c r="E83" s="5">
        <v>0.0</v>
      </c>
      <c r="F83" s="45">
        <v>0.01667</v>
      </c>
      <c r="G83" s="40">
        <f t="shared" si="1"/>
        <v>0.1666666667</v>
      </c>
      <c r="H83" s="4">
        <f>A!$B$3 * 3</f>
        <v>224.9868</v>
      </c>
      <c r="I83" s="4">
        <f>A!$B$2*E83</f>
        <v>0</v>
      </c>
      <c r="J83" s="9">
        <f>F83 * (D83*I83-(A!$B$4*(G83+B83/H83)^(1/2)))</f>
        <v>-0.0566910343</v>
      </c>
      <c r="K83" s="66">
        <f>F83 * ((D83+L83)*I83-(A!$B$4*(G83+(B83+J83)/H83)^(1/2)))</f>
        <v>-0.05665149621</v>
      </c>
      <c r="L83" s="9">
        <f>F83 * (B83*(A!$B$8-D83)/(A!$B$12*A!$B$10))</f>
        <v>0.0002297319166</v>
      </c>
      <c r="M83" s="9">
        <f>F83 * ((B83+J83)*(A!$B$8-(D83+L83))/(A!$B$12*A!$B$10))</f>
        <v>0.0002254184302</v>
      </c>
    </row>
    <row r="84">
      <c r="A84" s="37" t="s">
        <v>252</v>
      </c>
      <c r="B84" s="9">
        <f t="shared" si="2"/>
        <v>3.102462867</v>
      </c>
      <c r="C84" s="37" t="s">
        <v>253</v>
      </c>
      <c r="D84" s="36">
        <f t="shared" si="3"/>
        <v>0.6287544237</v>
      </c>
      <c r="E84" s="5">
        <v>0.0</v>
      </c>
      <c r="F84" s="45">
        <v>0.01667</v>
      </c>
      <c r="G84" s="40">
        <f t="shared" si="1"/>
        <v>0.1666666667</v>
      </c>
      <c r="H84" s="4">
        <f>A!$B$3 * 3</f>
        <v>224.9868</v>
      </c>
      <c r="I84" s="4">
        <f>A!$B$2*E84</f>
        <v>0</v>
      </c>
      <c r="J84" s="9">
        <f>F84 * (D84*I84-(A!$B$4*(G84+B84/H84)^(1/2)))</f>
        <v>-0.05665151001</v>
      </c>
      <c r="K84" s="66">
        <f>F84 * ((D84+L84)*I84-(A!$B$4*(G84+(B84+J84)/H84)^(1/2)))</f>
        <v>-0.05661197191</v>
      </c>
      <c r="L84" s="9">
        <f>F84 * (B84*(A!$B$8-D84)/(A!$B$12*A!$B$10))</f>
        <v>0.000225421659</v>
      </c>
      <c r="M84" s="9">
        <f>F84 * ((B84+J84)*(A!$B$8-(D84+L84))/(A!$B$12*A!$B$10))</f>
        <v>0.0002211215021</v>
      </c>
    </row>
    <row r="85">
      <c r="A85" s="37" t="s">
        <v>254</v>
      </c>
      <c r="B85" s="9">
        <f t="shared" si="2"/>
        <v>3.045831126</v>
      </c>
      <c r="C85" s="37" t="s">
        <v>255</v>
      </c>
      <c r="D85" s="36">
        <f t="shared" si="3"/>
        <v>0.6289776952</v>
      </c>
      <c r="E85" s="5">
        <v>0.0</v>
      </c>
      <c r="F85" s="45">
        <v>0.01667</v>
      </c>
      <c r="G85" s="40">
        <f t="shared" si="1"/>
        <v>0.1666666667</v>
      </c>
      <c r="H85" s="4">
        <f>A!$B$3 * 3</f>
        <v>224.9868</v>
      </c>
      <c r="I85" s="4">
        <f>A!$B$2*E85</f>
        <v>0</v>
      </c>
      <c r="J85" s="9">
        <f>F85 * (D85*I85-(A!$B$4*(G85+B85/H85)^(1/2)))</f>
        <v>-0.05661198571</v>
      </c>
      <c r="K85" s="66">
        <f>F85 * ((D85+L85)*I85-(A!$B$4*(G85+(B85+J85)/H85)^(1/2)))</f>
        <v>-0.05657244761</v>
      </c>
      <c r="L85" s="9">
        <f>F85 * (B85*(A!$B$8-D85)/(A!$B$12*A!$B$10))</f>
        <v>0.0002211246915</v>
      </c>
      <c r="M85" s="9">
        <f>F85 * ((B85+J85)*(A!$B$8-(D85+L85))/(A!$B$12*A!$B$10))</f>
        <v>0.0002168376502</v>
      </c>
    </row>
    <row r="86">
      <c r="A86" s="37" t="s">
        <v>256</v>
      </c>
      <c r="B86" s="9">
        <f t="shared" si="2"/>
        <v>2.989238909</v>
      </c>
      <c r="C86" s="37" t="s">
        <v>257</v>
      </c>
      <c r="D86" s="36">
        <f t="shared" si="3"/>
        <v>0.6291966764</v>
      </c>
      <c r="E86" s="5">
        <v>0.0</v>
      </c>
      <c r="F86" s="45">
        <v>0.01667</v>
      </c>
      <c r="G86" s="40">
        <f t="shared" si="1"/>
        <v>0.1666666667</v>
      </c>
      <c r="H86" s="4">
        <f>A!$B$3 * 3</f>
        <v>224.9868</v>
      </c>
      <c r="I86" s="4">
        <f>A!$B$2*E86</f>
        <v>0</v>
      </c>
      <c r="J86" s="9">
        <f>F86 * (D86*I86-(A!$B$4*(G86+B86/H86)^(1/2)))</f>
        <v>-0.05657246142</v>
      </c>
      <c r="K86" s="66">
        <f>F86 * ((D86+L86)*I86-(A!$B$4*(G86+(B86+J86)/H86)^(1/2)))</f>
        <v>-0.05653292331</v>
      </c>
      <c r="L86" s="9">
        <f>F86 * (B86*(A!$B$8-D86)/(A!$B$12*A!$B$10))</f>
        <v>0.0002168408006</v>
      </c>
      <c r="M86" s="9">
        <f>F86 * ((B86+J86)*(A!$B$8-(D86+L86))/(A!$B$12*A!$B$10))</f>
        <v>0.0002125666623</v>
      </c>
    </row>
    <row r="87">
      <c r="A87" s="37" t="s">
        <v>258</v>
      </c>
      <c r="B87" s="9">
        <f t="shared" si="2"/>
        <v>2.932686217</v>
      </c>
      <c r="C87" s="37" t="s">
        <v>259</v>
      </c>
      <c r="D87" s="36">
        <f t="shared" si="3"/>
        <v>0.6294113801</v>
      </c>
      <c r="E87" s="5">
        <v>0.0</v>
      </c>
      <c r="F87" s="45">
        <v>0.01667</v>
      </c>
      <c r="G87" s="40">
        <f t="shared" si="1"/>
        <v>0.1666666667</v>
      </c>
      <c r="H87" s="4">
        <f>A!$B$3 * 3</f>
        <v>224.9868</v>
      </c>
      <c r="I87" s="4">
        <f>A!$B$2*E87</f>
        <v>0</v>
      </c>
      <c r="J87" s="9">
        <f>F87 * (D87*I87-(A!$B$4*(G87+B87/H87)^(1/2)))</f>
        <v>-0.05653293713</v>
      </c>
      <c r="K87" s="66">
        <f>F87 * ((D87+L87)*I87-(A!$B$4*(G87+(B87+J87)/H87)^(1/2)))</f>
        <v>-0.05649339901</v>
      </c>
      <c r="L87" s="9">
        <f>F87 * (B87*(A!$B$8-D87)/(A!$B$12*A!$B$10))</f>
        <v>0.0002125697741</v>
      </c>
      <c r="M87" s="9">
        <f>F87 * ((B87+J87)*(A!$B$8-(D87+L87))/(A!$B$12*A!$B$10))</f>
        <v>0.0002083083274</v>
      </c>
    </row>
    <row r="88">
      <c r="A88" s="37" t="s">
        <v>260</v>
      </c>
      <c r="B88" s="9">
        <f t="shared" si="2"/>
        <v>2.876173049</v>
      </c>
      <c r="C88" s="37" t="s">
        <v>261</v>
      </c>
      <c r="D88" s="36">
        <f t="shared" si="3"/>
        <v>0.6296218192</v>
      </c>
      <c r="E88" s="5">
        <v>0.0</v>
      </c>
      <c r="F88" s="45">
        <v>0.01667</v>
      </c>
      <c r="G88" s="40">
        <f t="shared" si="1"/>
        <v>0.1666666667</v>
      </c>
      <c r="H88" s="4">
        <f>A!$B$3 * 3</f>
        <v>224.9868</v>
      </c>
      <c r="I88" s="4">
        <f>A!$B$2*E88</f>
        <v>0</v>
      </c>
      <c r="J88" s="9">
        <f>F88 * (D88*I88-(A!$B$4*(G88+B88/H88)^(1/2)))</f>
        <v>-0.05649341284</v>
      </c>
      <c r="K88" s="66">
        <f>F88 * ((D88+L88)*I88-(A!$B$4*(G88+(B88+J88)/H88)^(1/2)))</f>
        <v>-0.05645387471</v>
      </c>
      <c r="L88" s="9">
        <f>F88 * (B88*(A!$B$8-D88)/(A!$B$12*A!$B$10))</f>
        <v>0.0002083114008</v>
      </c>
      <c r="M88" s="9">
        <f>F88 * ((B88+J88)*(A!$B$8-(D88+L88))/(A!$B$12*A!$B$10))</f>
        <v>0.0002040624356</v>
      </c>
    </row>
    <row r="89">
      <c r="A89" s="37" t="s">
        <v>262</v>
      </c>
      <c r="B89" s="9">
        <f t="shared" si="2"/>
        <v>2.819699405</v>
      </c>
      <c r="C89" s="37" t="s">
        <v>263</v>
      </c>
      <c r="D89" s="36">
        <f t="shared" si="3"/>
        <v>0.6298280061</v>
      </c>
      <c r="E89" s="5">
        <v>0.0</v>
      </c>
      <c r="F89" s="45">
        <v>0.01667</v>
      </c>
      <c r="G89" s="40">
        <f t="shared" si="1"/>
        <v>0.1666666667</v>
      </c>
      <c r="H89" s="4">
        <f>A!$B$3 * 3</f>
        <v>224.9868</v>
      </c>
      <c r="I89" s="4">
        <f>A!$B$2*E89</f>
        <v>0</v>
      </c>
      <c r="J89" s="9">
        <f>F89 * (D89*I89-(A!$B$4*(G89+B89/H89)^(1/2)))</f>
        <v>-0.05645388855</v>
      </c>
      <c r="K89" s="66">
        <f>F89 * ((D89+L89)*I89-(A!$B$4*(G89+(B89+J89)/H89)^(1/2)))</f>
        <v>-0.05641435041</v>
      </c>
      <c r="L89" s="9">
        <f>F89 * (B89*(A!$B$8-D89)/(A!$B$12*A!$B$10))</f>
        <v>0.000204065471</v>
      </c>
      <c r="M89" s="9">
        <f>F89 * ((B89+J89)*(A!$B$8-(D89+L89))/(A!$B$12*A!$B$10))</f>
        <v>0.0001998287784</v>
      </c>
    </row>
    <row r="90">
      <c r="A90" s="37" t="s">
        <v>264</v>
      </c>
      <c r="B90" s="9">
        <f t="shared" si="2"/>
        <v>2.763265286</v>
      </c>
      <c r="C90" s="37" t="s">
        <v>265</v>
      </c>
      <c r="D90" s="36">
        <f t="shared" si="3"/>
        <v>0.6300299532</v>
      </c>
      <c r="E90" s="5">
        <v>0.0</v>
      </c>
      <c r="F90" s="45">
        <v>0.01667</v>
      </c>
      <c r="G90" s="40">
        <f t="shared" si="1"/>
        <v>0.1666666667</v>
      </c>
      <c r="H90" s="4">
        <f>A!$B$3 * 3</f>
        <v>224.9868</v>
      </c>
      <c r="I90" s="4">
        <f>A!$B$2*E90</f>
        <v>0</v>
      </c>
      <c r="J90" s="9">
        <f>F90 * (D90*I90-(A!$B$4*(G90+B90/H90)^(1/2)))</f>
        <v>-0.05641436426</v>
      </c>
      <c r="K90" s="66">
        <f>F90 * ((D90+L90)*I90-(A!$B$4*(G90+(B90+J90)/H90)^(1/2)))</f>
        <v>-0.05637482611</v>
      </c>
      <c r="L90" s="9">
        <f>F90 * (B90*(A!$B$8-D90)/(A!$B$12*A!$B$10))</f>
        <v>0.000199831776</v>
      </c>
      <c r="M90" s="9">
        <f>F90 * ((B90+J90)*(A!$B$8-(D90+L90))/(A!$B$12*A!$B$10))</f>
        <v>0.0001956071481</v>
      </c>
    </row>
    <row r="91">
      <c r="A91" s="37" t="s">
        <v>266</v>
      </c>
      <c r="B91" s="9">
        <f t="shared" si="2"/>
        <v>2.706870691</v>
      </c>
      <c r="C91" s="37" t="s">
        <v>267</v>
      </c>
      <c r="D91" s="36">
        <f t="shared" si="3"/>
        <v>0.6302276727</v>
      </c>
      <c r="E91" s="5">
        <v>0.0</v>
      </c>
      <c r="F91" s="45">
        <v>0.01667</v>
      </c>
      <c r="G91" s="40">
        <f t="shared" si="1"/>
        <v>0.1666666667</v>
      </c>
      <c r="H91" s="4">
        <f>A!$B$3 * 3</f>
        <v>224.9868</v>
      </c>
      <c r="I91" s="4">
        <f>A!$B$2*E91</f>
        <v>0</v>
      </c>
      <c r="J91" s="9">
        <f>F91 * (D91*I91-(A!$B$4*(G91+B91/H91)^(1/2)))</f>
        <v>-0.05637483997</v>
      </c>
      <c r="K91" s="66">
        <f>F91 * ((D91+L91)*I91-(A!$B$4*(G91+(B91+J91)/H91)^(1/2)))</f>
        <v>-0.05633530181</v>
      </c>
      <c r="L91" s="9">
        <f>F91 * (B91*(A!$B$8-D91)/(A!$B$12*A!$B$10))</f>
        <v>0.0001956101083</v>
      </c>
      <c r="M91" s="9">
        <f>F91 * ((B91+J91)*(A!$B$8-(D91+L91))/(A!$B$12*A!$B$10))</f>
        <v>0.0001913973385</v>
      </c>
    </row>
    <row r="92">
      <c r="A92" s="37" t="s">
        <v>268</v>
      </c>
      <c r="B92" s="9">
        <f t="shared" si="2"/>
        <v>2.65051562</v>
      </c>
      <c r="C92" s="37" t="s">
        <v>269</v>
      </c>
      <c r="D92" s="36">
        <f t="shared" si="3"/>
        <v>0.6304211764</v>
      </c>
      <c r="E92" s="5">
        <v>0.0</v>
      </c>
      <c r="F92" s="45">
        <v>0.01667</v>
      </c>
      <c r="G92" s="40">
        <f t="shared" si="1"/>
        <v>0.1666666667</v>
      </c>
      <c r="H92" s="4">
        <f>A!$B$3 * 3</f>
        <v>224.9868</v>
      </c>
      <c r="I92" s="4">
        <f>A!$B$2*E92</f>
        <v>0</v>
      </c>
      <c r="J92" s="9">
        <f>F92 * (D92*I92-(A!$B$4*(G92+B92/H92)^(1/2)))</f>
        <v>-0.05633531568</v>
      </c>
      <c r="K92" s="66">
        <f>F92 * ((D92+L92)*I92-(A!$B$4*(G92+(B92+J92)/H92)^(1/2)))</f>
        <v>-0.05629577751</v>
      </c>
      <c r="L92" s="9">
        <f>F92 * (B92*(A!$B$8-D92)/(A!$B$12*A!$B$10))</f>
        <v>0.0001914002616</v>
      </c>
      <c r="M92" s="9">
        <f>F92 * ((B92+J92)*(A!$B$8-(D92+L92))/(A!$B$12*A!$B$10))</f>
        <v>0.0001871991443</v>
      </c>
    </row>
    <row r="93">
      <c r="A93" s="37" t="s">
        <v>270</v>
      </c>
      <c r="B93" s="9">
        <f t="shared" si="2"/>
        <v>2.594200073</v>
      </c>
      <c r="C93" s="37" t="s">
        <v>271</v>
      </c>
      <c r="D93" s="36">
        <f t="shared" si="3"/>
        <v>0.6306104761</v>
      </c>
      <c r="E93" s="5">
        <v>0.0</v>
      </c>
      <c r="F93" s="45">
        <v>0.01667</v>
      </c>
      <c r="G93" s="40">
        <f t="shared" si="1"/>
        <v>0.1666666667</v>
      </c>
      <c r="H93" s="4">
        <f>A!$B$3 * 3</f>
        <v>224.9868</v>
      </c>
      <c r="I93" s="4">
        <f>A!$B$2*E93</f>
        <v>0</v>
      </c>
      <c r="J93" s="9">
        <f>F93 * (D93*I93-(A!$B$4*(G93+B93/H93)^(1/2)))</f>
        <v>-0.05629579139</v>
      </c>
      <c r="K93" s="66">
        <f>F93 * ((D93+L93)*I93-(A!$B$4*(G93+(B93+J93)/H93)^(1/2)))</f>
        <v>-0.05625625321</v>
      </c>
      <c r="L93" s="9">
        <f>F93 * (B93*(A!$B$8-D93)/(A!$B$12*A!$B$10))</f>
        <v>0.0001872020306</v>
      </c>
      <c r="M93" s="9">
        <f>F93 * ((B93+J93)*(A!$B$8-(D93+L93))/(A!$B$12*A!$B$10))</f>
        <v>0.0001830123615</v>
      </c>
    </row>
    <row r="94">
      <c r="A94" s="37" t="s">
        <v>272</v>
      </c>
      <c r="B94" s="9">
        <f t="shared" si="2"/>
        <v>2.537924051</v>
      </c>
      <c r="C94" s="37" t="s">
        <v>273</v>
      </c>
      <c r="D94" s="36">
        <f t="shared" si="3"/>
        <v>0.6307955833</v>
      </c>
      <c r="E94" s="5">
        <v>0.0</v>
      </c>
      <c r="F94" s="45">
        <v>0.01667</v>
      </c>
      <c r="G94" s="40">
        <f t="shared" si="1"/>
        <v>0.1666666667</v>
      </c>
      <c r="H94" s="4">
        <f>A!$B$3 * 3</f>
        <v>224.9868</v>
      </c>
      <c r="I94" s="4">
        <f>A!$B$2*E94</f>
        <v>0</v>
      </c>
      <c r="J94" s="9">
        <f>F94 * (D94*I94-(A!$B$4*(G94+B94/H94)^(1/2)))</f>
        <v>-0.0562562671</v>
      </c>
      <c r="K94" s="66">
        <f>F94 * ((D94+L94)*I94-(A!$B$4*(G94+(B94+J94)/H94)^(1/2)))</f>
        <v>-0.05621672891</v>
      </c>
      <c r="L94" s="9">
        <f>F94 * (B94*(A!$B$8-D94)/(A!$B$12*A!$B$10))</f>
        <v>0.0001830152113</v>
      </c>
      <c r="M94" s="9">
        <f>F94 * ((B94+J94)*(A!$B$8-(D94+L94))/(A!$B$12*A!$B$10))</f>
        <v>0.0001788367871</v>
      </c>
    </row>
    <row r="95">
      <c r="A95" s="37" t="s">
        <v>274</v>
      </c>
      <c r="B95" s="9">
        <f t="shared" si="2"/>
        <v>2.481687553</v>
      </c>
      <c r="C95" s="37" t="s">
        <v>275</v>
      </c>
      <c r="D95" s="36">
        <f t="shared" si="3"/>
        <v>0.6309765093</v>
      </c>
      <c r="E95" s="5">
        <v>0.0</v>
      </c>
      <c r="F95" s="45">
        <v>0.01667</v>
      </c>
      <c r="G95" s="40">
        <f t="shared" si="1"/>
        <v>0.1666666667</v>
      </c>
      <c r="H95" s="4">
        <f>A!$B$3 * 3</f>
        <v>224.9868</v>
      </c>
      <c r="I95" s="4">
        <f>A!$B$2*E95</f>
        <v>0</v>
      </c>
      <c r="J95" s="9">
        <f>F95 * (D95*I95-(A!$B$4*(G95+B95/H95)^(1/2)))</f>
        <v>-0.05621674281</v>
      </c>
      <c r="K95" s="66">
        <f>F95 * ((D95+L95)*I95-(A!$B$4*(G95+(B95+J95)/H95)^(1/2)))</f>
        <v>-0.05617720461</v>
      </c>
      <c r="L95" s="9">
        <f>F95 * (B95*(A!$B$8-D95)/(A!$B$12*A!$B$10))</f>
        <v>0.0001788396006</v>
      </c>
      <c r="M95" s="9">
        <f>F95 * ((B95+J95)*(A!$B$8-(D95+L95))/(A!$B$12*A!$B$10))</f>
        <v>0.0001746722192</v>
      </c>
    </row>
    <row r="96">
      <c r="A96" s="37" t="s">
        <v>276</v>
      </c>
      <c r="B96" s="9">
        <f t="shared" si="2"/>
        <v>2.425490579</v>
      </c>
      <c r="C96" s="37" t="s">
        <v>277</v>
      </c>
      <c r="D96" s="36">
        <f t="shared" si="3"/>
        <v>0.6311532652</v>
      </c>
      <c r="E96" s="5">
        <v>0.0</v>
      </c>
      <c r="F96" s="45">
        <v>0.01667</v>
      </c>
      <c r="G96" s="40">
        <f t="shared" si="1"/>
        <v>0.1666666667</v>
      </c>
      <c r="H96" s="4">
        <f>A!$B$3 * 3</f>
        <v>224.9868</v>
      </c>
      <c r="I96" s="4">
        <f>A!$B$2*E96</f>
        <v>0</v>
      </c>
      <c r="J96" s="9">
        <f>F96 * (D96*I96-(A!$B$4*(G96+B96/H96)^(1/2)))</f>
        <v>-0.05617721852</v>
      </c>
      <c r="K96" s="66">
        <f>F96 * ((D96+L96)*I96-(A!$B$4*(G96+(B96+J96)/H96)^(1/2)))</f>
        <v>-0.05613768031</v>
      </c>
      <c r="L96" s="9">
        <f>F96 * (B96*(A!$B$8-D96)/(A!$B$12*A!$B$10))</f>
        <v>0.0001746749967</v>
      </c>
      <c r="M96" s="9">
        <f>F96 * ((B96+J96)*(A!$B$8-(D96+L96))/(A!$B$12*A!$B$10))</f>
        <v>0.0001705184568</v>
      </c>
    </row>
    <row r="97">
      <c r="A97" s="37" t="s">
        <v>278</v>
      </c>
      <c r="B97" s="9">
        <f t="shared" si="2"/>
        <v>2.36933313</v>
      </c>
      <c r="C97" s="37" t="s">
        <v>279</v>
      </c>
      <c r="D97" s="36">
        <f t="shared" si="3"/>
        <v>0.631325862</v>
      </c>
      <c r="E97" s="5">
        <v>0.0</v>
      </c>
      <c r="F97" s="45">
        <v>0.01667</v>
      </c>
      <c r="G97" s="40">
        <f t="shared" si="1"/>
        <v>0.1666666667</v>
      </c>
      <c r="H97" s="4">
        <f>A!$B$3 * 3</f>
        <v>224.9868</v>
      </c>
      <c r="I97" s="4">
        <f>A!$B$2*E97</f>
        <v>0</v>
      </c>
      <c r="J97" s="9">
        <f>F97 * (D97*I97-(A!$B$4*(G97+B97/H97)^(1/2)))</f>
        <v>-0.05613769422</v>
      </c>
      <c r="K97" s="66">
        <f>F97 * ((D97+L97)*I97-(A!$B$4*(G97+(B97+J97)/H97)^(1/2)))</f>
        <v>-0.05609815601</v>
      </c>
      <c r="L97" s="9">
        <f>F97 * (B97*(A!$B$8-D97)/(A!$B$12*A!$B$10))</f>
        <v>0.0001705211986</v>
      </c>
      <c r="M97" s="9">
        <f>F97 * ((B97+J97)*(A!$B$8-(D97+L97))/(A!$B$12*A!$B$10))</f>
        <v>0.0001663753002</v>
      </c>
    </row>
    <row r="98">
      <c r="A98" s="37" t="s">
        <v>280</v>
      </c>
      <c r="B98" s="9">
        <f t="shared" si="2"/>
        <v>2.313215205</v>
      </c>
      <c r="C98" s="37" t="s">
        <v>281</v>
      </c>
      <c r="D98" s="36">
        <f t="shared" si="3"/>
        <v>0.6314943102</v>
      </c>
      <c r="E98" s="5">
        <v>0.0</v>
      </c>
      <c r="F98" s="45">
        <v>0.01667</v>
      </c>
      <c r="G98" s="40">
        <f t="shared" si="1"/>
        <v>0.1666666667</v>
      </c>
      <c r="H98" s="4">
        <f>A!$B$3 * 3</f>
        <v>224.9868</v>
      </c>
      <c r="I98" s="4">
        <f>A!$B$2*E98</f>
        <v>0</v>
      </c>
      <c r="J98" s="9">
        <f>F98 * (D98*I98-(A!$B$4*(G98+B98/H98)^(1/2)))</f>
        <v>-0.05609816993</v>
      </c>
      <c r="K98" s="66">
        <f>F98 * ((D98+L98)*I98-(A!$B$4*(G98+(B98+J98)/H98)^(1/2)))</f>
        <v>-0.05605863171</v>
      </c>
      <c r="L98" s="9">
        <f>F98 * (B98*(A!$B$8-D98)/(A!$B$12*A!$B$10))</f>
        <v>0.0001663780066</v>
      </c>
      <c r="M98" s="9">
        <f>F98 * ((B98+J98)*(A!$B$8-(D98+L98))/(A!$B$12*A!$B$10))</f>
        <v>0.0001622425506</v>
      </c>
    </row>
    <row r="99">
      <c r="A99" s="37" t="s">
        <v>282</v>
      </c>
      <c r="B99" s="9">
        <f t="shared" si="2"/>
        <v>2.257136804</v>
      </c>
      <c r="C99" s="37" t="s">
        <v>283</v>
      </c>
      <c r="D99" s="36">
        <f t="shared" si="3"/>
        <v>0.6316586205</v>
      </c>
      <c r="E99" s="5">
        <v>0.0</v>
      </c>
      <c r="F99" s="45">
        <v>0.01667</v>
      </c>
      <c r="G99" s="40">
        <f t="shared" si="1"/>
        <v>0.1666666667</v>
      </c>
      <c r="H99" s="4">
        <f>A!$B$3 * 3</f>
        <v>224.9868</v>
      </c>
      <c r="I99" s="4">
        <f>A!$B$2*E99</f>
        <v>0</v>
      </c>
      <c r="J99" s="9">
        <f>F99 * (D99*I99-(A!$B$4*(G99+B99/H99)^(1/2)))</f>
        <v>-0.05605864564</v>
      </c>
      <c r="K99" s="66">
        <f>F99 * ((D99+L99)*I99-(A!$B$4*(G99+(B99+J99)/H99)^(1/2)))</f>
        <v>-0.0560191074</v>
      </c>
      <c r="L99" s="9">
        <f>F99 * (B99*(A!$B$8-D99)/(A!$B$12*A!$B$10))</f>
        <v>0.0001622452219</v>
      </c>
      <c r="M99" s="9">
        <f>F99 * ((B99+J99)*(A!$B$8-(D99+L99))/(A!$B$12*A!$B$10))</f>
        <v>0.0001581200103</v>
      </c>
    </row>
    <row r="100">
      <c r="A100" s="37" t="s">
        <v>284</v>
      </c>
      <c r="B100" s="9">
        <f t="shared" si="2"/>
        <v>2.201097927</v>
      </c>
      <c r="C100" s="37" t="s">
        <v>285</v>
      </c>
      <c r="D100" s="36">
        <f t="shared" si="3"/>
        <v>0.6318188031</v>
      </c>
      <c r="E100" s="5">
        <v>0.0</v>
      </c>
      <c r="F100" s="45">
        <v>0.01667</v>
      </c>
      <c r="G100" s="40">
        <f t="shared" si="1"/>
        <v>0.1666666667</v>
      </c>
      <c r="H100" s="4">
        <f>A!$B$3 * 3</f>
        <v>224.9868</v>
      </c>
      <c r="I100" s="4">
        <f>A!$B$2*E100</f>
        <v>0</v>
      </c>
      <c r="J100" s="9">
        <f>F100 * (D100*I100-(A!$B$4*(G100+B100/H100)^(1/2)))</f>
        <v>-0.05601912135</v>
      </c>
      <c r="K100" s="66">
        <f>F100 * ((D100+L100)*I100-(A!$B$4*(G100+(B100+J100)/H100)^(1/2)))</f>
        <v>-0.0559795831</v>
      </c>
      <c r="L100" s="9">
        <f>F100 * (B100*(A!$B$8-D100)/(A!$B$12*A!$B$10))</f>
        <v>0.0001581226466</v>
      </c>
      <c r="M100" s="9">
        <f>F100 * ((B100+J100)*(A!$B$8-(D100+L100))/(A!$B$12*A!$B$10))</f>
        <v>0.0001540074824</v>
      </c>
    </row>
    <row r="101">
      <c r="A101" s="37" t="s">
        <v>286</v>
      </c>
      <c r="B101" s="9">
        <f t="shared" si="2"/>
        <v>2.145098575</v>
      </c>
      <c r="C101" s="37" t="s">
        <v>287</v>
      </c>
      <c r="D101" s="36">
        <f t="shared" si="3"/>
        <v>0.6319748682</v>
      </c>
      <c r="E101" s="5">
        <v>0.0</v>
      </c>
      <c r="F101" s="45">
        <v>0.01667</v>
      </c>
      <c r="G101" s="40">
        <f t="shared" si="1"/>
        <v>0.1666666667</v>
      </c>
      <c r="H101" s="4">
        <f>A!$B$3 * 3</f>
        <v>224.9868</v>
      </c>
      <c r="I101" s="4">
        <f>A!$B$2*E101</f>
        <v>0</v>
      </c>
      <c r="J101" s="9">
        <f>F101 * (D101*I101-(A!$B$4*(G101+B101/H101)^(1/2)))</f>
        <v>-0.05597959706</v>
      </c>
      <c r="K101" s="66">
        <f>F101 * ((D101+L101)*I101-(A!$B$4*(G101+(B101+J101)/H101)^(1/2)))</f>
        <v>-0.0559400588</v>
      </c>
      <c r="L101" s="9">
        <f>F101 * (B101*(A!$B$8-D101)/(A!$B$12*A!$B$10))</f>
        <v>0.0001540100841</v>
      </c>
      <c r="M101" s="9">
        <f>F101 * ((B101+J101)*(A!$B$8-(D101+L101))/(A!$B$12*A!$B$10))</f>
        <v>0.0001499047712</v>
      </c>
    </row>
    <row r="102">
      <c r="A102" s="37" t="s">
        <v>288</v>
      </c>
      <c r="B102" s="9">
        <f t="shared" si="2"/>
        <v>2.089138747</v>
      </c>
      <c r="C102" s="37" t="s">
        <v>289</v>
      </c>
      <c r="D102" s="36">
        <f t="shared" si="3"/>
        <v>0.6321268256</v>
      </c>
      <c r="E102" s="5">
        <v>0.0</v>
      </c>
      <c r="F102" s="45">
        <v>0.01667</v>
      </c>
      <c r="G102" s="40">
        <f t="shared" si="1"/>
        <v>0.1666666667</v>
      </c>
      <c r="H102" s="4">
        <f>A!$B$3 * 3</f>
        <v>224.9868</v>
      </c>
      <c r="I102" s="4">
        <f>A!$B$2*E102</f>
        <v>0</v>
      </c>
      <c r="J102" s="9">
        <f>F102 * (D102*I102-(A!$B$4*(G102+B102/H102)^(1/2)))</f>
        <v>-0.05594007277</v>
      </c>
      <c r="K102" s="66">
        <f>F102 * ((D102+L102)*I102-(A!$B$4*(G102+(B102+J102)/H102)^(1/2)))</f>
        <v>-0.0559005345</v>
      </c>
      <c r="L102" s="9">
        <f>F102 * (B102*(A!$B$8-D102)/(A!$B$12*A!$B$10))</f>
        <v>0.0001499073385</v>
      </c>
      <c r="M102" s="9">
        <f>F102 * ((B102+J102)*(A!$B$8-(D102+L102))/(A!$B$12*A!$B$10))</f>
        <v>0.0001458116818</v>
      </c>
    </row>
    <row r="103">
      <c r="A103" s="37" t="s">
        <v>290</v>
      </c>
      <c r="B103" s="9">
        <f t="shared" si="2"/>
        <v>2.033218443</v>
      </c>
      <c r="C103" s="37" t="s">
        <v>291</v>
      </c>
      <c r="D103" s="36">
        <f t="shared" si="3"/>
        <v>0.6322746851</v>
      </c>
      <c r="E103" s="5">
        <v>0.0</v>
      </c>
      <c r="F103" s="45">
        <v>0.01667</v>
      </c>
      <c r="G103" s="40">
        <f t="shared" si="1"/>
        <v>0.1666666667</v>
      </c>
      <c r="H103" s="4">
        <f>A!$B$3 * 3</f>
        <v>224.9868</v>
      </c>
      <c r="I103" s="4">
        <f>A!$B$2*E103</f>
        <v>0</v>
      </c>
      <c r="J103" s="9">
        <f>F103 * (D103*I103-(A!$B$4*(G103+B103/H103)^(1/2)))</f>
        <v>-0.05590054848</v>
      </c>
      <c r="K103" s="66">
        <f>F103 * ((D103+L103)*I103-(A!$B$4*(G103+(B103+J103)/H103)^(1/2)))</f>
        <v>-0.0558610102</v>
      </c>
      <c r="L103" s="9">
        <f>F103 * (B103*(A!$B$8-D103)/(A!$B$12*A!$B$10))</f>
        <v>0.0001458142149</v>
      </c>
      <c r="M103" s="9">
        <f>F103 * ((B103+J103)*(A!$B$8-(D103+L103))/(A!$B$12*A!$B$10))</f>
        <v>0.0001417280204</v>
      </c>
    </row>
    <row r="104">
      <c r="A104" s="37" t="s">
        <v>292</v>
      </c>
      <c r="B104" s="9">
        <f t="shared" si="2"/>
        <v>1.977337664</v>
      </c>
      <c r="C104" s="37" t="s">
        <v>293</v>
      </c>
      <c r="D104" s="36">
        <f t="shared" si="3"/>
        <v>0.6324184562</v>
      </c>
      <c r="E104" s="5">
        <v>0.0</v>
      </c>
      <c r="F104" s="45">
        <v>0.01667</v>
      </c>
      <c r="G104" s="40">
        <f t="shared" si="1"/>
        <v>0.1666666667</v>
      </c>
      <c r="H104" s="4">
        <f>A!$B$3 * 3</f>
        <v>224.9868</v>
      </c>
      <c r="I104" s="4">
        <f>A!$B$2*E104</f>
        <v>0</v>
      </c>
      <c r="J104" s="9">
        <f>F104 * (D104*I104-(A!$B$4*(G104+B104/H104)^(1/2)))</f>
        <v>-0.05586102419</v>
      </c>
      <c r="K104" s="66">
        <f>F104 * ((D104+L104)*I104-(A!$B$4*(G104+(B104+J104)/H104)^(1/2)))</f>
        <v>-0.0558214859</v>
      </c>
      <c r="L104" s="9">
        <f>F104 * (B104*(A!$B$8-D104)/(A!$B$12*A!$B$10))</f>
        <v>0.0001417305195</v>
      </c>
      <c r="M104" s="9">
        <f>F104 * ((B104+J104)*(A!$B$8-(D104+L104))/(A!$B$12*A!$B$10))</f>
        <v>0.0001376535939</v>
      </c>
    </row>
    <row r="105">
      <c r="A105" s="37" t="s">
        <v>294</v>
      </c>
      <c r="B105" s="9">
        <f t="shared" si="2"/>
        <v>1.921496409</v>
      </c>
      <c r="C105" s="37" t="s">
        <v>295</v>
      </c>
      <c r="D105" s="36">
        <f t="shared" si="3"/>
        <v>0.6325581483</v>
      </c>
      <c r="E105" s="5">
        <v>0.0</v>
      </c>
      <c r="F105" s="45">
        <v>0.01667</v>
      </c>
      <c r="G105" s="40">
        <f t="shared" si="1"/>
        <v>0.1666666667</v>
      </c>
      <c r="H105" s="4">
        <f>A!$B$3 * 3</f>
        <v>224.9868</v>
      </c>
      <c r="I105" s="4">
        <f>A!$B$2*E105</f>
        <v>0</v>
      </c>
      <c r="J105" s="9">
        <f>F105 * (D105*I105-(A!$B$4*(G105+B105/H105)^(1/2)))</f>
        <v>-0.0558214999</v>
      </c>
      <c r="K105" s="66">
        <f>F105 * ((D105+L105)*I105-(A!$B$4*(G105+(B105+J105)/H105)^(1/2)))</f>
        <v>-0.0557819616</v>
      </c>
      <c r="L105" s="9">
        <f>F105 * (B105*(A!$B$8-D105)/(A!$B$12*A!$B$10))</f>
        <v>0.0001376560594</v>
      </c>
      <c r="M105" s="9">
        <f>F105 * ((B105+J105)*(A!$B$8-(D105+L105))/(A!$B$12*A!$B$10))</f>
        <v>0.0001335882104</v>
      </c>
    </row>
    <row r="106">
      <c r="A106" s="37" t="s">
        <v>296</v>
      </c>
      <c r="B106" s="9">
        <f t="shared" si="2"/>
        <v>1.865694678</v>
      </c>
      <c r="C106" s="37" t="s">
        <v>297</v>
      </c>
      <c r="D106" s="36">
        <f t="shared" si="3"/>
        <v>0.6326937704</v>
      </c>
      <c r="E106" s="5">
        <v>0.0</v>
      </c>
      <c r="F106" s="45">
        <v>0.01667</v>
      </c>
      <c r="G106" s="40">
        <f t="shared" si="1"/>
        <v>0.1666666667</v>
      </c>
      <c r="H106" s="4">
        <f>A!$B$3 * 3</f>
        <v>224.9868</v>
      </c>
      <c r="I106" s="4">
        <f>A!$B$2*E106</f>
        <v>0</v>
      </c>
      <c r="J106" s="9">
        <f>F106 * (D106*I106-(A!$B$4*(G106+B106/H106)^(1/2)))</f>
        <v>-0.05578197561</v>
      </c>
      <c r="K106" s="66">
        <f>F106 * ((D106+L106)*I106-(A!$B$4*(G106+(B106+J106)/H106)^(1/2)))</f>
        <v>-0.0557424373</v>
      </c>
      <c r="L106" s="9">
        <f>F106 * (B106*(A!$B$8-D106)/(A!$B$12*A!$B$10))</f>
        <v>0.0001335906424</v>
      </c>
      <c r="M106" s="9">
        <f>F106 * ((B106+J106)*(A!$B$8-(D106+L106))/(A!$B$12*A!$B$10))</f>
        <v>0.0001295316786</v>
      </c>
    </row>
    <row r="107">
      <c r="A107" s="37" t="s">
        <v>298</v>
      </c>
      <c r="B107" s="9">
        <f t="shared" si="2"/>
        <v>1.809932472</v>
      </c>
      <c r="C107" s="37" t="s">
        <v>299</v>
      </c>
      <c r="D107" s="36">
        <f t="shared" si="3"/>
        <v>0.6328253316</v>
      </c>
      <c r="E107" s="5">
        <v>0.0</v>
      </c>
      <c r="F107" s="45">
        <v>0.01667</v>
      </c>
      <c r="G107" s="40">
        <f t="shared" si="1"/>
        <v>0.1666666667</v>
      </c>
      <c r="H107" s="4">
        <f>A!$B$3 * 3</f>
        <v>224.9868</v>
      </c>
      <c r="I107" s="4">
        <f>A!$B$2*E107</f>
        <v>0</v>
      </c>
      <c r="J107" s="9">
        <f>F107 * (D107*I107-(A!$B$4*(G107+B107/H107)^(1/2)))</f>
        <v>-0.05574245132</v>
      </c>
      <c r="K107" s="66">
        <f>F107 * ((D107+L107)*I107-(A!$B$4*(G107+(B107+J107)/H107)^(1/2)))</f>
        <v>-0.055702913</v>
      </c>
      <c r="L107" s="9">
        <f>F107 * (B107*(A!$B$8-D107)/(A!$B$12*A!$B$10))</f>
        <v>0.0001295340774</v>
      </c>
      <c r="M107" s="9">
        <f>F107 * ((B107+J107)*(A!$B$8-(D107+L107))/(A!$B$12*A!$B$10))</f>
        <v>0.0001254838083</v>
      </c>
    </row>
    <row r="108">
      <c r="A108" s="37" t="s">
        <v>300</v>
      </c>
      <c r="B108" s="9">
        <f t="shared" si="2"/>
        <v>1.75420979</v>
      </c>
      <c r="C108" s="37" t="s">
        <v>301</v>
      </c>
      <c r="D108" s="36">
        <f t="shared" si="3"/>
        <v>0.6329528405</v>
      </c>
      <c r="E108" s="5">
        <v>0.0</v>
      </c>
      <c r="F108" s="45">
        <v>0.01667</v>
      </c>
      <c r="G108" s="40">
        <f t="shared" si="1"/>
        <v>0.1666666667</v>
      </c>
      <c r="H108" s="4">
        <f>A!$B$3 * 3</f>
        <v>224.9868</v>
      </c>
      <c r="I108" s="4">
        <f>A!$B$2*E108</f>
        <v>0</v>
      </c>
      <c r="J108" s="9">
        <f>F108 * (D108*I108-(A!$B$4*(G108+B108/H108)^(1/2)))</f>
        <v>-0.05570292703</v>
      </c>
      <c r="K108" s="66">
        <f>F108 * ((D108+L108)*I108-(A!$B$4*(G108+(B108+J108)/H108)^(1/2)))</f>
        <v>-0.0556633887</v>
      </c>
      <c r="L108" s="9">
        <f>F108 * (B108*(A!$B$8-D108)/(A!$B$12*A!$B$10))</f>
        <v>0.0001254861741</v>
      </c>
      <c r="M108" s="9">
        <f>F108 * ((B108+J108)*(A!$B$8-(D108+L108))/(A!$B$12*A!$B$10))</f>
        <v>0.0001214444102</v>
      </c>
    </row>
    <row r="109">
      <c r="A109" s="37" t="s">
        <v>302</v>
      </c>
      <c r="B109" s="9">
        <f t="shared" si="2"/>
        <v>1.698526632</v>
      </c>
      <c r="C109" s="37" t="s">
        <v>303</v>
      </c>
      <c r="D109" s="36">
        <f t="shared" si="3"/>
        <v>0.6330763058</v>
      </c>
      <c r="E109" s="5">
        <v>0.0</v>
      </c>
      <c r="F109" s="45">
        <v>0.01667</v>
      </c>
      <c r="G109" s="40">
        <f t="shared" si="1"/>
        <v>0.1666666667</v>
      </c>
      <c r="H109" s="4">
        <f>A!$B$3 * 3</f>
        <v>224.9868</v>
      </c>
      <c r="I109" s="4">
        <f>A!$B$2*E109</f>
        <v>0</v>
      </c>
      <c r="J109" s="9">
        <f>F109 * (D109*I109-(A!$B$4*(G109+B109/H109)^(1/2)))</f>
        <v>-0.05566340274</v>
      </c>
      <c r="K109" s="66">
        <f>F109 * ((D109+L109)*I109-(A!$B$4*(G109+(B109+J109)/H109)^(1/2)))</f>
        <v>-0.0556238644</v>
      </c>
      <c r="L109" s="9">
        <f>F109 * (B109*(A!$B$8-D109)/(A!$B$12*A!$B$10))</f>
        <v>0.0001214467432</v>
      </c>
      <c r="M109" s="9">
        <f>F109 * ((B109+J109)*(A!$B$8-(D109+L109))/(A!$B$12*A!$B$10))</f>
        <v>0.0001174132956</v>
      </c>
    </row>
    <row r="110">
      <c r="A110" s="37" t="s">
        <v>304</v>
      </c>
      <c r="B110" s="9">
        <f t="shared" si="2"/>
        <v>1.642882998</v>
      </c>
      <c r="C110" s="37" t="s">
        <v>305</v>
      </c>
      <c r="D110" s="36">
        <f t="shared" si="3"/>
        <v>0.6331957358</v>
      </c>
      <c r="E110" s="5">
        <v>0.0</v>
      </c>
      <c r="F110" s="45">
        <v>0.01667</v>
      </c>
      <c r="G110" s="40">
        <f t="shared" si="1"/>
        <v>0.1666666667</v>
      </c>
      <c r="H110" s="4">
        <f>A!$B$3 * 3</f>
        <v>224.9868</v>
      </c>
      <c r="I110" s="4">
        <f>A!$B$2*E110</f>
        <v>0</v>
      </c>
      <c r="J110" s="9">
        <f>F110 * (D110*I110-(A!$B$4*(G110+B110/H110)^(1/2)))</f>
        <v>-0.05562387845</v>
      </c>
      <c r="K110" s="66">
        <f>F110 * ((D110+L110)*I110-(A!$B$4*(G110+(B110+J110)/H110)^(1/2)))</f>
        <v>-0.0555843401</v>
      </c>
      <c r="L110" s="9">
        <f>F110 * (B110*(A!$B$8-D110)/(A!$B$12*A!$B$10))</f>
        <v>0.000117415596</v>
      </c>
      <c r="M110" s="9">
        <f>F110 * ((B110+J110)*(A!$B$8-(D110+L110))/(A!$B$12*A!$B$10))</f>
        <v>0.0001133902769</v>
      </c>
    </row>
    <row r="111">
      <c r="A111" s="37" t="s">
        <v>306</v>
      </c>
      <c r="B111" s="9">
        <f t="shared" si="2"/>
        <v>1.587278889</v>
      </c>
      <c r="C111" s="37" t="s">
        <v>307</v>
      </c>
      <c r="D111" s="36">
        <f t="shared" si="3"/>
        <v>0.6333111388</v>
      </c>
      <c r="E111" s="5">
        <v>0.0</v>
      </c>
      <c r="F111" s="45">
        <v>0.01667</v>
      </c>
      <c r="G111" s="40">
        <f t="shared" si="1"/>
        <v>0.1666666667</v>
      </c>
      <c r="H111" s="4">
        <f>A!$B$3 * 3</f>
        <v>224.9868</v>
      </c>
      <c r="I111" s="4">
        <f>A!$B$2*E111</f>
        <v>0</v>
      </c>
      <c r="J111" s="9">
        <f>F111 * (D111*I111-(A!$B$4*(G111+B111/H111)^(1/2)))</f>
        <v>-0.05558435415</v>
      </c>
      <c r="K111" s="66">
        <f>F111 * ((D111+L111)*I111-(A!$B$4*(G111+(B111+J111)/H111)^(1/2)))</f>
        <v>-0.0555448158</v>
      </c>
      <c r="L111" s="9">
        <f>F111 * (B111*(A!$B$8-D111)/(A!$B$12*A!$B$10))</f>
        <v>0.0001133925449</v>
      </c>
      <c r="M111" s="9">
        <f>F111 * ((B111+J111)*(A!$B$8-(D111+L111))/(A!$B$12*A!$B$10))</f>
        <v>0.0001093751671</v>
      </c>
    </row>
    <row r="112">
      <c r="A112" s="37" t="s">
        <v>308</v>
      </c>
      <c r="B112" s="9">
        <f t="shared" si="2"/>
        <v>1.531714304</v>
      </c>
      <c r="C112" s="37" t="s">
        <v>309</v>
      </c>
      <c r="D112" s="36">
        <f t="shared" si="3"/>
        <v>0.6334225226</v>
      </c>
      <c r="E112" s="5">
        <v>0.0</v>
      </c>
      <c r="F112" s="45">
        <v>0.01667</v>
      </c>
      <c r="G112" s="40">
        <f t="shared" si="1"/>
        <v>0.1666666667</v>
      </c>
      <c r="H112" s="4">
        <f>A!$B$3 * 3</f>
        <v>224.9868</v>
      </c>
      <c r="I112" s="4">
        <f>A!$B$2*E112</f>
        <v>0</v>
      </c>
      <c r="J112" s="9">
        <f>F112 * (D112*I112-(A!$B$4*(G112+B112/H112)^(1/2)))</f>
        <v>-0.05554482986</v>
      </c>
      <c r="K112" s="66">
        <f>F112 * ((D112+L112)*I112-(A!$B$4*(G112+(B112+J112)/H112)^(1/2)))</f>
        <v>-0.0555052915</v>
      </c>
      <c r="L112" s="9">
        <f>F112 * (B112*(A!$B$8-D112)/(A!$B$12*A!$B$10))</f>
        <v>0.0001093774029</v>
      </c>
      <c r="M112" s="9">
        <f>F112 * ((B112+J112)*(A!$B$8-(D112+L112))/(A!$B$12*A!$B$10))</f>
        <v>0.0001053677802</v>
      </c>
    </row>
    <row r="113">
      <c r="A113" s="37" t="s">
        <v>310</v>
      </c>
      <c r="B113" s="9">
        <f t="shared" si="2"/>
        <v>1.476189243</v>
      </c>
      <c r="C113" s="37" t="s">
        <v>311</v>
      </c>
      <c r="D113" s="36">
        <f t="shared" si="3"/>
        <v>0.6335298952</v>
      </c>
      <c r="E113" s="5">
        <v>0.0</v>
      </c>
      <c r="F113" s="45">
        <v>0.01667</v>
      </c>
      <c r="G113" s="40">
        <f t="shared" si="1"/>
        <v>0.1666666667</v>
      </c>
      <c r="H113" s="4">
        <f>A!$B$3 * 3</f>
        <v>224.9868</v>
      </c>
      <c r="I113" s="4">
        <f>A!$B$2*E113</f>
        <v>0</v>
      </c>
      <c r="J113" s="9">
        <f>F113 * (D113*I113-(A!$B$4*(G113+B113/H113)^(1/2)))</f>
        <v>-0.05550530557</v>
      </c>
      <c r="K113" s="66">
        <f>F113 * ((D113+L113)*I113-(A!$B$4*(G113+(B113+J113)/H113)^(1/2)))</f>
        <v>-0.0554657672</v>
      </c>
      <c r="L113" s="9">
        <f>F113 * (B113*(A!$B$8-D113)/(A!$B$12*A!$B$10))</f>
        <v>0.0001053699841</v>
      </c>
      <c r="M113" s="9">
        <f>F113 * ((B113+J113)*(A!$B$8-(D113+L113))/(A!$B$12*A!$B$10))</f>
        <v>0.0001013679309</v>
      </c>
    </row>
    <row r="114">
      <c r="A114" s="37" t="s">
        <v>312</v>
      </c>
      <c r="B114" s="9">
        <f t="shared" si="2"/>
        <v>1.420703707</v>
      </c>
      <c r="C114" s="37" t="s">
        <v>313</v>
      </c>
      <c r="D114" s="36">
        <f t="shared" si="3"/>
        <v>0.6336332642</v>
      </c>
      <c r="E114" s="5">
        <v>0.0</v>
      </c>
      <c r="F114" s="45">
        <v>0.01667</v>
      </c>
      <c r="G114" s="40">
        <f t="shared" si="1"/>
        <v>0.1666666667</v>
      </c>
      <c r="H114" s="4">
        <f>A!$B$3 * 3</f>
        <v>224.9868</v>
      </c>
      <c r="I114" s="4">
        <f>A!$B$2*E114</f>
        <v>0</v>
      </c>
      <c r="J114" s="9">
        <f>F114 * (D114*I114-(A!$B$4*(G114+B114/H114)^(1/2)))</f>
        <v>-0.05546578128</v>
      </c>
      <c r="K114" s="66">
        <f>F114 * ((D114+L114)*I114-(A!$B$4*(G114+(B114+J114)/H114)^(1/2)))</f>
        <v>-0.0554262429</v>
      </c>
      <c r="L114" s="9">
        <f>F114 * (B114*(A!$B$8-D114)/(A!$B$12*A!$B$10))</f>
        <v>0.000101370103</v>
      </c>
      <c r="M114" s="9">
        <f>F114 * ((B114+J114)*(A!$B$8-(D114+L114))/(A!$B$12*A!$B$10))</f>
        <v>0.00009737543463</v>
      </c>
    </row>
    <row r="115">
      <c r="A115" s="37" t="s">
        <v>314</v>
      </c>
      <c r="B115" s="9">
        <f t="shared" si="2"/>
        <v>1.365257695</v>
      </c>
      <c r="C115" s="37" t="s">
        <v>315</v>
      </c>
      <c r="D115" s="36">
        <f t="shared" si="3"/>
        <v>0.6337326369</v>
      </c>
      <c r="E115" s="5">
        <v>0.0</v>
      </c>
      <c r="F115" s="45">
        <v>0.01667</v>
      </c>
      <c r="G115" s="40">
        <f t="shared" si="1"/>
        <v>0.1666666667</v>
      </c>
      <c r="H115" s="4">
        <f>A!$B$3 * 3</f>
        <v>224.9868</v>
      </c>
      <c r="I115" s="4">
        <f>A!$B$2*E115</f>
        <v>0</v>
      </c>
      <c r="J115" s="9">
        <f>F115 * (D115*I115-(A!$B$4*(G115+B115/H115)^(1/2)))</f>
        <v>-0.05542625699</v>
      </c>
      <c r="K115" s="66">
        <f>F115 * ((D115+L115)*I115-(A!$B$4*(G115+(B115+J115)/H115)^(1/2)))</f>
        <v>-0.05538671859</v>
      </c>
      <c r="L115" s="9">
        <f>F115 * (B115*(A!$B$8-D115)/(A!$B$12*A!$B$10))</f>
        <v>0.00009737757512</v>
      </c>
      <c r="M115" s="9">
        <f>F115 * ((B115+J115)*(A!$B$8-(D115+L115))/(A!$B$12*A!$B$10))</f>
        <v>0.00009339010767</v>
      </c>
    </row>
    <row r="116">
      <c r="A116" s="37" t="s">
        <v>316</v>
      </c>
      <c r="B116" s="9">
        <f t="shared" si="2"/>
        <v>1.309851207</v>
      </c>
      <c r="C116" s="37" t="s">
        <v>317</v>
      </c>
      <c r="D116" s="36">
        <f t="shared" si="3"/>
        <v>0.6338280208</v>
      </c>
      <c r="E116" s="5">
        <v>0.0</v>
      </c>
      <c r="F116" s="45">
        <v>0.01667</v>
      </c>
      <c r="G116" s="40">
        <f t="shared" si="1"/>
        <v>0.1666666667</v>
      </c>
      <c r="H116" s="4">
        <f>A!$B$3 * 3</f>
        <v>224.9868</v>
      </c>
      <c r="I116" s="4">
        <f>A!$B$2*E116</f>
        <v>0</v>
      </c>
      <c r="J116" s="9">
        <f>F116 * (D116*I116-(A!$B$4*(G116+B116/H116)^(1/2)))</f>
        <v>-0.0553867327</v>
      </c>
      <c r="K116" s="66">
        <f>F116 * ((D116+L116)*I116-(A!$B$4*(G116+(B116+J116)/H116)^(1/2)))</f>
        <v>-0.05534719429</v>
      </c>
      <c r="L116" s="9">
        <f>F116 * (B116*(A!$B$8-D116)/(A!$B$12*A!$B$10))</f>
        <v>0.00009339221675</v>
      </c>
      <c r="M116" s="9">
        <f>F116 * ((B116+J116)*(A!$B$8-(D116+L116))/(A!$B$12*A!$B$10))</f>
        <v>0.00008941176701</v>
      </c>
    </row>
    <row r="117">
      <c r="A117" s="37" t="s">
        <v>318</v>
      </c>
      <c r="B117" s="9">
        <f t="shared" si="2"/>
        <v>1.254484243</v>
      </c>
      <c r="C117" s="37" t="s">
        <v>319</v>
      </c>
      <c r="D117" s="36">
        <f t="shared" si="3"/>
        <v>0.6339194228</v>
      </c>
      <c r="E117" s="5">
        <v>0.0</v>
      </c>
      <c r="F117" s="45">
        <v>0.01667</v>
      </c>
      <c r="G117" s="40">
        <f t="shared" si="1"/>
        <v>0.1666666667</v>
      </c>
      <c r="H117" s="4">
        <f>A!$B$3 * 3</f>
        <v>224.9868</v>
      </c>
      <c r="I117" s="4">
        <f>A!$B$2*E117</f>
        <v>0</v>
      </c>
      <c r="J117" s="9">
        <f>F117 * (D117*I117-(A!$B$4*(G117+B117/H117)^(1/2)))</f>
        <v>-0.05534720841</v>
      </c>
      <c r="K117" s="66">
        <f>F117 * ((D117+L117)*I117-(A!$B$4*(G117+(B117+J117)/H117)^(1/2)))</f>
        <v>-0.05530766999</v>
      </c>
      <c r="L117" s="9">
        <f>F117 * (B117*(A!$B$8-D117)/(A!$B$12*A!$B$10))</f>
        <v>0.00008941384485</v>
      </c>
      <c r="M117" s="9">
        <f>F117 * ((B117+J117)*(A!$B$8-(D117+L117))/(A!$B$12*A!$B$10))</f>
        <v>0.00008544023035</v>
      </c>
    </row>
    <row r="118">
      <c r="A118" s="37" t="s">
        <v>320</v>
      </c>
      <c r="B118" s="9">
        <f t="shared" si="2"/>
        <v>1.199156804</v>
      </c>
      <c r="C118" s="37" t="s">
        <v>321</v>
      </c>
      <c r="D118" s="36">
        <f t="shared" si="3"/>
        <v>0.6340068498</v>
      </c>
      <c r="E118" s="5">
        <v>0.0</v>
      </c>
      <c r="F118" s="45">
        <v>0.01667</v>
      </c>
      <c r="G118" s="40">
        <f t="shared" si="1"/>
        <v>0.1666666667</v>
      </c>
      <c r="H118" s="4">
        <f>A!$B$3 * 3</f>
        <v>224.9868</v>
      </c>
      <c r="I118" s="4">
        <f>A!$B$2*E118</f>
        <v>0</v>
      </c>
      <c r="J118" s="9">
        <f>F118 * (D118*I118-(A!$B$4*(G118+B118/H118)^(1/2)))</f>
        <v>-0.05530768412</v>
      </c>
      <c r="K118" s="66">
        <f>F118 * ((D118+L118)*I118-(A!$B$4*(G118+(B118+J118)/H118)^(1/2)))</f>
        <v>-0.05526814569</v>
      </c>
      <c r="L118" s="9">
        <f>F118 * (B118*(A!$B$8-D118)/(A!$B$12*A!$B$10))</f>
        <v>0.00008544227714</v>
      </c>
      <c r="M118" s="9">
        <f>F118 * ((B118+J118)*(A!$B$8-(D118+L118))/(A!$B$12*A!$B$10))</f>
        <v>0.00008147531613</v>
      </c>
    </row>
    <row r="119">
      <c r="A119" s="37" t="s">
        <v>322</v>
      </c>
      <c r="B119" s="9">
        <f t="shared" si="2"/>
        <v>1.143868889</v>
      </c>
      <c r="C119" s="37" t="s">
        <v>323</v>
      </c>
      <c r="D119" s="36">
        <f t="shared" si="3"/>
        <v>0.6340903086</v>
      </c>
      <c r="E119" s="5">
        <v>0.0</v>
      </c>
      <c r="F119" s="45">
        <v>0.01667</v>
      </c>
      <c r="G119" s="40">
        <f t="shared" si="1"/>
        <v>0.1666666667</v>
      </c>
      <c r="H119" s="4">
        <f>A!$B$3 * 3</f>
        <v>224.9868</v>
      </c>
      <c r="I119" s="4">
        <f>A!$B$2*E119</f>
        <v>0</v>
      </c>
      <c r="J119" s="9">
        <f>F119 * (D119*I119-(A!$B$4*(G119+B119/H119)^(1/2)))</f>
        <v>-0.05526815983</v>
      </c>
      <c r="K119" s="66">
        <f>F119 * ((D119+L119)*I119-(A!$B$4*(G119+(B119+J119)/H119)^(1/2)))</f>
        <v>-0.05522862139</v>
      </c>
      <c r="L119" s="9">
        <f>F119 * (B119*(A!$B$8-D119)/(A!$B$12*A!$B$10))</f>
        <v>0.00008147733204</v>
      </c>
      <c r="M119" s="9">
        <f>F119 * ((B119+J119)*(A!$B$8-(D119+L119))/(A!$B$12*A!$B$10))</f>
        <v>0.0000775168435</v>
      </c>
    </row>
    <row r="120">
      <c r="A120" s="37" t="s">
        <v>324</v>
      </c>
      <c r="B120" s="9">
        <f t="shared" si="2"/>
        <v>1.088620499</v>
      </c>
      <c r="C120" s="37" t="s">
        <v>325</v>
      </c>
      <c r="D120" s="36">
        <f t="shared" si="3"/>
        <v>0.6341698057</v>
      </c>
      <c r="E120" s="5">
        <v>0.0</v>
      </c>
      <c r="F120" s="45">
        <v>0.01667</v>
      </c>
      <c r="G120" s="40">
        <f t="shared" si="1"/>
        <v>0.1666666667</v>
      </c>
      <c r="H120" s="4">
        <f>A!$B$3 * 3</f>
        <v>224.9868</v>
      </c>
      <c r="I120" s="4">
        <f>A!$B$2*E120</f>
        <v>0</v>
      </c>
      <c r="J120" s="9">
        <f>F120 * (D120*I120-(A!$B$4*(G120+B120/H120)^(1/2)))</f>
        <v>-0.05522863554</v>
      </c>
      <c r="K120" s="66">
        <f>F120 * ((D120+L120)*I120-(A!$B$4*(G120+(B120+J120)/H120)^(1/2)))</f>
        <v>-0.05518909709</v>
      </c>
      <c r="L120" s="9">
        <f>F120 * (B120*(A!$B$8-D120)/(A!$B$12*A!$B$10))</f>
        <v>0.00007751882869</v>
      </c>
      <c r="M120" s="9">
        <f>F120 * ((B120+J120)*(A!$B$8-(D120+L120))/(A!$B$12*A!$B$10))</f>
        <v>0.00007356463228</v>
      </c>
    </row>
    <row r="121">
      <c r="A121" s="37" t="s">
        <v>326</v>
      </c>
      <c r="B121" s="9">
        <f t="shared" si="2"/>
        <v>1.033411632</v>
      </c>
      <c r="C121" s="37" t="s">
        <v>327</v>
      </c>
      <c r="D121" s="36">
        <f t="shared" si="3"/>
        <v>0.6342453474</v>
      </c>
      <c r="E121" s="5">
        <v>0.0</v>
      </c>
      <c r="F121" s="45">
        <v>0.01667</v>
      </c>
      <c r="G121" s="40">
        <f t="shared" si="1"/>
        <v>0.1666666667</v>
      </c>
      <c r="H121" s="4">
        <f>A!$B$3 * 3</f>
        <v>224.9868</v>
      </c>
      <c r="I121" s="4">
        <f>A!$B$2*E121</f>
        <v>0</v>
      </c>
      <c r="J121" s="9">
        <f>F121 * (D121*I121-(A!$B$4*(G121+B121/H121)^(1/2)))</f>
        <v>-0.05518911125</v>
      </c>
      <c r="K121" s="66">
        <f>F121 * ((D121+L121)*I121-(A!$B$4*(G121+(B121+J121)/H121)^(1/2)))</f>
        <v>-0.05514957279</v>
      </c>
      <c r="L121" s="9">
        <f>F121 * (B121*(A!$B$8-D121)/(A!$B$12*A!$B$10))</f>
        <v>0.00007356658691</v>
      </c>
      <c r="M121" s="9">
        <f>F121 * ((B121+J121)*(A!$B$8-(D121+L121))/(A!$B$12*A!$B$10))</f>
        <v>0.00006961850297</v>
      </c>
    </row>
    <row r="122">
      <c r="A122" s="37" t="s">
        <v>328</v>
      </c>
      <c r="B122" s="9">
        <f t="shared" si="2"/>
        <v>0.9782422904</v>
      </c>
      <c r="C122" s="37" t="s">
        <v>329</v>
      </c>
      <c r="D122" s="36">
        <f t="shared" si="3"/>
        <v>0.63431694</v>
      </c>
      <c r="E122" s="5">
        <v>0.0</v>
      </c>
      <c r="F122" s="45">
        <v>0.01667</v>
      </c>
      <c r="G122" s="40">
        <f t="shared" si="1"/>
        <v>0.1666666667</v>
      </c>
      <c r="H122" s="4">
        <f>A!$B$3 * 3</f>
        <v>224.9868</v>
      </c>
      <c r="I122" s="4">
        <f>A!$B$2*E122</f>
        <v>0</v>
      </c>
      <c r="J122" s="9">
        <f>F122 * (D122*I122-(A!$B$4*(G122+B122/H122)^(1/2)))</f>
        <v>-0.05514958696</v>
      </c>
      <c r="K122" s="66">
        <f>F122 * ((D122+L122)*I122-(A!$B$4*(G122+(B122+J122)/H122)^(1/2)))</f>
        <v>-0.05511004849</v>
      </c>
      <c r="L122" s="9">
        <f>F122 * (B122*(A!$B$8-D122)/(A!$B$12*A!$B$10))</f>
        <v>0.0000696204272</v>
      </c>
      <c r="M122" s="9">
        <f>F122 * ((B122+J122)*(A!$B$8-(D122+L122))/(A!$B$12*A!$B$10))</f>
        <v>0.00006567827674</v>
      </c>
    </row>
    <row r="123">
      <c r="A123" s="37" t="s">
        <v>330</v>
      </c>
      <c r="B123" s="9">
        <f t="shared" si="2"/>
        <v>0.9231124727</v>
      </c>
      <c r="C123" s="37" t="s">
        <v>331</v>
      </c>
      <c r="D123" s="36">
        <f t="shared" si="3"/>
        <v>0.6343845893</v>
      </c>
      <c r="E123" s="5">
        <v>0.0</v>
      </c>
      <c r="F123" s="45">
        <v>0.01667</v>
      </c>
      <c r="G123" s="40">
        <f t="shared" si="1"/>
        <v>0.1666666667</v>
      </c>
      <c r="H123" s="4">
        <f>A!$B$3 * 3</f>
        <v>224.9868</v>
      </c>
      <c r="I123" s="4">
        <f>A!$B$2*E123</f>
        <v>0</v>
      </c>
      <c r="J123" s="9">
        <f>F123 * (D123*I123-(A!$B$4*(G123+B123/H123)^(1/2)))</f>
        <v>-0.05511006267</v>
      </c>
      <c r="K123" s="66">
        <f>F123 * ((D123+L123)*I123-(A!$B$4*(G123+(B123+J123)/H123)^(1/2)))</f>
        <v>-0.05507052419</v>
      </c>
      <c r="L123" s="9">
        <f>F123 * (B123*(A!$B$8-D123)/(A!$B$12*A!$B$10))</f>
        <v>0.00006568017072</v>
      </c>
      <c r="M123" s="9">
        <f>F123 * ((B123+J123)*(A!$B$8-(D123+L123))/(A!$B$12*A!$B$10))</f>
        <v>0.00006174377539</v>
      </c>
    </row>
    <row r="124">
      <c r="A124" s="37" t="s">
        <v>332</v>
      </c>
      <c r="B124" s="9">
        <f t="shared" si="2"/>
        <v>0.8680221793</v>
      </c>
      <c r="C124" s="37" t="s">
        <v>333</v>
      </c>
      <c r="D124" s="36">
        <f t="shared" si="3"/>
        <v>0.6344483013</v>
      </c>
      <c r="E124" s="5">
        <v>0.0</v>
      </c>
      <c r="F124" s="45">
        <v>0.01667</v>
      </c>
      <c r="G124" s="40">
        <f t="shared" si="1"/>
        <v>0.1666666667</v>
      </c>
      <c r="H124" s="4">
        <f>A!$B$3 * 3</f>
        <v>224.9868</v>
      </c>
      <c r="I124" s="4">
        <f>A!$B$2*E124</f>
        <v>0</v>
      </c>
      <c r="J124" s="9">
        <f>F124 * (D124*I124-(A!$B$4*(G124+B124/H124)^(1/2)))</f>
        <v>-0.05507053838</v>
      </c>
      <c r="K124" s="66">
        <f>F124 * ((D124+L124)*I124-(A!$B$4*(G124+(B124+J124)/H124)^(1/2)))</f>
        <v>-0.05503099989</v>
      </c>
      <c r="L124" s="9">
        <f>F124 * (B124*(A!$B$8-D124)/(A!$B$12*A!$B$10))</f>
        <v>0.00006174563928</v>
      </c>
      <c r="M124" s="9">
        <f>F124 * ((B124+J124)*(A!$B$8-(D124+L124))/(A!$B$12*A!$B$10))</f>
        <v>0.00005781482136</v>
      </c>
    </row>
    <row r="125">
      <c r="A125" s="37" t="s">
        <v>334</v>
      </c>
      <c r="B125" s="9">
        <f t="shared" si="2"/>
        <v>0.8129714102</v>
      </c>
      <c r="C125" s="37" t="s">
        <v>335</v>
      </c>
      <c r="D125" s="36">
        <f t="shared" si="3"/>
        <v>0.6345080815</v>
      </c>
      <c r="E125" s="5">
        <v>0.0</v>
      </c>
      <c r="F125" s="45">
        <v>0.01667</v>
      </c>
      <c r="G125" s="40">
        <f t="shared" si="1"/>
        <v>0.1666666667</v>
      </c>
      <c r="H125" s="4">
        <f>A!$B$3 * 3</f>
        <v>224.9868</v>
      </c>
      <c r="I125" s="4">
        <f>A!$B$2*E125</f>
        <v>0</v>
      </c>
      <c r="J125" s="9">
        <f>F125 * (D125*I125-(A!$B$4*(G125+B125/H125)^(1/2)))</f>
        <v>-0.05503101409</v>
      </c>
      <c r="K125" s="66">
        <f>F125 * ((D125+L125)*I125-(A!$B$4*(G125+(B125+J125)/H125)^(1/2)))</f>
        <v>-0.05499147559</v>
      </c>
      <c r="L125" s="9">
        <f>F125 * (B125*(A!$B$8-D125)/(A!$B$12*A!$B$10))</f>
        <v>0.0000578166553</v>
      </c>
      <c r="M125" s="9">
        <f>F125 * ((B125+J125)*(A!$B$8-(D125+L125))/(A!$B$12*A!$B$10))</f>
        <v>0.00005389123771</v>
      </c>
    </row>
    <row r="126">
      <c r="A126" s="37" t="s">
        <v>336</v>
      </c>
      <c r="B126" s="9">
        <f t="shared" si="2"/>
        <v>0.7579601653</v>
      </c>
      <c r="C126" s="37" t="s">
        <v>337</v>
      </c>
      <c r="D126" s="36">
        <f t="shared" si="3"/>
        <v>0.6345639355</v>
      </c>
      <c r="E126" s="5">
        <v>0.0</v>
      </c>
      <c r="F126" s="45">
        <v>0.01667</v>
      </c>
      <c r="G126" s="40">
        <f t="shared" si="1"/>
        <v>0.1666666667</v>
      </c>
      <c r="H126" s="4">
        <f>A!$B$3 * 3</f>
        <v>224.9868</v>
      </c>
      <c r="I126" s="4">
        <f>A!$B$2*E126</f>
        <v>0</v>
      </c>
      <c r="J126" s="9">
        <f>F126 * (D126*I126-(A!$B$4*(G126+B126/H126)^(1/2)))</f>
        <v>-0.0549914898</v>
      </c>
      <c r="K126" s="66">
        <f>F126 * ((D126+L126)*I126-(A!$B$4*(G126+(B126+J126)/H126)^(1/2)))</f>
        <v>-0.05495195129</v>
      </c>
      <c r="L126" s="9">
        <f>F126 * (B126*(A!$B$8-D126)/(A!$B$12*A!$B$10))</f>
        <v>0.00005389304184</v>
      </c>
      <c r="M126" s="9">
        <f>F126 * ((B126+J126)*(A!$B$8-(D126+L126))/(A!$B$12*A!$B$10))</f>
        <v>0.0000499728481</v>
      </c>
    </row>
    <row r="127">
      <c r="A127" s="37" t="s">
        <v>338</v>
      </c>
      <c r="B127" s="9">
        <f t="shared" si="2"/>
        <v>0.7029884448</v>
      </c>
      <c r="C127" s="37" t="s">
        <v>339</v>
      </c>
      <c r="D127" s="36">
        <f t="shared" si="3"/>
        <v>0.6346158684</v>
      </c>
      <c r="E127" s="5">
        <v>0.0</v>
      </c>
      <c r="F127" s="45">
        <v>0.01667</v>
      </c>
      <c r="G127" s="40">
        <f t="shared" si="1"/>
        <v>0.1666666667</v>
      </c>
      <c r="H127" s="4">
        <f>A!$B$3 * 3</f>
        <v>224.9868</v>
      </c>
      <c r="I127" s="4">
        <f>A!$B$2*E127</f>
        <v>0</v>
      </c>
      <c r="J127" s="9">
        <f>F127 * (D127*I127-(A!$B$4*(G127+B127/H127)^(1/2)))</f>
        <v>-0.05495196551</v>
      </c>
      <c r="K127" s="66">
        <f>F127 * ((D127+L127)*I127-(A!$B$4*(G127+(B127+J127)/H127)^(1/2)))</f>
        <v>-0.05491242699</v>
      </c>
      <c r="L127" s="9">
        <f>F127 * (B127*(A!$B$8-D127)/(A!$B$12*A!$B$10))</f>
        <v>0.00004997462257</v>
      </c>
      <c r="M127" s="9">
        <f>F127 * ((B127+J127)*(A!$B$8-(D127+L127))/(A!$B$12*A!$B$10))</f>
        <v>0.00004605947679</v>
      </c>
    </row>
    <row r="128">
      <c r="A128" s="37" t="s">
        <v>340</v>
      </c>
      <c r="B128" s="9">
        <f t="shared" si="2"/>
        <v>0.6480562485</v>
      </c>
      <c r="C128" s="37" t="s">
        <v>341</v>
      </c>
      <c r="D128" s="36">
        <f t="shared" si="3"/>
        <v>0.6346638855</v>
      </c>
      <c r="E128" s="5">
        <v>0.0</v>
      </c>
      <c r="F128" s="45">
        <v>0.01667</v>
      </c>
      <c r="G128" s="40">
        <f t="shared" si="1"/>
        <v>0.1666666667</v>
      </c>
      <c r="H128" s="4">
        <f>A!$B$3 * 3</f>
        <v>224.9868</v>
      </c>
      <c r="I128" s="4">
        <f>A!$B$2*E128</f>
        <v>0</v>
      </c>
      <c r="J128" s="9">
        <f>F128 * (D128*I128-(A!$B$4*(G128+B128/H128)^(1/2)))</f>
        <v>-0.05491244122</v>
      </c>
      <c r="K128" s="66">
        <f>F128 * ((D128+L128)*I128-(A!$B$4*(G128+(B128+J128)/H128)^(1/2)))</f>
        <v>-0.05487290268</v>
      </c>
      <c r="L128" s="9">
        <f>F128 * (B128*(A!$B$8-D128)/(A!$B$12*A!$B$10))</f>
        <v>0.00004606122172</v>
      </c>
      <c r="M128" s="9">
        <f>F128 * ((B128+J128)*(A!$B$8-(D128+L128))/(A!$B$12*A!$B$10))</f>
        <v>0.00004215094861</v>
      </c>
    </row>
    <row r="129">
      <c r="A129" s="37" t="s">
        <v>342</v>
      </c>
      <c r="B129" s="9">
        <f t="shared" si="2"/>
        <v>0.5931635766</v>
      </c>
      <c r="C129" s="37" t="s">
        <v>343</v>
      </c>
      <c r="D129" s="36">
        <f t="shared" si="3"/>
        <v>0.6347079915</v>
      </c>
      <c r="E129" s="5">
        <v>0.0</v>
      </c>
      <c r="F129" s="45">
        <v>0.01667</v>
      </c>
      <c r="G129" s="40">
        <f t="shared" si="1"/>
        <v>0.1666666667</v>
      </c>
      <c r="H129" s="4">
        <f>A!$B$3 * 3</f>
        <v>224.9868</v>
      </c>
      <c r="I129" s="4">
        <f>A!$B$2*E129</f>
        <v>0</v>
      </c>
      <c r="J129" s="9">
        <f>F129 * (D129*I129-(A!$B$4*(G129+B129/H129)^(1/2)))</f>
        <v>-0.05487291692</v>
      </c>
      <c r="K129" s="66">
        <f>F129 * ((D129+L129)*I129-(A!$B$4*(G129+(B129+J129)/H129)^(1/2)))</f>
        <v>-0.05483337838</v>
      </c>
      <c r="L129" s="9">
        <f>F129 * (B129*(A!$B$8-D129)/(A!$B$12*A!$B$10))</f>
        <v>0.00004215266414</v>
      </c>
      <c r="M129" s="9">
        <f>F129 * ((B129+J129)*(A!$B$8-(D129+L129))/(A!$B$12*A!$B$10))</f>
        <v>0.00003824708895</v>
      </c>
    </row>
    <row r="130">
      <c r="A130" s="37" t="s">
        <v>344</v>
      </c>
      <c r="B130" s="9">
        <f t="shared" si="2"/>
        <v>0.5383104289</v>
      </c>
      <c r="C130" s="37" t="s">
        <v>345</v>
      </c>
      <c r="D130" s="36">
        <f t="shared" si="3"/>
        <v>0.6347481914</v>
      </c>
      <c r="E130" s="5">
        <v>0.0</v>
      </c>
      <c r="F130" s="45">
        <v>0.01667</v>
      </c>
      <c r="G130" s="40">
        <f t="shared" si="1"/>
        <v>0.1666666667</v>
      </c>
      <c r="H130" s="4">
        <f>A!$B$3 * 3</f>
        <v>224.9868</v>
      </c>
      <c r="I130" s="4">
        <f>A!$B$2*E130</f>
        <v>0</v>
      </c>
      <c r="J130" s="9">
        <f>F130 * (D130*I130-(A!$B$4*(G130+B130/H130)^(1/2)))</f>
        <v>-0.05483339263</v>
      </c>
      <c r="K130" s="66">
        <f>F130 * ((D130+L130)*I130-(A!$B$4*(G130+(B130+J130)/H130)^(1/2)))</f>
        <v>-0.05479385408</v>
      </c>
      <c r="L130" s="9">
        <f>F130 * (B130*(A!$B$8-D130)/(A!$B$12*A!$B$10))</f>
        <v>0.0000382487752</v>
      </c>
      <c r="M130" s="9">
        <f>F130 * ((B130+J130)*(A!$B$8-(D130+L130))/(A!$B$12*A!$B$10))</f>
        <v>0.00003434772375</v>
      </c>
    </row>
    <row r="131">
      <c r="A131" s="37" t="s">
        <v>346</v>
      </c>
      <c r="B131" s="9">
        <f t="shared" si="2"/>
        <v>0.4834968056</v>
      </c>
      <c r="C131" s="37" t="s">
        <v>347</v>
      </c>
      <c r="D131" s="36">
        <f t="shared" si="3"/>
        <v>0.6347844897</v>
      </c>
      <c r="E131" s="5">
        <v>0.0</v>
      </c>
      <c r="F131" s="45">
        <v>0.01667</v>
      </c>
      <c r="G131" s="40">
        <f t="shared" si="1"/>
        <v>0.1666666667</v>
      </c>
      <c r="H131" s="4">
        <f>A!$B$3 * 3</f>
        <v>224.9868</v>
      </c>
      <c r="I131" s="4">
        <f>A!$B$2*E131</f>
        <v>0</v>
      </c>
      <c r="J131" s="9">
        <f>F131 * (D131*I131-(A!$B$4*(G131+B131/H131)^(1/2)))</f>
        <v>-0.05479386834</v>
      </c>
      <c r="K131" s="66">
        <f>F131 * ((D131+L131)*I131-(A!$B$4*(G131+(B131+J131)/H131)^(1/2)))</f>
        <v>-0.05475432978</v>
      </c>
      <c r="L131" s="9">
        <f>F131 * (B131*(A!$B$8-D131)/(A!$B$12*A!$B$10))</f>
        <v>0.00003434938085</v>
      </c>
      <c r="M131" s="9">
        <f>F131 * ((B131+J131)*(A!$B$8-(D131+L131))/(A!$B$12*A!$B$10))</f>
        <v>0.00003045267951</v>
      </c>
    </row>
    <row r="132">
      <c r="A132" s="37" t="s">
        <v>348</v>
      </c>
      <c r="B132" s="9">
        <f t="shared" si="2"/>
        <v>0.4287227065</v>
      </c>
      <c r="C132" s="37" t="s">
        <v>349</v>
      </c>
      <c r="D132" s="36">
        <f t="shared" si="3"/>
        <v>0.6348168907</v>
      </c>
      <c r="E132" s="5">
        <v>0.0</v>
      </c>
      <c r="F132" s="45">
        <v>0.01667</v>
      </c>
      <c r="G132" s="40">
        <f t="shared" si="1"/>
        <v>0.1666666667</v>
      </c>
      <c r="H132" s="4">
        <f>A!$B$3 * 3</f>
        <v>224.9868</v>
      </c>
      <c r="I132" s="4">
        <f>A!$B$2*E132</f>
        <v>0</v>
      </c>
      <c r="J132" s="9">
        <f>F132 * (D132*I132-(A!$B$4*(G132+B132/H132)^(1/2)))</f>
        <v>-0.05475434405</v>
      </c>
      <c r="K132" s="66">
        <f>F132 * ((D132+L132)*I132-(A!$B$4*(G132+(B132+J132)/H132)^(1/2)))</f>
        <v>-0.05471480548</v>
      </c>
      <c r="L132" s="9">
        <f>F132 * (B132*(A!$B$8-D132)/(A!$B$12*A!$B$10))</f>
        <v>0.00003045430757</v>
      </c>
      <c r="M132" s="9">
        <f>F132 * ((B132+J132)*(A!$B$8-(D132+L132))/(A!$B$12*A!$B$10))</f>
        <v>0.00002656178323</v>
      </c>
    </row>
    <row r="133">
      <c r="A133" s="37" t="s">
        <v>350</v>
      </c>
      <c r="B133" s="9">
        <f t="shared" si="2"/>
        <v>0.3739881317</v>
      </c>
      <c r="C133" s="37" t="s">
        <v>351</v>
      </c>
      <c r="D133" s="36">
        <f t="shared" si="3"/>
        <v>0.6348453987</v>
      </c>
      <c r="E133" s="5">
        <v>0.0</v>
      </c>
      <c r="F133" s="45">
        <v>0.01667</v>
      </c>
      <c r="G133" s="40">
        <f t="shared" si="1"/>
        <v>0.1666666667</v>
      </c>
      <c r="H133" s="4">
        <f>A!$B$3 * 3</f>
        <v>224.9868</v>
      </c>
      <c r="I133" s="4">
        <f>A!$B$2*E133</f>
        <v>0</v>
      </c>
      <c r="J133" s="9">
        <f>F133 * (D133*I133-(A!$B$4*(G133+B133/H133)^(1/2)))</f>
        <v>-0.05471481976</v>
      </c>
      <c r="K133" s="66">
        <f>F133 * ((D133+L133)*I133-(A!$B$4*(G133+(B133+J133)/H133)^(1/2)))</f>
        <v>-0.05467528118</v>
      </c>
      <c r="L133" s="9">
        <f>F133 * (B133*(A!$B$8-D133)/(A!$B$12*A!$B$10))</f>
        <v>0.00002656338235</v>
      </c>
      <c r="M133" s="9">
        <f>F133 * ((B133+J133)*(A!$B$8-(D133+L133))/(A!$B$12*A!$B$10))</f>
        <v>0.00002267486241</v>
      </c>
    </row>
    <row r="134">
      <c r="A134" s="37" t="s">
        <v>352</v>
      </c>
      <c r="B134" s="9">
        <f t="shared" si="2"/>
        <v>0.3192930813</v>
      </c>
      <c r="C134" s="37" t="s">
        <v>353</v>
      </c>
      <c r="D134" s="36">
        <f t="shared" si="3"/>
        <v>0.6348700179</v>
      </c>
      <c r="E134" s="5">
        <v>0.0</v>
      </c>
      <c r="F134" s="45">
        <v>0.01667</v>
      </c>
      <c r="G134" s="40">
        <f t="shared" si="1"/>
        <v>0.1666666667</v>
      </c>
      <c r="H134" s="4">
        <f>A!$B$3 * 3</f>
        <v>224.9868</v>
      </c>
      <c r="I134" s="4">
        <f>A!$B$2*E134</f>
        <v>0</v>
      </c>
      <c r="J134" s="9">
        <f>F134 * (D134*I134-(A!$B$4*(G134+B134/H134)^(1/2)))</f>
        <v>-0.05467529547</v>
      </c>
      <c r="K134" s="66">
        <f>F134 * ((D134+L134)*I134-(A!$B$4*(G134+(B134+J134)/H134)^(1/2)))</f>
        <v>-0.05463575688</v>
      </c>
      <c r="L134" s="9">
        <f>F134 * (B134*(A!$B$8-D134)/(A!$B$12*A!$B$10))</f>
        <v>0.00002267643272</v>
      </c>
      <c r="M134" s="9">
        <f>F134 * ((B134+J134)*(A!$B$8-(D134+L134))/(A!$B$12*A!$B$10))</f>
        <v>0.00001879174508</v>
      </c>
    </row>
    <row r="135">
      <c r="A135" s="37" t="s">
        <v>354</v>
      </c>
      <c r="B135" s="9">
        <f t="shared" si="2"/>
        <v>0.2646375551</v>
      </c>
      <c r="C135" s="37" t="s">
        <v>355</v>
      </c>
      <c r="D135" s="36">
        <f t="shared" si="3"/>
        <v>0.634890752</v>
      </c>
      <c r="E135" s="5">
        <v>0.0</v>
      </c>
      <c r="F135" s="45">
        <v>0.01667</v>
      </c>
      <c r="G135" s="40">
        <f t="shared" si="1"/>
        <v>0.1666666667</v>
      </c>
      <c r="H135" s="4">
        <f>A!$B$3 * 3</f>
        <v>224.9868</v>
      </c>
      <c r="I135" s="4">
        <f>A!$B$2*E135</f>
        <v>0</v>
      </c>
      <c r="J135" s="9">
        <f>F135 * (D135*I135-(A!$B$4*(G135+B135/H135)^(1/2)))</f>
        <v>-0.05463577118</v>
      </c>
      <c r="K135" s="66">
        <f>F135 * ((D135+L135)*I135-(A!$B$4*(G135+(B135+J135)/H135)^(1/2)))</f>
        <v>-0.05459623258</v>
      </c>
      <c r="L135" s="9">
        <f>F135 * (B135*(A!$B$8-D135)/(A!$B$12*A!$B$10))</f>
        <v>0.00001879328668</v>
      </c>
      <c r="M135" s="9">
        <f>F135 * ((B135+J135)*(A!$B$8-(D135+L135))/(A!$B$12*A!$B$10))</f>
        <v>0.00001491225973</v>
      </c>
    </row>
    <row r="136">
      <c r="A136" s="37" t="s">
        <v>356</v>
      </c>
      <c r="B136" s="9">
        <f t="shared" si="2"/>
        <v>0.2100215532</v>
      </c>
      <c r="C136" s="37" t="s">
        <v>357</v>
      </c>
      <c r="D136" s="36">
        <f t="shared" si="3"/>
        <v>0.6349076047</v>
      </c>
      <c r="E136" s="5">
        <v>0.0</v>
      </c>
      <c r="F136" s="45">
        <v>0.01667</v>
      </c>
      <c r="G136" s="40">
        <f t="shared" si="1"/>
        <v>0.1666666667</v>
      </c>
      <c r="H136" s="4">
        <f>A!$B$3 * 3</f>
        <v>224.9868</v>
      </c>
      <c r="I136" s="4">
        <f>A!$B$2*E136</f>
        <v>0</v>
      </c>
      <c r="J136" s="9">
        <f>F136 * (D136*I136-(A!$B$4*(G136+B136/H136)^(1/2)))</f>
        <v>-0.05459624689</v>
      </c>
      <c r="K136" s="66">
        <f>F136 * ((D136+L136)*I136-(A!$B$4*(G136+(B136+J136)/H136)^(1/2)))</f>
        <v>-0.05455670828</v>
      </c>
      <c r="L136" s="9">
        <f>F136 * (B136*(A!$B$8-D136)/(A!$B$12*A!$B$10))</f>
        <v>0.00001491377273</v>
      </c>
      <c r="M136" s="9">
        <f>F136 * ((B136+J136)*(A!$B$8-(D136+L136))/(A!$B$12*A!$B$10))</f>
        <v>0.00001103623534</v>
      </c>
    </row>
    <row r="137">
      <c r="A137" s="37" t="s">
        <v>358</v>
      </c>
      <c r="B137" s="9">
        <f t="shared" si="2"/>
        <v>0.1554450756</v>
      </c>
      <c r="C137" s="37" t="s">
        <v>359</v>
      </c>
      <c r="D137" s="36">
        <f t="shared" si="3"/>
        <v>0.6349205797</v>
      </c>
      <c r="E137" s="5">
        <v>0.0</v>
      </c>
      <c r="F137" s="45">
        <v>0.01667</v>
      </c>
      <c r="G137" s="40">
        <f t="shared" si="1"/>
        <v>0.1666666667</v>
      </c>
      <c r="H137" s="4">
        <f>A!$B$3 * 3</f>
        <v>224.9868</v>
      </c>
      <c r="I137" s="4">
        <f>A!$B$2*E137</f>
        <v>0</v>
      </c>
      <c r="J137" s="9">
        <f>F137 * (D137*I137-(A!$B$4*(G137+B137/H137)^(1/2)))</f>
        <v>-0.0545567226</v>
      </c>
      <c r="K137" s="66">
        <f>F137 * ((D137+L137)*I137-(A!$B$4*(G137+(B137+J137)/H137)^(1/2)))</f>
        <v>-0.05451718398</v>
      </c>
      <c r="L137" s="9">
        <f>F137 * (B137*(A!$B$8-D137)/(A!$B$12*A!$B$10))</f>
        <v>0.00001103771982</v>
      </c>
      <c r="M137" s="9">
        <f>F137 * ((B137+J137)*(A!$B$8-(D137+L137))/(A!$B$12*A!$B$10))</f>
        <v>0.000007163501327</v>
      </c>
    </row>
    <row r="138">
      <c r="A138" s="37" t="s">
        <v>360</v>
      </c>
      <c r="B138" s="9">
        <f t="shared" si="2"/>
        <v>0.1009081223</v>
      </c>
      <c r="C138" s="37" t="s">
        <v>361</v>
      </c>
      <c r="D138" s="36">
        <f t="shared" si="3"/>
        <v>0.6349296803</v>
      </c>
      <c r="E138" s="5">
        <v>0.0</v>
      </c>
      <c r="F138" s="45">
        <v>0.01667</v>
      </c>
      <c r="G138" s="40">
        <f t="shared" si="1"/>
        <v>0.1666666667</v>
      </c>
      <c r="H138" s="4">
        <f>A!$B$3 * 3</f>
        <v>224.9868</v>
      </c>
      <c r="I138" s="4">
        <f>A!$B$2*E138</f>
        <v>0</v>
      </c>
      <c r="J138" s="9">
        <f>F138 * (D138*I138-(A!$B$4*(G138+B138/H138)^(1/2)))</f>
        <v>-0.05451719831</v>
      </c>
      <c r="K138" s="66">
        <f>F138 * ((D138+L138)*I138-(A!$B$4*(G138+(B138+J138)/H138)^(1/2)))</f>
        <v>-0.05447765968</v>
      </c>
      <c r="L138" s="9">
        <f>F138 * (B138*(A!$B$8-D138)/(A!$B$12*A!$B$10))</f>
        <v>0.000007164957392</v>
      </c>
      <c r="M138" s="9">
        <f>F138 * ((B138+J138)*(A!$B$8-(D138+L138))/(A!$B$12*A!$B$10))</f>
        <v>0.000003293887565</v>
      </c>
    </row>
    <row r="139">
      <c r="A139" s="10" t="s">
        <v>362</v>
      </c>
      <c r="B139" s="9">
        <f t="shared" si="2"/>
        <v>0.04641069334</v>
      </c>
      <c r="C139" s="37" t="s">
        <v>363</v>
      </c>
      <c r="D139" s="36">
        <f t="shared" si="3"/>
        <v>0.6349349098</v>
      </c>
      <c r="E139" s="5">
        <v>0.0</v>
      </c>
      <c r="F139" s="45">
        <v>0.01667</v>
      </c>
      <c r="G139" s="40">
        <f t="shared" si="1"/>
        <v>0.1666666667</v>
      </c>
      <c r="H139" s="4">
        <f>A!$B$3 * 3</f>
        <v>224.9868</v>
      </c>
      <c r="I139" s="4">
        <f>A!$B$2*E139</f>
        <v>0</v>
      </c>
      <c r="J139" s="9">
        <f>F139 * (D139*I139-(A!$B$4*(G139+B139/H139)^(1/2)))</f>
        <v>-0.05447767402</v>
      </c>
      <c r="K139" s="66">
        <f>F139 * ((D139+L139)*I139-(A!$B$4*(G139+(B139+J139)/H139)^(1/2)))</f>
        <v>-0.05443813538</v>
      </c>
      <c r="L139" s="9">
        <f>F139 * (B139*(A!$B$8-D139)/(A!$B$12*A!$B$10))</f>
        <v>0.000003295315306</v>
      </c>
      <c r="M139" s="9">
        <f>F139 * ((B139+J139)*(A!$B$8-(D139+L139))/(A!$B$12*A!$B$10))</f>
        <v>-0.0000005727756367</v>
      </c>
    </row>
    <row r="140">
      <c r="A140" s="37" t="s">
        <v>364</v>
      </c>
      <c r="B140" s="9">
        <f t="shared" si="2"/>
        <v>-0.00804721136</v>
      </c>
      <c r="C140" s="37" t="s">
        <v>365</v>
      </c>
      <c r="D140" s="36">
        <f t="shared" si="3"/>
        <v>0.634936271</v>
      </c>
      <c r="E140" s="5">
        <v>0.0</v>
      </c>
      <c r="F140" s="45">
        <v>0.01667</v>
      </c>
      <c r="G140" s="40">
        <f t="shared" si="1"/>
        <v>0.1666666667</v>
      </c>
      <c r="H140" s="4">
        <f>A!$B$3 * 3</f>
        <v>224.9868</v>
      </c>
      <c r="I140" s="4">
        <f>A!$B$2*E140</f>
        <v>0</v>
      </c>
      <c r="J140" s="9">
        <f>F140 * (D140*I140-(A!$B$4*(G140+B140/H140)^(1/2)))</f>
        <v>-0.05443814973</v>
      </c>
      <c r="K140" s="66">
        <f>F140 * ((D140+L140)*I140-(A!$B$4*(G140+(B140+J140)/H140)^(1/2)))</f>
        <v>-0.05439861108</v>
      </c>
      <c r="L140" s="9">
        <f>F140 * (B140*(A!$B$8-D140)/(A!$B$12*A!$B$10))</f>
        <v>-0.0000005713761349</v>
      </c>
      <c r="M140" s="9">
        <f>F140 * ((B140+J140)*(A!$B$8-(D140+L140))/(A!$B$12*A!$B$10))</f>
        <v>-0.000004436657554</v>
      </c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9">
      <c r="A149" s="24" t="s">
        <v>78</v>
      </c>
      <c r="B149" s="25">
        <f>10/60</f>
        <v>0.1666666667</v>
      </c>
      <c r="C149" s="60"/>
      <c r="D149" s="60"/>
      <c r="E149" s="60"/>
      <c r="F149" s="60"/>
      <c r="G149" s="67"/>
      <c r="H149" s="60"/>
      <c r="I149" s="60"/>
      <c r="J149" s="60"/>
      <c r="K149" s="60"/>
      <c r="L149" s="60"/>
      <c r="M149" s="60"/>
    </row>
    <row r="150">
      <c r="A150" s="24" t="s">
        <v>79</v>
      </c>
      <c r="B150" s="24">
        <f>190.7/1000</f>
        <v>0.1907</v>
      </c>
      <c r="C150" s="60"/>
      <c r="D150" s="60"/>
      <c r="E150" s="60"/>
      <c r="F150" s="60"/>
      <c r="G150" s="67"/>
      <c r="H150" s="60"/>
      <c r="I150" s="60"/>
      <c r="J150" s="60"/>
      <c r="K150" s="60"/>
      <c r="L150" s="60"/>
      <c r="M150" s="60"/>
    </row>
    <row r="151">
      <c r="A151" s="60"/>
      <c r="B151" s="60"/>
      <c r="C151" s="60"/>
      <c r="D151" s="60"/>
      <c r="E151" s="60"/>
      <c r="F151" s="60"/>
      <c r="G151" s="67"/>
      <c r="H151" s="60"/>
      <c r="I151" s="60"/>
      <c r="J151" s="60"/>
      <c r="K151" s="60"/>
      <c r="L151" s="60"/>
      <c r="M151" s="60"/>
    </row>
    <row r="152">
      <c r="A152" s="60"/>
      <c r="B152" s="60"/>
      <c r="C152" s="60"/>
      <c r="D152" s="60"/>
      <c r="E152" s="60"/>
      <c r="F152" s="60"/>
      <c r="G152" s="67"/>
      <c r="H152" s="60"/>
      <c r="I152" s="60"/>
      <c r="J152" s="60"/>
      <c r="K152" s="60"/>
      <c r="L152" s="60"/>
      <c r="M152" s="60"/>
    </row>
    <row r="153">
      <c r="A153" s="60"/>
      <c r="B153" s="60"/>
      <c r="C153" s="60"/>
      <c r="D153" s="68"/>
      <c r="E153" s="69" t="s">
        <v>92</v>
      </c>
    </row>
    <row r="154">
      <c r="A154" s="70" t="s">
        <v>93</v>
      </c>
      <c r="B154" s="60"/>
      <c r="C154" s="70" t="s">
        <v>94</v>
      </c>
      <c r="D154" s="68"/>
      <c r="E154" s="71" t="s">
        <v>95</v>
      </c>
      <c r="F154" s="72" t="s">
        <v>96</v>
      </c>
      <c r="G154" s="67" t="s">
        <v>97</v>
      </c>
      <c r="H154" s="60" t="s">
        <v>98</v>
      </c>
      <c r="I154" s="60" t="s">
        <v>99</v>
      </c>
      <c r="J154" s="60" t="s">
        <v>638</v>
      </c>
      <c r="K154" s="60" t="s">
        <v>639</v>
      </c>
      <c r="L154" s="60" t="s">
        <v>640</v>
      </c>
      <c r="M154" s="60" t="s">
        <v>641</v>
      </c>
    </row>
    <row r="155">
      <c r="A155" s="70" t="s">
        <v>102</v>
      </c>
      <c r="B155" s="73">
        <v>0.0</v>
      </c>
      <c r="C155" s="70" t="s">
        <v>103</v>
      </c>
      <c r="D155" s="74">
        <v>0.6</v>
      </c>
      <c r="E155" s="75">
        <v>0.1907</v>
      </c>
      <c r="F155" s="76">
        <v>0.033333</v>
      </c>
      <c r="G155" s="77">
        <f t="shared" ref="G155:G257" si="4">0.5/3</f>
        <v>0.1666666667</v>
      </c>
      <c r="H155" s="78">
        <f>A!$B$3 * 3</f>
        <v>224.9868</v>
      </c>
      <c r="I155" s="78">
        <f>A!$B$2*E155</f>
        <v>117.5929022</v>
      </c>
      <c r="J155" s="78">
        <f>F155 * (D155*I155-(A!$B$4*(G155+B155/H155)^(1/2)))</f>
        <v>2.242969403</v>
      </c>
      <c r="K155" s="79">
        <f>F155 * ((D155+L155)*I155-(A!$B$4*(G155+(B155+J155)/H155)^(1/2)))</f>
        <v>2.239760749</v>
      </c>
      <c r="L155" s="78">
        <f>F155 * (B155*(A!$B$8-D155)/(A!$B$12*A!$B$10))</f>
        <v>0</v>
      </c>
      <c r="M155" s="78">
        <f>F155 * ((B155+J155)*(A!$B$8-(D155+L155))/(A!$B$12*A!$B$10))</f>
        <v>0.0003604207548</v>
      </c>
    </row>
    <row r="156">
      <c r="A156" s="70" t="s">
        <v>104</v>
      </c>
      <c r="B156" s="78">
        <f t="shared" ref="B156:B257" si="5">B155 + (J155+K155)/2</f>
        <v>2.241365076</v>
      </c>
      <c r="C156" s="70" t="s">
        <v>105</v>
      </c>
      <c r="D156" s="80">
        <f t="shared" ref="D156:D257" si="6">D155 + (L155+M155)/2</f>
        <v>0.6001802104</v>
      </c>
      <c r="E156" s="75">
        <v>0.1907</v>
      </c>
      <c r="F156" s="76">
        <v>0.033333</v>
      </c>
      <c r="G156" s="77">
        <f t="shared" si="4"/>
        <v>0.1666666667</v>
      </c>
      <c r="H156" s="78">
        <f>A!$B$3 * 3</f>
        <v>224.9868</v>
      </c>
      <c r="I156" s="78">
        <f>A!$B$2*E156</f>
        <v>117.5929022</v>
      </c>
      <c r="J156" s="78">
        <f>F156 * (D156*I156-(A!$B$4*(G156+B156/H156)^(1/2)))</f>
        <v>2.240469386</v>
      </c>
      <c r="K156" s="79">
        <f>F156 * ((D156+L156)*I156-(A!$B$4*(G156+(B156+J156)/H156)^(1/2)))</f>
        <v>2.238764333</v>
      </c>
      <c r="L156" s="78">
        <f>F156 * (B156*(A!$B$8-D156)/(A!$B$12*A!$B$10))</f>
        <v>0.0003599466066</v>
      </c>
      <c r="M156" s="78">
        <f>F156 * ((B156+J156)*(A!$B$8-(D156+L156))/(A!$B$12*A!$B$10))</f>
        <v>0.0007188852818</v>
      </c>
    </row>
    <row r="157">
      <c r="A157" s="70" t="s">
        <v>106</v>
      </c>
      <c r="B157" s="78">
        <f t="shared" si="5"/>
        <v>4.480981936</v>
      </c>
      <c r="C157" s="70" t="s">
        <v>107</v>
      </c>
      <c r="D157" s="80">
        <f t="shared" si="6"/>
        <v>0.6007196263</v>
      </c>
      <c r="E157" s="75">
        <v>0.1907</v>
      </c>
      <c r="F157" s="76">
        <v>0.033333</v>
      </c>
      <c r="G157" s="77">
        <f t="shared" si="4"/>
        <v>0.1666666667</v>
      </c>
      <c r="H157" s="78">
        <f>A!$B$3 * 3</f>
        <v>224.9868</v>
      </c>
      <c r="I157" s="78">
        <f>A!$B$2*E157</f>
        <v>117.5929022</v>
      </c>
      <c r="J157" s="78">
        <f>F157 * (D157*I157-(A!$B$4*(G157+B157/H157)^(1/2)))</f>
        <v>2.239468973</v>
      </c>
      <c r="K157" s="79">
        <f>F157 * ((D157+L157)*I157-(A!$B$4*(G157+(B157+J157)/H157)^(1/2)))</f>
        <v>2.239252042</v>
      </c>
      <c r="L157" s="78">
        <f>F157 * (B157*(A!$B$8-D157)/(A!$B$12*A!$B$10))</f>
        <v>0.0007183177834</v>
      </c>
      <c r="M157" s="78">
        <f>F157 * ((B157+J157)*(A!$B$8-(D157+L157))/(A!$B$12*A!$B$10))</f>
        <v>0.001074727133</v>
      </c>
    </row>
    <row r="158">
      <c r="A158" s="70" t="s">
        <v>108</v>
      </c>
      <c r="B158" s="78">
        <f t="shared" si="5"/>
        <v>6.720342443</v>
      </c>
      <c r="C158" s="70" t="s">
        <v>109</v>
      </c>
      <c r="D158" s="80">
        <f t="shared" si="6"/>
        <v>0.6016161488</v>
      </c>
      <c r="E158" s="75">
        <v>0.1907</v>
      </c>
      <c r="F158" s="76">
        <v>0.033333</v>
      </c>
      <c r="G158" s="77">
        <f t="shared" si="4"/>
        <v>0.1666666667</v>
      </c>
      <c r="H158" s="78">
        <f>A!$B$3 * 3</f>
        <v>224.9868</v>
      </c>
      <c r="I158" s="78">
        <f>A!$B$2*E158</f>
        <v>117.5929022</v>
      </c>
      <c r="J158" s="78">
        <f>F158 * (D158*I158-(A!$B$4*(G158+B158/H158)^(1/2)))</f>
        <v>2.2399507</v>
      </c>
      <c r="K158" s="79">
        <f>F158 * ((D158+L158)*I158-(A!$B$4*(G158+(B158+J158)/H158)^(1/2)))</f>
        <v>2.241203449</v>
      </c>
      <c r="L158" s="78">
        <f>F158 * (B158*(A!$B$8-D158)/(A!$B$12*A!$B$10))</f>
        <v>0.001074068318</v>
      </c>
      <c r="M158" s="78">
        <f>F158 * ((B158+J158)*(A!$B$8-(D158+L158))/(A!$B$12*A!$B$10))</f>
        <v>0.001426910079</v>
      </c>
    </row>
    <row r="159">
      <c r="A159" s="70" t="s">
        <v>110</v>
      </c>
      <c r="B159" s="78">
        <f t="shared" si="5"/>
        <v>8.960919518</v>
      </c>
      <c r="C159" s="70" t="s">
        <v>111</v>
      </c>
      <c r="D159" s="80">
        <f t="shared" si="6"/>
        <v>0.602866638</v>
      </c>
      <c r="E159" s="75">
        <v>0.1907</v>
      </c>
      <c r="F159" s="76">
        <v>0.033333</v>
      </c>
      <c r="G159" s="77">
        <f t="shared" si="4"/>
        <v>0.1666666667</v>
      </c>
      <c r="H159" s="78">
        <f>A!$B$3 * 3</f>
        <v>224.9868</v>
      </c>
      <c r="I159" s="78">
        <f>A!$B$2*E159</f>
        <v>117.5929022</v>
      </c>
      <c r="J159" s="78">
        <f>F159 * (D159*I159-(A!$B$4*(G159+B159/H159)^(1/2)))</f>
        <v>2.241894153</v>
      </c>
      <c r="K159" s="79">
        <f>F159 * ((D159+L159)*I159-(A!$B$4*(G159+(B159+J159)/H159)^(1/2)))</f>
        <v>2.244595034</v>
      </c>
      <c r="L159" s="78">
        <f>F159 * (B159*(A!$B$8-D159)/(A!$B$12*A!$B$10))</f>
        <v>0.001426163054</v>
      </c>
      <c r="M159" s="78">
        <f>F159 * ((B159+J159)*(A!$B$8-(D159+L159))/(A!$B$12*A!$B$10))</f>
        <v>0.001774410906</v>
      </c>
    </row>
    <row r="160">
      <c r="A160" s="70" t="s">
        <v>112</v>
      </c>
      <c r="B160" s="81">
        <f t="shared" si="5"/>
        <v>11.20416411</v>
      </c>
      <c r="C160" s="70" t="s">
        <v>113</v>
      </c>
      <c r="D160" s="80">
        <f t="shared" si="6"/>
        <v>0.604466925</v>
      </c>
      <c r="E160" s="79">
        <v>0.0</v>
      </c>
      <c r="F160" s="82">
        <v>0.033333</v>
      </c>
      <c r="G160" s="77">
        <f t="shared" si="4"/>
        <v>0.1666666667</v>
      </c>
      <c r="H160" s="78">
        <f>A!$B$3 * 3</f>
        <v>224.9868</v>
      </c>
      <c r="I160" s="78">
        <f>A!$B$2*E160</f>
        <v>0</v>
      </c>
      <c r="J160" s="78">
        <f>F160 * (D160*I160-(A!$B$4*(G160+B160/H160)^(1/2)))</f>
        <v>-0.1240678077</v>
      </c>
      <c r="K160" s="79">
        <f>F160 * ((D160+L160)*I160-(A!$B$4*(G160+(B160+J160)/H160)^(1/2)))</f>
        <v>-0.1239096761</v>
      </c>
      <c r="L160" s="78">
        <f>F160 * (B160*(A!$B$8-D160)/(A!$B$12*A!$B$10))</f>
        <v>0.001773579833</v>
      </c>
      <c r="M160" s="78">
        <f>F160 * ((B160+J160)*(A!$B$8-(D160+L160))/(A!$B$12*A!$B$10))</f>
        <v>0.00174341443</v>
      </c>
    </row>
    <row r="161">
      <c r="A161" s="70" t="s">
        <v>114</v>
      </c>
      <c r="B161" s="78">
        <f t="shared" si="5"/>
        <v>11.08017537</v>
      </c>
      <c r="C161" s="70" t="s">
        <v>115</v>
      </c>
      <c r="D161" s="80">
        <f t="shared" si="6"/>
        <v>0.6062254221</v>
      </c>
      <c r="E161" s="79">
        <v>0.0</v>
      </c>
      <c r="F161" s="82">
        <v>0.033333</v>
      </c>
      <c r="G161" s="77">
        <f t="shared" si="4"/>
        <v>0.1666666667</v>
      </c>
      <c r="H161" s="78">
        <f>A!$B$3 * 3</f>
        <v>224.9868</v>
      </c>
      <c r="I161" s="78">
        <f>A!$B$2*E161</f>
        <v>0</v>
      </c>
      <c r="J161" s="78">
        <f>F161 * (D161*I161-(A!$B$4*(G161+B161/H161)^(1/2)))</f>
        <v>-0.1239097769</v>
      </c>
      <c r="K161" s="79">
        <f>F161 * ((D161+L161)*I161-(A!$B$4*(G161+(B161+J161)/H161)^(1/2)))</f>
        <v>-0.1237516452</v>
      </c>
      <c r="L161" s="78">
        <f>F161 * (B161*(A!$B$8-D161)/(A!$B$12*A!$B$10))</f>
        <v>0.001743516384</v>
      </c>
      <c r="M161" s="78">
        <f>F161 * ((B161+J161)*(A!$B$8-(D161+L161))/(A!$B$12*A!$B$10))</f>
        <v>0.001713786772</v>
      </c>
    </row>
    <row r="162">
      <c r="A162" s="70" t="s">
        <v>116</v>
      </c>
      <c r="B162" s="78">
        <f t="shared" si="5"/>
        <v>10.95634466</v>
      </c>
      <c r="C162" s="70" t="s">
        <v>117</v>
      </c>
      <c r="D162" s="80">
        <f t="shared" si="6"/>
        <v>0.6079540737</v>
      </c>
      <c r="E162" s="79">
        <v>0.0</v>
      </c>
      <c r="F162" s="82">
        <v>0.033333</v>
      </c>
      <c r="G162" s="77">
        <f t="shared" si="4"/>
        <v>0.1666666667</v>
      </c>
      <c r="H162" s="78">
        <f>A!$B$3 * 3</f>
        <v>224.9868</v>
      </c>
      <c r="I162" s="78">
        <f>A!$B$2*E162</f>
        <v>0</v>
      </c>
      <c r="J162" s="78">
        <f>F162 * (D162*I162-(A!$B$4*(G162+B162/H162)^(1/2)))</f>
        <v>-0.1237517462</v>
      </c>
      <c r="K162" s="79">
        <f>F162 * ((D162+L162)*I162-(A!$B$4*(G162+(B162+J162)/H162)^(1/2)))</f>
        <v>-0.1235936143</v>
      </c>
      <c r="L162" s="78">
        <f>F162 * (B162*(A!$B$8-D162)/(A!$B$12*A!$B$10))</f>
        <v>0.001713886375</v>
      </c>
      <c r="M162" s="78">
        <f>F162 * ((B162+J162)*(A!$B$8-(D162+L162))/(A!$B$12*A!$B$10))</f>
        <v>0.00168458363</v>
      </c>
    </row>
    <row r="163">
      <c r="A163" s="70" t="s">
        <v>118</v>
      </c>
      <c r="B163" s="78">
        <f t="shared" si="5"/>
        <v>10.83267198</v>
      </c>
      <c r="C163" s="70" t="s">
        <v>119</v>
      </c>
      <c r="D163" s="80">
        <f t="shared" si="6"/>
        <v>0.6096533087</v>
      </c>
      <c r="E163" s="79">
        <v>0.0</v>
      </c>
      <c r="F163" s="82">
        <v>0.033333</v>
      </c>
      <c r="G163" s="77">
        <f t="shared" si="4"/>
        <v>0.1666666667</v>
      </c>
      <c r="H163" s="78">
        <f>A!$B$3 * 3</f>
        <v>224.9868</v>
      </c>
      <c r="I163" s="78">
        <f>A!$B$2*E163</f>
        <v>0</v>
      </c>
      <c r="J163" s="78">
        <f>F163 * (D163*I163-(A!$B$4*(G163+B163/H163)^(1/2)))</f>
        <v>-0.1235937154</v>
      </c>
      <c r="K163" s="79">
        <f>F163 * ((D163+L163)*I163-(A!$B$4*(G163+(B163+J163)/H163)^(1/2)))</f>
        <v>-0.1234355835</v>
      </c>
      <c r="L163" s="78">
        <f>F163 * (B163*(A!$B$8-D163)/(A!$B$12*A!$B$10))</f>
        <v>0.001684680937</v>
      </c>
      <c r="M163" s="78">
        <f>F163 * ((B163+J163)*(A!$B$8-(D163+L163))/(A!$B$12*A!$B$10))</f>
        <v>0.001655796317</v>
      </c>
    </row>
    <row r="164">
      <c r="A164" s="70" t="s">
        <v>120</v>
      </c>
      <c r="B164" s="78">
        <f t="shared" si="5"/>
        <v>10.70915733</v>
      </c>
      <c r="C164" s="70" t="s">
        <v>121</v>
      </c>
      <c r="D164" s="80">
        <f t="shared" si="6"/>
        <v>0.6113235473</v>
      </c>
      <c r="E164" s="79">
        <v>0.0</v>
      </c>
      <c r="F164" s="82">
        <v>0.033333</v>
      </c>
      <c r="G164" s="77">
        <f t="shared" si="4"/>
        <v>0.1666666667</v>
      </c>
      <c r="H164" s="78">
        <f>A!$B$3 * 3</f>
        <v>224.9868</v>
      </c>
      <c r="I164" s="78">
        <f>A!$B$2*E164</f>
        <v>0</v>
      </c>
      <c r="J164" s="78">
        <f>F164 * (D164*I164-(A!$B$4*(G164+B164/H164)^(1/2)))</f>
        <v>-0.1234356847</v>
      </c>
      <c r="K164" s="79">
        <f>F164 * ((D164+L164)*I164-(A!$B$4*(G164+(B164+J164)/H164)^(1/2)))</f>
        <v>-0.1232775526</v>
      </c>
      <c r="L164" s="78">
        <f>F164 * (B164*(A!$B$8-D164)/(A!$B$12*A!$B$10))</f>
        <v>0.001655891385</v>
      </c>
      <c r="M164" s="78">
        <f>F164 * ((B164+J164)*(A!$B$8-(D164+L164))/(A!$B$12*A!$B$10))</f>
        <v>0.001627416321</v>
      </c>
    </row>
    <row r="165">
      <c r="A165" s="70" t="s">
        <v>122</v>
      </c>
      <c r="B165" s="78">
        <f t="shared" si="5"/>
        <v>10.58580071</v>
      </c>
      <c r="C165" s="70" t="s">
        <v>123</v>
      </c>
      <c r="D165" s="80">
        <f t="shared" si="6"/>
        <v>0.6129652012</v>
      </c>
      <c r="E165" s="79">
        <v>0.0</v>
      </c>
      <c r="F165" s="82">
        <v>0.033333</v>
      </c>
      <c r="G165" s="77">
        <f t="shared" si="4"/>
        <v>0.1666666667</v>
      </c>
      <c r="H165" s="78">
        <f>A!$B$3 * 3</f>
        <v>224.9868</v>
      </c>
      <c r="I165" s="78">
        <f>A!$B$2*E165</f>
        <v>0</v>
      </c>
      <c r="J165" s="78">
        <f>F165 * (D165*I165-(A!$B$4*(G165+B165/H165)^(1/2)))</f>
        <v>-0.123277654</v>
      </c>
      <c r="K165" s="79">
        <f>F165 * ((D165+L165)*I165-(A!$B$4*(G165+(B165+J165)/H165)^(1/2)))</f>
        <v>-0.1231195217</v>
      </c>
      <c r="L165" s="78">
        <f>F165 * (B165*(A!$B$8-D165)/(A!$B$12*A!$B$10))</f>
        <v>0.001627509204</v>
      </c>
      <c r="M165" s="78">
        <f>F165 * ((B165+J165)*(A!$B$8-(D165+L165))/(A!$B$12*A!$B$10))</f>
        <v>0.001599435301</v>
      </c>
    </row>
    <row r="166">
      <c r="A166" s="70" t="s">
        <v>124</v>
      </c>
      <c r="B166" s="78">
        <f t="shared" si="5"/>
        <v>10.46260212</v>
      </c>
      <c r="C166" s="70" t="s">
        <v>125</v>
      </c>
      <c r="D166" s="80">
        <f t="shared" si="6"/>
        <v>0.6145786734</v>
      </c>
      <c r="E166" s="79">
        <v>0.0</v>
      </c>
      <c r="F166" s="82">
        <v>0.033333</v>
      </c>
      <c r="G166" s="77">
        <f t="shared" si="4"/>
        <v>0.1666666667</v>
      </c>
      <c r="H166" s="78">
        <f>A!$B$3 * 3</f>
        <v>224.9868</v>
      </c>
      <c r="I166" s="78">
        <f>A!$B$2*E166</f>
        <v>0</v>
      </c>
      <c r="J166" s="78">
        <f>F166 * (D166*I166-(A!$B$4*(G166+B166/H166)^(1/2)))</f>
        <v>-0.1231196232</v>
      </c>
      <c r="K166" s="79">
        <f>F166 * ((D166+L166)*I166-(A!$B$4*(G166+(B166+J166)/H166)^(1/2)))</f>
        <v>-0.1229614909</v>
      </c>
      <c r="L166" s="78">
        <f>F166 * (B166*(A!$B$8-D166)/(A!$B$12*A!$B$10))</f>
        <v>0.001599526053</v>
      </c>
      <c r="M166" s="78">
        <f>F166 * ((B166+J166)*(A!$B$8-(D166+L166))/(A!$B$12*A!$B$10))</f>
        <v>0.001571845084</v>
      </c>
    </row>
    <row r="167">
      <c r="A167" s="70" t="s">
        <v>126</v>
      </c>
      <c r="B167" s="78">
        <f t="shared" si="5"/>
        <v>10.33956157</v>
      </c>
      <c r="C167" s="70" t="s">
        <v>127</v>
      </c>
      <c r="D167" s="80">
        <f t="shared" si="6"/>
        <v>0.616164359</v>
      </c>
      <c r="E167" s="79">
        <v>0.0</v>
      </c>
      <c r="F167" s="82">
        <v>0.033333</v>
      </c>
      <c r="G167" s="77">
        <f t="shared" si="4"/>
        <v>0.1666666667</v>
      </c>
      <c r="H167" s="78">
        <f>A!$B$3 * 3</f>
        <v>224.9868</v>
      </c>
      <c r="I167" s="78">
        <f>A!$B$2*E167</f>
        <v>0</v>
      </c>
      <c r="J167" s="78">
        <f>F167 * (D167*I167-(A!$B$4*(G167+B167/H167)^(1/2)))</f>
        <v>-0.1229615925</v>
      </c>
      <c r="K167" s="79">
        <f>F167 * ((D167+L167)*I167-(A!$B$4*(G167+(B167+J167)/H167)^(1/2)))</f>
        <v>-0.12280346</v>
      </c>
      <c r="L167" s="78">
        <f>F167 * (B167*(A!$B$8-D167)/(A!$B$12*A!$B$10))</f>
        <v>0.001571933755</v>
      </c>
      <c r="M167" s="78">
        <f>F167 * ((B167+J167)*(A!$B$8-(D167+L167))/(A!$B$12*A!$B$10))</f>
        <v>0.001544637656</v>
      </c>
    </row>
    <row r="168">
      <c r="A168" s="70" t="s">
        <v>128</v>
      </c>
      <c r="B168" s="78">
        <f t="shared" si="5"/>
        <v>10.21667904</v>
      </c>
      <c r="C168" s="70" t="s">
        <v>129</v>
      </c>
      <c r="D168" s="80">
        <f t="shared" si="6"/>
        <v>0.6177226447</v>
      </c>
      <c r="E168" s="79">
        <v>0.0</v>
      </c>
      <c r="F168" s="82">
        <v>0.033333</v>
      </c>
      <c r="G168" s="77">
        <f t="shared" si="4"/>
        <v>0.1666666667</v>
      </c>
      <c r="H168" s="78">
        <f>A!$B$3 * 3</f>
        <v>224.9868</v>
      </c>
      <c r="I168" s="78">
        <f>A!$B$2*E168</f>
        <v>0</v>
      </c>
      <c r="J168" s="78">
        <f>F168 * (D168*I168-(A!$B$4*(G168+B168/H168)^(1/2)))</f>
        <v>-0.1228035618</v>
      </c>
      <c r="K168" s="79">
        <f>F168 * ((D168+L168)*I168-(A!$B$4*(G168+(B168+J168)/H168)^(1/2)))</f>
        <v>-0.1226454291</v>
      </c>
      <c r="L168" s="78">
        <f>F168 * (B168*(A!$B$8-D168)/(A!$B$12*A!$B$10))</f>
        <v>0.001544724297</v>
      </c>
      <c r="M168" s="78">
        <f>F168 * ((B168+J168)*(A!$B$8-(D168+L168))/(A!$B$12*A!$B$10))</f>
        <v>0.001517805165</v>
      </c>
    </row>
    <row r="169">
      <c r="A169" s="70" t="s">
        <v>130</v>
      </c>
      <c r="B169" s="78">
        <f t="shared" si="5"/>
        <v>10.09395454</v>
      </c>
      <c r="C169" s="70" t="s">
        <v>131</v>
      </c>
      <c r="D169" s="80">
        <f t="shared" si="6"/>
        <v>0.6192539094</v>
      </c>
      <c r="E169" s="79">
        <v>0.0</v>
      </c>
      <c r="F169" s="82">
        <v>0.033333</v>
      </c>
      <c r="G169" s="77">
        <f t="shared" si="4"/>
        <v>0.1666666667</v>
      </c>
      <c r="H169" s="78">
        <f>A!$B$3 * 3</f>
        <v>224.9868</v>
      </c>
      <c r="I169" s="78">
        <f>A!$B$2*E169</f>
        <v>0</v>
      </c>
      <c r="J169" s="78">
        <f>F169 * (D169*I169-(A!$B$4*(G169+B169/H169)^(1/2)))</f>
        <v>-0.122645531</v>
      </c>
      <c r="K169" s="79">
        <f>F169 * ((D169+L169)*I169-(A!$B$4*(G169+(B169+J169)/H169)^(1/2)))</f>
        <v>-0.1224873983</v>
      </c>
      <c r="L169" s="78">
        <f>F169 * (B169*(A!$B$8-D169)/(A!$B$12*A!$B$10))</f>
        <v>0.001517889825</v>
      </c>
      <c r="M169" s="78">
        <f>F169 * ((B169+J169)*(A!$B$8-(D169+L169))/(A!$B$12*A!$B$10))</f>
        <v>0.001491339913</v>
      </c>
    </row>
    <row r="170">
      <c r="A170" s="70" t="s">
        <v>132</v>
      </c>
      <c r="B170" s="78">
        <f t="shared" si="5"/>
        <v>9.971388079</v>
      </c>
      <c r="C170" s="70" t="s">
        <v>133</v>
      </c>
      <c r="D170" s="80">
        <f t="shared" si="6"/>
        <v>0.6207585243</v>
      </c>
      <c r="E170" s="79">
        <v>0.0</v>
      </c>
      <c r="F170" s="82">
        <v>0.033333</v>
      </c>
      <c r="G170" s="77">
        <f t="shared" si="4"/>
        <v>0.1666666667</v>
      </c>
      <c r="H170" s="78">
        <f>A!$B$3 * 3</f>
        <v>224.9868</v>
      </c>
      <c r="I170" s="78">
        <f>A!$B$2*E170</f>
        <v>0</v>
      </c>
      <c r="J170" s="78">
        <f>F170 * (D170*I170-(A!$B$4*(G170+B170/H170)^(1/2)))</f>
        <v>-0.1224875003</v>
      </c>
      <c r="K170" s="79">
        <f>F170 * ((D170+L170)*I170-(A!$B$4*(G170+(B170+J170)/H170)^(1/2)))</f>
        <v>-0.1223293674</v>
      </c>
      <c r="L170" s="78">
        <f>F170 * (B170*(A!$B$8-D170)/(A!$B$12*A!$B$10))</f>
        <v>0.001491422639</v>
      </c>
      <c r="M170" s="78">
        <f>F170 * ((B170+J170)*(A!$B$8-(D170+L170))/(A!$B$12*A!$B$10))</f>
        <v>0.001465234351</v>
      </c>
    </row>
    <row r="171">
      <c r="A171" s="70" t="s">
        <v>134</v>
      </c>
      <c r="B171" s="78">
        <f t="shared" si="5"/>
        <v>9.848979645</v>
      </c>
      <c r="C171" s="70" t="s">
        <v>135</v>
      </c>
      <c r="D171" s="80">
        <f t="shared" si="6"/>
        <v>0.6222368528</v>
      </c>
      <c r="E171" s="79">
        <v>0.0</v>
      </c>
      <c r="F171" s="82">
        <v>0.033333</v>
      </c>
      <c r="G171" s="77">
        <f t="shared" si="4"/>
        <v>0.1666666667</v>
      </c>
      <c r="H171" s="78">
        <f>A!$B$3 * 3</f>
        <v>224.9868</v>
      </c>
      <c r="I171" s="78">
        <f>A!$B$2*E171</f>
        <v>0</v>
      </c>
      <c r="J171" s="78">
        <f>F171 * (D171*I171-(A!$B$4*(G171+B171/H171)^(1/2)))</f>
        <v>-0.1223294696</v>
      </c>
      <c r="K171" s="79">
        <f>F171 * ((D171+L171)*I171-(A!$B$4*(G171+(B171+J171)/H171)^(1/2)))</f>
        <v>-0.1221713365</v>
      </c>
      <c r="L171" s="78">
        <f>F171 * (B171*(A!$B$8-D171)/(A!$B$12*A!$B$10))</f>
        <v>0.001465315191</v>
      </c>
      <c r="M171" s="78">
        <f>F171 * ((B171+J171)*(A!$B$8-(D171+L171))/(A!$B$12*A!$B$10))</f>
        <v>0.001439481082</v>
      </c>
    </row>
    <row r="172">
      <c r="A172" s="70" t="s">
        <v>136</v>
      </c>
      <c r="B172" s="78">
        <f t="shared" si="5"/>
        <v>9.726729242</v>
      </c>
      <c r="C172" s="70" t="s">
        <v>137</v>
      </c>
      <c r="D172" s="80">
        <f t="shared" si="6"/>
        <v>0.6236892509</v>
      </c>
      <c r="E172" s="79">
        <v>0.0</v>
      </c>
      <c r="F172" s="82">
        <v>0.033333</v>
      </c>
      <c r="G172" s="77">
        <f t="shared" si="4"/>
        <v>0.1666666667</v>
      </c>
      <c r="H172" s="78">
        <f>A!$B$3 * 3</f>
        <v>224.9868</v>
      </c>
      <c r="I172" s="78">
        <f>A!$B$2*E172</f>
        <v>0</v>
      </c>
      <c r="J172" s="78">
        <f>F172 * (D172*I172-(A!$B$4*(G172+B172/H172)^(1/2)))</f>
        <v>-0.1221714388</v>
      </c>
      <c r="K172" s="79">
        <f>F172 * ((D172+L172)*I172-(A!$B$4*(G172+(B172+J172)/H172)^(1/2)))</f>
        <v>-0.1220133057</v>
      </c>
      <c r="L172" s="78">
        <f>F172 * (B172*(A!$B$8-D172)/(A!$B$12*A!$B$10))</f>
        <v>0.00143956008</v>
      </c>
      <c r="M172" s="78">
        <f>F172 * ((B172+J172)*(A!$B$8-(D172+L172))/(A!$B$12*A!$B$10))</f>
        <v>0.001414072848</v>
      </c>
    </row>
    <row r="173">
      <c r="A173" s="70" t="s">
        <v>138</v>
      </c>
      <c r="B173" s="78">
        <f t="shared" si="5"/>
        <v>9.60463687</v>
      </c>
      <c r="C173" s="70" t="s">
        <v>139</v>
      </c>
      <c r="D173" s="80">
        <f t="shared" si="6"/>
        <v>0.6251160674</v>
      </c>
      <c r="E173" s="79">
        <v>0.0</v>
      </c>
      <c r="F173" s="82">
        <v>0.033333</v>
      </c>
      <c r="G173" s="77">
        <f t="shared" si="4"/>
        <v>0.1666666667</v>
      </c>
      <c r="H173" s="78">
        <f>A!$B$3 * 3</f>
        <v>224.9868</v>
      </c>
      <c r="I173" s="78">
        <f>A!$B$2*E173</f>
        <v>0</v>
      </c>
      <c r="J173" s="78">
        <f>F173 * (D173*I173-(A!$B$4*(G173+B173/H173)^(1/2)))</f>
        <v>-0.1220134081</v>
      </c>
      <c r="K173" s="79">
        <f>F173 * ((D173+L173)*I173-(A!$B$4*(G173+(B173+J173)/H173)^(1/2)))</f>
        <v>-0.1218552748</v>
      </c>
      <c r="L173" s="78">
        <f>F173 * (B173*(A!$B$8-D173)/(A!$B$12*A!$B$10))</f>
        <v>0.001414150049</v>
      </c>
      <c r="M173" s="78">
        <f>F173 * ((B173+J173)*(A!$B$8-(D173+L173))/(A!$B$12*A!$B$10))</f>
        <v>0.001389002537</v>
      </c>
    </row>
    <row r="174">
      <c r="A174" s="70" t="s">
        <v>140</v>
      </c>
      <c r="B174" s="78">
        <f t="shared" si="5"/>
        <v>9.482702528</v>
      </c>
      <c r="C174" s="70" t="s">
        <v>141</v>
      </c>
      <c r="D174" s="80">
        <f t="shared" si="6"/>
        <v>0.6265176437</v>
      </c>
      <c r="E174" s="79">
        <v>0.0</v>
      </c>
      <c r="F174" s="82">
        <v>0.033333</v>
      </c>
      <c r="G174" s="77">
        <f t="shared" si="4"/>
        <v>0.1666666667</v>
      </c>
      <c r="H174" s="78">
        <f>A!$B$3 * 3</f>
        <v>224.9868</v>
      </c>
      <c r="I174" s="78">
        <f>A!$B$2*E174</f>
        <v>0</v>
      </c>
      <c r="J174" s="78">
        <f>F174 * (D174*I174-(A!$B$4*(G174+B174/H174)^(1/2)))</f>
        <v>-0.1218553773</v>
      </c>
      <c r="K174" s="79">
        <f>F174 * ((D174+L174)*I174-(A!$B$4*(G174+(B174+J174)/H174)^(1/2)))</f>
        <v>-0.1216972439</v>
      </c>
      <c r="L174" s="78">
        <f>F174 * (B174*(A!$B$8-D174)/(A!$B$12*A!$B$10))</f>
        <v>0.001389077983</v>
      </c>
      <c r="M174" s="78">
        <f>F174 * ((B174+J174)*(A!$B$8-(D174+L174))/(A!$B$12*A!$B$10))</f>
        <v>0.00136426317</v>
      </c>
    </row>
    <row r="175">
      <c r="A175" s="70" t="s">
        <v>142</v>
      </c>
      <c r="B175" s="78">
        <f t="shared" si="5"/>
        <v>9.360926218</v>
      </c>
      <c r="C175" s="70" t="s">
        <v>143</v>
      </c>
      <c r="D175" s="80">
        <f t="shared" si="6"/>
        <v>0.6278943142</v>
      </c>
      <c r="E175" s="79">
        <v>0.0</v>
      </c>
      <c r="F175" s="82">
        <v>0.033333</v>
      </c>
      <c r="G175" s="77">
        <f t="shared" si="4"/>
        <v>0.1666666667</v>
      </c>
      <c r="H175" s="78">
        <f>A!$B$3 * 3</f>
        <v>224.9868</v>
      </c>
      <c r="I175" s="78">
        <f>A!$B$2*E175</f>
        <v>0</v>
      </c>
      <c r="J175" s="78">
        <f>F175 * (D175*I175-(A!$B$4*(G175+B175/H175)^(1/2)))</f>
        <v>-0.1216973466</v>
      </c>
      <c r="K175" s="79">
        <f>F175 * ((D175+L175)*I175-(A!$B$4*(G175+(B175+J175)/H175)^(1/2)))</f>
        <v>-0.1215392131</v>
      </c>
      <c r="L175" s="78">
        <f>F175 * (B175*(A!$B$8-D175)/(A!$B$12*A!$B$10))</f>
        <v>0.001364336904</v>
      </c>
      <c r="M175" s="78">
        <f>F175 * ((B175+J175)*(A!$B$8-(D175+L175))/(A!$B$12*A!$B$10))</f>
        <v>0.001339847905</v>
      </c>
    </row>
    <row r="176">
      <c r="A176" s="70" t="s">
        <v>144</v>
      </c>
      <c r="B176" s="78">
        <f t="shared" si="5"/>
        <v>9.239307938</v>
      </c>
      <c r="C176" s="70" t="s">
        <v>145</v>
      </c>
      <c r="D176" s="80">
        <f t="shared" si="6"/>
        <v>0.6292464066</v>
      </c>
      <c r="E176" s="79">
        <v>0.0</v>
      </c>
      <c r="F176" s="82">
        <v>0.033333</v>
      </c>
      <c r="G176" s="77">
        <f t="shared" si="4"/>
        <v>0.1666666667</v>
      </c>
      <c r="H176" s="78">
        <f>A!$B$3 * 3</f>
        <v>224.9868</v>
      </c>
      <c r="I176" s="78">
        <f>A!$B$2*E176</f>
        <v>0</v>
      </c>
      <c r="J176" s="78">
        <f>F176 * (D176*I176-(A!$B$4*(G176+B176/H176)^(1/2)))</f>
        <v>-0.1215393159</v>
      </c>
      <c r="K176" s="79">
        <f>F176 * ((D176+L176)*I176-(A!$B$4*(G176+(B176+J176)/H176)^(1/2)))</f>
        <v>-0.1213811822</v>
      </c>
      <c r="L176" s="78">
        <f>F176 * (B176*(A!$B$8-D176)/(A!$B$12*A!$B$10))</f>
        <v>0.001339919967</v>
      </c>
      <c r="M176" s="78">
        <f>F176 * ((B176+J176)*(A!$B$8-(D176+L176))/(A!$B$12*A!$B$10))</f>
        <v>0.001315750029</v>
      </c>
    </row>
    <row r="177">
      <c r="A177" s="70" t="s">
        <v>146</v>
      </c>
      <c r="B177" s="78">
        <f t="shared" si="5"/>
        <v>9.117847689</v>
      </c>
      <c r="C177" s="70" t="s">
        <v>147</v>
      </c>
      <c r="D177" s="80">
        <f t="shared" si="6"/>
        <v>0.6305742416</v>
      </c>
      <c r="E177" s="79">
        <v>0.0</v>
      </c>
      <c r="F177" s="82">
        <v>0.033333</v>
      </c>
      <c r="G177" s="77">
        <f t="shared" si="4"/>
        <v>0.1666666667</v>
      </c>
      <c r="H177" s="78">
        <f>A!$B$3 * 3</f>
        <v>224.9868</v>
      </c>
      <c r="I177" s="78">
        <f>A!$B$2*E177</f>
        <v>0</v>
      </c>
      <c r="J177" s="78">
        <f>F177 * (D177*I177-(A!$B$4*(G177+B177/H177)^(1/2)))</f>
        <v>-0.1213812851</v>
      </c>
      <c r="K177" s="79">
        <f>F177 * ((D177+L177)*I177-(A!$B$4*(G177+(B177+J177)/H177)^(1/2)))</f>
        <v>-0.1212231513</v>
      </c>
      <c r="L177" s="78">
        <f>F177 * (B177*(A!$B$8-D177)/(A!$B$12*A!$B$10))</f>
        <v>0.001315820459</v>
      </c>
      <c r="M177" s="78">
        <f>F177 * ((B177+J177)*(A!$B$8-(D177+L177))/(A!$B$12*A!$B$10))</f>
        <v>0.001291962959</v>
      </c>
    </row>
    <row r="178">
      <c r="A178" s="70" t="s">
        <v>148</v>
      </c>
      <c r="B178" s="78">
        <f t="shared" si="5"/>
        <v>8.99654547</v>
      </c>
      <c r="C178" s="70" t="s">
        <v>149</v>
      </c>
      <c r="D178" s="80">
        <f t="shared" si="6"/>
        <v>0.6318781334</v>
      </c>
      <c r="E178" s="79">
        <v>0.0</v>
      </c>
      <c r="F178" s="82">
        <v>0.033333</v>
      </c>
      <c r="G178" s="77">
        <f t="shared" si="4"/>
        <v>0.1666666667</v>
      </c>
      <c r="H178" s="78">
        <f>A!$B$3 * 3</f>
        <v>224.9868</v>
      </c>
      <c r="I178" s="78">
        <f>A!$B$2*E178</f>
        <v>0</v>
      </c>
      <c r="J178" s="78">
        <f>F178 * (D178*I178-(A!$B$4*(G178+B178/H178)^(1/2)))</f>
        <v>-0.1212232544</v>
      </c>
      <c r="K178" s="79">
        <f>F178 * ((D178+L178)*I178-(A!$B$4*(G178+(B178+J178)/H178)^(1/2)))</f>
        <v>-0.1210651205</v>
      </c>
      <c r="L178" s="78">
        <f>F178 * (B178*(A!$B$8-D178)/(A!$B$12*A!$B$10))</f>
        <v>0.001292031796</v>
      </c>
      <c r="M178" s="78">
        <f>F178 * ((B178+J178)*(A!$B$8-(D178+L178))/(A!$B$12*A!$B$10))</f>
        <v>0.001268480234</v>
      </c>
    </row>
    <row r="179">
      <c r="A179" s="70" t="s">
        <v>150</v>
      </c>
      <c r="B179" s="78">
        <f t="shared" si="5"/>
        <v>8.875401283</v>
      </c>
      <c r="C179" s="70" t="s">
        <v>151</v>
      </c>
      <c r="D179" s="80">
        <f t="shared" si="6"/>
        <v>0.6331583894</v>
      </c>
      <c r="E179" s="79">
        <v>0.0</v>
      </c>
      <c r="F179" s="82">
        <v>0.033333</v>
      </c>
      <c r="G179" s="77">
        <f t="shared" si="4"/>
        <v>0.1666666667</v>
      </c>
      <c r="H179" s="78">
        <f>A!$B$3 * 3</f>
        <v>224.9868</v>
      </c>
      <c r="I179" s="78">
        <f>A!$B$2*E179</f>
        <v>0</v>
      </c>
      <c r="J179" s="78">
        <f>F179 * (D179*I179-(A!$B$4*(G179+B179/H179)^(1/2)))</f>
        <v>-0.1210652237</v>
      </c>
      <c r="K179" s="79">
        <f>F179 * ((D179+L179)*I179-(A!$B$4*(G179+(B179+J179)/H179)^(1/2)))</f>
        <v>-0.1209070896</v>
      </c>
      <c r="L179" s="78">
        <f>F179 * (B179*(A!$B$8-D179)/(A!$B$12*A!$B$10))</f>
        <v>0.001268547515</v>
      </c>
      <c r="M179" s="78">
        <f>F179 * ((B179+J179)*(A!$B$8-(D179+L179))/(A!$B$12*A!$B$10))</f>
        <v>0.001245295517</v>
      </c>
    </row>
    <row r="180">
      <c r="A180" s="70" t="s">
        <v>152</v>
      </c>
      <c r="B180" s="78">
        <f t="shared" si="5"/>
        <v>8.754415126</v>
      </c>
      <c r="C180" s="70" t="s">
        <v>153</v>
      </c>
      <c r="D180" s="80">
        <f t="shared" si="6"/>
        <v>0.6344153109</v>
      </c>
      <c r="E180" s="79">
        <v>0.0</v>
      </c>
      <c r="F180" s="82">
        <v>0.033333</v>
      </c>
      <c r="G180" s="77">
        <f t="shared" si="4"/>
        <v>0.1666666667</v>
      </c>
      <c r="H180" s="78">
        <f>A!$B$3 * 3</f>
        <v>224.9868</v>
      </c>
      <c r="I180" s="78">
        <f>A!$B$2*E180</f>
        <v>0</v>
      </c>
      <c r="J180" s="78">
        <f>F180 * (D180*I180-(A!$B$4*(G180+B180/H180)^(1/2)))</f>
        <v>-0.1209071929</v>
      </c>
      <c r="K180" s="79">
        <f>F180 * ((D180+L180)*I180-(A!$B$4*(G180+(B180+J180)/H180)^(1/2)))</f>
        <v>-0.1207490587</v>
      </c>
      <c r="L180" s="78">
        <f>F180 * (B180*(A!$B$8-D180)/(A!$B$12*A!$B$10))</f>
        <v>0.00124536128</v>
      </c>
      <c r="M180" s="78">
        <f>F180 * ((B180+J180)*(A!$B$8-(D180+L180))/(A!$B$12*A!$B$10))</f>
        <v>0.00122240259</v>
      </c>
    </row>
    <row r="181">
      <c r="A181" s="70" t="s">
        <v>154</v>
      </c>
      <c r="B181" s="78">
        <f t="shared" si="5"/>
        <v>8.633587001</v>
      </c>
      <c r="C181" s="70" t="s">
        <v>155</v>
      </c>
      <c r="D181" s="80">
        <f t="shared" si="6"/>
        <v>0.6356491928</v>
      </c>
      <c r="E181" s="79">
        <v>0.0</v>
      </c>
      <c r="F181" s="82">
        <v>0.033333</v>
      </c>
      <c r="G181" s="77">
        <f t="shared" si="4"/>
        <v>0.1666666667</v>
      </c>
      <c r="H181" s="78">
        <f>A!$B$3 * 3</f>
        <v>224.9868</v>
      </c>
      <c r="I181" s="78">
        <f>A!$B$2*E181</f>
        <v>0</v>
      </c>
      <c r="J181" s="78">
        <f>F181 * (D181*I181-(A!$B$4*(G181+B181/H181)^(1/2)))</f>
        <v>-0.1207491622</v>
      </c>
      <c r="K181" s="79">
        <f>F181 * ((D181+L181)*I181-(A!$B$4*(G181+(B181+J181)/H181)^(1/2)))</f>
        <v>-0.1205910279</v>
      </c>
      <c r="L181" s="78">
        <f>F181 * (B181*(A!$B$8-D181)/(A!$B$12*A!$B$10))</f>
        <v>0.001222466871</v>
      </c>
      <c r="M181" s="78">
        <f>F181 * ((B181+J181)*(A!$B$8-(D181+L181))/(A!$B$12*A!$B$10))</f>
        <v>0.001199795351</v>
      </c>
    </row>
    <row r="182">
      <c r="A182" s="70" t="s">
        <v>156</v>
      </c>
      <c r="B182" s="78">
        <f t="shared" si="5"/>
        <v>8.512916906</v>
      </c>
      <c r="C182" s="70" t="s">
        <v>157</v>
      </c>
      <c r="D182" s="80">
        <f t="shared" si="6"/>
        <v>0.6368603239</v>
      </c>
      <c r="E182" s="79">
        <v>0.0</v>
      </c>
      <c r="F182" s="82">
        <v>0.033333</v>
      </c>
      <c r="G182" s="77">
        <f t="shared" si="4"/>
        <v>0.1666666667</v>
      </c>
      <c r="H182" s="78">
        <f>A!$B$3 * 3</f>
        <v>224.9868</v>
      </c>
      <c r="I182" s="78">
        <f>A!$B$2*E182</f>
        <v>0</v>
      </c>
      <c r="J182" s="78">
        <f>F182 * (D182*I182-(A!$B$4*(G182+B182/H182)^(1/2)))</f>
        <v>-0.1205911315</v>
      </c>
      <c r="K182" s="79">
        <f>F182 * ((D182+L182)*I182-(A!$B$4*(G182+(B182+J182)/H182)^(1/2)))</f>
        <v>-0.120432997</v>
      </c>
      <c r="L182" s="78">
        <f>F182 * (B182*(A!$B$8-D182)/(A!$B$12*A!$B$10))</f>
        <v>0.001199858183</v>
      </c>
      <c r="M182" s="78">
        <f>F182 * ((B182+J182)*(A!$B$8-(D182+L182))/(A!$B$12*A!$B$10))</f>
        <v>0.00117746781</v>
      </c>
    </row>
    <row r="183">
      <c r="A183" s="70" t="s">
        <v>158</v>
      </c>
      <c r="B183" s="78">
        <f t="shared" si="5"/>
        <v>8.392404841</v>
      </c>
      <c r="C183" s="70" t="s">
        <v>159</v>
      </c>
      <c r="D183" s="80">
        <f t="shared" si="6"/>
        <v>0.6380489869</v>
      </c>
      <c r="E183" s="79">
        <v>0.0</v>
      </c>
      <c r="F183" s="82">
        <v>0.033333</v>
      </c>
      <c r="G183" s="77">
        <f t="shared" si="4"/>
        <v>0.1666666667</v>
      </c>
      <c r="H183" s="78">
        <f>A!$B$3 * 3</f>
        <v>224.9868</v>
      </c>
      <c r="I183" s="78">
        <f>A!$B$2*E183</f>
        <v>0</v>
      </c>
      <c r="J183" s="78">
        <f>F183 * (D183*I183-(A!$B$4*(G183+B183/H183)^(1/2)))</f>
        <v>-0.1204331007</v>
      </c>
      <c r="K183" s="79">
        <f>F183 * ((D183+L183)*I183-(A!$B$4*(G183+(B183+J183)/H183)^(1/2)))</f>
        <v>-0.1202749661</v>
      </c>
      <c r="L183" s="78">
        <f>F183 * (B183*(A!$B$8-D183)/(A!$B$12*A!$B$10))</f>
        <v>0.001177529228</v>
      </c>
      <c r="M183" s="78">
        <f>F183 * ((B183+J183)*(A!$B$8-(D183+L183))/(A!$B$12*A!$B$10))</f>
        <v>0.001155414089</v>
      </c>
    </row>
    <row r="184">
      <c r="A184" s="70" t="s">
        <v>160</v>
      </c>
      <c r="B184" s="78">
        <f t="shared" si="5"/>
        <v>8.272050808</v>
      </c>
      <c r="C184" s="70" t="s">
        <v>161</v>
      </c>
      <c r="D184" s="80">
        <f t="shared" si="6"/>
        <v>0.6392154586</v>
      </c>
      <c r="E184" s="79">
        <v>0.0</v>
      </c>
      <c r="F184" s="82">
        <v>0.033333</v>
      </c>
      <c r="G184" s="77">
        <f t="shared" si="4"/>
        <v>0.1666666667</v>
      </c>
      <c r="H184" s="78">
        <f>A!$B$3 * 3</f>
        <v>224.9868</v>
      </c>
      <c r="I184" s="78">
        <f>A!$B$2*E184</f>
        <v>0</v>
      </c>
      <c r="J184" s="78">
        <f>F184 * (D184*I184-(A!$B$4*(G184+B184/H184)^(1/2)))</f>
        <v>-0.12027507</v>
      </c>
      <c r="K184" s="79">
        <f>F184 * ((D184+L184)*I184-(A!$B$4*(G184+(B184+J184)/H184)^(1/2)))</f>
        <v>-0.1201169352</v>
      </c>
      <c r="L184" s="78">
        <f>F184 * (B184*(A!$B$8-D184)/(A!$B$12*A!$B$10))</f>
        <v>0.001155474126</v>
      </c>
      <c r="M184" s="78">
        <f>F184 * ((B184+J184)*(A!$B$8-(D184+L184))/(A!$B$12*A!$B$10))</f>
        <v>0.001133628418</v>
      </c>
    </row>
    <row r="185">
      <c r="A185" s="70" t="s">
        <v>162</v>
      </c>
      <c r="B185" s="78">
        <f t="shared" si="5"/>
        <v>8.151854805</v>
      </c>
      <c r="C185" s="70" t="s">
        <v>163</v>
      </c>
      <c r="D185" s="80">
        <f t="shared" si="6"/>
        <v>0.6403600099</v>
      </c>
      <c r="E185" s="79">
        <v>0.0</v>
      </c>
      <c r="F185" s="82">
        <v>0.033333</v>
      </c>
      <c r="G185" s="77">
        <f t="shared" si="4"/>
        <v>0.1666666667</v>
      </c>
      <c r="H185" s="78">
        <f>A!$B$3 * 3</f>
        <v>224.9868</v>
      </c>
      <c r="I185" s="78">
        <f>A!$B$2*E185</f>
        <v>0</v>
      </c>
      <c r="J185" s="78">
        <f>F185 * (D185*I185-(A!$B$4*(G185+B185/H185)^(1/2)))</f>
        <v>-0.1201170393</v>
      </c>
      <c r="K185" s="79">
        <f>F185 * ((D185+L185)*I185-(A!$B$4*(G185+(B185+J185)/H185)^(1/2)))</f>
        <v>-0.1199589044</v>
      </c>
      <c r="L185" s="78">
        <f>F185 * (B185*(A!$B$8-D185)/(A!$B$12*A!$B$10))</f>
        <v>0.001133687107</v>
      </c>
      <c r="M185" s="78">
        <f>F185 * ((B185+J185)*(A!$B$8-(D185+L185))/(A!$B$12*A!$B$10))</f>
        <v>0.001112105132</v>
      </c>
    </row>
    <row r="186">
      <c r="A186" s="70" t="s">
        <v>164</v>
      </c>
      <c r="B186" s="78">
        <f t="shared" si="5"/>
        <v>8.031816833</v>
      </c>
      <c r="C186" s="70" t="s">
        <v>165</v>
      </c>
      <c r="D186" s="80">
        <f t="shared" si="6"/>
        <v>0.641482906</v>
      </c>
      <c r="E186" s="79">
        <v>0.0</v>
      </c>
      <c r="F186" s="82">
        <v>0.033333</v>
      </c>
      <c r="G186" s="77">
        <f t="shared" si="4"/>
        <v>0.1666666667</v>
      </c>
      <c r="H186" s="78">
        <f>A!$B$3 * 3</f>
        <v>224.9868</v>
      </c>
      <c r="I186" s="78">
        <f>A!$B$2*E186</f>
        <v>0</v>
      </c>
      <c r="J186" s="78">
        <f>F186 * (D186*I186-(A!$B$4*(G186+B186/H186)^(1/2)))</f>
        <v>-0.1199590085</v>
      </c>
      <c r="K186" s="79">
        <f>F186 * ((D186+L186)*I186-(A!$B$4*(G186+(B186+J186)/H186)^(1/2)))</f>
        <v>-0.1198008735</v>
      </c>
      <c r="L186" s="78">
        <f>F186 * (B186*(A!$B$8-D186)/(A!$B$12*A!$B$10))</f>
        <v>0.001112162504</v>
      </c>
      <c r="M186" s="78">
        <f>F186 * ((B186+J186)*(A!$B$8-(D186+L186))/(A!$B$12*A!$B$10))</f>
        <v>0.00109083867</v>
      </c>
    </row>
    <row r="187">
      <c r="A187" s="70" t="s">
        <v>166</v>
      </c>
      <c r="B187" s="78">
        <f t="shared" si="5"/>
        <v>7.911936892</v>
      </c>
      <c r="C187" s="70" t="s">
        <v>167</v>
      </c>
      <c r="D187" s="80">
        <f t="shared" si="6"/>
        <v>0.6425844066</v>
      </c>
      <c r="E187" s="79">
        <v>0.0</v>
      </c>
      <c r="F187" s="82">
        <v>0.033333</v>
      </c>
      <c r="G187" s="77">
        <f t="shared" si="4"/>
        <v>0.1666666667</v>
      </c>
      <c r="H187" s="78">
        <f>A!$B$3 * 3</f>
        <v>224.9868</v>
      </c>
      <c r="I187" s="78">
        <f>A!$B$2*E187</f>
        <v>0</v>
      </c>
      <c r="J187" s="78">
        <f>F187 * (D187*I187-(A!$B$4*(G187+B187/H187)^(1/2)))</f>
        <v>-0.1198009778</v>
      </c>
      <c r="K187" s="79">
        <f>F187 * ((D187+L187)*I187-(A!$B$4*(G187+(B187+J187)/H187)^(1/2)))</f>
        <v>-0.1196428426</v>
      </c>
      <c r="L187" s="78">
        <f>F187 * (B187*(A!$B$8-D187)/(A!$B$12*A!$B$10))</f>
        <v>0.001090894756</v>
      </c>
      <c r="M187" s="78">
        <f>F187 * ((B187+J187)*(A!$B$8-(D187+L187))/(A!$B$12*A!$B$10))</f>
        <v>0.001069823571</v>
      </c>
    </row>
    <row r="188">
      <c r="A188" s="70" t="s">
        <v>168</v>
      </c>
      <c r="B188" s="78">
        <f t="shared" si="5"/>
        <v>7.792214982</v>
      </c>
      <c r="C188" s="70" t="s">
        <v>169</v>
      </c>
      <c r="D188" s="80">
        <f t="shared" si="6"/>
        <v>0.6436647657</v>
      </c>
      <c r="E188" s="79">
        <v>0.0</v>
      </c>
      <c r="F188" s="82">
        <v>0.033333</v>
      </c>
      <c r="G188" s="77">
        <f t="shared" si="4"/>
        <v>0.1666666667</v>
      </c>
      <c r="H188" s="78">
        <f>A!$B$3 * 3</f>
        <v>224.9868</v>
      </c>
      <c r="I188" s="78">
        <f>A!$B$2*E188</f>
        <v>0</v>
      </c>
      <c r="J188" s="78">
        <f>F188 * (D188*I188-(A!$B$4*(G188+B188/H188)^(1/2)))</f>
        <v>-0.1196429471</v>
      </c>
      <c r="K188" s="79">
        <f>F188 * ((D188+L188)*I188-(A!$B$4*(G188+(B188+J188)/H188)^(1/2)))</f>
        <v>-0.1194848118</v>
      </c>
      <c r="L188" s="78">
        <f>F188 * (B188*(A!$B$8-D188)/(A!$B$12*A!$B$10))</f>
        <v>0.0010698784</v>
      </c>
      <c r="M188" s="78">
        <f>F188 * ((B188+J188)*(A!$B$8-(D188+L188))/(A!$B$12*A!$B$10))</f>
        <v>0.001049054472</v>
      </c>
    </row>
    <row r="189">
      <c r="A189" s="70" t="s">
        <v>170</v>
      </c>
      <c r="B189" s="78">
        <f t="shared" si="5"/>
        <v>7.672651103</v>
      </c>
      <c r="C189" s="70" t="s">
        <v>171</v>
      </c>
      <c r="D189" s="80">
        <f t="shared" si="6"/>
        <v>0.6447242322</v>
      </c>
      <c r="E189" s="79">
        <v>0.0</v>
      </c>
      <c r="F189" s="82">
        <v>0.033333</v>
      </c>
      <c r="G189" s="77">
        <f t="shared" si="4"/>
        <v>0.1666666667</v>
      </c>
      <c r="H189" s="78">
        <f>A!$B$3 * 3</f>
        <v>224.9868</v>
      </c>
      <c r="I189" s="78">
        <f>A!$B$2*E189</f>
        <v>0</v>
      </c>
      <c r="J189" s="78">
        <f>F189 * (D189*I189-(A!$B$4*(G189+B189/H189)^(1/2)))</f>
        <v>-0.1194849163</v>
      </c>
      <c r="K189" s="79">
        <f>F189 * ((D189+L189)*I189-(A!$B$4*(G189+(B189+J189)/H189)^(1/2)))</f>
        <v>-0.1193267809</v>
      </c>
      <c r="L189" s="78">
        <f>F189 * (B189*(A!$B$8-D189)/(A!$B$12*A!$B$10))</f>
        <v>0.001049108073</v>
      </c>
      <c r="M189" s="78">
        <f>F189 * ((B189+J189)*(A!$B$8-(D189+L189))/(A!$B$12*A!$B$10))</f>
        <v>0.001028526106</v>
      </c>
    </row>
    <row r="190">
      <c r="A190" s="70" t="s">
        <v>172</v>
      </c>
      <c r="B190" s="78">
        <f t="shared" si="5"/>
        <v>7.553245254</v>
      </c>
      <c r="C190" s="70" t="s">
        <v>173</v>
      </c>
      <c r="D190" s="80">
        <f t="shared" si="6"/>
        <v>0.6457630493</v>
      </c>
      <c r="E190" s="79">
        <v>0.0</v>
      </c>
      <c r="F190" s="82">
        <v>0.033333</v>
      </c>
      <c r="G190" s="77">
        <f t="shared" si="4"/>
        <v>0.1666666667</v>
      </c>
      <c r="H190" s="78">
        <f>A!$B$3 * 3</f>
        <v>224.9868</v>
      </c>
      <c r="I190" s="78">
        <f>A!$B$2*E190</f>
        <v>0</v>
      </c>
      <c r="J190" s="78">
        <f>F190 * (D190*I190-(A!$B$4*(G190+B190/H190)^(1/2)))</f>
        <v>-0.1193268856</v>
      </c>
      <c r="K190" s="79">
        <f>F190 * ((D190+L190)*I190-(A!$B$4*(G190+(B190+J190)/H190)^(1/2)))</f>
        <v>-0.11916875</v>
      </c>
      <c r="L190" s="78">
        <f>F190 * (B190*(A!$B$8-D190)/(A!$B$12*A!$B$10))</f>
        <v>0.001028578508</v>
      </c>
      <c r="M190" s="78">
        <f>F190 * ((B190+J190)*(A!$B$8-(D190+L190))/(A!$B$12*A!$B$10))</f>
        <v>0.001008233299</v>
      </c>
    </row>
    <row r="191">
      <c r="A191" s="70" t="s">
        <v>174</v>
      </c>
      <c r="B191" s="78">
        <f t="shared" si="5"/>
        <v>7.433997436</v>
      </c>
      <c r="C191" s="70" t="s">
        <v>175</v>
      </c>
      <c r="D191" s="80">
        <f t="shared" si="6"/>
        <v>0.6467814552</v>
      </c>
      <c r="E191" s="79">
        <v>0.0</v>
      </c>
      <c r="F191" s="82">
        <v>0.033333</v>
      </c>
      <c r="G191" s="77">
        <f t="shared" si="4"/>
        <v>0.1666666667</v>
      </c>
      <c r="H191" s="78">
        <f>A!$B$3 * 3</f>
        <v>224.9868</v>
      </c>
      <c r="I191" s="78">
        <f>A!$B$2*E191</f>
        <v>0</v>
      </c>
      <c r="J191" s="78">
        <f>F191 * (D191*I191-(A!$B$4*(G191+B191/H191)^(1/2)))</f>
        <v>-0.1191688549</v>
      </c>
      <c r="K191" s="79">
        <f>F191 * ((D191+L191)*I191-(A!$B$4*(G191+(B191+J191)/H191)^(1/2)))</f>
        <v>-0.1190107191</v>
      </c>
      <c r="L191" s="78">
        <f>F191 * (B191*(A!$B$8-D191)/(A!$B$12*A!$B$10))</f>
        <v>0.001008284529</v>
      </c>
      <c r="M191" s="78">
        <f>F191 * ((B191+J191)*(A!$B$8-(D191+L191))/(A!$B$12*A!$B$10))</f>
        <v>0.0009881709702</v>
      </c>
    </row>
    <row r="192">
      <c r="A192" s="70" t="s">
        <v>176</v>
      </c>
      <c r="B192" s="78">
        <f t="shared" si="5"/>
        <v>7.314907649</v>
      </c>
      <c r="C192" s="70" t="s">
        <v>177</v>
      </c>
      <c r="D192" s="80">
        <f t="shared" si="6"/>
        <v>0.6477796829</v>
      </c>
      <c r="E192" s="79">
        <v>0.0</v>
      </c>
      <c r="F192" s="82">
        <v>0.033333</v>
      </c>
      <c r="G192" s="77">
        <f t="shared" si="4"/>
        <v>0.1666666667</v>
      </c>
      <c r="H192" s="78">
        <f>A!$B$3 * 3</f>
        <v>224.9868</v>
      </c>
      <c r="I192" s="78">
        <f>A!$B$2*E192</f>
        <v>0</v>
      </c>
      <c r="J192" s="78">
        <f>F192 * (D192*I192-(A!$B$4*(G192+B192/H192)^(1/2)))</f>
        <v>-0.1190108241</v>
      </c>
      <c r="K192" s="79">
        <f>F192 * ((D192+L192)*I192-(A!$B$4*(G192+(B192+J192)/H192)^(1/2)))</f>
        <v>-0.1188526883</v>
      </c>
      <c r="L192" s="78">
        <f>F192 * (B192*(A!$B$8-D192)/(A!$B$12*A!$B$10))</f>
        <v>0.0009882210549</v>
      </c>
      <c r="M192" s="78">
        <f>F192 * ((B192+J192)*(A!$B$8-(D192+L192))/(A!$B$12*A!$B$10))</f>
        <v>0.0009683341255</v>
      </c>
    </row>
    <row r="193">
      <c r="A193" s="70" t="s">
        <v>178</v>
      </c>
      <c r="B193" s="78">
        <f t="shared" si="5"/>
        <v>7.195975893</v>
      </c>
      <c r="C193" s="70" t="s">
        <v>179</v>
      </c>
      <c r="D193" s="80">
        <f t="shared" si="6"/>
        <v>0.6487579605</v>
      </c>
      <c r="E193" s="79">
        <v>0.0</v>
      </c>
      <c r="F193" s="82">
        <v>0.033333</v>
      </c>
      <c r="G193" s="77">
        <f t="shared" si="4"/>
        <v>0.1666666667</v>
      </c>
      <c r="H193" s="78">
        <f>A!$B$3 * 3</f>
        <v>224.9868</v>
      </c>
      <c r="I193" s="78">
        <f>A!$B$2*E193</f>
        <v>0</v>
      </c>
      <c r="J193" s="78">
        <f>F193 * (D193*I193-(A!$B$4*(G193+B193/H193)^(1/2)))</f>
        <v>-0.1188527934</v>
      </c>
      <c r="K193" s="79">
        <f>F193 * ((D193+L193)*I193-(A!$B$4*(G193+(B193+J193)/H193)^(1/2)))</f>
        <v>-0.1186946574</v>
      </c>
      <c r="L193" s="78">
        <f>F193 * (B193*(A!$B$8-D193)/(A!$B$12*A!$B$10))</f>
        <v>0.0009683830914</v>
      </c>
      <c r="M193" s="78">
        <f>F193 * ((B193+J193)*(A!$B$8-(D193+L193))/(A!$B$12*A!$B$10))</f>
        <v>0.0009487178594</v>
      </c>
    </row>
    <row r="194">
      <c r="A194" s="70" t="s">
        <v>180</v>
      </c>
      <c r="B194" s="78">
        <f t="shared" si="5"/>
        <v>7.077202168</v>
      </c>
      <c r="C194" s="70" t="s">
        <v>181</v>
      </c>
      <c r="D194" s="80">
        <f t="shared" si="6"/>
        <v>0.649716511</v>
      </c>
      <c r="E194" s="79">
        <v>0.0</v>
      </c>
      <c r="F194" s="82">
        <v>0.033333</v>
      </c>
      <c r="G194" s="77">
        <f t="shared" si="4"/>
        <v>0.1666666667</v>
      </c>
      <c r="H194" s="78">
        <f>A!$B$3 * 3</f>
        <v>224.9868</v>
      </c>
      <c r="I194" s="78">
        <f>A!$B$2*E194</f>
        <v>0</v>
      </c>
      <c r="J194" s="78">
        <f>F194 * (D194*I194-(A!$B$4*(G194+B194/H194)^(1/2)))</f>
        <v>-0.1186947627</v>
      </c>
      <c r="K194" s="79">
        <f>F194 * ((D194+L194)*I194-(A!$B$4*(G194+(B194+J194)/H194)^(1/2)))</f>
        <v>-0.1185366265</v>
      </c>
      <c r="L194" s="78">
        <f>F194 * (B194*(A!$B$8-D194)/(A!$B$12*A!$B$10))</f>
        <v>0.0009487657319</v>
      </c>
      <c r="M194" s="78">
        <f>F194 * ((B194+J194)*(A!$B$8-(D194+L194))/(A!$B$12*A!$B$10))</f>
        <v>0.0009293173509</v>
      </c>
    </row>
    <row r="195">
      <c r="A195" s="70" t="s">
        <v>182</v>
      </c>
      <c r="B195" s="78">
        <f t="shared" si="5"/>
        <v>6.958586473</v>
      </c>
      <c r="C195" s="70" t="s">
        <v>183</v>
      </c>
      <c r="D195" s="80">
        <f t="shared" si="6"/>
        <v>0.6506555525</v>
      </c>
      <c r="E195" s="79">
        <v>0.0</v>
      </c>
      <c r="F195" s="82">
        <v>0.033333</v>
      </c>
      <c r="G195" s="77">
        <f t="shared" si="4"/>
        <v>0.1666666667</v>
      </c>
      <c r="H195" s="78">
        <f>A!$B$3 * 3</f>
        <v>224.9868</v>
      </c>
      <c r="I195" s="78">
        <f>A!$B$2*E195</f>
        <v>0</v>
      </c>
      <c r="J195" s="78">
        <f>F195 * (D195*I195-(A!$B$4*(G195+B195/H195)^(1/2)))</f>
        <v>-0.1185367319</v>
      </c>
      <c r="K195" s="79">
        <f>F195 * ((D195+L195)*I195-(A!$B$4*(G195+(B195+J195)/H195)^(1/2)))</f>
        <v>-0.1183785957</v>
      </c>
      <c r="L195" s="78">
        <f>F195 * (B195*(A!$B$8-D195)/(A!$B$12*A!$B$10))</f>
        <v>0.0009293641548</v>
      </c>
      <c r="M195" s="78">
        <f>F195 * ((B195+J195)*(A!$B$8-(D195+L195))/(A!$B$12*A!$B$10))</f>
        <v>0.0009101278618</v>
      </c>
    </row>
    <row r="196">
      <c r="A196" s="70" t="s">
        <v>184</v>
      </c>
      <c r="B196" s="78">
        <f t="shared" si="5"/>
        <v>6.840128809</v>
      </c>
      <c r="C196" s="70" t="s">
        <v>185</v>
      </c>
      <c r="D196" s="80">
        <f t="shared" si="6"/>
        <v>0.6515752985</v>
      </c>
      <c r="E196" s="79">
        <v>0.0</v>
      </c>
      <c r="F196" s="82">
        <v>0.033333</v>
      </c>
      <c r="G196" s="77">
        <f t="shared" si="4"/>
        <v>0.1666666667</v>
      </c>
      <c r="H196" s="78">
        <f>A!$B$3 * 3</f>
        <v>224.9868</v>
      </c>
      <c r="I196" s="78">
        <f>A!$B$2*E196</f>
        <v>0</v>
      </c>
      <c r="J196" s="78">
        <f>F196 * (D196*I196-(A!$B$4*(G196+B196/H196)^(1/2)))</f>
        <v>-0.1183787012</v>
      </c>
      <c r="K196" s="79">
        <f>F196 * ((D196+L196)*I196-(A!$B$4*(G196+(B196+J196)/H196)^(1/2)))</f>
        <v>-0.1182205648</v>
      </c>
      <c r="L196" s="78">
        <f>F196 * (B196*(A!$B$8-D196)/(A!$B$12*A!$B$10))</f>
        <v>0.0009101736213</v>
      </c>
      <c r="M196" s="78">
        <f>F196 * ((B196+J196)*(A!$B$8-(D196+L196))/(A!$B$12*A!$B$10))</f>
        <v>0.000891144735</v>
      </c>
    </row>
    <row r="197">
      <c r="A197" s="70" t="s">
        <v>186</v>
      </c>
      <c r="B197" s="78">
        <f t="shared" si="5"/>
        <v>6.721829176</v>
      </c>
      <c r="C197" s="70" t="s">
        <v>187</v>
      </c>
      <c r="D197" s="80">
        <f t="shared" si="6"/>
        <v>0.6524759577</v>
      </c>
      <c r="E197" s="79">
        <v>0.0</v>
      </c>
      <c r="F197" s="82">
        <v>0.033333</v>
      </c>
      <c r="G197" s="77">
        <f t="shared" si="4"/>
        <v>0.1666666667</v>
      </c>
      <c r="H197" s="78">
        <f>A!$B$3 * 3</f>
        <v>224.9868</v>
      </c>
      <c r="I197" s="78">
        <f>A!$B$2*E197</f>
        <v>0</v>
      </c>
      <c r="J197" s="78">
        <f>F197 * (D197*I197-(A!$B$4*(G197+B197/H197)^(1/2)))</f>
        <v>-0.1182206705</v>
      </c>
      <c r="K197" s="79">
        <f>F197 * ((D197+L197)*I197-(A!$B$4*(G197+(B197+J197)/H197)^(1/2)))</f>
        <v>-0.1180625339</v>
      </c>
      <c r="L197" s="78">
        <f>F197 * (B197*(A!$B$8-D197)/(A!$B$12*A!$B$10))</f>
        <v>0.0008911894735</v>
      </c>
      <c r="M197" s="78">
        <f>F197 * ((B197+J197)*(A!$B$8-(D197+L197))/(A!$B$12*A!$B$10))</f>
        <v>0.0008723633921</v>
      </c>
    </row>
    <row r="198">
      <c r="A198" s="70" t="s">
        <v>188</v>
      </c>
      <c r="B198" s="78">
        <f t="shared" si="5"/>
        <v>6.603687574</v>
      </c>
      <c r="C198" s="70" t="s">
        <v>189</v>
      </c>
      <c r="D198" s="80">
        <f t="shared" si="6"/>
        <v>0.6533577341</v>
      </c>
      <c r="E198" s="79">
        <v>0.0</v>
      </c>
      <c r="F198" s="82">
        <v>0.033333</v>
      </c>
      <c r="G198" s="77">
        <f t="shared" si="4"/>
        <v>0.1666666667</v>
      </c>
      <c r="H198" s="78">
        <f>A!$B$3 * 3</f>
        <v>224.9868</v>
      </c>
      <c r="I198" s="78">
        <f>A!$B$2*E198</f>
        <v>0</v>
      </c>
      <c r="J198" s="78">
        <f>F198 * (D198*I198-(A!$B$4*(G198+B198/H198)^(1/2)))</f>
        <v>-0.1180626397</v>
      </c>
      <c r="K198" s="79">
        <f>F198 * ((D198+L198)*I198-(A!$B$4*(G198+(B198+J198)/H198)^(1/2)))</f>
        <v>-0.117904503</v>
      </c>
      <c r="L198" s="78">
        <f>F198 * (B198*(A!$B$8-D198)/(A!$B$12*A!$B$10))</f>
        <v>0.0008724071325</v>
      </c>
      <c r="M198" s="78">
        <f>F198 * ((B198+J198)*(A!$B$8-(D198+L198))/(A!$B$12*A!$B$10))</f>
        <v>0.000853779332</v>
      </c>
    </row>
    <row r="199">
      <c r="A199" s="70" t="s">
        <v>190</v>
      </c>
      <c r="B199" s="78">
        <f t="shared" si="5"/>
        <v>6.485704003</v>
      </c>
      <c r="C199" s="70" t="s">
        <v>191</v>
      </c>
      <c r="D199" s="80">
        <f t="shared" si="6"/>
        <v>0.6542208274</v>
      </c>
      <c r="E199" s="79">
        <v>0.0</v>
      </c>
      <c r="F199" s="82">
        <v>0.033333</v>
      </c>
      <c r="G199" s="77">
        <f t="shared" si="4"/>
        <v>0.1666666667</v>
      </c>
      <c r="H199" s="78">
        <f>A!$B$3 * 3</f>
        <v>224.9868</v>
      </c>
      <c r="I199" s="78">
        <f>A!$B$2*E199</f>
        <v>0</v>
      </c>
      <c r="J199" s="78">
        <f>F199 * (D199*I199-(A!$B$4*(G199+B199/H199)^(1/2)))</f>
        <v>-0.117904609</v>
      </c>
      <c r="K199" s="79">
        <f>F199 * ((D199+L199)*I199-(A!$B$4*(G199+(B199+J199)/H199)^(1/2)))</f>
        <v>-0.1177464722</v>
      </c>
      <c r="L199" s="78">
        <f>F199 * (B199*(A!$B$8-D199)/(A!$B$12*A!$B$10))</f>
        <v>0.0008538220966</v>
      </c>
      <c r="M199" s="78">
        <f>F199 * ((B199+J199)*(A!$B$8-(D199+L199))/(A!$B$12*A!$B$10))</f>
        <v>0.0008353881285</v>
      </c>
    </row>
    <row r="200">
      <c r="A200" s="70" t="s">
        <v>192</v>
      </c>
      <c r="B200" s="78">
        <f t="shared" si="5"/>
        <v>6.367878462</v>
      </c>
      <c r="C200" s="70" t="s">
        <v>193</v>
      </c>
      <c r="D200" s="80">
        <f t="shared" si="6"/>
        <v>0.6550654325</v>
      </c>
      <c r="E200" s="79">
        <v>0.0</v>
      </c>
      <c r="F200" s="82">
        <v>0.033333</v>
      </c>
      <c r="G200" s="77">
        <f t="shared" si="4"/>
        <v>0.1666666667</v>
      </c>
      <c r="H200" s="78">
        <f>A!$B$3 * 3</f>
        <v>224.9868</v>
      </c>
      <c r="I200" s="78">
        <f>A!$B$2*E200</f>
        <v>0</v>
      </c>
      <c r="J200" s="78">
        <f>F200 * (D200*I200-(A!$B$4*(G200+B200/H200)^(1/2)))</f>
        <v>-0.1177465783</v>
      </c>
      <c r="K200" s="79">
        <f>F200 * ((D200+L200)*I200-(A!$B$4*(G200+(B200+J200)/H200)^(1/2)))</f>
        <v>-0.1175884413</v>
      </c>
      <c r="L200" s="78">
        <f>F200 * (B200*(A!$B$8-D200)/(A!$B$12*A!$B$10))</f>
        <v>0.000835429939</v>
      </c>
      <c r="M200" s="78">
        <f>F200 * ((B200+J200)*(A!$B$8-(D200+L200))/(A!$B$12*A!$B$10))</f>
        <v>0.0008171854291</v>
      </c>
    </row>
    <row r="201">
      <c r="A201" s="70" t="s">
        <v>194</v>
      </c>
      <c r="B201" s="78">
        <f t="shared" si="5"/>
        <v>6.250210952</v>
      </c>
      <c r="C201" s="70" t="s">
        <v>195</v>
      </c>
      <c r="D201" s="80">
        <f t="shared" si="6"/>
        <v>0.6558917402</v>
      </c>
      <c r="E201" s="79">
        <v>0.0</v>
      </c>
      <c r="F201" s="82">
        <v>0.033333</v>
      </c>
      <c r="G201" s="77">
        <f t="shared" si="4"/>
        <v>0.1666666667</v>
      </c>
      <c r="H201" s="78">
        <f>A!$B$3 * 3</f>
        <v>224.9868</v>
      </c>
      <c r="I201" s="78">
        <f>A!$B$2*E201</f>
        <v>0</v>
      </c>
      <c r="J201" s="78">
        <f>F201 * (D201*I201-(A!$B$4*(G201+B201/H201)^(1/2)))</f>
        <v>-0.1175885476</v>
      </c>
      <c r="K201" s="79">
        <f>F201 * ((D201+L201)*I201-(A!$B$4*(G201+(B201+J201)/H201)^(1/2)))</f>
        <v>-0.1174304104</v>
      </c>
      <c r="L201" s="78">
        <f>F201 * (B201*(A!$B$8-D201)/(A!$B$12*A!$B$10))</f>
        <v>0.0008172263066</v>
      </c>
      <c r="M201" s="78">
        <f>F201 * ((B201+J201)*(A!$B$8-(D201+L201))/(A!$B$12*A!$B$10))</f>
        <v>0.0007991669525</v>
      </c>
    </row>
    <row r="202">
      <c r="A202" s="70" t="s">
        <v>196</v>
      </c>
      <c r="B202" s="78">
        <f t="shared" si="5"/>
        <v>6.132701474</v>
      </c>
      <c r="C202" s="70" t="s">
        <v>197</v>
      </c>
      <c r="D202" s="80">
        <f t="shared" si="6"/>
        <v>0.6566999368</v>
      </c>
      <c r="E202" s="79">
        <v>0.0</v>
      </c>
      <c r="F202" s="82">
        <v>0.033333</v>
      </c>
      <c r="G202" s="77">
        <f t="shared" si="4"/>
        <v>0.1666666667</v>
      </c>
      <c r="H202" s="78">
        <f>A!$B$3 * 3</f>
        <v>224.9868</v>
      </c>
      <c r="I202" s="78">
        <f>A!$B$2*E202</f>
        <v>0</v>
      </c>
      <c r="J202" s="78">
        <f>F202 * (D202*I202-(A!$B$4*(G202+B202/H202)^(1/2)))</f>
        <v>-0.1174305168</v>
      </c>
      <c r="K202" s="79">
        <f>F202 * ((D202+L202)*I202-(A!$B$4*(G202+(B202+J202)/H202)^(1/2)))</f>
        <v>-0.1172723795</v>
      </c>
      <c r="L202" s="78">
        <f>F202 * (B202*(A!$B$8-D202)/(A!$B$12*A!$B$10))</f>
        <v>0.0007992069175</v>
      </c>
      <c r="M202" s="78">
        <f>F202 * ((B202+J202)*(A!$B$8-(D202+L202))/(A!$B$12*A!$B$10))</f>
        <v>0.0007813284874</v>
      </c>
    </row>
    <row r="203">
      <c r="A203" s="70" t="s">
        <v>198</v>
      </c>
      <c r="B203" s="78">
        <f t="shared" si="5"/>
        <v>6.015350025</v>
      </c>
      <c r="C203" s="70" t="s">
        <v>199</v>
      </c>
      <c r="D203" s="80">
        <f t="shared" si="6"/>
        <v>0.6574902045</v>
      </c>
      <c r="E203" s="79">
        <v>0.0</v>
      </c>
      <c r="F203" s="82">
        <v>0.033333</v>
      </c>
      <c r="G203" s="77">
        <f t="shared" si="4"/>
        <v>0.1666666667</v>
      </c>
      <c r="H203" s="78">
        <f>A!$B$3 * 3</f>
        <v>224.9868</v>
      </c>
      <c r="I203" s="78">
        <f>A!$B$2*E203</f>
        <v>0</v>
      </c>
      <c r="J203" s="78">
        <f>F203 * (D203*I203-(A!$B$4*(G203+B203/H203)^(1/2)))</f>
        <v>-0.1172724861</v>
      </c>
      <c r="K203" s="79">
        <f>F203 * ((D203+L203)*I203-(A!$B$4*(G203+(B203+J203)/H203)^(1/2)))</f>
        <v>-0.1171143487</v>
      </c>
      <c r="L203" s="78">
        <f>F203 * (B203*(A!$B$8-D203)/(A!$B$12*A!$B$10))</f>
        <v>0.0007813675599</v>
      </c>
      <c r="M203" s="78">
        <f>F203 * ((B203+J203)*(A!$B$8-(D203+L203))/(A!$B$12*A!$B$10))</f>
        <v>0.0007636658907</v>
      </c>
    </row>
    <row r="204">
      <c r="A204" s="70" t="s">
        <v>200</v>
      </c>
      <c r="B204" s="78">
        <f t="shared" si="5"/>
        <v>5.898156608</v>
      </c>
      <c r="C204" s="70" t="s">
        <v>201</v>
      </c>
      <c r="D204" s="80">
        <f t="shared" si="6"/>
        <v>0.6582627212</v>
      </c>
      <c r="E204" s="79">
        <v>0.0</v>
      </c>
      <c r="F204" s="82">
        <v>0.033333</v>
      </c>
      <c r="G204" s="77">
        <f t="shared" si="4"/>
        <v>0.1666666667</v>
      </c>
      <c r="H204" s="78">
        <f>A!$B$3 * 3</f>
        <v>224.9868</v>
      </c>
      <c r="I204" s="78">
        <f>A!$B$2*E204</f>
        <v>0</v>
      </c>
      <c r="J204" s="78">
        <f>F204 * (D204*I204-(A!$B$4*(G204+B204/H204)^(1/2)))</f>
        <v>-0.1171144554</v>
      </c>
      <c r="K204" s="79">
        <f>F204 * ((D204+L204)*I204-(A!$B$4*(G204+(B204+J204)/H204)^(1/2)))</f>
        <v>-0.1169563178</v>
      </c>
      <c r="L204" s="78">
        <f>F204 * (B204*(A!$B$8-D204)/(A!$B$12*A!$B$10))</f>
        <v>0.0007637040901</v>
      </c>
      <c r="M204" s="78">
        <f>F204 * ((B204+J204)*(A!$B$8-(D204+L204))/(A!$B$12*A!$B$10))</f>
        <v>0.0007461750855</v>
      </c>
    </row>
    <row r="205">
      <c r="A205" s="70" t="s">
        <v>202</v>
      </c>
      <c r="B205" s="78">
        <f t="shared" si="5"/>
        <v>5.781121221</v>
      </c>
      <c r="C205" s="70" t="s">
        <v>203</v>
      </c>
      <c r="D205" s="80">
        <f t="shared" si="6"/>
        <v>0.6590176608</v>
      </c>
      <c r="E205" s="79">
        <v>0.0</v>
      </c>
      <c r="F205" s="82">
        <v>0.033333</v>
      </c>
      <c r="G205" s="77">
        <f t="shared" si="4"/>
        <v>0.1666666667</v>
      </c>
      <c r="H205" s="78">
        <f>A!$B$3 * 3</f>
        <v>224.9868</v>
      </c>
      <c r="I205" s="78">
        <f>A!$B$2*E205</f>
        <v>0</v>
      </c>
      <c r="J205" s="78">
        <f>F205 * (D205*I205-(A!$B$4*(G205+B205/H205)^(1/2)))</f>
        <v>-0.1169564246</v>
      </c>
      <c r="K205" s="79">
        <f>F205 * ((D205+L205)*I205-(A!$B$4*(G205+(B205+J205)/H205)^(1/2)))</f>
        <v>-0.1167982869</v>
      </c>
      <c r="L205" s="78">
        <f>F205 * (B205*(A!$B$8-D205)/(A!$B$12*A!$B$10))</f>
        <v>0.0007462124308</v>
      </c>
      <c r="M205" s="78">
        <f>F205 * ((B205+J205)*(A!$B$8-(D205+L205))/(A!$B$12*A!$B$10))</f>
        <v>0.0007288520599</v>
      </c>
    </row>
    <row r="206">
      <c r="A206" s="70" t="s">
        <v>204</v>
      </c>
      <c r="B206" s="78">
        <f t="shared" si="5"/>
        <v>5.664243866</v>
      </c>
      <c r="C206" s="70" t="s">
        <v>205</v>
      </c>
      <c r="D206" s="80">
        <f t="shared" si="6"/>
        <v>0.6597551931</v>
      </c>
      <c r="E206" s="79">
        <v>0.0</v>
      </c>
      <c r="F206" s="82">
        <v>0.033333</v>
      </c>
      <c r="G206" s="77">
        <f t="shared" si="4"/>
        <v>0.1666666667</v>
      </c>
      <c r="H206" s="78">
        <f>A!$B$3 * 3</f>
        <v>224.9868</v>
      </c>
      <c r="I206" s="78">
        <f>A!$B$2*E206</f>
        <v>0</v>
      </c>
      <c r="J206" s="78">
        <f>F206 * (D206*I206-(A!$B$4*(G206+B206/H206)^(1/2)))</f>
        <v>-0.1167983939</v>
      </c>
      <c r="K206" s="79">
        <f>F206 * ((D206+L206)*I206-(A!$B$4*(G206+(B206+J206)/H206)^(1/2)))</f>
        <v>-0.116640256</v>
      </c>
      <c r="L206" s="78">
        <f>F206 * (B206*(A!$B$8-D206)/(A!$B$12*A!$B$10))</f>
        <v>0.0007288885695</v>
      </c>
      <c r="M206" s="78">
        <f>F206 * ((B206+J206)*(A!$B$8-(D206+L206))/(A!$B$12*A!$B$10))</f>
        <v>0.0007116928653</v>
      </c>
    </row>
    <row r="207">
      <c r="A207" s="70" t="s">
        <v>206</v>
      </c>
      <c r="B207" s="78">
        <f t="shared" si="5"/>
        <v>5.547524541</v>
      </c>
      <c r="C207" s="70" t="s">
        <v>207</v>
      </c>
      <c r="D207" s="80">
        <f t="shared" si="6"/>
        <v>0.6604754838</v>
      </c>
      <c r="E207" s="79">
        <v>0.0</v>
      </c>
      <c r="F207" s="82">
        <v>0.033333</v>
      </c>
      <c r="G207" s="77">
        <f t="shared" si="4"/>
        <v>0.1666666667</v>
      </c>
      <c r="H207" s="78">
        <f>A!$B$3 * 3</f>
        <v>224.9868</v>
      </c>
      <c r="I207" s="78">
        <f>A!$B$2*E207</f>
        <v>0</v>
      </c>
      <c r="J207" s="78">
        <f>F207 * (D207*I207-(A!$B$4*(G207+B207/H207)^(1/2)))</f>
        <v>-0.1166403632</v>
      </c>
      <c r="K207" s="79">
        <f>F207 * ((D207+L207)*I207-(A!$B$4*(G207+(B207+J207)/H207)^(1/2)))</f>
        <v>-0.1164822252</v>
      </c>
      <c r="L207" s="78">
        <f>F207 * (B207*(A!$B$8-D207)/(A!$B$12*A!$B$10))</f>
        <v>0.000711728557</v>
      </c>
      <c r="M207" s="78">
        <f>F207 * ((B207+J207)*(A!$B$8-(D207+L207))/(A!$B$12*A!$B$10))</f>
        <v>0.0006946936143</v>
      </c>
    </row>
    <row r="208">
      <c r="A208" s="70" t="s">
        <v>208</v>
      </c>
      <c r="B208" s="78">
        <f t="shared" si="5"/>
        <v>5.430963246</v>
      </c>
      <c r="C208" s="70" t="s">
        <v>209</v>
      </c>
      <c r="D208" s="80">
        <f t="shared" si="6"/>
        <v>0.6611786949</v>
      </c>
      <c r="E208" s="79">
        <v>0.0</v>
      </c>
      <c r="F208" s="82">
        <v>0.033333</v>
      </c>
      <c r="G208" s="77">
        <f t="shared" si="4"/>
        <v>0.1666666667</v>
      </c>
      <c r="H208" s="78">
        <f>A!$B$3 * 3</f>
        <v>224.9868</v>
      </c>
      <c r="I208" s="78">
        <f>A!$B$2*E208</f>
        <v>0</v>
      </c>
      <c r="J208" s="78">
        <f>F208 * (D208*I208-(A!$B$4*(G208+B208/H208)^(1/2)))</f>
        <v>-0.1164823324</v>
      </c>
      <c r="K208" s="79">
        <f>F208 * ((D208+L208)*I208-(A!$B$4*(G208+(B208+J208)/H208)^(1/2)))</f>
        <v>-0.1163241943</v>
      </c>
      <c r="L208" s="78">
        <f>F208 * (B208*(A!$B$8-D208)/(A!$B$12*A!$B$10))</f>
        <v>0.0006947285057</v>
      </c>
      <c r="M208" s="78">
        <f>F208 * ((B208+J208)*(A!$B$8-(D208+L208))/(A!$B$12*A!$B$10))</f>
        <v>0.0006778504801</v>
      </c>
    </row>
    <row r="209">
      <c r="A209" s="70" t="s">
        <v>210</v>
      </c>
      <c r="B209" s="78">
        <f t="shared" si="5"/>
        <v>5.314559983</v>
      </c>
      <c r="C209" s="70" t="s">
        <v>211</v>
      </c>
      <c r="D209" s="80">
        <f t="shared" si="6"/>
        <v>0.6618649843</v>
      </c>
      <c r="E209" s="79">
        <v>0.0</v>
      </c>
      <c r="F209" s="82">
        <v>0.033333</v>
      </c>
      <c r="G209" s="77">
        <f t="shared" si="4"/>
        <v>0.1666666667</v>
      </c>
      <c r="H209" s="78">
        <f>A!$B$3 * 3</f>
        <v>224.9868</v>
      </c>
      <c r="I209" s="78">
        <f>A!$B$2*E209</f>
        <v>0</v>
      </c>
      <c r="J209" s="78">
        <f>F209 * (D209*I209-(A!$B$4*(G209+B209/H209)^(1/2)))</f>
        <v>-0.1163243017</v>
      </c>
      <c r="K209" s="79">
        <f>F209 * ((D209+L209)*I209-(A!$B$4*(G209+(B209+J209)/H209)^(1/2)))</f>
        <v>-0.1161661634</v>
      </c>
      <c r="L209" s="78">
        <f>F209 * (B209*(A!$B$8-D209)/(A!$B$12*A!$B$10))</f>
        <v>0.000677884588</v>
      </c>
      <c r="M209" s="78">
        <f>F209 * ((B209+J209)*(A!$B$8-(D209+L209))/(A!$B$12*A!$B$10))</f>
        <v>0.0006611596942</v>
      </c>
    </row>
    <row r="210">
      <c r="A210" s="70" t="s">
        <v>212</v>
      </c>
      <c r="B210" s="78">
        <f t="shared" si="5"/>
        <v>5.198314751</v>
      </c>
      <c r="C210" s="70" t="s">
        <v>213</v>
      </c>
      <c r="D210" s="80">
        <f t="shared" si="6"/>
        <v>0.6625345065</v>
      </c>
      <c r="E210" s="79">
        <v>0.0</v>
      </c>
      <c r="F210" s="82">
        <v>0.033333</v>
      </c>
      <c r="G210" s="77">
        <f t="shared" si="4"/>
        <v>0.1666666667</v>
      </c>
      <c r="H210" s="78">
        <f>A!$B$3 * 3</f>
        <v>224.9868</v>
      </c>
      <c r="I210" s="78">
        <f>A!$B$2*E210</f>
        <v>0</v>
      </c>
      <c r="J210" s="78">
        <f>F210 * (D210*I210-(A!$B$4*(G210+B210/H210)^(1/2)))</f>
        <v>-0.116166271</v>
      </c>
      <c r="K210" s="79">
        <f>F210 * ((D210+L210)*I210-(A!$B$4*(G210+(B210+J210)/H210)^(1/2)))</f>
        <v>-0.1160081325</v>
      </c>
      <c r="L210" s="78">
        <f>F210 * (B210*(A!$B$8-D210)/(A!$B$12*A!$B$10))</f>
        <v>0.0006611930352</v>
      </c>
      <c r="M210" s="78">
        <f>F210 * ((B210+J210)*(A!$B$8-(D210+L210))/(A!$B$12*A!$B$10))</f>
        <v>0.0006446175454</v>
      </c>
    </row>
    <row r="211">
      <c r="A211" s="70" t="s">
        <v>214</v>
      </c>
      <c r="B211" s="78">
        <f t="shared" si="5"/>
        <v>5.082227549</v>
      </c>
      <c r="C211" s="70" t="s">
        <v>215</v>
      </c>
      <c r="D211" s="80">
        <f t="shared" si="6"/>
        <v>0.6631874118</v>
      </c>
      <c r="E211" s="79">
        <v>0.0</v>
      </c>
      <c r="F211" s="82">
        <v>0.033333</v>
      </c>
      <c r="G211" s="77">
        <f t="shared" si="4"/>
        <v>0.1666666667</v>
      </c>
      <c r="H211" s="78">
        <f>A!$B$3 * 3</f>
        <v>224.9868</v>
      </c>
      <c r="I211" s="78">
        <f>A!$B$2*E211</f>
        <v>0</v>
      </c>
      <c r="J211" s="78">
        <f>F211 * (D211*I211-(A!$B$4*(G211+B211/H211)^(1/2)))</f>
        <v>-0.1160082403</v>
      </c>
      <c r="K211" s="79">
        <f>F211 * ((D211+L211)*I211-(A!$B$4*(G211+(B211+J211)/H211)^(1/2)))</f>
        <v>-0.1158501017</v>
      </c>
      <c r="L211" s="78">
        <f>F211 * (B211*(A!$B$8-D211)/(A!$B$12*A!$B$10))</f>
        <v>0.0006446501354</v>
      </c>
      <c r="M211" s="78">
        <f>F211 * ((B211+J211)*(A!$B$8-(D211+L211))/(A!$B$12*A!$B$10))</f>
        <v>0.000628220378</v>
      </c>
    </row>
    <row r="212">
      <c r="A212" s="70" t="s">
        <v>216</v>
      </c>
      <c r="B212" s="78">
        <f t="shared" si="5"/>
        <v>4.966298378</v>
      </c>
      <c r="C212" s="70" t="s">
        <v>217</v>
      </c>
      <c r="D212" s="80">
        <f t="shared" si="6"/>
        <v>0.663823847</v>
      </c>
      <c r="E212" s="79">
        <v>0.0</v>
      </c>
      <c r="F212" s="82">
        <v>0.033333</v>
      </c>
      <c r="G212" s="77">
        <f t="shared" si="4"/>
        <v>0.1666666667</v>
      </c>
      <c r="H212" s="78">
        <f>A!$B$3 * 3</f>
        <v>224.9868</v>
      </c>
      <c r="I212" s="78">
        <f>A!$B$2*E212</f>
        <v>0</v>
      </c>
      <c r="J212" s="78">
        <f>F212 * (D212*I212-(A!$B$4*(G212+B212/H212)^(1/2)))</f>
        <v>-0.1158502095</v>
      </c>
      <c r="K212" s="79">
        <f>F212 * ((D212+L212)*I212-(A!$B$4*(G212+(B212+J212)/H212)^(1/2)))</f>
        <v>-0.1156920708</v>
      </c>
      <c r="L212" s="78">
        <f>F212 * (B212*(A!$B$8-D212)/(A!$B$12*A!$B$10))</f>
        <v>0.0006282522326</v>
      </c>
      <c r="M212" s="78">
        <f>F212 * ((B212+J212)*(A!$B$8-(D212+L212))/(A!$B$12*A!$B$10))</f>
        <v>0.0006119645908</v>
      </c>
    </row>
    <row r="213">
      <c r="A213" s="70" t="s">
        <v>218</v>
      </c>
      <c r="B213" s="78">
        <f t="shared" si="5"/>
        <v>4.850527238</v>
      </c>
      <c r="C213" s="70" t="s">
        <v>219</v>
      </c>
      <c r="D213" s="80">
        <f t="shared" si="6"/>
        <v>0.6644439554</v>
      </c>
      <c r="E213" s="79">
        <v>0.0</v>
      </c>
      <c r="F213" s="82">
        <v>0.033333</v>
      </c>
      <c r="G213" s="77">
        <f t="shared" si="4"/>
        <v>0.1666666667</v>
      </c>
      <c r="H213" s="78">
        <f>A!$B$3 * 3</f>
        <v>224.9868</v>
      </c>
      <c r="I213" s="78">
        <f>A!$B$2*E213</f>
        <v>0</v>
      </c>
      <c r="J213" s="78">
        <f>F213 * (D213*I213-(A!$B$4*(G213+B213/H213)^(1/2)))</f>
        <v>-0.1156921788</v>
      </c>
      <c r="K213" s="79">
        <f>F213 * ((D213+L213)*I213-(A!$B$4*(G213+(B213+J213)/H213)^(1/2)))</f>
        <v>-0.1155340399</v>
      </c>
      <c r="L213" s="78">
        <f>F213 * (B213*(A!$B$8-D213)/(A!$B$12*A!$B$10))</f>
        <v>0.0006119957251</v>
      </c>
      <c r="M213" s="78">
        <f>F213 * ((B213+J213)*(A!$B$8-(D213+L213))/(A!$B$12*A!$B$10))</f>
        <v>0.0005958466352</v>
      </c>
    </row>
    <row r="214">
      <c r="A214" s="70" t="s">
        <v>220</v>
      </c>
      <c r="B214" s="78">
        <f t="shared" si="5"/>
        <v>4.734914128</v>
      </c>
      <c r="C214" s="70" t="s">
        <v>221</v>
      </c>
      <c r="D214" s="80">
        <f t="shared" si="6"/>
        <v>0.6650478766</v>
      </c>
      <c r="E214" s="79">
        <v>0.0</v>
      </c>
      <c r="F214" s="82">
        <v>0.033333</v>
      </c>
      <c r="G214" s="77">
        <f t="shared" si="4"/>
        <v>0.1666666667</v>
      </c>
      <c r="H214" s="78">
        <f>A!$B$3 * 3</f>
        <v>224.9868</v>
      </c>
      <c r="I214" s="78">
        <f>A!$B$2*E214</f>
        <v>0</v>
      </c>
      <c r="J214" s="78">
        <f>F214 * (D214*I214-(A!$B$4*(G214+B214/H214)^(1/2)))</f>
        <v>-0.1155341481</v>
      </c>
      <c r="K214" s="79">
        <f>F214 * ((D214+L214)*I214-(A!$B$4*(G214+(B214+J214)/H214)^(1/2)))</f>
        <v>-0.115376009</v>
      </c>
      <c r="L214" s="78">
        <f>F214 * (B214*(A!$B$8-D214)/(A!$B$12*A!$B$10))</f>
        <v>0.0005958770639</v>
      </c>
      <c r="M214" s="78">
        <f>F214 * ((B214+J214)*(A!$B$8-(D214+L214))/(A!$B$12*A!$B$10))</f>
        <v>0.0005798630144</v>
      </c>
    </row>
    <row r="215">
      <c r="A215" s="70" t="s">
        <v>222</v>
      </c>
      <c r="B215" s="78">
        <f t="shared" si="5"/>
        <v>4.61945905</v>
      </c>
      <c r="C215" s="70" t="s">
        <v>223</v>
      </c>
      <c r="D215" s="80">
        <f t="shared" si="6"/>
        <v>0.6656357467</v>
      </c>
      <c r="E215" s="79">
        <v>0.0</v>
      </c>
      <c r="F215" s="82">
        <v>0.033333</v>
      </c>
      <c r="G215" s="77">
        <f t="shared" si="4"/>
        <v>0.1666666667</v>
      </c>
      <c r="H215" s="78">
        <f>A!$B$3 * 3</f>
        <v>224.9868</v>
      </c>
      <c r="I215" s="78">
        <f>A!$B$2*E215</f>
        <v>0</v>
      </c>
      <c r="J215" s="78">
        <f>F215 * (D215*I215-(A!$B$4*(G215+B215/H215)^(1/2)))</f>
        <v>-0.1153761173</v>
      </c>
      <c r="K215" s="79">
        <f>F215 * ((D215+L215)*I215-(A!$B$4*(G215+(B215+J215)/H215)^(1/2)))</f>
        <v>-0.1152179782</v>
      </c>
      <c r="L215" s="78">
        <f>F215 * (B215*(A!$B$8-D215)/(A!$B$12*A!$B$10))</f>
        <v>0.0005798927519</v>
      </c>
      <c r="M215" s="78">
        <f>F215 * ((B215+J215)*(A!$B$8-(D215+L215))/(A!$B$12*A!$B$10))</f>
        <v>0.0005640102818</v>
      </c>
    </row>
    <row r="216">
      <c r="A216" s="70" t="s">
        <v>224</v>
      </c>
      <c r="B216" s="78">
        <f t="shared" si="5"/>
        <v>4.504162002</v>
      </c>
      <c r="C216" s="70" t="s">
        <v>225</v>
      </c>
      <c r="D216" s="80">
        <f t="shared" si="6"/>
        <v>0.6662076982</v>
      </c>
      <c r="E216" s="79">
        <v>0.0</v>
      </c>
      <c r="F216" s="82">
        <v>0.033333</v>
      </c>
      <c r="G216" s="77">
        <f t="shared" si="4"/>
        <v>0.1666666667</v>
      </c>
      <c r="H216" s="78">
        <f>A!$B$3 * 3</f>
        <v>224.9868</v>
      </c>
      <c r="I216" s="78">
        <f>A!$B$2*E216</f>
        <v>0</v>
      </c>
      <c r="J216" s="78">
        <f>F216 * (D216*I216-(A!$B$4*(G216+B216/H216)^(1/2)))</f>
        <v>-0.1152180866</v>
      </c>
      <c r="K216" s="79">
        <f>F216 * ((D216+L216)*I216-(A!$B$4*(G216+(B216+J216)/H216)^(1/2)))</f>
        <v>-0.1150599473</v>
      </c>
      <c r="L216" s="78">
        <f>F216 * (B216*(A!$B$8-D216)/(A!$B$12*A!$B$10))</f>
        <v>0.0005640393418</v>
      </c>
      <c r="M216" s="78">
        <f>F216 * ((B216+J216)*(A!$B$8-(D216+L216))/(A!$B$12*A!$B$10))</f>
        <v>0.0005482850394</v>
      </c>
    </row>
    <row r="217">
      <c r="A217" s="70" t="s">
        <v>226</v>
      </c>
      <c r="B217" s="78">
        <f t="shared" si="5"/>
        <v>4.389022985</v>
      </c>
      <c r="C217" s="70" t="s">
        <v>227</v>
      </c>
      <c r="D217" s="80">
        <f t="shared" si="6"/>
        <v>0.6667638604</v>
      </c>
      <c r="E217" s="79">
        <v>0.0</v>
      </c>
      <c r="F217" s="82">
        <v>0.033333</v>
      </c>
      <c r="G217" s="77">
        <f t="shared" si="4"/>
        <v>0.1666666667</v>
      </c>
      <c r="H217" s="78">
        <f>A!$B$3 * 3</f>
        <v>224.9868</v>
      </c>
      <c r="I217" s="78">
        <f>A!$B$2*E217</f>
        <v>0</v>
      </c>
      <c r="J217" s="78">
        <f>F217 * (D217*I217-(A!$B$4*(G217+B217/H217)^(1/2)))</f>
        <v>-0.1150600559</v>
      </c>
      <c r="K217" s="79">
        <f>F217 * ((D217+L217)*I217-(A!$B$4*(G217+(B217+J217)/H217)^(1/2)))</f>
        <v>-0.1149019164</v>
      </c>
      <c r="L217" s="78">
        <f>F217 * (B217*(A!$B$8-D217)/(A!$B$12*A!$B$10))</f>
        <v>0.0005483134355</v>
      </c>
      <c r="M217" s="78">
        <f>F217 * ((B217+J217)*(A!$B$8-(D217+L217))/(A!$B$12*A!$B$10))</f>
        <v>0.0005326839372</v>
      </c>
    </row>
    <row r="218">
      <c r="A218" s="70" t="s">
        <v>228</v>
      </c>
      <c r="B218" s="78">
        <f t="shared" si="5"/>
        <v>4.274041999</v>
      </c>
      <c r="C218" s="70" t="s">
        <v>229</v>
      </c>
      <c r="D218" s="80">
        <f t="shared" si="6"/>
        <v>0.6673043591</v>
      </c>
      <c r="E218" s="79">
        <v>0.0</v>
      </c>
      <c r="F218" s="82">
        <v>0.033333</v>
      </c>
      <c r="G218" s="77">
        <f t="shared" si="4"/>
        <v>0.1666666667</v>
      </c>
      <c r="H218" s="78">
        <f>A!$B$3 * 3</f>
        <v>224.9868</v>
      </c>
      <c r="I218" s="78">
        <f>A!$B$2*E218</f>
        <v>0</v>
      </c>
      <c r="J218" s="78">
        <f>F218 * (D218*I218-(A!$B$4*(G218+B218/H218)^(1/2)))</f>
        <v>-0.1149020252</v>
      </c>
      <c r="K218" s="79">
        <f>F218 * ((D218+L218)*I218-(A!$B$4*(G218+(B218+J218)/H218)^(1/2)))</f>
        <v>-0.1147438855</v>
      </c>
      <c r="L218" s="78">
        <f>F218 * (B218*(A!$B$8-D218)/(A!$B$12*A!$B$10))</f>
        <v>0.0005327116824</v>
      </c>
      <c r="M218" s="78">
        <f>F218 * ((B218+J218)*(A!$B$8-(D218+L218))/(A!$B$12*A!$B$10))</f>
        <v>0.0005172036714</v>
      </c>
    </row>
    <row r="219">
      <c r="A219" s="70" t="s">
        <v>230</v>
      </c>
      <c r="B219" s="78">
        <f t="shared" si="5"/>
        <v>4.159219044</v>
      </c>
      <c r="C219" s="70" t="s">
        <v>231</v>
      </c>
      <c r="D219" s="80">
        <f t="shared" si="6"/>
        <v>0.6678293167</v>
      </c>
      <c r="E219" s="79">
        <v>0.0</v>
      </c>
      <c r="F219" s="82">
        <v>0.033333</v>
      </c>
      <c r="G219" s="77">
        <f t="shared" si="4"/>
        <v>0.1666666667</v>
      </c>
      <c r="H219" s="78">
        <f>A!$B$3 * 3</f>
        <v>224.9868</v>
      </c>
      <c r="I219" s="78">
        <f>A!$B$2*E219</f>
        <v>0</v>
      </c>
      <c r="J219" s="78">
        <f>F219 * (D219*I219-(A!$B$4*(G219+B219/H219)^(1/2)))</f>
        <v>-0.1147439944</v>
      </c>
      <c r="K219" s="79">
        <f>F219 * ((D219+L219)*I219-(A!$B$4*(G219+(B219+J219)/H219)^(1/2)))</f>
        <v>-0.1145858547</v>
      </c>
      <c r="L219" s="78">
        <f>F219 * (B219*(A!$B$8-D219)/(A!$B$12*A!$B$10))</f>
        <v>0.0005172307784</v>
      </c>
      <c r="M219" s="78">
        <f>F219 * ((B219+J219)*(A!$B$8-(D219+L219))/(A!$B$12*A!$B$10))</f>
        <v>0.0005018409833</v>
      </c>
    </row>
    <row r="220">
      <c r="A220" s="70" t="s">
        <v>232</v>
      </c>
      <c r="B220" s="78">
        <f t="shared" si="5"/>
        <v>4.044554119</v>
      </c>
      <c r="C220" s="70" t="s">
        <v>233</v>
      </c>
      <c r="D220" s="80">
        <f t="shared" si="6"/>
        <v>0.6683388526</v>
      </c>
      <c r="E220" s="79">
        <v>0.0</v>
      </c>
      <c r="F220" s="82">
        <v>0.033333</v>
      </c>
      <c r="G220" s="77">
        <f t="shared" si="4"/>
        <v>0.1666666667</v>
      </c>
      <c r="H220" s="78">
        <f>A!$B$3 * 3</f>
        <v>224.9868</v>
      </c>
      <c r="I220" s="78">
        <f>A!$B$2*E220</f>
        <v>0</v>
      </c>
      <c r="J220" s="78">
        <f>F220 * (D220*I220-(A!$B$4*(G220+B220/H220)^(1/2)))</f>
        <v>-0.1145859637</v>
      </c>
      <c r="K220" s="79">
        <f>F220 * ((D220+L220)*I220-(A!$B$4*(G220+(B220+J220)/H220)^(1/2)))</f>
        <v>-0.1144278238</v>
      </c>
      <c r="L220" s="78">
        <f>F220 * (B220*(A!$B$8-D220)/(A!$B$12*A!$B$10))</f>
        <v>0.0005018674645</v>
      </c>
      <c r="M220" s="78">
        <f>F220 * ((B220+J220)*(A!$B$8-(D220+L220))/(A!$B$12*A!$B$10))</f>
        <v>0.0004865926583</v>
      </c>
    </row>
    <row r="221">
      <c r="A221" s="70" t="s">
        <v>234</v>
      </c>
      <c r="B221" s="78">
        <f t="shared" si="5"/>
        <v>3.930047225</v>
      </c>
      <c r="C221" s="70" t="s">
        <v>235</v>
      </c>
      <c r="D221" s="80">
        <f t="shared" si="6"/>
        <v>0.6688330827</v>
      </c>
      <c r="E221" s="79">
        <v>0.0</v>
      </c>
      <c r="F221" s="82">
        <v>0.033333</v>
      </c>
      <c r="G221" s="77">
        <f t="shared" si="4"/>
        <v>0.1666666667</v>
      </c>
      <c r="H221" s="78">
        <f>A!$B$3 * 3</f>
        <v>224.9868</v>
      </c>
      <c r="I221" s="78">
        <f>A!$B$2*E221</f>
        <v>0</v>
      </c>
      <c r="J221" s="78">
        <f>F221 * (D221*I221-(A!$B$4*(G221+B221/H221)^(1/2)))</f>
        <v>-0.114427933</v>
      </c>
      <c r="K221" s="79">
        <f>F221 * ((D221+L221)*I221-(A!$B$4*(G221+(B221+J221)/H221)^(1/2)))</f>
        <v>-0.1142697929</v>
      </c>
      <c r="L221" s="78">
        <f>F221 * (B221*(A!$B$8-D221)/(A!$B$12*A!$B$10))</f>
        <v>0.0004866185255</v>
      </c>
      <c r="M221" s="78">
        <f>F221 * ((B221+J221)*(A!$B$8-(D221+L221))/(A!$B$12*A!$B$10))</f>
        <v>0.0004714555244</v>
      </c>
    </row>
    <row r="222">
      <c r="A222" s="70" t="s">
        <v>236</v>
      </c>
      <c r="B222" s="78">
        <f t="shared" si="5"/>
        <v>3.815698362</v>
      </c>
      <c r="C222" s="70" t="s">
        <v>237</v>
      </c>
      <c r="D222" s="80">
        <f t="shared" si="6"/>
        <v>0.6693121197</v>
      </c>
      <c r="E222" s="79">
        <v>0.0</v>
      </c>
      <c r="F222" s="82">
        <v>0.033333</v>
      </c>
      <c r="G222" s="77">
        <f t="shared" si="4"/>
        <v>0.1666666667</v>
      </c>
      <c r="H222" s="78">
        <f>A!$B$3 * 3</f>
        <v>224.9868</v>
      </c>
      <c r="I222" s="78">
        <f>A!$B$2*E222</f>
        <v>0</v>
      </c>
      <c r="J222" s="78">
        <f>F222 * (D222*I222-(A!$B$4*(G222+B222/H222)^(1/2)))</f>
        <v>-0.1142699023</v>
      </c>
      <c r="K222" s="79">
        <f>F222 * ((D222+L222)*I222-(A!$B$4*(G222+(B222+J222)/H222)^(1/2)))</f>
        <v>-0.114111762</v>
      </c>
      <c r="L222" s="78">
        <f>F222 * (B222*(A!$B$8-D222)/(A!$B$12*A!$B$10))</f>
        <v>0.0004714807893</v>
      </c>
      <c r="M222" s="78">
        <f>F222 * ((B222+J222)*(A!$B$8-(D222+L222))/(A!$B$12*A!$B$10))</f>
        <v>0.0004564264513</v>
      </c>
    </row>
    <row r="223">
      <c r="A223" s="70" t="s">
        <v>238</v>
      </c>
      <c r="B223" s="78">
        <f t="shared" si="5"/>
        <v>3.70150753</v>
      </c>
      <c r="C223" s="70" t="s">
        <v>239</v>
      </c>
      <c r="D223" s="80">
        <f t="shared" si="6"/>
        <v>0.6697760733</v>
      </c>
      <c r="E223" s="79">
        <v>0.0</v>
      </c>
      <c r="F223" s="82">
        <v>0.033333</v>
      </c>
      <c r="G223" s="77">
        <f t="shared" si="4"/>
        <v>0.1666666667</v>
      </c>
      <c r="H223" s="78">
        <f>A!$B$3 * 3</f>
        <v>224.9868</v>
      </c>
      <c r="I223" s="78">
        <f>A!$B$2*E223</f>
        <v>0</v>
      </c>
      <c r="J223" s="78">
        <f>F223 * (D223*I223-(A!$B$4*(G223+B223/H223)^(1/2)))</f>
        <v>-0.1141118715</v>
      </c>
      <c r="K223" s="79">
        <f>F223 * ((D223+L223)*I223-(A!$B$4*(G223+(B223+J223)/H223)^(1/2)))</f>
        <v>-0.1139537311</v>
      </c>
      <c r="L223" s="78">
        <f>F223 * (B223*(A!$B$8-D223)/(A!$B$12*A!$B$10))</f>
        <v>0.0004564511251</v>
      </c>
      <c r="M223" s="78">
        <f>F223 * ((B223+J223)*(A!$B$8-(D223+L223))/(A!$B$12*A!$B$10))</f>
        <v>0.0004415023491</v>
      </c>
    </row>
    <row r="224">
      <c r="A224" s="70" t="s">
        <v>240</v>
      </c>
      <c r="B224" s="78">
        <f t="shared" si="5"/>
        <v>3.587474729</v>
      </c>
      <c r="C224" s="70" t="s">
        <v>241</v>
      </c>
      <c r="D224" s="80">
        <f t="shared" si="6"/>
        <v>0.6702250501</v>
      </c>
      <c r="E224" s="79">
        <v>0.0</v>
      </c>
      <c r="F224" s="82">
        <v>0.033333</v>
      </c>
      <c r="G224" s="77">
        <f t="shared" si="4"/>
        <v>0.1666666667</v>
      </c>
      <c r="H224" s="78">
        <f>A!$B$3 * 3</f>
        <v>224.9868</v>
      </c>
      <c r="I224" s="78">
        <f>A!$B$2*E224</f>
        <v>0</v>
      </c>
      <c r="J224" s="78">
        <f>F224 * (D224*I224-(A!$B$4*(G224+B224/H224)^(1/2)))</f>
        <v>-0.1139538408</v>
      </c>
      <c r="K224" s="79">
        <f>F224 * ((D224+L224)*I224-(A!$B$4*(G224+(B224+J224)/H224)^(1/2)))</f>
        <v>-0.1137957003</v>
      </c>
      <c r="L224" s="78">
        <f>F224 * (B224*(A!$B$8-D224)/(A!$B$12*A!$B$10))</f>
        <v>0.0004415264428</v>
      </c>
      <c r="M224" s="78">
        <f>F224 * ((B224+J224)*(A!$B$8-(D224+L224))/(A!$B$12*A!$B$10))</f>
        <v>0.0004266801675</v>
      </c>
    </row>
    <row r="225">
      <c r="A225" s="70" t="s">
        <v>242</v>
      </c>
      <c r="B225" s="78">
        <f t="shared" si="5"/>
        <v>3.473599958</v>
      </c>
      <c r="C225" s="70" t="s">
        <v>243</v>
      </c>
      <c r="D225" s="80">
        <f t="shared" si="6"/>
        <v>0.6706591534</v>
      </c>
      <c r="E225" s="79">
        <v>0.0</v>
      </c>
      <c r="F225" s="82">
        <v>0.033333</v>
      </c>
      <c r="G225" s="77">
        <f t="shared" si="4"/>
        <v>0.1666666667</v>
      </c>
      <c r="H225" s="78">
        <f>A!$B$3 * 3</f>
        <v>224.9868</v>
      </c>
      <c r="I225" s="78">
        <f>A!$B$2*E225</f>
        <v>0</v>
      </c>
      <c r="J225" s="78">
        <f>F225 * (D225*I225-(A!$B$4*(G225+B225/H225)^(1/2)))</f>
        <v>-0.1137958101</v>
      </c>
      <c r="K225" s="79">
        <f>F225 * ((D225+L225)*I225-(A!$B$4*(G225+(B225+J225)/H225)^(1/2)))</f>
        <v>-0.1136376694</v>
      </c>
      <c r="L225" s="78">
        <f>F225 * (B225*(A!$B$8-D225)/(A!$B$12*A!$B$10))</f>
        <v>0.0004267036915</v>
      </c>
      <c r="M225" s="78">
        <f>F225 * ((B225+J225)*(A!$B$8-(D225+L225))/(A!$B$12*A!$B$10))</f>
        <v>0.0004119568941</v>
      </c>
    </row>
    <row r="226">
      <c r="A226" s="70" t="s">
        <v>244</v>
      </c>
      <c r="B226" s="78">
        <f t="shared" si="5"/>
        <v>3.359883219</v>
      </c>
      <c r="C226" s="70" t="s">
        <v>245</v>
      </c>
      <c r="D226" s="80">
        <f t="shared" si="6"/>
        <v>0.6710784837</v>
      </c>
      <c r="E226" s="79">
        <v>0.0</v>
      </c>
      <c r="F226" s="82">
        <v>0.033333</v>
      </c>
      <c r="G226" s="77">
        <f t="shared" si="4"/>
        <v>0.1666666667</v>
      </c>
      <c r="H226" s="78">
        <f>A!$B$3 * 3</f>
        <v>224.9868</v>
      </c>
      <c r="I226" s="78">
        <f>A!$B$2*E226</f>
        <v>0</v>
      </c>
      <c r="J226" s="78">
        <f>F226 * (D226*I226-(A!$B$4*(G226+B226/H226)^(1/2)))</f>
        <v>-0.1136377793</v>
      </c>
      <c r="K226" s="79">
        <f>F226 * ((D226+L226)*I226-(A!$B$4*(G226+(B226+J226)/H226)^(1/2)))</f>
        <v>-0.1134796385</v>
      </c>
      <c r="L226" s="78">
        <f>F226 * (B226*(A!$B$8-D226)/(A!$B$12*A!$B$10))</f>
        <v>0.0004119798587</v>
      </c>
      <c r="M226" s="78">
        <f>F226 * ((B226+J226)*(A!$B$8-(D226+L226))/(A!$B$12*A!$B$10))</f>
        <v>0.0003973295539</v>
      </c>
    </row>
    <row r="227">
      <c r="A227" s="70" t="s">
        <v>246</v>
      </c>
      <c r="B227" s="78">
        <f t="shared" si="5"/>
        <v>3.24632451</v>
      </c>
      <c r="C227" s="70" t="s">
        <v>247</v>
      </c>
      <c r="D227" s="80">
        <f t="shared" si="6"/>
        <v>0.6714831384</v>
      </c>
      <c r="E227" s="79">
        <v>0.0</v>
      </c>
      <c r="F227" s="82">
        <v>0.033333</v>
      </c>
      <c r="G227" s="77">
        <f t="shared" si="4"/>
        <v>0.1666666667</v>
      </c>
      <c r="H227" s="78">
        <f>A!$B$3 * 3</f>
        <v>224.9868</v>
      </c>
      <c r="I227" s="78">
        <f>A!$B$2*E227</f>
        <v>0</v>
      </c>
      <c r="J227" s="78">
        <f>F227 * (D227*I227-(A!$B$4*(G227+B227/H227)^(1/2)))</f>
        <v>-0.1134797486</v>
      </c>
      <c r="K227" s="79">
        <f>F227 * ((D227+L227)*I227-(A!$B$4*(G227+(B227+J227)/H227)^(1/2)))</f>
        <v>-0.1133216076</v>
      </c>
      <c r="L227" s="78">
        <f>F227 * (B227*(A!$B$8-D227)/(A!$B$12*A!$B$10))</f>
        <v>0.000397351969</v>
      </c>
      <c r="M227" s="78">
        <f>F227 * ((B227+J227)*(A!$B$8-(D227+L227))/(A!$B$12*A!$B$10))</f>
        <v>0.000382795208</v>
      </c>
    </row>
    <row r="228">
      <c r="A228" s="70" t="s">
        <v>248</v>
      </c>
      <c r="B228" s="78">
        <f t="shared" si="5"/>
        <v>3.132923831</v>
      </c>
      <c r="C228" s="70" t="s">
        <v>249</v>
      </c>
      <c r="D228" s="80">
        <f t="shared" si="6"/>
        <v>0.671873212</v>
      </c>
      <c r="E228" s="79">
        <v>0.0</v>
      </c>
      <c r="F228" s="82">
        <v>0.033333</v>
      </c>
      <c r="G228" s="77">
        <f t="shared" si="4"/>
        <v>0.1666666667</v>
      </c>
      <c r="H228" s="78">
        <f>A!$B$3 * 3</f>
        <v>224.9868</v>
      </c>
      <c r="I228" s="78">
        <f>A!$B$2*E228</f>
        <v>0</v>
      </c>
      <c r="J228" s="78">
        <f>F228 * (D228*I228-(A!$B$4*(G228+B228/H228)^(1/2)))</f>
        <v>-0.1133217179</v>
      </c>
      <c r="K228" s="79">
        <f>F228 * ((D228+L228)*I228-(A!$B$4*(G228+(B228+J228)/H228)^(1/2)))</f>
        <v>-0.1131635768</v>
      </c>
      <c r="L228" s="78">
        <f>F228 * (B228*(A!$B$8-D228)/(A!$B$12*A!$B$10))</f>
        <v>0.0003828170832</v>
      </c>
      <c r="M228" s="78">
        <f>F228 * ((B228+J228)*(A!$B$8-(D228+L228))/(A!$B$12*A!$B$10))</f>
        <v>0.0003683509525</v>
      </c>
    </row>
    <row r="229">
      <c r="A229" s="70" t="s">
        <v>250</v>
      </c>
      <c r="B229" s="78">
        <f t="shared" si="5"/>
        <v>3.019681184</v>
      </c>
      <c r="C229" s="70" t="s">
        <v>251</v>
      </c>
      <c r="D229" s="80">
        <f t="shared" si="6"/>
        <v>0.672248796</v>
      </c>
      <c r="E229" s="79">
        <v>0.0</v>
      </c>
      <c r="F229" s="82">
        <v>0.033333</v>
      </c>
      <c r="G229" s="77">
        <f t="shared" si="4"/>
        <v>0.1666666667</v>
      </c>
      <c r="H229" s="78">
        <f>A!$B$3 * 3</f>
        <v>224.9868</v>
      </c>
      <c r="I229" s="78">
        <f>A!$B$2*E229</f>
        <v>0</v>
      </c>
      <c r="J229" s="78">
        <f>F229 * (D229*I229-(A!$B$4*(G229+B229/H229)^(1/2)))</f>
        <v>-0.1131636872</v>
      </c>
      <c r="K229" s="79">
        <f>F229 * ((D229+L229)*I229-(A!$B$4*(G229+(B229+J229)/H229)^(1/2)))</f>
        <v>-0.1130055459</v>
      </c>
      <c r="L229" s="78">
        <f>F229 * (B229*(A!$B$8-D229)/(A!$B$12*A!$B$10))</f>
        <v>0.0003683722971</v>
      </c>
      <c r="M229" s="78">
        <f>F229 * ((B229+J229)*(A!$B$8-(D229+L229))/(A!$B$12*A!$B$10))</f>
        <v>0.0003539939178</v>
      </c>
    </row>
    <row r="230">
      <c r="A230" s="70" t="s">
        <v>252</v>
      </c>
      <c r="B230" s="78">
        <f t="shared" si="5"/>
        <v>2.906596568</v>
      </c>
      <c r="C230" s="70" t="s">
        <v>253</v>
      </c>
      <c r="D230" s="80">
        <f t="shared" si="6"/>
        <v>0.6726099791</v>
      </c>
      <c r="E230" s="79">
        <v>0.0</v>
      </c>
      <c r="F230" s="82">
        <v>0.033333</v>
      </c>
      <c r="G230" s="77">
        <f t="shared" si="4"/>
        <v>0.1666666667</v>
      </c>
      <c r="H230" s="78">
        <f>A!$B$3 * 3</f>
        <v>224.9868</v>
      </c>
      <c r="I230" s="78">
        <f>A!$B$2*E230</f>
        <v>0</v>
      </c>
      <c r="J230" s="78">
        <f>F230 * (D230*I230-(A!$B$4*(G230+B230/H230)^(1/2)))</f>
        <v>-0.1130056564</v>
      </c>
      <c r="K230" s="79">
        <f>F230 * ((D230+L230)*I230-(A!$B$4*(G230+(B230+J230)/H230)^(1/2)))</f>
        <v>-0.112847515</v>
      </c>
      <c r="L230" s="78">
        <f>F230 * (B230*(A!$B$8-D230)/(A!$B$12*A!$B$10))</f>
        <v>0.0003540147406</v>
      </c>
      <c r="M230" s="78">
        <f>F230 * ((B230+J230)*(A!$B$8-(D230+L230))/(A!$B$12*A!$B$10))</f>
        <v>0.0003397212671</v>
      </c>
    </row>
    <row r="231">
      <c r="A231" s="70" t="s">
        <v>254</v>
      </c>
      <c r="B231" s="78">
        <f t="shared" si="5"/>
        <v>2.793669982</v>
      </c>
      <c r="C231" s="70" t="s">
        <v>255</v>
      </c>
      <c r="D231" s="80">
        <f t="shared" si="6"/>
        <v>0.6729568471</v>
      </c>
      <c r="E231" s="79">
        <v>0.0</v>
      </c>
      <c r="F231" s="82">
        <v>0.033333</v>
      </c>
      <c r="G231" s="77">
        <f t="shared" si="4"/>
        <v>0.1666666667</v>
      </c>
      <c r="H231" s="78">
        <f>A!$B$3 * 3</f>
        <v>224.9868</v>
      </c>
      <c r="I231" s="78">
        <f>A!$B$2*E231</f>
        <v>0</v>
      </c>
      <c r="J231" s="78">
        <f>F231 * (D231*I231-(A!$B$4*(G231+B231/H231)^(1/2)))</f>
        <v>-0.1128476257</v>
      </c>
      <c r="K231" s="79">
        <f>F231 * ((D231+L231)*I231-(A!$B$4*(G231+(B231+J231)/H231)^(1/2)))</f>
        <v>-0.1126894841</v>
      </c>
      <c r="L231" s="78">
        <f>F231 * (B231*(A!$B$8-D231)/(A!$B$12*A!$B$10))</f>
        <v>0.0003397415769</v>
      </c>
      <c r="M231" s="78">
        <f>F231 * ((B231+J231)*(A!$B$8-(D231+L231))/(A!$B$12*A!$B$10))</f>
        <v>0.0003255301959</v>
      </c>
    </row>
    <row r="232">
      <c r="A232" s="70" t="s">
        <v>256</v>
      </c>
      <c r="B232" s="78">
        <f t="shared" si="5"/>
        <v>2.680901427</v>
      </c>
      <c r="C232" s="70" t="s">
        <v>257</v>
      </c>
      <c r="D232" s="80">
        <f t="shared" si="6"/>
        <v>0.673289483</v>
      </c>
      <c r="E232" s="79">
        <v>0.0</v>
      </c>
      <c r="F232" s="82">
        <v>0.033333</v>
      </c>
      <c r="G232" s="77">
        <f t="shared" si="4"/>
        <v>0.1666666667</v>
      </c>
      <c r="H232" s="78">
        <f>A!$B$3 * 3</f>
        <v>224.9868</v>
      </c>
      <c r="I232" s="78">
        <f>A!$B$2*E232</f>
        <v>0</v>
      </c>
      <c r="J232" s="78">
        <f>F232 * (D232*I232-(A!$B$4*(G232+B232/H232)^(1/2)))</f>
        <v>-0.112689595</v>
      </c>
      <c r="K232" s="79">
        <f>F232 * ((D232+L232)*I232-(A!$B$4*(G232+(B232+J232)/H232)^(1/2)))</f>
        <v>-0.1125314532</v>
      </c>
      <c r="L232" s="78">
        <f>F232 * (B232*(A!$B$8-D232)/(A!$B$12*A!$B$10))</f>
        <v>0.000325550001</v>
      </c>
      <c r="M232" s="78">
        <f>F232 * ((B232+J232)*(A!$B$8-(D232+L232))/(A!$B$12*A!$B$10))</f>
        <v>0.0003114179307</v>
      </c>
    </row>
    <row r="233">
      <c r="A233" s="70" t="s">
        <v>258</v>
      </c>
      <c r="B233" s="78">
        <f t="shared" si="5"/>
        <v>2.568290903</v>
      </c>
      <c r="C233" s="70" t="s">
        <v>259</v>
      </c>
      <c r="D233" s="80">
        <f t="shared" si="6"/>
        <v>0.6736079669</v>
      </c>
      <c r="E233" s="79">
        <v>0.0</v>
      </c>
      <c r="F233" s="82">
        <v>0.033333</v>
      </c>
      <c r="G233" s="77">
        <f t="shared" si="4"/>
        <v>0.1666666667</v>
      </c>
      <c r="H233" s="78">
        <f>A!$B$3 * 3</f>
        <v>224.9868</v>
      </c>
      <c r="I233" s="78">
        <f>A!$B$2*E233</f>
        <v>0</v>
      </c>
      <c r="J233" s="78">
        <f>F233 * (D233*I233-(A!$B$4*(G233+B233/H233)^(1/2)))</f>
        <v>-0.1125315643</v>
      </c>
      <c r="K233" s="79">
        <f>F233 * ((D233+L233)*I233-(A!$B$4*(G233+(B233+J233)/H233)^(1/2)))</f>
        <v>-0.1123734224</v>
      </c>
      <c r="L233" s="78">
        <f>F233 * (B233*(A!$B$8-D233)/(A!$B$12*A!$B$10))</f>
        <v>0.0003114372392</v>
      </c>
      <c r="M233" s="78">
        <f>F233 * ((B233+J233)*(A!$B$8-(D233+L233))/(A!$B$12*A!$B$10))</f>
        <v>0.0002973817283</v>
      </c>
    </row>
    <row r="234">
      <c r="A234" s="70" t="s">
        <v>260</v>
      </c>
      <c r="B234" s="78">
        <f t="shared" si="5"/>
        <v>2.45583841</v>
      </c>
      <c r="C234" s="70" t="s">
        <v>261</v>
      </c>
      <c r="D234" s="80">
        <f t="shared" si="6"/>
        <v>0.6739123764</v>
      </c>
      <c r="E234" s="79">
        <v>0.0</v>
      </c>
      <c r="F234" s="82">
        <v>0.033333</v>
      </c>
      <c r="G234" s="77">
        <f t="shared" si="4"/>
        <v>0.1666666667</v>
      </c>
      <c r="H234" s="78">
        <f>A!$B$3 * 3</f>
        <v>224.9868</v>
      </c>
      <c r="I234" s="78">
        <f>A!$B$2*E234</f>
        <v>0</v>
      </c>
      <c r="J234" s="78">
        <f>F234 * (D234*I234-(A!$B$4*(G234+B234/H234)^(1/2)))</f>
        <v>-0.1123735336</v>
      </c>
      <c r="K234" s="79">
        <f>F234 * ((D234+L234)*I234-(A!$B$4*(G234+(B234+J234)/H234)^(1/2)))</f>
        <v>-0.1122153915</v>
      </c>
      <c r="L234" s="78">
        <f>F234 * (B234*(A!$B$8-D234)/(A!$B$12*A!$B$10))</f>
        <v>0.0002974005479</v>
      </c>
      <c r="M234" s="78">
        <f>F234 * ((B234+J234)*(A!$B$8-(D234+L234))/(A!$B$12*A!$B$10))</f>
        <v>0.0002834188745</v>
      </c>
    </row>
    <row r="235">
      <c r="A235" s="70" t="s">
        <v>262</v>
      </c>
      <c r="B235" s="78">
        <f t="shared" si="5"/>
        <v>2.343543947</v>
      </c>
      <c r="C235" s="70" t="s">
        <v>263</v>
      </c>
      <c r="D235" s="80">
        <f t="shared" si="6"/>
        <v>0.6742027861</v>
      </c>
      <c r="E235" s="79">
        <v>0.0</v>
      </c>
      <c r="F235" s="82">
        <v>0.0333329999999999</v>
      </c>
      <c r="G235" s="77">
        <f t="shared" si="4"/>
        <v>0.1666666667</v>
      </c>
      <c r="H235" s="78">
        <f>A!$B$3 * 3</f>
        <v>224.9868</v>
      </c>
      <c r="I235" s="78">
        <f>A!$B$2*E235</f>
        <v>0</v>
      </c>
      <c r="J235" s="78">
        <f>F235 * (D235*I235-(A!$B$4*(G235+B235/H235)^(1/2)))</f>
        <v>-0.1122155028</v>
      </c>
      <c r="K235" s="79">
        <f>F235 * ((D235+L235)*I235-(A!$B$4*(G235+(B235+J235)/H235)^(1/2)))</f>
        <v>-0.1120573606</v>
      </c>
      <c r="L235" s="78">
        <f>F235 * (B235*(A!$B$8-D235)/(A!$B$12*A!$B$10))</f>
        <v>0.0002834372127</v>
      </c>
      <c r="M235" s="78">
        <f>F235 * ((B235+J235)*(A!$B$8-(D235+L235))/(A!$B$12*A!$B$10))</f>
        <v>0.0002695266836</v>
      </c>
    </row>
    <row r="236">
      <c r="A236" s="70" t="s">
        <v>264</v>
      </c>
      <c r="B236" s="78">
        <f t="shared" si="5"/>
        <v>2.231407515</v>
      </c>
      <c r="C236" s="70" t="s">
        <v>265</v>
      </c>
      <c r="D236" s="80">
        <f t="shared" si="6"/>
        <v>0.6744792681</v>
      </c>
      <c r="E236" s="79">
        <v>0.0</v>
      </c>
      <c r="F236" s="82">
        <v>0.0333329999999999</v>
      </c>
      <c r="G236" s="77">
        <f t="shared" si="4"/>
        <v>0.1666666667</v>
      </c>
      <c r="H236" s="78">
        <f>A!$B$3 * 3</f>
        <v>224.9868</v>
      </c>
      <c r="I236" s="78">
        <f>A!$B$2*E236</f>
        <v>0</v>
      </c>
      <c r="J236" s="78">
        <f>F236 * (D236*I236-(A!$B$4*(G236+B236/H236)^(1/2)))</f>
        <v>-0.1120574721</v>
      </c>
      <c r="K236" s="79">
        <f>F236 * ((D236+L236)*I236-(A!$B$4*(G236+(B236+J236)/H236)^(1/2)))</f>
        <v>-0.1118993297</v>
      </c>
      <c r="L236" s="78">
        <f>F236 * (B236*(A!$B$8-D236)/(A!$B$12*A!$B$10))</f>
        <v>0.0002695445478</v>
      </c>
      <c r="M236" s="78">
        <f>F236 * ((B236+J236)*(A!$B$8-(D236+L236))/(A!$B$12*A!$B$10))</f>
        <v>0.0002557024974</v>
      </c>
    </row>
    <row r="237">
      <c r="A237" s="70" t="s">
        <v>266</v>
      </c>
      <c r="B237" s="78">
        <f t="shared" si="5"/>
        <v>2.119429114</v>
      </c>
      <c r="C237" s="70" t="s">
        <v>267</v>
      </c>
      <c r="D237" s="80">
        <f t="shared" si="6"/>
        <v>0.6747418916</v>
      </c>
      <c r="E237" s="79">
        <v>0.0</v>
      </c>
      <c r="F237" s="82">
        <v>0.0333329999999999</v>
      </c>
      <c r="G237" s="77">
        <f t="shared" si="4"/>
        <v>0.1666666667</v>
      </c>
      <c r="H237" s="78">
        <f>A!$B$3 * 3</f>
        <v>224.9868</v>
      </c>
      <c r="I237" s="78">
        <f>A!$B$2*E237</f>
        <v>0</v>
      </c>
      <c r="J237" s="78">
        <f>F237 * (D237*I237-(A!$B$4*(G237+B237/H237)^(1/2)))</f>
        <v>-0.1118994414</v>
      </c>
      <c r="K237" s="79">
        <f>F237 * ((D237+L237)*I237-(A!$B$4*(G237+(B237+J237)/H237)^(1/2)))</f>
        <v>-0.1117412988</v>
      </c>
      <c r="L237" s="78">
        <f>F237 * (B237*(A!$B$8-D237)/(A!$B$12*A!$B$10))</f>
        <v>0.0002557198944</v>
      </c>
      <c r="M237" s="78">
        <f>F237 * ((B237+J237)*(A!$B$8-(D237+L237))/(A!$B$12*A!$B$10))</f>
        <v>0.0002419436841</v>
      </c>
    </row>
    <row r="238">
      <c r="A238" s="70" t="s">
        <v>268</v>
      </c>
      <c r="B238" s="78">
        <f t="shared" si="5"/>
        <v>2.007608744</v>
      </c>
      <c r="C238" s="70" t="s">
        <v>269</v>
      </c>
      <c r="D238" s="80">
        <f t="shared" si="6"/>
        <v>0.6749907234</v>
      </c>
      <c r="E238" s="79">
        <v>0.0</v>
      </c>
      <c r="F238" s="82">
        <v>0.0333329999999998</v>
      </c>
      <c r="G238" s="77">
        <f t="shared" si="4"/>
        <v>0.1666666667</v>
      </c>
      <c r="H238" s="78">
        <f>A!$B$3 * 3</f>
        <v>224.9868</v>
      </c>
      <c r="I238" s="78">
        <f>A!$B$2*E238</f>
        <v>0</v>
      </c>
      <c r="J238" s="78">
        <f>F238 * (D238*I238-(A!$B$4*(G238+B238/H238)^(1/2)))</f>
        <v>-0.1117414107</v>
      </c>
      <c r="K238" s="79">
        <f>F238 * ((D238+L238)*I238-(A!$B$4*(G238+(B238+J238)/H238)^(1/2)))</f>
        <v>-0.111583268</v>
      </c>
      <c r="L238" s="78">
        <f>F238 * (B238*(A!$B$8-D238)/(A!$B$12*A!$B$10))</f>
        <v>0.0002419606206</v>
      </c>
      <c r="M238" s="78">
        <f>F238 * ((B238+J238)*(A!$B$8-(D238+L238))/(A!$B$12*A!$B$10))</f>
        <v>0.0002282476375</v>
      </c>
    </row>
    <row r="239">
      <c r="A239" s="70" t="s">
        <v>270</v>
      </c>
      <c r="B239" s="78">
        <f t="shared" si="5"/>
        <v>1.895946405</v>
      </c>
      <c r="C239" s="70" t="s">
        <v>271</v>
      </c>
      <c r="D239" s="80">
        <f t="shared" si="6"/>
        <v>0.6752258275</v>
      </c>
      <c r="E239" s="79">
        <v>0.0</v>
      </c>
      <c r="F239" s="82">
        <v>0.0333329999999998</v>
      </c>
      <c r="G239" s="77">
        <f t="shared" si="4"/>
        <v>0.1666666667</v>
      </c>
      <c r="H239" s="78">
        <f>A!$B$3 * 3</f>
        <v>224.9868</v>
      </c>
      <c r="I239" s="78">
        <f>A!$B$2*E239</f>
        <v>0</v>
      </c>
      <c r="J239" s="78">
        <f>F239 * (D239*I239-(A!$B$4*(G239+B239/H239)^(1/2)))</f>
        <v>-0.1115833799</v>
      </c>
      <c r="K239" s="79">
        <f>F239 * ((D239+L239)*I239-(A!$B$4*(G239+(B239+J239)/H239)^(1/2)))</f>
        <v>-0.1114252371</v>
      </c>
      <c r="L239" s="78">
        <f>F239 * (B239*(A!$B$8-D239)/(A!$B$12*A!$B$10))</f>
        <v>0.00022826412</v>
      </c>
      <c r="M239" s="78">
        <f>F239 * ((B239+J239)*(A!$B$8-(D239+L239))/(A!$B$12*A!$B$10))</f>
        <v>0.0002146117762</v>
      </c>
    </row>
    <row r="240">
      <c r="A240" s="70" t="s">
        <v>272</v>
      </c>
      <c r="B240" s="78">
        <f t="shared" si="5"/>
        <v>1.784442097</v>
      </c>
      <c r="C240" s="70" t="s">
        <v>273</v>
      </c>
      <c r="D240" s="80">
        <f t="shared" si="6"/>
        <v>0.6754472655</v>
      </c>
      <c r="E240" s="79">
        <v>0.0</v>
      </c>
      <c r="F240" s="82">
        <v>0.0333329999999998</v>
      </c>
      <c r="G240" s="77">
        <f t="shared" si="4"/>
        <v>0.1666666667</v>
      </c>
      <c r="H240" s="78">
        <f>A!$B$3 * 3</f>
        <v>224.9868</v>
      </c>
      <c r="I240" s="78">
        <f>A!$B$2*E240</f>
        <v>0</v>
      </c>
      <c r="J240" s="78">
        <f>F240 * (D240*I240-(A!$B$4*(G240+B240/H240)^(1/2)))</f>
        <v>-0.1114253492</v>
      </c>
      <c r="K240" s="79">
        <f>F240 * ((D240+L240)*I240-(A!$B$4*(G240+(B240+J240)/H240)^(1/2)))</f>
        <v>-0.1112672062</v>
      </c>
      <c r="L240" s="78">
        <f>F240 * (B240*(A!$B$8-D240)/(A!$B$12*A!$B$10))</f>
        <v>0.0002146278109</v>
      </c>
      <c r="M240" s="78">
        <f>F240 * ((B240+J240)*(A!$B$8-(D240+L240))/(A!$B$12*A!$B$10))</f>
        <v>0.0002010335429</v>
      </c>
    </row>
    <row r="241">
      <c r="A241" s="70" t="s">
        <v>274</v>
      </c>
      <c r="B241" s="78">
        <f t="shared" si="5"/>
        <v>1.673095819</v>
      </c>
      <c r="C241" s="70" t="s">
        <v>275</v>
      </c>
      <c r="D241" s="80">
        <f t="shared" si="6"/>
        <v>0.6756550961</v>
      </c>
      <c r="E241" s="79">
        <v>0.0</v>
      </c>
      <c r="F241" s="82">
        <v>0.0333329999999998</v>
      </c>
      <c r="G241" s="77">
        <f t="shared" si="4"/>
        <v>0.1666666667</v>
      </c>
      <c r="H241" s="78">
        <f>A!$B$3 * 3</f>
        <v>224.9868</v>
      </c>
      <c r="I241" s="78">
        <f>A!$B$2*E241</f>
        <v>0</v>
      </c>
      <c r="J241" s="78">
        <f>F241 * (D241*I241-(A!$B$4*(G241+B241/H241)^(1/2)))</f>
        <v>-0.1112673185</v>
      </c>
      <c r="K241" s="79">
        <f>F241 * ((D241+L241)*I241-(A!$B$4*(G241+(B241+J241)/H241)^(1/2)))</f>
        <v>-0.1111091753</v>
      </c>
      <c r="L241" s="78">
        <f>F241 * (B241*(A!$B$8-D241)/(A!$B$12*A!$B$10))</f>
        <v>0.0002010491357</v>
      </c>
      <c r="M241" s="78">
        <f>F241 * ((B241+J241)*(A!$B$8-(D241+L241))/(A!$B$12*A!$B$10))</f>
        <v>0.0001875104033</v>
      </c>
    </row>
    <row r="242">
      <c r="A242" s="70" t="s">
        <v>276</v>
      </c>
      <c r="B242" s="78">
        <f t="shared" si="5"/>
        <v>1.561907572</v>
      </c>
      <c r="C242" s="70" t="s">
        <v>277</v>
      </c>
      <c r="D242" s="80">
        <f t="shared" si="6"/>
        <v>0.6758493759</v>
      </c>
      <c r="E242" s="79">
        <v>0.0</v>
      </c>
      <c r="F242" s="82">
        <v>0.0333329999999997</v>
      </c>
      <c r="G242" s="77">
        <f t="shared" si="4"/>
        <v>0.1666666667</v>
      </c>
      <c r="H242" s="78">
        <f>A!$B$3 * 3</f>
        <v>224.9868</v>
      </c>
      <c r="I242" s="78">
        <f>A!$B$2*E242</f>
        <v>0</v>
      </c>
      <c r="J242" s="78">
        <f>F242 * (D242*I242-(A!$B$4*(G242+B242/H242)^(1/2)))</f>
        <v>-0.1111092878</v>
      </c>
      <c r="K242" s="79">
        <f>F242 * ((D242+L242)*I242-(A!$B$4*(G242+(B242+J242)/H242)^(1/2)))</f>
        <v>-0.1109511444</v>
      </c>
      <c r="L242" s="78">
        <f>F242 * (B242*(A!$B$8-D242)/(A!$B$12*A!$B$10))</f>
        <v>0.0001875255597</v>
      </c>
      <c r="M242" s="78">
        <f>F242 * ((B242+J242)*(A!$B$8-(D242+L242))/(A!$B$12*A!$B$10))</f>
        <v>0.0001740398452</v>
      </c>
    </row>
    <row r="243">
      <c r="A243" s="70" t="s">
        <v>278</v>
      </c>
      <c r="B243" s="78">
        <f t="shared" si="5"/>
        <v>1.450877356</v>
      </c>
      <c r="C243" s="70" t="s">
        <v>279</v>
      </c>
      <c r="D243" s="80">
        <f t="shared" si="6"/>
        <v>0.6760301586</v>
      </c>
      <c r="E243" s="79">
        <v>0.0</v>
      </c>
      <c r="F243" s="82">
        <v>0.0333329999999997</v>
      </c>
      <c r="G243" s="77">
        <f t="shared" si="4"/>
        <v>0.1666666667</v>
      </c>
      <c r="H243" s="78">
        <f>A!$B$3 * 3</f>
        <v>224.9868</v>
      </c>
      <c r="I243" s="78">
        <f>A!$B$2*E243</f>
        <v>0</v>
      </c>
      <c r="J243" s="78">
        <f>F243 * (D243*I243-(A!$B$4*(G243+B243/H243)^(1/2)))</f>
        <v>-0.110951257</v>
      </c>
      <c r="K243" s="79">
        <f>F243 * ((D243+L243)*I243-(A!$B$4*(G243+(B243+J243)/H243)^(1/2)))</f>
        <v>-0.1107931135</v>
      </c>
      <c r="L243" s="78">
        <f>F243 * (B243*(A!$B$8-D243)/(A!$B$12*A!$B$10))</f>
        <v>0.0001740545709</v>
      </c>
      <c r="M243" s="78">
        <f>F243 * ((B243+J243)*(A!$B$8-(D243+L243))/(A!$B$12*A!$B$10))</f>
        <v>0.0001606193782</v>
      </c>
    </row>
    <row r="244">
      <c r="A244" s="70" t="s">
        <v>280</v>
      </c>
      <c r="B244" s="78">
        <f t="shared" si="5"/>
        <v>1.340005171</v>
      </c>
      <c r="C244" s="70" t="s">
        <v>281</v>
      </c>
      <c r="D244" s="80">
        <f t="shared" si="6"/>
        <v>0.6761974956</v>
      </c>
      <c r="E244" s="79">
        <v>0.0</v>
      </c>
      <c r="F244" s="82">
        <v>0.0333329999999997</v>
      </c>
      <c r="G244" s="77">
        <f t="shared" si="4"/>
        <v>0.1666666667</v>
      </c>
      <c r="H244" s="78">
        <f>A!$B$3 * 3</f>
        <v>224.9868</v>
      </c>
      <c r="I244" s="78">
        <f>A!$B$2*E244</f>
        <v>0</v>
      </c>
      <c r="J244" s="78">
        <f>F244 * (D244*I244-(A!$B$4*(G244+B244/H244)^(1/2)))</f>
        <v>-0.1107932263</v>
      </c>
      <c r="K244" s="79">
        <f>F244 * ((D244+L244)*I244-(A!$B$4*(G244+(B244+J244)/H244)^(1/2)))</f>
        <v>-0.1106350827</v>
      </c>
      <c r="L244" s="78">
        <f>F244 * (B244*(A!$B$8-D244)/(A!$B$12*A!$B$10))</f>
        <v>0.0001606336782</v>
      </c>
      <c r="M244" s="78">
        <f>F244 * ((B244+J244)*(A!$B$8-(D244+L244))/(A!$B$12*A!$B$10))</f>
        <v>0.0001472465323</v>
      </c>
    </row>
    <row r="245">
      <c r="A245" s="70" t="s">
        <v>282</v>
      </c>
      <c r="B245" s="78">
        <f t="shared" si="5"/>
        <v>1.229291016</v>
      </c>
      <c r="C245" s="70" t="s">
        <v>283</v>
      </c>
      <c r="D245" s="80">
        <f t="shared" si="6"/>
        <v>0.6763514357</v>
      </c>
      <c r="E245" s="79">
        <v>0.0</v>
      </c>
      <c r="F245" s="82">
        <v>0.0333329999999996</v>
      </c>
      <c r="G245" s="77">
        <f t="shared" si="4"/>
        <v>0.1666666667</v>
      </c>
      <c r="H245" s="78">
        <f>A!$B$3 * 3</f>
        <v>224.9868</v>
      </c>
      <c r="I245" s="78">
        <f>A!$B$2*E245</f>
        <v>0</v>
      </c>
      <c r="J245" s="78">
        <f>F245 * (D245*I245-(A!$B$4*(G245+B245/H245)^(1/2)))</f>
        <v>-0.1106351956</v>
      </c>
      <c r="K245" s="79">
        <f>F245 * ((D245+L245)*I245-(A!$B$4*(G245+(B245+J245)/H245)^(1/2)))</f>
        <v>-0.1104770518</v>
      </c>
      <c r="L245" s="78">
        <f>F245 * (B245*(A!$B$8-D245)/(A!$B$12*A!$B$10))</f>
        <v>0.0001472604116</v>
      </c>
      <c r="M245" s="78">
        <f>F245 * ((B245+J245)*(A!$B$8-(D245+L245))/(A!$B$12*A!$B$10))</f>
        <v>0.0001339188575</v>
      </c>
    </row>
    <row r="246">
      <c r="A246" s="70" t="s">
        <v>284</v>
      </c>
      <c r="B246" s="78">
        <f t="shared" si="5"/>
        <v>1.118734892</v>
      </c>
      <c r="C246" s="70" t="s">
        <v>285</v>
      </c>
      <c r="D246" s="80">
        <f t="shared" si="6"/>
        <v>0.6764920253</v>
      </c>
      <c r="E246" s="79">
        <v>0.0</v>
      </c>
      <c r="F246" s="82">
        <v>0.0333329999999996</v>
      </c>
      <c r="G246" s="77">
        <f t="shared" si="4"/>
        <v>0.1666666667</v>
      </c>
      <c r="H246" s="78">
        <f>A!$B$3 * 3</f>
        <v>224.9868</v>
      </c>
      <c r="I246" s="78">
        <f>A!$B$2*E246</f>
        <v>0</v>
      </c>
      <c r="J246" s="78">
        <f>F246 * (D246*I246-(A!$B$4*(G246+B246/H246)^(1/2)))</f>
        <v>-0.1104771649</v>
      </c>
      <c r="K246" s="79">
        <f>F246 * ((D246+L246)*I246-(A!$B$4*(G246+(B246+J246)/H246)^(1/2)))</f>
        <v>-0.1103190209</v>
      </c>
      <c r="L246" s="78">
        <f>F246 * (B246*(A!$B$8-D246)/(A!$B$12*A!$B$10))</f>
        <v>0.0001339323208</v>
      </c>
      <c r="M246" s="78">
        <f>F246 * ((B246+J246)*(A!$B$8-(D246+L246))/(A!$B$12*A!$B$10))</f>
        <v>0.0001206339228</v>
      </c>
    </row>
    <row r="247">
      <c r="A247" s="70" t="s">
        <v>286</v>
      </c>
      <c r="B247" s="78">
        <f t="shared" si="5"/>
        <v>1.008336799</v>
      </c>
      <c r="C247" s="70" t="s">
        <v>287</v>
      </c>
      <c r="D247" s="80">
        <f t="shared" si="6"/>
        <v>0.6766193085</v>
      </c>
      <c r="E247" s="79">
        <v>0.0</v>
      </c>
      <c r="F247" s="82">
        <v>0.0333329999999996</v>
      </c>
      <c r="G247" s="77">
        <f t="shared" si="4"/>
        <v>0.1666666667</v>
      </c>
      <c r="H247" s="78">
        <f>A!$B$3 * 3</f>
        <v>224.9868</v>
      </c>
      <c r="I247" s="78">
        <f>A!$B$2*E247</f>
        <v>0</v>
      </c>
      <c r="J247" s="78">
        <f>F247 * (D247*I247-(A!$B$4*(G247+B247/H247)^(1/2)))</f>
        <v>-0.1103191342</v>
      </c>
      <c r="K247" s="79">
        <f>F247 * ((D247+L247)*I247-(A!$B$4*(G247+(B247+J247)/H247)^(1/2)))</f>
        <v>-0.11016099</v>
      </c>
      <c r="L247" s="78">
        <f>F247 * (B247*(A!$B$8-D247)/(A!$B$12*A!$B$10))</f>
        <v>0.0001206469747</v>
      </c>
      <c r="M247" s="78">
        <f>F247 * ((B247+J247)*(A!$B$8-(D247+L247))/(A!$B$12*A!$B$10))</f>
        <v>0.0001073893157</v>
      </c>
    </row>
    <row r="248">
      <c r="A248" s="70" t="s">
        <v>288</v>
      </c>
      <c r="B248" s="78">
        <f t="shared" si="5"/>
        <v>0.8980967374</v>
      </c>
      <c r="C248" s="70" t="s">
        <v>289</v>
      </c>
      <c r="D248" s="80">
        <f t="shared" si="6"/>
        <v>0.6767333266</v>
      </c>
      <c r="E248" s="79">
        <v>0.0</v>
      </c>
      <c r="F248" s="82">
        <v>0.0333329999999996</v>
      </c>
      <c r="G248" s="77">
        <f t="shared" si="4"/>
        <v>0.1666666667</v>
      </c>
      <c r="H248" s="78">
        <f>A!$B$3 * 3</f>
        <v>224.9868</v>
      </c>
      <c r="I248" s="78">
        <f>A!$B$2*E248</f>
        <v>0</v>
      </c>
      <c r="J248" s="78">
        <f>F248 * (D248*I248-(A!$B$4*(G248+B248/H248)^(1/2)))</f>
        <v>-0.1101611034</v>
      </c>
      <c r="K248" s="79">
        <f>F248 * ((D248+L248)*I248-(A!$B$4*(G248+(B248+J248)/H248)^(1/2)))</f>
        <v>-0.1100029591</v>
      </c>
      <c r="L248" s="78">
        <f>F248 * (B248*(A!$B$8-D248)/(A!$B$12*A!$B$10))</f>
        <v>0.0001074019603</v>
      </c>
      <c r="M248" s="78">
        <f>F248 * ((B248+J248)*(A!$B$8-(D248+L248))/(A!$B$12*A!$B$10))</f>
        <v>0.00009418264097</v>
      </c>
    </row>
    <row r="249">
      <c r="A249" s="70" t="s">
        <v>290</v>
      </c>
      <c r="B249" s="78">
        <f t="shared" si="5"/>
        <v>0.7880147061</v>
      </c>
      <c r="C249" s="70" t="s">
        <v>291</v>
      </c>
      <c r="D249" s="80">
        <f t="shared" si="6"/>
        <v>0.6768341189</v>
      </c>
      <c r="E249" s="79">
        <v>0.0</v>
      </c>
      <c r="F249" s="82">
        <v>0.0333329999999995</v>
      </c>
      <c r="G249" s="77">
        <f t="shared" si="4"/>
        <v>0.1666666667</v>
      </c>
      <c r="H249" s="78">
        <f>A!$B$3 * 3</f>
        <v>224.9868</v>
      </c>
      <c r="I249" s="78">
        <f>A!$B$2*E249</f>
        <v>0</v>
      </c>
      <c r="J249" s="78">
        <f>F249 * (D249*I249-(A!$B$4*(G249+B249/H249)^(1/2)))</f>
        <v>-0.1100030727</v>
      </c>
      <c r="K249" s="79">
        <f>F249 * ((D249+L249)*I249-(A!$B$4*(G249+(B249+J249)/H249)^(1/2)))</f>
        <v>-0.1098449282</v>
      </c>
      <c r="L249" s="78">
        <f>F249 * (B249*(A!$B$8-D249)/(A!$B$12*A!$B$10))</f>
        <v>0.00009419488237</v>
      </c>
      <c r="M249" s="78">
        <f>F249 * ((B249+J249)*(A!$B$8-(D249+L249))/(A!$B$12*A!$B$10))</f>
        <v>0.00008101152051</v>
      </c>
    </row>
    <row r="250">
      <c r="A250" s="70" t="s">
        <v>292</v>
      </c>
      <c r="B250" s="78">
        <f t="shared" si="5"/>
        <v>0.6780907056</v>
      </c>
      <c r="C250" s="70" t="s">
        <v>293</v>
      </c>
      <c r="D250" s="80">
        <f t="shared" si="6"/>
        <v>0.6769217221</v>
      </c>
      <c r="E250" s="79">
        <v>0.0</v>
      </c>
      <c r="F250" s="82">
        <v>0.0333329999999995</v>
      </c>
      <c r="G250" s="77">
        <f t="shared" si="4"/>
        <v>0.1666666667</v>
      </c>
      <c r="H250" s="78">
        <f>A!$B$3 * 3</f>
        <v>224.9868</v>
      </c>
      <c r="I250" s="78">
        <f>A!$B$2*E250</f>
        <v>0</v>
      </c>
      <c r="J250" s="78">
        <f>F250 * (D250*I250-(A!$B$4*(G250+B250/H250)^(1/2)))</f>
        <v>-0.109845042</v>
      </c>
      <c r="K250" s="79">
        <f>F250 * ((D250+L250)*I250-(A!$B$4*(G250+(B250+J250)/H250)^(1/2)))</f>
        <v>-0.1096868974</v>
      </c>
      <c r="L250" s="78">
        <f>F250 * (B250*(A!$B$8-D250)/(A!$B$12*A!$B$10))</f>
        <v>0.00008102336251</v>
      </c>
      <c r="M250" s="78">
        <f>F250 * ((B250+J250)*(A!$B$8-(D250+L250))/(A!$B$12*A!$B$10))</f>
        <v>0.00006787359211</v>
      </c>
    </row>
    <row r="251">
      <c r="A251" s="70" t="s">
        <v>294</v>
      </c>
      <c r="B251" s="78">
        <f t="shared" si="5"/>
        <v>0.5683247359</v>
      </c>
      <c r="C251" s="70" t="s">
        <v>295</v>
      </c>
      <c r="D251" s="80">
        <f t="shared" si="6"/>
        <v>0.6769961706</v>
      </c>
      <c r="E251" s="79">
        <v>0.0</v>
      </c>
      <c r="F251" s="82">
        <v>0.0333329999999995</v>
      </c>
      <c r="G251" s="77">
        <f t="shared" si="4"/>
        <v>0.1666666667</v>
      </c>
      <c r="H251" s="78">
        <f>A!$B$3 * 3</f>
        <v>224.9868</v>
      </c>
      <c r="I251" s="78">
        <f>A!$B$2*E251</f>
        <v>0</v>
      </c>
      <c r="J251" s="78">
        <f>F251 * (D251*I251-(A!$B$4*(G251+B251/H251)^(1/2)))</f>
        <v>-0.1096870113</v>
      </c>
      <c r="K251" s="79">
        <f>F251 * ((D251+L251)*I251-(A!$B$4*(G251+(B251+J251)/H251)^(1/2)))</f>
        <v>-0.1095288665</v>
      </c>
      <c r="L251" s="78">
        <f>F251 * (B251*(A!$B$8-D251)/(A!$B$12*A!$B$10))</f>
        <v>0.00006788503831</v>
      </c>
      <c r="M251" s="78">
        <f>F251 * ((B251+J251)*(A!$B$8-(D251+L251))/(A!$B$12*A!$B$10))</f>
        <v>0.00005476650897</v>
      </c>
    </row>
    <row r="252">
      <c r="A252" s="70" t="s">
        <v>296</v>
      </c>
      <c r="B252" s="78">
        <f t="shared" si="5"/>
        <v>0.4587167971</v>
      </c>
      <c r="C252" s="70" t="s">
        <v>297</v>
      </c>
      <c r="D252" s="80">
        <f t="shared" si="6"/>
        <v>0.6770574964</v>
      </c>
      <c r="E252" s="79">
        <v>0.0</v>
      </c>
      <c r="F252" s="82">
        <v>0.0333329999999994</v>
      </c>
      <c r="G252" s="77">
        <f t="shared" si="4"/>
        <v>0.1666666667</v>
      </c>
      <c r="H252" s="78">
        <f>A!$B$3 * 3</f>
        <v>224.9868</v>
      </c>
      <c r="I252" s="78">
        <f>A!$B$2*E252</f>
        <v>0</v>
      </c>
      <c r="J252" s="78">
        <f>F252 * (D252*I252-(A!$B$4*(G252+B252/H252)^(1/2)))</f>
        <v>-0.1095289806</v>
      </c>
      <c r="K252" s="79">
        <f>F252 * ((D252+L252)*I252-(A!$B$4*(G252+(B252+J252)/H252)^(1/2)))</f>
        <v>-0.1093708356</v>
      </c>
      <c r="L252" s="78">
        <f>F252 * (B252*(A!$B$8-D252)/(A!$B$12*A!$B$10))</f>
        <v>0.00005477756274</v>
      </c>
      <c r="M252" s="78">
        <f>F252 * ((B252+J252)*(A!$B$8-(D252+L252))/(A!$B$12*A!$B$10))</f>
        <v>0.0000416879389</v>
      </c>
    </row>
    <row r="253">
      <c r="A253" s="70" t="s">
        <v>298</v>
      </c>
      <c r="B253" s="78">
        <f t="shared" si="5"/>
        <v>0.349266889</v>
      </c>
      <c r="C253" s="70" t="s">
        <v>299</v>
      </c>
      <c r="D253" s="80">
        <f t="shared" si="6"/>
        <v>0.6771057291</v>
      </c>
      <c r="E253" s="79">
        <v>0.0</v>
      </c>
      <c r="F253" s="82">
        <v>0.0333329999999994</v>
      </c>
      <c r="G253" s="77">
        <f t="shared" si="4"/>
        <v>0.1666666667</v>
      </c>
      <c r="H253" s="78">
        <f>A!$B$3 * 3</f>
        <v>224.9868</v>
      </c>
      <c r="I253" s="78">
        <f>A!$B$2*E253</f>
        <v>0</v>
      </c>
      <c r="J253" s="78">
        <f>F253 * (D253*I253-(A!$B$4*(G253+B253/H253)^(1/2)))</f>
        <v>-0.1093709498</v>
      </c>
      <c r="K253" s="79">
        <f>F253 * ((D253+L253)*I253-(A!$B$4*(G253+(B253+J253)/H253)^(1/2)))</f>
        <v>-0.1092128047</v>
      </c>
      <c r="L253" s="78">
        <f>F253 * (B253*(A!$B$8-D253)/(A!$B$12*A!$B$10))</f>
        <v>0.0000416986034</v>
      </c>
      <c r="M253" s="78">
        <f>F253 * ((B253+J253)*(A!$B$8-(D253+L253))/(A!$B$12*A!$B$10))</f>
        <v>0.00002863556362</v>
      </c>
    </row>
    <row r="254">
      <c r="A254" s="70" t="s">
        <v>300</v>
      </c>
      <c r="B254" s="78">
        <f t="shared" si="5"/>
        <v>0.2399750117</v>
      </c>
      <c r="C254" s="70" t="s">
        <v>301</v>
      </c>
      <c r="D254" s="80">
        <f t="shared" si="6"/>
        <v>0.6771408962</v>
      </c>
      <c r="E254" s="79">
        <v>0.0</v>
      </c>
      <c r="F254" s="82">
        <v>0.0333329999999994</v>
      </c>
      <c r="G254" s="77">
        <f t="shared" si="4"/>
        <v>0.1666666667</v>
      </c>
      <c r="H254" s="78">
        <f>A!$B$3 * 3</f>
        <v>224.9868</v>
      </c>
      <c r="I254" s="78">
        <f>A!$B$2*E254</f>
        <v>0</v>
      </c>
      <c r="J254" s="78">
        <f>F254 * (D254*I254-(A!$B$4*(G254+B254/H254)^(1/2)))</f>
        <v>-0.1092129191</v>
      </c>
      <c r="K254" s="79">
        <f>F254 * ((D254+L254)*I254-(A!$B$4*(G254+(B254+J254)/H254)^(1/2)))</f>
        <v>-0.1090547738</v>
      </c>
      <c r="L254" s="78">
        <f>F254 * (B254*(A!$B$8-D254)/(A!$B$12*A!$B$10))</f>
        <v>0.00002864584179</v>
      </c>
      <c r="M254" s="78">
        <f>F254 * ((B254+J254)*(A!$B$8-(D254+L254))/(A!$B$12*A!$B$10))</f>
        <v>0.00001560707806</v>
      </c>
    </row>
    <row r="255">
      <c r="A255" s="70" t="s">
        <v>302</v>
      </c>
      <c r="B255" s="78">
        <f t="shared" si="5"/>
        <v>0.1308411652</v>
      </c>
      <c r="C255" s="70" t="s">
        <v>303</v>
      </c>
      <c r="D255" s="80">
        <f t="shared" si="6"/>
        <v>0.6771630226</v>
      </c>
      <c r="E255" s="79">
        <v>0.0</v>
      </c>
      <c r="F255" s="82">
        <v>0.0333329999999994</v>
      </c>
      <c r="G255" s="77">
        <f t="shared" si="4"/>
        <v>0.1666666667</v>
      </c>
      <c r="H255" s="78">
        <f>A!$B$3 * 3</f>
        <v>224.9868</v>
      </c>
      <c r="I255" s="78">
        <f>A!$B$2*E255</f>
        <v>0</v>
      </c>
      <c r="J255" s="78">
        <f>F255 * (D255*I255-(A!$B$4*(G255+B255/H255)^(1/2)))</f>
        <v>-0.1090548884</v>
      </c>
      <c r="K255" s="79">
        <f>F255 * ((D255+L255)*I255-(A!$B$4*(G255+(B255+J255)/H255)^(1/2)))</f>
        <v>-0.1088967429</v>
      </c>
      <c r="L255" s="78">
        <f>F255 * (B255*(A!$B$8-D255)/(A!$B$12*A!$B$10))</f>
        <v>0.00001561697265</v>
      </c>
      <c r="M255" s="78">
        <f>F255 * ((B255+J255)*(A!$B$8-(D255+L255))/(A!$B$12*A!$B$10))</f>
        <v>0.00000260018966</v>
      </c>
    </row>
    <row r="256">
      <c r="A256" s="83" t="s">
        <v>304</v>
      </c>
      <c r="B256" s="78">
        <f t="shared" si="5"/>
        <v>0.02186534956</v>
      </c>
      <c r="C256" s="70" t="s">
        <v>305</v>
      </c>
      <c r="D256" s="80">
        <f t="shared" si="6"/>
        <v>0.6771721312</v>
      </c>
      <c r="E256" s="79">
        <v>0.0</v>
      </c>
      <c r="F256" s="82">
        <v>0.0333329999999994</v>
      </c>
      <c r="G256" s="77">
        <f t="shared" si="4"/>
        <v>0.1666666667</v>
      </c>
      <c r="H256" s="78">
        <f>A!$B$3 * 3</f>
        <v>224.9868</v>
      </c>
      <c r="I256" s="78">
        <f>A!$B$2*E256</f>
        <v>0</v>
      </c>
      <c r="J256" s="78">
        <f>F256 * (D256*I256-(A!$B$4*(G256+B256/H256)^(1/2)))</f>
        <v>-0.1088968577</v>
      </c>
      <c r="K256" s="79">
        <f>F256 * ((D256+L256)*I256-(A!$B$4*(G256+(B256+J256)/H256)^(1/2)))</f>
        <v>-0.108738712</v>
      </c>
      <c r="L256" s="78">
        <f>F256 * (B256*(A!$B$8-D256)/(A!$B$12*A!$B$10))</f>
        <v>0.000002609703206</v>
      </c>
      <c r="M256" s="78">
        <f>F256 * ((B256+J256)*(A!$B$8-(D256+L256))/(A!$B$12*A!$B$10))</f>
        <v>-0.00001038738233</v>
      </c>
    </row>
    <row r="257">
      <c r="A257" s="70" t="s">
        <v>306</v>
      </c>
      <c r="B257" s="78">
        <f t="shared" si="5"/>
        <v>-0.0869524353</v>
      </c>
      <c r="C257" s="70" t="s">
        <v>307</v>
      </c>
      <c r="D257" s="80">
        <f t="shared" si="6"/>
        <v>0.6771682424</v>
      </c>
      <c r="E257" s="79">
        <v>0.0</v>
      </c>
      <c r="F257" s="82">
        <v>0.0333329999999993</v>
      </c>
      <c r="G257" s="77">
        <f t="shared" si="4"/>
        <v>0.1666666667</v>
      </c>
      <c r="H257" s="78">
        <f>A!$B$3 * 3</f>
        <v>224.9868</v>
      </c>
      <c r="I257" s="78">
        <f>A!$B$2*E257</f>
        <v>0</v>
      </c>
      <c r="J257" s="78">
        <f>F257 * (D257*I257-(A!$B$4*(G257+B257/H257)^(1/2)))</f>
        <v>-0.108738827</v>
      </c>
      <c r="K257" s="79">
        <f>F257 * ((D257+L257)*I257-(A!$B$4*(G257+(B257+J257)/H257)^(1/2)))</f>
        <v>-0.1085806812</v>
      </c>
      <c r="L257" s="78">
        <f>F257 * (B257*(A!$B$8-D257)/(A!$B$12*A!$B$10))</f>
        <v>-0.0000103782475</v>
      </c>
      <c r="M257" s="78">
        <f>F257 * ((B257+J257)*(A!$B$8-(D257+L257))/(A!$B$12*A!$B$10))</f>
        <v>-0.00002335790753</v>
      </c>
    </row>
    <row r="269">
      <c r="A269" s="24" t="s">
        <v>78</v>
      </c>
      <c r="B269" s="25">
        <f>15/60</f>
        <v>0.25</v>
      </c>
      <c r="C269" s="60"/>
      <c r="D269" s="60"/>
      <c r="E269" s="60"/>
      <c r="F269" s="60"/>
      <c r="G269" s="67"/>
      <c r="H269" s="60"/>
      <c r="I269" s="60"/>
      <c r="J269" s="60"/>
      <c r="K269" s="60"/>
      <c r="L269" s="60"/>
      <c r="M269" s="60"/>
    </row>
    <row r="270">
      <c r="A270" s="24" t="s">
        <v>79</v>
      </c>
      <c r="B270" s="24">
        <f>162.6/1000</f>
        <v>0.1626</v>
      </c>
      <c r="C270" s="60"/>
      <c r="D270" s="60"/>
      <c r="E270" s="60"/>
      <c r="F270" s="60"/>
      <c r="G270" s="67"/>
      <c r="H270" s="60"/>
      <c r="I270" s="60"/>
      <c r="J270" s="60"/>
      <c r="K270" s="60"/>
      <c r="L270" s="60"/>
      <c r="M270" s="60"/>
    </row>
    <row r="271">
      <c r="A271" s="60"/>
      <c r="B271" s="60"/>
      <c r="C271" s="60"/>
      <c r="D271" s="60"/>
      <c r="E271" s="60"/>
      <c r="F271" s="60"/>
      <c r="G271" s="67"/>
      <c r="H271" s="60"/>
      <c r="I271" s="60"/>
      <c r="J271" s="60"/>
      <c r="K271" s="60"/>
      <c r="L271" s="60"/>
      <c r="M271" s="60"/>
    </row>
    <row r="272">
      <c r="A272" s="60"/>
      <c r="B272" s="60"/>
      <c r="C272" s="60"/>
      <c r="D272" s="60"/>
      <c r="E272" s="60"/>
      <c r="F272" s="60"/>
      <c r="G272" s="67"/>
      <c r="H272" s="60"/>
      <c r="I272" s="60"/>
      <c r="J272" s="60"/>
      <c r="K272" s="60"/>
      <c r="L272" s="60"/>
      <c r="M272" s="60"/>
    </row>
    <row r="273">
      <c r="A273" s="60"/>
      <c r="B273" s="60"/>
      <c r="C273" s="60"/>
      <c r="D273" s="68"/>
      <c r="E273" s="69" t="s">
        <v>92</v>
      </c>
    </row>
    <row r="274">
      <c r="A274" s="70" t="s">
        <v>93</v>
      </c>
      <c r="B274" s="60"/>
      <c r="C274" s="70" t="s">
        <v>94</v>
      </c>
      <c r="D274" s="68"/>
      <c r="E274" s="71" t="s">
        <v>95</v>
      </c>
      <c r="F274" s="72" t="s">
        <v>96</v>
      </c>
      <c r="G274" s="67" t="s">
        <v>97</v>
      </c>
      <c r="H274" s="60" t="s">
        <v>98</v>
      </c>
      <c r="I274" s="60" t="s">
        <v>99</v>
      </c>
      <c r="J274" s="60" t="s">
        <v>638</v>
      </c>
      <c r="K274" s="60" t="s">
        <v>639</v>
      </c>
      <c r="L274" s="60" t="s">
        <v>640</v>
      </c>
      <c r="M274" s="60" t="s">
        <v>641</v>
      </c>
    </row>
    <row r="275">
      <c r="A275" s="70" t="s">
        <v>102</v>
      </c>
      <c r="B275" s="73">
        <v>0.0</v>
      </c>
      <c r="C275" s="70" t="s">
        <v>103</v>
      </c>
      <c r="D275" s="74">
        <v>0.6</v>
      </c>
      <c r="E275" s="75">
        <v>0.1626</v>
      </c>
      <c r="F275" s="76">
        <v>0.05</v>
      </c>
      <c r="G275" s="77">
        <f t="shared" ref="G275:G361" si="7">0.5/3</f>
        <v>0.1666666667</v>
      </c>
      <c r="H275" s="78">
        <f>A!$B$3 * 3</f>
        <v>224.9868</v>
      </c>
      <c r="I275" s="78">
        <f>A!$B$2*E275</f>
        <v>100.2653692</v>
      </c>
      <c r="J275" s="78">
        <f>F275 * (D275*I275-(A!$B$4*(G275+B275/H275)^(1/2)))</f>
        <v>2.844661758</v>
      </c>
      <c r="K275" s="79">
        <f>F275 * ((D275+L275)*I275-(A!$B$4*(G275+(B275+J275)/H275)^(1/2)))</f>
        <v>2.838580863</v>
      </c>
      <c r="L275" s="78">
        <f>F275 * (B275*(A!$B$8-D275)/(A!$B$12*A!$B$10))</f>
        <v>0</v>
      </c>
      <c r="M275" s="78">
        <f>F275 * ((B275+J275)*(A!$B$8-(D275+L275))/(A!$B$12*A!$B$10))</f>
        <v>0.0006856661015</v>
      </c>
    </row>
    <row r="276">
      <c r="A276" s="70" t="s">
        <v>104</v>
      </c>
      <c r="B276" s="78">
        <f t="shared" ref="B276:B361" si="8">B275 + (J275+K275)/2</f>
        <v>2.841621311</v>
      </c>
      <c r="C276" s="70" t="s">
        <v>105</v>
      </c>
      <c r="D276" s="80">
        <f t="shared" ref="D276:D361" si="9">D275 + (L275+M275)/2</f>
        <v>0.6003428331</v>
      </c>
      <c r="E276" s="75">
        <v>0.1626</v>
      </c>
      <c r="F276" s="76">
        <v>0.05</v>
      </c>
      <c r="G276" s="77">
        <f t="shared" si="7"/>
        <v>0.1666666667</v>
      </c>
      <c r="H276" s="78">
        <f>A!$B$3 * 3</f>
        <v>224.9868</v>
      </c>
      <c r="I276" s="78">
        <f>A!$B$2*E276</f>
        <v>100.2653692</v>
      </c>
      <c r="J276" s="78">
        <f>F276 * (D276*I276-(A!$B$4*(G276+B276/H276)^(1/2)))</f>
        <v>2.84030596</v>
      </c>
      <c r="K276" s="79">
        <f>F276 * ((D276+L276)*I276-(A!$B$4*(G276+(B276+J276)/H276)^(1/2)))</f>
        <v>2.83787439</v>
      </c>
      <c r="L276" s="78">
        <f>F276 * (B276*(A!$B$8-D276)/(A!$B$12*A!$B$10))</f>
        <v>0.0006841505181</v>
      </c>
      <c r="M276" s="78">
        <f>F276 * ((B276+J276)*(A!$B$8-(D276+L276))/(A!$B$12*A!$B$10))</f>
        <v>0.001364861092</v>
      </c>
    </row>
    <row r="277">
      <c r="A277" s="70" t="s">
        <v>106</v>
      </c>
      <c r="B277" s="78">
        <f t="shared" si="8"/>
        <v>5.680711486</v>
      </c>
      <c r="C277" s="70" t="s">
        <v>107</v>
      </c>
      <c r="D277" s="80">
        <f t="shared" si="9"/>
        <v>0.6013673389</v>
      </c>
      <c r="E277" s="75">
        <v>0.1626</v>
      </c>
      <c r="F277" s="76">
        <v>0.05</v>
      </c>
      <c r="G277" s="77">
        <f t="shared" si="7"/>
        <v>0.1666666667</v>
      </c>
      <c r="H277" s="78">
        <f>A!$B$3 * 3</f>
        <v>224.9868</v>
      </c>
      <c r="I277" s="78">
        <f>A!$B$2*E277</f>
        <v>100.2653692</v>
      </c>
      <c r="J277" s="78">
        <f>F277 * (D277*I277-(A!$B$4*(G277+B277/H277)^(1/2)))</f>
        <v>2.83958315</v>
      </c>
      <c r="K277" s="79">
        <f>F277 * ((D277+L277)*I277-(A!$B$4*(G277+(B277+J277)/H277)^(1/2)))</f>
        <v>2.840746066</v>
      </c>
      <c r="L277" s="78">
        <f>F277 * (B277*(A!$B$8-D277)/(A!$B$12*A!$B$10))</f>
        <v>0.001363015601</v>
      </c>
      <c r="M277" s="78">
        <f>F277 * ((B277+J277)*(A!$B$8-(D277+L277))/(A!$B$12*A!$B$10))</f>
        <v>0.002035007285</v>
      </c>
    </row>
    <row r="278">
      <c r="A278" s="70" t="s">
        <v>108</v>
      </c>
      <c r="B278" s="78">
        <f t="shared" si="8"/>
        <v>8.520876094</v>
      </c>
      <c r="C278" s="70" t="s">
        <v>109</v>
      </c>
      <c r="D278" s="80">
        <f t="shared" si="9"/>
        <v>0.6030663503</v>
      </c>
      <c r="E278" s="75">
        <v>0.1626</v>
      </c>
      <c r="F278" s="76">
        <v>0.05</v>
      </c>
      <c r="G278" s="77">
        <f t="shared" si="7"/>
        <v>0.1666666667</v>
      </c>
      <c r="H278" s="78">
        <f>A!$B$3 * 3</f>
        <v>224.9868</v>
      </c>
      <c r="I278" s="78">
        <f>A!$B$2*E278</f>
        <v>100.2653692</v>
      </c>
      <c r="J278" s="78">
        <f>F278 * (D278*I278-(A!$B$4*(G278+B278/H278)^(1/2)))</f>
        <v>2.842429361</v>
      </c>
      <c r="K278" s="79">
        <f>F278 * ((D278+L278)*I278-(A!$B$4*(G278+(B278+J278)/H278)^(1/2)))</f>
        <v>2.847117328</v>
      </c>
      <c r="L278" s="78">
        <f>F278 * (B278*(A!$B$8-D278)/(A!$B$12*A!$B$10))</f>
        <v>0.002032845891</v>
      </c>
      <c r="M278" s="78">
        <f>F278 * ((B278+J278)*(A!$B$8-(D278+L278))/(A!$B$12*A!$B$10))</f>
        <v>0.00269241144</v>
      </c>
    </row>
    <row r="279">
      <c r="A279" s="70" t="s">
        <v>110</v>
      </c>
      <c r="B279" s="78">
        <f t="shared" si="8"/>
        <v>11.36564944</v>
      </c>
      <c r="C279" s="70" t="s">
        <v>111</v>
      </c>
      <c r="D279" s="80">
        <f t="shared" si="9"/>
        <v>0.605428979</v>
      </c>
      <c r="E279" s="75">
        <v>0.1626</v>
      </c>
      <c r="F279" s="76">
        <v>0.05</v>
      </c>
      <c r="G279" s="77">
        <f t="shared" si="7"/>
        <v>0.1666666667</v>
      </c>
      <c r="H279" s="78">
        <f>A!$B$3 * 3</f>
        <v>224.9868</v>
      </c>
      <c r="I279" s="78">
        <f>A!$B$2*E279</f>
        <v>100.2653692</v>
      </c>
      <c r="J279" s="78">
        <f>F279 * (D279*I279-(A!$B$4*(G279+B279/H279)^(1/2)))</f>
        <v>2.848766146</v>
      </c>
      <c r="K279" s="79">
        <f>F279 * ((D279+L279)*I279-(A!$B$4*(G279+(B279+J279)/H279)^(1/2)))</f>
        <v>2.85689463</v>
      </c>
      <c r="L279" s="78">
        <f>F279 * (B279*(A!$B$8-D279)/(A!$B$12*A!$B$10))</f>
        <v>0.00268995532</v>
      </c>
      <c r="M279" s="78">
        <f>F279 * ((B279+J279)*(A!$B$8-(D279+L279))/(A!$B$12*A!$B$10))</f>
        <v>0.003333463635</v>
      </c>
    </row>
    <row r="280">
      <c r="A280" s="70" t="s">
        <v>112</v>
      </c>
      <c r="B280" s="81">
        <f t="shared" si="8"/>
        <v>14.21847983</v>
      </c>
      <c r="C280" s="70" t="s">
        <v>113</v>
      </c>
      <c r="D280" s="80">
        <f t="shared" si="9"/>
        <v>0.6084406884</v>
      </c>
      <c r="E280" s="79">
        <v>0.0</v>
      </c>
      <c r="F280" s="82">
        <v>0.05</v>
      </c>
      <c r="G280" s="77">
        <f t="shared" si="7"/>
        <v>0.1666666667</v>
      </c>
      <c r="H280" s="78">
        <f>A!$B$3 * 3</f>
        <v>224.9868</v>
      </c>
      <c r="I280" s="78">
        <f>A!$B$2*E280</f>
        <v>0</v>
      </c>
      <c r="J280" s="78">
        <f>F280 * (D280*I280-(A!$B$4*(G280+B280/H280)^(1/2)))</f>
        <v>-0.1917763772</v>
      </c>
      <c r="K280" s="79">
        <f>F280 * ((D280+L280)*I280-(A!$B$4*(G280+(B280+J280)/H280)^(1/2)))</f>
        <v>-0.1914204706</v>
      </c>
      <c r="L280" s="78">
        <f>F280 * (B280*(A!$B$8-D280)/(A!$B$12*A!$B$10))</f>
        <v>0.003330741069</v>
      </c>
      <c r="M280" s="78">
        <f>F280 * ((B280+J280)*(A!$B$8-(D280+L280))/(A!$B$12*A!$B$10))</f>
        <v>0.003248279811</v>
      </c>
    </row>
    <row r="281">
      <c r="A281" s="70" t="s">
        <v>114</v>
      </c>
      <c r="B281" s="78">
        <f t="shared" si="8"/>
        <v>14.0268814</v>
      </c>
      <c r="C281" s="70" t="s">
        <v>115</v>
      </c>
      <c r="D281" s="80">
        <f t="shared" si="9"/>
        <v>0.6117301989</v>
      </c>
      <c r="E281" s="79">
        <v>0.0</v>
      </c>
      <c r="F281" s="82">
        <v>0.05</v>
      </c>
      <c r="G281" s="77">
        <f t="shared" si="7"/>
        <v>0.1666666667</v>
      </c>
      <c r="H281" s="78">
        <f>A!$B$3 * 3</f>
        <v>224.9868</v>
      </c>
      <c r="I281" s="78">
        <f>A!$B$2*E281</f>
        <v>0</v>
      </c>
      <c r="J281" s="78">
        <f>F281 * (D281*I281-(A!$B$4*(G281+B281/H281)^(1/2)))</f>
        <v>-0.1914208011</v>
      </c>
      <c r="K281" s="79">
        <f>F281 * ((D281+L281)*I281-(A!$B$4*(G281+(B281+J281)/H281)^(1/2)))</f>
        <v>-0.1910648938</v>
      </c>
      <c r="L281" s="78">
        <f>F281 * (B281*(A!$B$8-D281)/(A!$B$12*A!$B$10))</f>
        <v>0.003248785689</v>
      </c>
      <c r="M281" s="78">
        <f>F281 * ((B281+J281)*(A!$B$8-(D281+L281))/(A!$B$12*A!$B$10))</f>
        <v>0.003168336458</v>
      </c>
    </row>
    <row r="282">
      <c r="A282" s="70" t="s">
        <v>116</v>
      </c>
      <c r="B282" s="78">
        <f t="shared" si="8"/>
        <v>13.83563856</v>
      </c>
      <c r="C282" s="70" t="s">
        <v>117</v>
      </c>
      <c r="D282" s="80">
        <f t="shared" si="9"/>
        <v>0.61493876</v>
      </c>
      <c r="E282" s="79">
        <v>0.0</v>
      </c>
      <c r="F282" s="82">
        <v>0.05</v>
      </c>
      <c r="G282" s="77">
        <f t="shared" si="7"/>
        <v>0.1666666667</v>
      </c>
      <c r="H282" s="78">
        <f>A!$B$3 * 3</f>
        <v>224.9868</v>
      </c>
      <c r="I282" s="78">
        <f>A!$B$2*E282</f>
        <v>0</v>
      </c>
      <c r="J282" s="78">
        <f>F282 * (D282*I282-(A!$B$4*(G282+B282/H282)^(1/2)))</f>
        <v>-0.191065225</v>
      </c>
      <c r="K282" s="79">
        <f>F282 * ((D282+L282)*I282-(A!$B$4*(G282+(B282+J282)/H282)^(1/2)))</f>
        <v>-0.1907093171</v>
      </c>
      <c r="L282" s="78">
        <f>F282 * (B282*(A!$B$8-D282)/(A!$B$12*A!$B$10))</f>
        <v>0.003168824358</v>
      </c>
      <c r="M282" s="78">
        <f>F282 * ((B282+J282)*(A!$B$8-(D282+L282))/(A!$B$12*A!$B$10))</f>
        <v>0.003090324898</v>
      </c>
    </row>
    <row r="283">
      <c r="A283" s="70" t="s">
        <v>118</v>
      </c>
      <c r="B283" s="78">
        <f t="shared" si="8"/>
        <v>13.64475128</v>
      </c>
      <c r="C283" s="70" t="s">
        <v>119</v>
      </c>
      <c r="D283" s="80">
        <f t="shared" si="9"/>
        <v>0.6180683346</v>
      </c>
      <c r="E283" s="79">
        <v>0.0</v>
      </c>
      <c r="F283" s="82">
        <v>0.05</v>
      </c>
      <c r="G283" s="77">
        <f t="shared" si="7"/>
        <v>0.1666666667</v>
      </c>
      <c r="H283" s="78">
        <f>A!$B$3 * 3</f>
        <v>224.9868</v>
      </c>
      <c r="I283" s="78">
        <f>A!$B$2*E283</f>
        <v>0</v>
      </c>
      <c r="J283" s="78">
        <f>F283 * (D283*I283-(A!$B$4*(G283+B283/H283)^(1/2)))</f>
        <v>-0.1907096489</v>
      </c>
      <c r="K283" s="79">
        <f>F283 * ((D283+L283)*I283-(A!$B$4*(G283+(B283+J283)/H283)^(1/2)))</f>
        <v>-0.1903537404</v>
      </c>
      <c r="L283" s="78">
        <f>F283 * (B283*(A!$B$8-D283)/(A!$B$12*A!$B$10))</f>
        <v>0.003090795494</v>
      </c>
      <c r="M283" s="78">
        <f>F283 * ((B283+J283)*(A!$B$8-(D283+L283))/(A!$B$12*A!$B$10))</f>
        <v>0.003014185568</v>
      </c>
    </row>
    <row r="284">
      <c r="A284" s="70" t="s">
        <v>120</v>
      </c>
      <c r="B284" s="78">
        <f t="shared" si="8"/>
        <v>13.45421959</v>
      </c>
      <c r="C284" s="70" t="s">
        <v>121</v>
      </c>
      <c r="D284" s="80">
        <f t="shared" si="9"/>
        <v>0.6211208251</v>
      </c>
      <c r="E284" s="79">
        <v>0.0</v>
      </c>
      <c r="F284" s="82">
        <v>0.05</v>
      </c>
      <c r="G284" s="77">
        <f t="shared" si="7"/>
        <v>0.1666666667</v>
      </c>
      <c r="H284" s="78">
        <f>A!$B$3 * 3</f>
        <v>224.9868</v>
      </c>
      <c r="I284" s="78">
        <f>A!$B$2*E284</f>
        <v>0</v>
      </c>
      <c r="J284" s="78">
        <f>F284 * (D284*I284-(A!$B$4*(G284+B284/H284)^(1/2)))</f>
        <v>-0.1903540728</v>
      </c>
      <c r="K284" s="79">
        <f>F284 * ((D284+L284)*I284-(A!$B$4*(G284+(B284+J284)/H284)^(1/2)))</f>
        <v>-0.1899981637</v>
      </c>
      <c r="L284" s="78">
        <f>F284 * (B284*(A!$B$8-D284)/(A!$B$12*A!$B$10))</f>
        <v>0.003014639507</v>
      </c>
      <c r="M284" s="78">
        <f>F284 * ((B284+J284)*(A!$B$8-(D284+L284))/(A!$B$12*A!$B$10))</f>
        <v>0.002939860829</v>
      </c>
    </row>
    <row r="285">
      <c r="A285" s="70" t="s">
        <v>122</v>
      </c>
      <c r="B285" s="78">
        <f t="shared" si="8"/>
        <v>13.26404347</v>
      </c>
      <c r="C285" s="70" t="s">
        <v>123</v>
      </c>
      <c r="D285" s="80">
        <f t="shared" si="9"/>
        <v>0.6240980753</v>
      </c>
      <c r="E285" s="79">
        <v>0.0</v>
      </c>
      <c r="F285" s="82">
        <v>0.05</v>
      </c>
      <c r="G285" s="77">
        <f t="shared" si="7"/>
        <v>0.1666666667</v>
      </c>
      <c r="H285" s="78">
        <f>A!$B$3 * 3</f>
        <v>224.9868</v>
      </c>
      <c r="I285" s="78">
        <f>A!$B$2*E285</f>
        <v>0</v>
      </c>
      <c r="J285" s="78">
        <f>F285 * (D285*I285-(A!$B$4*(G285+B285/H285)^(1/2)))</f>
        <v>-0.1899984967</v>
      </c>
      <c r="K285" s="79">
        <f>F285 * ((D285+L285)*I285-(A!$B$4*(G285+(B285+J285)/H285)^(1/2)))</f>
        <v>-0.1896425869</v>
      </c>
      <c r="L285" s="78">
        <f>F285 * (B285*(A!$B$8-D285)/(A!$B$12*A!$B$10))</f>
        <v>0.002940298731</v>
      </c>
      <c r="M285" s="78">
        <f>F285 * ((B285+J285)*(A!$B$8-(D285+L285))/(A!$B$12*A!$B$10))</f>
        <v>0.002867294891</v>
      </c>
    </row>
    <row r="286">
      <c r="A286" s="70" t="s">
        <v>124</v>
      </c>
      <c r="B286" s="78">
        <f t="shared" si="8"/>
        <v>13.07422293</v>
      </c>
      <c r="C286" s="70" t="s">
        <v>125</v>
      </c>
      <c r="D286" s="80">
        <f t="shared" si="9"/>
        <v>0.6270018721</v>
      </c>
      <c r="E286" s="79">
        <v>0.0</v>
      </c>
      <c r="F286" s="82">
        <v>0.05</v>
      </c>
      <c r="G286" s="77">
        <f t="shared" si="7"/>
        <v>0.1666666667</v>
      </c>
      <c r="H286" s="78">
        <f>A!$B$3 * 3</f>
        <v>224.9868</v>
      </c>
      <c r="I286" s="78">
        <f>A!$B$2*E286</f>
        <v>0</v>
      </c>
      <c r="J286" s="78">
        <f>F286 * (D286*I286-(A!$B$4*(G286+B286/H286)^(1/2)))</f>
        <v>-0.1896429206</v>
      </c>
      <c r="K286" s="79">
        <f>F286 * ((D286+L286)*I286-(A!$B$4*(G286+(B286+J286)/H286)^(1/2)))</f>
        <v>-0.1892870102</v>
      </c>
      <c r="L286" s="78">
        <f>F286 * (B286*(A!$B$8-D286)/(A!$B$12*A!$B$10))</f>
        <v>0.002867717355</v>
      </c>
      <c r="M286" s="78">
        <f>F286 * ((B286+J286)*(A!$B$8-(D286+L286))/(A!$B$12*A!$B$10))</f>
        <v>0.002796433751</v>
      </c>
    </row>
    <row r="287">
      <c r="A287" s="70" t="s">
        <v>126</v>
      </c>
      <c r="B287" s="78">
        <f t="shared" si="8"/>
        <v>12.88475796</v>
      </c>
      <c r="C287" s="70" t="s">
        <v>127</v>
      </c>
      <c r="D287" s="80">
        <f t="shared" si="9"/>
        <v>0.6298339476</v>
      </c>
      <c r="E287" s="79">
        <v>0.0</v>
      </c>
      <c r="F287" s="82">
        <v>0.05</v>
      </c>
      <c r="G287" s="77">
        <f t="shared" si="7"/>
        <v>0.1666666667</v>
      </c>
      <c r="H287" s="78">
        <f>A!$B$3 * 3</f>
        <v>224.9868</v>
      </c>
      <c r="I287" s="78">
        <f>A!$B$2*E287</f>
        <v>0</v>
      </c>
      <c r="J287" s="78">
        <f>F287 * (D287*I287-(A!$B$4*(G287+B287/H287)^(1/2)))</f>
        <v>-0.1892873445</v>
      </c>
      <c r="K287" s="79">
        <f>F287 * ((D287+L287)*I287-(A!$B$4*(G287+(B287+J287)/H287)^(1/2)))</f>
        <v>-0.1889314335</v>
      </c>
      <c r="L287" s="78">
        <f>F287 * (B287*(A!$B$8-D287)/(A!$B$12*A!$B$10))</f>
        <v>0.002796841349</v>
      </c>
      <c r="M287" s="78">
        <f>F287 * ((B287+J287)*(A!$B$8-(D287+L287))/(A!$B$12*A!$B$10))</f>
        <v>0.002727225124</v>
      </c>
    </row>
    <row r="288">
      <c r="A288" s="70" t="s">
        <v>128</v>
      </c>
      <c r="B288" s="78">
        <f t="shared" si="8"/>
        <v>12.69564858</v>
      </c>
      <c r="C288" s="70" t="s">
        <v>129</v>
      </c>
      <c r="D288" s="80">
        <f t="shared" si="9"/>
        <v>0.6325959809</v>
      </c>
      <c r="E288" s="79">
        <v>0.0</v>
      </c>
      <c r="F288" s="82">
        <v>0.05</v>
      </c>
      <c r="G288" s="77">
        <f t="shared" si="7"/>
        <v>0.1666666667</v>
      </c>
      <c r="H288" s="78">
        <f>A!$B$3 * 3</f>
        <v>224.9868</v>
      </c>
      <c r="I288" s="78">
        <f>A!$B$2*E288</f>
        <v>0</v>
      </c>
      <c r="J288" s="78">
        <f>F288 * (D288*I288-(A!$B$4*(G288+B288/H288)^(1/2)))</f>
        <v>-0.1889317684</v>
      </c>
      <c r="K288" s="79">
        <f>F288 * ((D288+L288)*I288-(A!$B$4*(G288+(B288+J288)/H288)^(1/2)))</f>
        <v>-0.1885758567</v>
      </c>
      <c r="L288" s="78">
        <f>F288 * (B288*(A!$B$8-D288)/(A!$B$12*A!$B$10))</f>
        <v>0.002727618407</v>
      </c>
      <c r="M288" s="78">
        <f>F288 * ((B288+J288)*(A!$B$8-(D288+L288))/(A!$B$12*A!$B$10))</f>
        <v>0.002659618383</v>
      </c>
    </row>
    <row r="289">
      <c r="A289" s="70" t="s">
        <v>130</v>
      </c>
      <c r="B289" s="78">
        <f t="shared" si="8"/>
        <v>12.50689476</v>
      </c>
      <c r="C289" s="70" t="s">
        <v>131</v>
      </c>
      <c r="D289" s="80">
        <f t="shared" si="9"/>
        <v>0.6352895993</v>
      </c>
      <c r="E289" s="79">
        <v>0.0</v>
      </c>
      <c r="F289" s="82">
        <v>0.05</v>
      </c>
      <c r="G289" s="77">
        <f t="shared" si="7"/>
        <v>0.1666666667</v>
      </c>
      <c r="H289" s="78">
        <f>A!$B$3 * 3</f>
        <v>224.9868</v>
      </c>
      <c r="I289" s="78">
        <f>A!$B$2*E289</f>
        <v>0</v>
      </c>
      <c r="J289" s="78">
        <f>F289 * (D289*I289-(A!$B$4*(G289+B289/H289)^(1/2)))</f>
        <v>-0.1885761923</v>
      </c>
      <c r="K289" s="79">
        <f>F289 * ((D289+L289)*I289-(A!$B$4*(G289+(B289+J289)/H289)^(1/2)))</f>
        <v>-0.18822028</v>
      </c>
      <c r="L289" s="78">
        <f>F289 * (B289*(A!$B$8-D289)/(A!$B$12*A!$B$10))</f>
        <v>0.002659997882</v>
      </c>
      <c r="M289" s="78">
        <f>F289 * ((B289+J289)*(A!$B$8-(D289+L289))/(A!$B$12*A!$B$10))</f>
        <v>0.002593564499</v>
      </c>
    </row>
    <row r="290">
      <c r="A290" s="70" t="s">
        <v>132</v>
      </c>
      <c r="B290" s="78">
        <f t="shared" si="8"/>
        <v>12.31849653</v>
      </c>
      <c r="C290" s="70" t="s">
        <v>133</v>
      </c>
      <c r="D290" s="80">
        <f t="shared" si="9"/>
        <v>0.6379163805</v>
      </c>
      <c r="E290" s="79">
        <v>0.0</v>
      </c>
      <c r="F290" s="82">
        <v>0.05</v>
      </c>
      <c r="G290" s="77">
        <f t="shared" si="7"/>
        <v>0.1666666667</v>
      </c>
      <c r="H290" s="78">
        <f>A!$B$3 * 3</f>
        <v>224.9868</v>
      </c>
      <c r="I290" s="78">
        <f>A!$B$2*E290</f>
        <v>0</v>
      </c>
      <c r="J290" s="78">
        <f>F290 * (D290*I290-(A!$B$4*(G290+B290/H290)^(1/2)))</f>
        <v>-0.1882206162</v>
      </c>
      <c r="K290" s="79">
        <f>F290 * ((D290+L290)*I290-(A!$B$4*(G290+(B290+J290)/H290)^(1/2)))</f>
        <v>-0.1878647033</v>
      </c>
      <c r="L290" s="78">
        <f>F290 * (B290*(A!$B$8-D290)/(A!$B$12*A!$B$10))</f>
        <v>0.002593930724</v>
      </c>
      <c r="M290" s="78">
        <f>F290 * ((B290+J290)*(A!$B$8-(D290+L290))/(A!$B$12*A!$B$10))</f>
        <v>0.002529015985</v>
      </c>
    </row>
    <row r="291">
      <c r="A291" s="70" t="s">
        <v>134</v>
      </c>
      <c r="B291" s="78">
        <f t="shared" si="8"/>
        <v>12.13045387</v>
      </c>
      <c r="C291" s="70" t="s">
        <v>135</v>
      </c>
      <c r="D291" s="80">
        <f t="shared" si="9"/>
        <v>0.6404778538</v>
      </c>
      <c r="E291" s="79">
        <v>0.0</v>
      </c>
      <c r="F291" s="82">
        <v>0.05</v>
      </c>
      <c r="G291" s="77">
        <f t="shared" si="7"/>
        <v>0.1666666667</v>
      </c>
      <c r="H291" s="78">
        <f>A!$B$3 * 3</f>
        <v>224.9868</v>
      </c>
      <c r="I291" s="78">
        <f>A!$B$2*E291</f>
        <v>0</v>
      </c>
      <c r="J291" s="78">
        <f>F291 * (D291*I291-(A!$B$4*(G291+B291/H291)^(1/2)))</f>
        <v>-0.1878650401</v>
      </c>
      <c r="K291" s="79">
        <f>F291 * ((D291+L291)*I291-(A!$B$4*(G291+(B291+J291)/H291)^(1/2)))</f>
        <v>-0.1875091265</v>
      </c>
      <c r="L291" s="78">
        <f>F291 * (B291*(A!$B$8-D291)/(A!$B$12*A!$B$10))</f>
        <v>0.002529369424</v>
      </c>
      <c r="M291" s="78">
        <f>F291 * ((B291+J291)*(A!$B$8-(D291+L291))/(A!$B$12*A!$B$10))</f>
        <v>0.002465926836</v>
      </c>
    </row>
    <row r="292">
      <c r="A292" s="70" t="s">
        <v>136</v>
      </c>
      <c r="B292" s="78">
        <f t="shared" si="8"/>
        <v>11.94276678</v>
      </c>
      <c r="C292" s="70" t="s">
        <v>137</v>
      </c>
      <c r="D292" s="80">
        <f t="shared" si="9"/>
        <v>0.642975502</v>
      </c>
      <c r="E292" s="79">
        <v>0.0</v>
      </c>
      <c r="F292" s="82">
        <v>0.05</v>
      </c>
      <c r="G292" s="77">
        <f t="shared" si="7"/>
        <v>0.1666666667</v>
      </c>
      <c r="H292" s="78">
        <f>A!$B$3 * 3</f>
        <v>224.9868</v>
      </c>
      <c r="I292" s="78">
        <f>A!$B$2*E292</f>
        <v>0</v>
      </c>
      <c r="J292" s="78">
        <f>F292 * (D292*I292-(A!$B$4*(G292+B292/H292)^(1/2)))</f>
        <v>-0.187509464</v>
      </c>
      <c r="K292" s="79">
        <f>F292 * ((D292+L292)*I292-(A!$B$4*(G292+(B292+J292)/H292)^(1/2)))</f>
        <v>-0.1871535498</v>
      </c>
      <c r="L292" s="78">
        <f>F292 * (B292*(A!$B$8-D292)/(A!$B$12*A!$B$10))</f>
        <v>0.002466267961</v>
      </c>
      <c r="M292" s="78">
        <f>F292 * ((B292+J292)*(A!$B$8-(D292+L292))/(A!$B$12*A!$B$10))</f>
        <v>0.00240425248</v>
      </c>
    </row>
    <row r="293">
      <c r="A293" s="70" t="s">
        <v>138</v>
      </c>
      <c r="B293" s="78">
        <f t="shared" si="8"/>
        <v>11.75543528</v>
      </c>
      <c r="C293" s="70" t="s">
        <v>139</v>
      </c>
      <c r="D293" s="80">
        <f t="shared" si="9"/>
        <v>0.6454107622</v>
      </c>
      <c r="E293" s="79">
        <v>0.0</v>
      </c>
      <c r="F293" s="82">
        <v>0.05</v>
      </c>
      <c r="G293" s="77">
        <f t="shared" si="7"/>
        <v>0.1666666667</v>
      </c>
      <c r="H293" s="78">
        <f>A!$B$3 * 3</f>
        <v>224.9868</v>
      </c>
      <c r="I293" s="78">
        <f>A!$B$2*E293</f>
        <v>0</v>
      </c>
      <c r="J293" s="78">
        <f>F293 * (D293*I293-(A!$B$4*(G293+B293/H293)^(1/2)))</f>
        <v>-0.1871538879</v>
      </c>
      <c r="K293" s="79">
        <f>F293 * ((D293+L293)*I293-(A!$B$4*(G293+(B293+J293)/H293)^(1/2)))</f>
        <v>-0.1867979731</v>
      </c>
      <c r="L293" s="78">
        <f>F293 * (B293*(A!$B$8-D293)/(A!$B$12*A!$B$10))</f>
        <v>0.002404581743</v>
      </c>
      <c r="M293" s="78">
        <f>F293 * ((B293+J293)*(A!$B$8-(D293+L293))/(A!$B$12*A!$B$10))</f>
        <v>0.002343949726</v>
      </c>
    </row>
    <row r="294">
      <c r="A294" s="70" t="s">
        <v>140</v>
      </c>
      <c r="B294" s="78">
        <f t="shared" si="8"/>
        <v>11.56845935</v>
      </c>
      <c r="C294" s="70" t="s">
        <v>141</v>
      </c>
      <c r="D294" s="80">
        <f t="shared" si="9"/>
        <v>0.6477850279</v>
      </c>
      <c r="E294" s="79">
        <v>0.0</v>
      </c>
      <c r="F294" s="82">
        <v>0.05</v>
      </c>
      <c r="G294" s="77">
        <f t="shared" si="7"/>
        <v>0.1666666667</v>
      </c>
      <c r="H294" s="78">
        <f>A!$B$3 * 3</f>
        <v>224.9868</v>
      </c>
      <c r="I294" s="78">
        <f>A!$B$2*E294</f>
        <v>0</v>
      </c>
      <c r="J294" s="78">
        <f>F294 * (D294*I294-(A!$B$4*(G294+B294/H294)^(1/2)))</f>
        <v>-0.1867983118</v>
      </c>
      <c r="K294" s="79">
        <f>F294 * ((D294+L294)*I294-(A!$B$4*(G294+(B294+J294)/H294)^(1/2)))</f>
        <v>-0.1864423963</v>
      </c>
      <c r="L294" s="78">
        <f>F294 * (B294*(A!$B$8-D294)/(A!$B$12*A!$B$10))</f>
        <v>0.002344267563</v>
      </c>
      <c r="M294" s="78">
        <f>F294 * ((B294+J294)*(A!$B$8-(D294+L294))/(A!$B$12*A!$B$10))</f>
        <v>0.002284976714</v>
      </c>
    </row>
    <row r="295">
      <c r="A295" s="70" t="s">
        <v>142</v>
      </c>
      <c r="B295" s="78">
        <f t="shared" si="8"/>
        <v>11.38183899</v>
      </c>
      <c r="C295" s="70" t="s">
        <v>143</v>
      </c>
      <c r="D295" s="80">
        <f t="shared" si="9"/>
        <v>0.65009965</v>
      </c>
      <c r="E295" s="79">
        <v>0.0</v>
      </c>
      <c r="F295" s="82">
        <v>0.05</v>
      </c>
      <c r="G295" s="77">
        <f t="shared" si="7"/>
        <v>0.1666666667</v>
      </c>
      <c r="H295" s="78">
        <f>A!$B$3 * 3</f>
        <v>224.9868</v>
      </c>
      <c r="I295" s="78">
        <f>A!$B$2*E295</f>
        <v>0</v>
      </c>
      <c r="J295" s="78">
        <f>F295 * (D295*I295-(A!$B$4*(G295+B295/H295)^(1/2)))</f>
        <v>-0.1864427357</v>
      </c>
      <c r="K295" s="79">
        <f>F295 * ((D295+L295)*I295-(A!$B$4*(G295+(B295+J295)/H295)^(1/2)))</f>
        <v>-0.1860868196</v>
      </c>
      <c r="L295" s="78">
        <f>F295 * (B295*(A!$B$8-D295)/(A!$B$12*A!$B$10))</f>
        <v>0.002285283542</v>
      </c>
      <c r="M295" s="78">
        <f>F295 * ((B295+J295)*(A!$B$8-(D295+L295))/(A!$B$12*A!$B$10))</f>
        <v>0.002227292866</v>
      </c>
    </row>
    <row r="296">
      <c r="A296" s="70" t="s">
        <v>144</v>
      </c>
      <c r="B296" s="78">
        <f t="shared" si="8"/>
        <v>11.19557421</v>
      </c>
      <c r="C296" s="70" t="s">
        <v>145</v>
      </c>
      <c r="D296" s="80">
        <f t="shared" si="9"/>
        <v>0.6523559382</v>
      </c>
      <c r="E296" s="79">
        <v>0.0</v>
      </c>
      <c r="F296" s="82">
        <v>0.05</v>
      </c>
      <c r="G296" s="77">
        <f t="shared" si="7"/>
        <v>0.1666666667</v>
      </c>
      <c r="H296" s="78">
        <f>A!$B$3 * 3</f>
        <v>224.9868</v>
      </c>
      <c r="I296" s="78">
        <f>A!$B$2*E296</f>
        <v>0</v>
      </c>
      <c r="J296" s="78">
        <f>F296 * (D296*I296-(A!$B$4*(G296+B296/H296)^(1/2)))</f>
        <v>-0.1860871596</v>
      </c>
      <c r="K296" s="79">
        <f>F296 * ((D296+L296)*I296-(A!$B$4*(G296+(B296+J296)/H296)^(1/2)))</f>
        <v>-0.1857312428</v>
      </c>
      <c r="L296" s="78">
        <f>F296 * (B296*(A!$B$8-D296)/(A!$B$12*A!$B$10))</f>
        <v>0.002227589087</v>
      </c>
      <c r="M296" s="78">
        <f>F296 * ((B296+J296)*(A!$B$8-(D296+L296))/(A!$B$12*A!$B$10))</f>
        <v>0.002170858842</v>
      </c>
    </row>
    <row r="297">
      <c r="A297" s="70" t="s">
        <v>146</v>
      </c>
      <c r="B297" s="78">
        <f t="shared" si="8"/>
        <v>11.00966501</v>
      </c>
      <c r="C297" s="70" t="s">
        <v>147</v>
      </c>
      <c r="D297" s="80">
        <f t="shared" si="9"/>
        <v>0.6545551622</v>
      </c>
      <c r="E297" s="79">
        <v>0.0</v>
      </c>
      <c r="F297" s="82">
        <v>0.05</v>
      </c>
      <c r="G297" s="77">
        <f t="shared" si="7"/>
        <v>0.1666666667</v>
      </c>
      <c r="H297" s="78">
        <f>A!$B$3 * 3</f>
        <v>224.9868</v>
      </c>
      <c r="I297" s="78">
        <f>A!$B$2*E297</f>
        <v>0</v>
      </c>
      <c r="J297" s="78">
        <f>F297 * (D297*I297-(A!$B$4*(G297+B297/H297)^(1/2)))</f>
        <v>-0.1857315835</v>
      </c>
      <c r="K297" s="79">
        <f>F297 * ((D297+L297)*I297-(A!$B$4*(G297+(B297+J297)/H297)^(1/2)))</f>
        <v>-0.1853756661</v>
      </c>
      <c r="L297" s="78">
        <f>F297 * (B297*(A!$B$8-D297)/(A!$B$12*A!$B$10))</f>
        <v>0.002171144843</v>
      </c>
      <c r="M297" s="78">
        <f>F297 * ((B297+J297)*(A!$B$8-(D297+L297))/(A!$B$12*A!$B$10))</f>
        <v>0.002115636496</v>
      </c>
    </row>
    <row r="298">
      <c r="A298" s="70" t="s">
        <v>148</v>
      </c>
      <c r="B298" s="78">
        <f t="shared" si="8"/>
        <v>10.82411139</v>
      </c>
      <c r="C298" s="70" t="s">
        <v>149</v>
      </c>
      <c r="D298" s="80">
        <f t="shared" si="9"/>
        <v>0.6566985529</v>
      </c>
      <c r="E298" s="79">
        <v>0.0</v>
      </c>
      <c r="F298" s="82">
        <v>0.05</v>
      </c>
      <c r="G298" s="77">
        <f t="shared" si="7"/>
        <v>0.1666666667</v>
      </c>
      <c r="H298" s="78">
        <f>A!$B$3 * 3</f>
        <v>224.9868</v>
      </c>
      <c r="I298" s="78">
        <f>A!$B$2*E298</f>
        <v>0</v>
      </c>
      <c r="J298" s="78">
        <f>F298 * (D298*I298-(A!$B$4*(G298+B298/H298)^(1/2)))</f>
        <v>-0.1853760074</v>
      </c>
      <c r="K298" s="79">
        <f>F298 * ((D298+L298)*I298-(A!$B$4*(G298+(B298+J298)/H298)^(1/2)))</f>
        <v>-0.1850200893</v>
      </c>
      <c r="L298" s="78">
        <f>F298 * (B298*(A!$B$8-D298)/(A!$B$12*A!$B$10))</f>
        <v>0.002115912649</v>
      </c>
      <c r="M298" s="78">
        <f>F298 * ((B298+J298)*(A!$B$8-(D298+L298))/(A!$B$12*A!$B$10))</f>
        <v>0.002061588834</v>
      </c>
    </row>
    <row r="299">
      <c r="A299" s="70" t="s">
        <v>150</v>
      </c>
      <c r="B299" s="78">
        <f t="shared" si="8"/>
        <v>10.63891334</v>
      </c>
      <c r="C299" s="70" t="s">
        <v>151</v>
      </c>
      <c r="D299" s="80">
        <f t="shared" si="9"/>
        <v>0.6587873036</v>
      </c>
      <c r="E299" s="79">
        <v>0.0</v>
      </c>
      <c r="F299" s="82">
        <v>0.05</v>
      </c>
      <c r="G299" s="77">
        <f t="shared" si="7"/>
        <v>0.1666666667</v>
      </c>
      <c r="H299" s="78">
        <f>A!$B$3 * 3</f>
        <v>224.9868</v>
      </c>
      <c r="I299" s="78">
        <f>A!$B$2*E299</f>
        <v>0</v>
      </c>
      <c r="J299" s="78">
        <f>F299 * (D299*I299-(A!$B$4*(G299+B299/H299)^(1/2)))</f>
        <v>-0.1850204314</v>
      </c>
      <c r="K299" s="79">
        <f>F299 * ((D299+L299)*I299-(A!$B$4*(G299+(B299+J299)/H299)^(1/2)))</f>
        <v>-0.1846645126</v>
      </c>
      <c r="L299" s="78">
        <f>F299 * (B299*(A!$B$8-D299)/(A!$B$12*A!$B$10))</f>
        <v>0.002061855495</v>
      </c>
      <c r="M299" s="78">
        <f>F299 * ((B299+J299)*(A!$B$8-(D299+L299))/(A!$B$12*A!$B$10))</f>
        <v>0.00200867997</v>
      </c>
    </row>
    <row r="300">
      <c r="A300" s="70" t="s">
        <v>152</v>
      </c>
      <c r="B300" s="78">
        <f t="shared" si="8"/>
        <v>10.45407087</v>
      </c>
      <c r="C300" s="70" t="s">
        <v>153</v>
      </c>
      <c r="D300" s="80">
        <f t="shared" si="9"/>
        <v>0.6608225714</v>
      </c>
      <c r="E300" s="79">
        <v>0.0</v>
      </c>
      <c r="F300" s="82">
        <v>0.05</v>
      </c>
      <c r="G300" s="77">
        <f t="shared" si="7"/>
        <v>0.1666666667</v>
      </c>
      <c r="H300" s="78">
        <f>A!$B$3 * 3</f>
        <v>224.9868</v>
      </c>
      <c r="I300" s="78">
        <f>A!$B$2*E300</f>
        <v>0</v>
      </c>
      <c r="J300" s="78">
        <f>F300 * (D300*I300-(A!$B$4*(G300+B300/H300)^(1/2)))</f>
        <v>-0.1846648553</v>
      </c>
      <c r="K300" s="79">
        <f>F300 * ((D300+L300)*I300-(A!$B$4*(G300+(B300+J300)/H300)^(1/2)))</f>
        <v>-0.1843089359</v>
      </c>
      <c r="L300" s="78">
        <f>F300 * (B300*(A!$B$8-D300)/(A!$B$12*A!$B$10))</f>
        <v>0.002008937484</v>
      </c>
      <c r="M300" s="78">
        <f>F300 * ((B300+J300)*(A!$B$8-(D300+L300))/(A!$B$12*A!$B$10))</f>
        <v>0.00195687509</v>
      </c>
    </row>
    <row r="301">
      <c r="A301" s="70" t="s">
        <v>154</v>
      </c>
      <c r="B301" s="78">
        <f t="shared" si="8"/>
        <v>10.26958397</v>
      </c>
      <c r="C301" s="70" t="s">
        <v>155</v>
      </c>
      <c r="D301" s="80">
        <f t="shared" si="9"/>
        <v>0.6628054776</v>
      </c>
      <c r="E301" s="79">
        <v>0.0</v>
      </c>
      <c r="F301" s="82">
        <v>0.05</v>
      </c>
      <c r="G301" s="77">
        <f t="shared" si="7"/>
        <v>0.1666666667</v>
      </c>
      <c r="H301" s="78">
        <f>A!$B$3 * 3</f>
        <v>224.9868</v>
      </c>
      <c r="I301" s="78">
        <f>A!$B$2*E301</f>
        <v>0</v>
      </c>
      <c r="J301" s="78">
        <f>F301 * (D301*I301-(A!$B$4*(G301+B301/H301)^(1/2)))</f>
        <v>-0.1843092792</v>
      </c>
      <c r="K301" s="79">
        <f>F301 * ((D301+L301)*I301-(A!$B$4*(G301+(B301+J301)/H301)^(1/2)))</f>
        <v>-0.1839533591</v>
      </c>
      <c r="L301" s="78">
        <f>F301 * (B301*(A!$B$8-D301)/(A!$B$12*A!$B$10))</f>
        <v>0.001957123788</v>
      </c>
      <c r="M301" s="78">
        <f>F301 * ((B301+J301)*(A!$B$8-(D301+L301))/(A!$B$12*A!$B$10))</f>
        <v>0.001906140414</v>
      </c>
    </row>
    <row r="302">
      <c r="A302" s="70" t="s">
        <v>156</v>
      </c>
      <c r="B302" s="78">
        <f t="shared" si="8"/>
        <v>10.08545265</v>
      </c>
      <c r="C302" s="70" t="s">
        <v>157</v>
      </c>
      <c r="D302" s="80">
        <f t="shared" si="9"/>
        <v>0.6647371097</v>
      </c>
      <c r="E302" s="79">
        <v>0.0</v>
      </c>
      <c r="F302" s="82">
        <v>0.05</v>
      </c>
      <c r="G302" s="77">
        <f t="shared" si="7"/>
        <v>0.1666666667</v>
      </c>
      <c r="H302" s="78">
        <f>A!$B$3 * 3</f>
        <v>224.9868</v>
      </c>
      <c r="I302" s="78">
        <f>A!$B$2*E302</f>
        <v>0</v>
      </c>
      <c r="J302" s="78">
        <f>F302 * (D302*I302-(A!$B$4*(G302+B302/H302)^(1/2)))</f>
        <v>-0.1839537031</v>
      </c>
      <c r="K302" s="79">
        <f>F302 * ((D302+L302)*I302-(A!$B$4*(G302+(B302+J302)/H302)^(1/2)))</f>
        <v>-0.1835977824</v>
      </c>
      <c r="L302" s="78">
        <f>F302 * (B302*(A!$B$8-D302)/(A!$B$12*A!$B$10))</f>
        <v>0.001906380613</v>
      </c>
      <c r="M302" s="78">
        <f>F302 * ((B302+J302)*(A!$B$8-(D302+L302))/(A!$B$12*A!$B$10))</f>
        <v>0.001856443157</v>
      </c>
    </row>
    <row r="303">
      <c r="A303" s="70" t="s">
        <v>158</v>
      </c>
      <c r="B303" s="78">
        <f t="shared" si="8"/>
        <v>9.901676911</v>
      </c>
      <c r="C303" s="70" t="s">
        <v>159</v>
      </c>
      <c r="D303" s="80">
        <f t="shared" si="9"/>
        <v>0.6666185216</v>
      </c>
      <c r="E303" s="79">
        <v>0.0</v>
      </c>
      <c r="F303" s="82">
        <v>0.05</v>
      </c>
      <c r="G303" s="77">
        <f t="shared" si="7"/>
        <v>0.1666666667</v>
      </c>
      <c r="H303" s="78">
        <f>A!$B$3 * 3</f>
        <v>224.9868</v>
      </c>
      <c r="I303" s="78">
        <f>A!$B$2*E303</f>
        <v>0</v>
      </c>
      <c r="J303" s="78">
        <f>F303 * (D303*I303-(A!$B$4*(G303+B303/H303)^(1/2)))</f>
        <v>-0.183598127</v>
      </c>
      <c r="K303" s="79">
        <f>F303 * ((D303+L303)*I303-(A!$B$4*(G303+(B303+J303)/H303)^(1/2)))</f>
        <v>-0.1832422056</v>
      </c>
      <c r="L303" s="78">
        <f>F303 * (B303*(A!$B$8-D303)/(A!$B$12*A!$B$10))</f>
        <v>0.001856675162</v>
      </c>
      <c r="M303" s="78">
        <f>F303 * ((B303+J303)*(A!$B$8-(D303+L303))/(A!$B$12*A!$B$10))</f>
        <v>0.001807751494</v>
      </c>
    </row>
    <row r="304">
      <c r="A304" s="70" t="s">
        <v>160</v>
      </c>
      <c r="B304" s="78">
        <f t="shared" si="8"/>
        <v>9.718256745</v>
      </c>
      <c r="C304" s="70" t="s">
        <v>161</v>
      </c>
      <c r="D304" s="80">
        <f t="shared" si="9"/>
        <v>0.668450735</v>
      </c>
      <c r="E304" s="79">
        <v>0.0</v>
      </c>
      <c r="F304" s="82">
        <v>0.05</v>
      </c>
      <c r="G304" s="77">
        <f t="shared" si="7"/>
        <v>0.1666666667</v>
      </c>
      <c r="H304" s="78">
        <f>A!$B$3 * 3</f>
        <v>224.9868</v>
      </c>
      <c r="I304" s="78">
        <f>A!$B$2*E304</f>
        <v>0</v>
      </c>
      <c r="J304" s="78">
        <f>F304 * (D304*I304-(A!$B$4*(G304+B304/H304)^(1/2)))</f>
        <v>-0.1832425509</v>
      </c>
      <c r="K304" s="79">
        <f>F304 * ((D304+L304)*I304-(A!$B$4*(G304+(B304+J304)/H304)^(1/2)))</f>
        <v>-0.1828866289</v>
      </c>
      <c r="L304" s="78">
        <f>F304 * (B304*(A!$B$8-D304)/(A!$B$12*A!$B$10))</f>
        <v>0.0018079756</v>
      </c>
      <c r="M304" s="78">
        <f>F304 * ((B304+J304)*(A!$B$8-(D304+L304))/(A!$B$12*A!$B$10))</f>
        <v>0.001760034529</v>
      </c>
    </row>
    <row r="305">
      <c r="A305" s="70" t="s">
        <v>162</v>
      </c>
      <c r="B305" s="78">
        <f t="shared" si="8"/>
        <v>9.535192155</v>
      </c>
      <c r="C305" s="70" t="s">
        <v>163</v>
      </c>
      <c r="D305" s="80">
        <f t="shared" si="9"/>
        <v>0.67023474</v>
      </c>
      <c r="E305" s="79">
        <v>0.0</v>
      </c>
      <c r="F305" s="82">
        <v>0.05</v>
      </c>
      <c r="G305" s="77">
        <f t="shared" si="7"/>
        <v>0.1666666667</v>
      </c>
      <c r="H305" s="78">
        <f>A!$B$3 * 3</f>
        <v>224.9868</v>
      </c>
      <c r="I305" s="78">
        <f>A!$B$2*E305</f>
        <v>0</v>
      </c>
      <c r="J305" s="78">
        <f>F305 * (D305*I305-(A!$B$4*(G305+B305/H305)^(1/2)))</f>
        <v>-0.1828869749</v>
      </c>
      <c r="K305" s="79">
        <f>F305 * ((D305+L305)*I305-(A!$B$4*(G305+(B305+J305)/H305)^(1/2)))</f>
        <v>-0.1825310521</v>
      </c>
      <c r="L305" s="78">
        <f>F305 * (B305*(A!$B$8-D305)/(A!$B$12*A!$B$10))</f>
        <v>0.001760251018</v>
      </c>
      <c r="M305" s="78">
        <f>F305 * ((B305+J305)*(A!$B$8-(D305+L305))/(A!$B$12*A!$B$10))</f>
        <v>0.001713262258</v>
      </c>
    </row>
    <row r="306">
      <c r="A306" s="70" t="s">
        <v>164</v>
      </c>
      <c r="B306" s="78">
        <f t="shared" si="8"/>
        <v>9.352483141</v>
      </c>
      <c r="C306" s="70" t="s">
        <v>165</v>
      </c>
      <c r="D306" s="80">
        <f t="shared" si="9"/>
        <v>0.6719714967</v>
      </c>
      <c r="E306" s="79">
        <v>0.0</v>
      </c>
      <c r="F306" s="82">
        <v>0.05</v>
      </c>
      <c r="G306" s="77">
        <f t="shared" si="7"/>
        <v>0.1666666667</v>
      </c>
      <c r="H306" s="78">
        <f>A!$B$3 * 3</f>
        <v>224.9868</v>
      </c>
      <c r="I306" s="78">
        <f>A!$B$2*E306</f>
        <v>0</v>
      </c>
      <c r="J306" s="78">
        <f>F306 * (D306*I306-(A!$B$4*(G306+B306/H306)^(1/2)))</f>
        <v>-0.1825313988</v>
      </c>
      <c r="K306" s="79">
        <f>F306 * ((D306+L306)*I306-(A!$B$4*(G306+(B306+J306)/H306)^(1/2)))</f>
        <v>-0.1821754753</v>
      </c>
      <c r="L306" s="78">
        <f>F306 * (B306*(A!$B$8-D306)/(A!$B$12*A!$B$10))</f>
        <v>0.001713471403</v>
      </c>
      <c r="M306" s="78">
        <f>F306 * ((B306+J306)*(A!$B$8-(D306+L306))/(A!$B$12*A!$B$10))</f>
        <v>0.001667405543</v>
      </c>
    </row>
    <row r="307">
      <c r="A307" s="70" t="s">
        <v>166</v>
      </c>
      <c r="B307" s="78">
        <f t="shared" si="8"/>
        <v>9.170129704</v>
      </c>
      <c r="C307" s="70" t="s">
        <v>167</v>
      </c>
      <c r="D307" s="80">
        <f t="shared" si="9"/>
        <v>0.6736619351</v>
      </c>
      <c r="E307" s="79">
        <v>0.0</v>
      </c>
      <c r="F307" s="82">
        <v>0.05</v>
      </c>
      <c r="G307" s="77">
        <f t="shared" si="7"/>
        <v>0.1666666667</v>
      </c>
      <c r="H307" s="78">
        <f>A!$B$3 * 3</f>
        <v>224.9868</v>
      </c>
      <c r="I307" s="78">
        <f>A!$B$2*E307</f>
        <v>0</v>
      </c>
      <c r="J307" s="78">
        <f>F307 * (D307*I307-(A!$B$4*(G307+B307/H307)^(1/2)))</f>
        <v>-0.1821758227</v>
      </c>
      <c r="K307" s="79">
        <f>F307 * ((D307+L307)*I307-(A!$B$4*(G307+(B307+J307)/H307)^(1/2)))</f>
        <v>-0.1818198986</v>
      </c>
      <c r="L307" s="78">
        <f>F307 * (B307*(A!$B$8-D307)/(A!$B$12*A!$B$10))</f>
        <v>0.001667607604</v>
      </c>
      <c r="M307" s="78">
        <f>F307 * ((B307+J307)*(A!$B$8-(D307+L307))/(A!$B$12*A!$B$10))</f>
        <v>0.001622436075</v>
      </c>
    </row>
    <row r="308">
      <c r="A308" s="70" t="s">
        <v>168</v>
      </c>
      <c r="B308" s="78">
        <f t="shared" si="8"/>
        <v>8.988131844</v>
      </c>
      <c r="C308" s="70" t="s">
        <v>169</v>
      </c>
      <c r="D308" s="80">
        <f t="shared" si="9"/>
        <v>0.675306957</v>
      </c>
      <c r="E308" s="79">
        <v>0.0</v>
      </c>
      <c r="F308" s="82">
        <v>0.05</v>
      </c>
      <c r="G308" s="77">
        <f t="shared" si="7"/>
        <v>0.1666666667</v>
      </c>
      <c r="H308" s="78">
        <f>A!$B$3 * 3</f>
        <v>224.9868</v>
      </c>
      <c r="I308" s="78">
        <f>A!$B$2*E308</f>
        <v>0</v>
      </c>
      <c r="J308" s="78">
        <f>F308 * (D308*I308-(A!$B$4*(G308+B308/H308)^(1/2)))</f>
        <v>-0.1818202466</v>
      </c>
      <c r="K308" s="79">
        <f>F308 * ((D308+L308)*I308-(A!$B$4*(G308+(B308+J308)/H308)^(1/2)))</f>
        <v>-0.1814643218</v>
      </c>
      <c r="L308" s="78">
        <f>F308 * (B308*(A!$B$8-D308)/(A!$B$12*A!$B$10))</f>
        <v>0.001622631304</v>
      </c>
      <c r="M308" s="78">
        <f>F308 * ((B308+J308)*(A!$B$8-(D308+L308))/(A!$B$12*A!$B$10))</f>
        <v>0.001578326349</v>
      </c>
    </row>
    <row r="309">
      <c r="A309" s="70" t="s">
        <v>170</v>
      </c>
      <c r="B309" s="78">
        <f t="shared" si="8"/>
        <v>8.806489559</v>
      </c>
      <c r="C309" s="70" t="s">
        <v>171</v>
      </c>
      <c r="D309" s="80">
        <f t="shared" si="9"/>
        <v>0.6769074358</v>
      </c>
      <c r="E309" s="79">
        <v>0.0</v>
      </c>
      <c r="F309" s="82">
        <v>0.05</v>
      </c>
      <c r="G309" s="77">
        <f t="shared" si="7"/>
        <v>0.1666666667</v>
      </c>
      <c r="H309" s="78">
        <f>A!$B$3 * 3</f>
        <v>224.9868</v>
      </c>
      <c r="I309" s="78">
        <f>A!$B$2*E309</f>
        <v>0</v>
      </c>
      <c r="J309" s="78">
        <f>F309 * (D309*I309-(A!$B$4*(G309+B309/H309)^(1/2)))</f>
        <v>-0.1814646705</v>
      </c>
      <c r="K309" s="79">
        <f>F309 * ((D309+L309)*I309-(A!$B$4*(G309+(B309+J309)/H309)^(1/2)))</f>
        <v>-0.1811087451</v>
      </c>
      <c r="L309" s="78">
        <f>F309 * (B309*(A!$B$8-D309)/(A!$B$12*A!$B$10))</f>
        <v>0.001578514987</v>
      </c>
      <c r="M309" s="78">
        <f>F309 * ((B309+J309)*(A!$B$8-(D309+L309))/(A!$B$12*A!$B$10))</f>
        <v>0.001535049635</v>
      </c>
    </row>
    <row r="310">
      <c r="A310" s="70" t="s">
        <v>172</v>
      </c>
      <c r="B310" s="78">
        <f t="shared" si="8"/>
        <v>8.625202851</v>
      </c>
      <c r="C310" s="70" t="s">
        <v>173</v>
      </c>
      <c r="D310" s="80">
        <f t="shared" si="9"/>
        <v>0.6784642181</v>
      </c>
      <c r="E310" s="79">
        <v>0.0</v>
      </c>
      <c r="F310" s="82">
        <v>0.05</v>
      </c>
      <c r="G310" s="77">
        <f t="shared" si="7"/>
        <v>0.1666666667</v>
      </c>
      <c r="H310" s="78">
        <f>A!$B$3 * 3</f>
        <v>224.9868</v>
      </c>
      <c r="I310" s="78">
        <f>A!$B$2*E310</f>
        <v>0</v>
      </c>
      <c r="J310" s="78">
        <f>F310 * (D310*I310-(A!$B$4*(G310+B310/H310)^(1/2)))</f>
        <v>-0.1811090945</v>
      </c>
      <c r="K310" s="79">
        <f>F310 * ((D310+L310)*I310-(A!$B$4*(G310+(B310+J310)/H310)^(1/2)))</f>
        <v>-0.1807531683</v>
      </c>
      <c r="L310" s="78">
        <f>F310 * (B310*(A!$B$8-D310)/(A!$B$12*A!$B$10))</f>
        <v>0.001535231914</v>
      </c>
      <c r="M310" s="78">
        <f>F310 * ((B310+J310)*(A!$B$8-(D310+L310))/(A!$B$12*A!$B$10))</f>
        <v>0.001492579949</v>
      </c>
    </row>
    <row r="311">
      <c r="A311" s="70" t="s">
        <v>174</v>
      </c>
      <c r="B311" s="78">
        <f t="shared" si="8"/>
        <v>8.44427172</v>
      </c>
      <c r="C311" s="70" t="s">
        <v>175</v>
      </c>
      <c r="D311" s="80">
        <f t="shared" si="9"/>
        <v>0.679978124</v>
      </c>
      <c r="E311" s="79">
        <v>0.0</v>
      </c>
      <c r="F311" s="82">
        <v>0.05</v>
      </c>
      <c r="G311" s="77">
        <f t="shared" si="7"/>
        <v>0.1666666667</v>
      </c>
      <c r="H311" s="78">
        <f>A!$B$3 * 3</f>
        <v>224.9868</v>
      </c>
      <c r="I311" s="78">
        <f>A!$B$2*E311</f>
        <v>0</v>
      </c>
      <c r="J311" s="78">
        <f>F311 * (D311*I311-(A!$B$4*(G311+B311/H311)^(1/2)))</f>
        <v>-0.1807535184</v>
      </c>
      <c r="K311" s="79">
        <f>F311 * ((D311+L311)*I311-(A!$B$4*(G311+(B311+J311)/H311)^(1/2)))</f>
        <v>-0.1803975916</v>
      </c>
      <c r="L311" s="78">
        <f>F311 * (B311*(A!$B$8-D311)/(A!$B$12*A!$B$10))</f>
        <v>0.001492756094</v>
      </c>
      <c r="M311" s="78">
        <f>F311 * ((B311+J311)*(A!$B$8-(D311+L311))/(A!$B$12*A!$B$10))</f>
        <v>0.001450892028</v>
      </c>
    </row>
    <row r="312">
      <c r="A312" s="70" t="s">
        <v>176</v>
      </c>
      <c r="B312" s="78">
        <f t="shared" si="8"/>
        <v>8.263696165</v>
      </c>
      <c r="C312" s="70" t="s">
        <v>177</v>
      </c>
      <c r="D312" s="80">
        <f t="shared" si="9"/>
        <v>0.6814499481</v>
      </c>
      <c r="E312" s="79">
        <v>0.0</v>
      </c>
      <c r="F312" s="82">
        <v>0.05</v>
      </c>
      <c r="G312" s="77">
        <f t="shared" si="7"/>
        <v>0.1666666667</v>
      </c>
      <c r="H312" s="78">
        <f>A!$B$3 * 3</f>
        <v>224.9868</v>
      </c>
      <c r="I312" s="78">
        <f>A!$B$2*E312</f>
        <v>0</v>
      </c>
      <c r="J312" s="78">
        <f>F312 * (D312*I312-(A!$B$4*(G312+B312/H312)^(1/2)))</f>
        <v>-0.1803979423</v>
      </c>
      <c r="K312" s="79">
        <f>F312 * ((D312+L312)*I312-(A!$B$4*(G312+(B312+J312)/H312)^(1/2)))</f>
        <v>-0.1800420148</v>
      </c>
      <c r="L312" s="78">
        <f>F312 * (B312*(A!$B$8-D312)/(A!$B$12*A!$B$10))</f>
        <v>0.001451062253</v>
      </c>
      <c r="M312" s="78">
        <f>F312 * ((B312+J312)*(A!$B$8-(D312+L312))/(A!$B$12*A!$B$10))</f>
        <v>0.001409961305</v>
      </c>
    </row>
    <row r="313">
      <c r="A313" s="70" t="s">
        <v>178</v>
      </c>
      <c r="B313" s="78">
        <f t="shared" si="8"/>
        <v>8.083476187</v>
      </c>
      <c r="C313" s="70" t="s">
        <v>179</v>
      </c>
      <c r="D313" s="80">
        <f t="shared" si="9"/>
        <v>0.6828804599</v>
      </c>
      <c r="E313" s="79">
        <v>0.0</v>
      </c>
      <c r="F313" s="82">
        <v>0.05</v>
      </c>
      <c r="G313" s="77">
        <f t="shared" si="7"/>
        <v>0.1666666667</v>
      </c>
      <c r="H313" s="78">
        <f>A!$B$3 * 3</f>
        <v>224.9868</v>
      </c>
      <c r="I313" s="78">
        <f>A!$B$2*E313</f>
        <v>0</v>
      </c>
      <c r="J313" s="78">
        <f>F313 * (D313*I313-(A!$B$4*(G313+B313/H313)^(1/2)))</f>
        <v>-0.1800423663</v>
      </c>
      <c r="K313" s="79">
        <f>F313 * ((D313+L313)*I313-(A!$B$4*(G313+(B313+J313)/H313)^(1/2)))</f>
        <v>-0.179686438</v>
      </c>
      <c r="L313" s="78">
        <f>F313 * (B313*(A!$B$8-D313)/(A!$B$12*A!$B$10))</f>
        <v>0.001410125816</v>
      </c>
      <c r="M313" s="78">
        <f>F313 * ((B313+J313)*(A!$B$8-(D313+L313))/(A!$B$12*A!$B$10))</f>
        <v>0.001369763882</v>
      </c>
    </row>
    <row r="314">
      <c r="A314" s="70" t="s">
        <v>180</v>
      </c>
      <c r="B314" s="78">
        <f t="shared" si="8"/>
        <v>7.903611784</v>
      </c>
      <c r="C314" s="70" t="s">
        <v>181</v>
      </c>
      <c r="D314" s="80">
        <f t="shared" si="9"/>
        <v>0.6842704047</v>
      </c>
      <c r="E314" s="79">
        <v>0.0</v>
      </c>
      <c r="F314" s="82">
        <v>0.05</v>
      </c>
      <c r="G314" s="77">
        <f t="shared" si="7"/>
        <v>0.1666666667</v>
      </c>
      <c r="H314" s="78">
        <f>A!$B$3 * 3</f>
        <v>224.9868</v>
      </c>
      <c r="I314" s="78">
        <f>A!$B$2*E314</f>
        <v>0</v>
      </c>
      <c r="J314" s="78">
        <f>F314 * (D314*I314-(A!$B$4*(G314+B314/H314)^(1/2)))</f>
        <v>-0.1796867902</v>
      </c>
      <c r="K314" s="79">
        <f>F314 * ((D314+L314)*I314-(A!$B$4*(G314+(B314+J314)/H314)^(1/2)))</f>
        <v>-0.1793308613</v>
      </c>
      <c r="L314" s="78">
        <f>F314 * (B314*(A!$B$8-D314)/(A!$B$12*A!$B$10))</f>
        <v>0.001369922878</v>
      </c>
      <c r="M314" s="78">
        <f>F314 * ((B314+J314)*(A!$B$8-(D314+L314))/(A!$B$12*A!$B$10))</f>
        <v>0.001330276509</v>
      </c>
    </row>
    <row r="315">
      <c r="A315" s="70" t="s">
        <v>182</v>
      </c>
      <c r="B315" s="78">
        <f t="shared" si="8"/>
        <v>7.724102959</v>
      </c>
      <c r="C315" s="70" t="s">
        <v>183</v>
      </c>
      <c r="D315" s="80">
        <f t="shared" si="9"/>
        <v>0.6856205044</v>
      </c>
      <c r="E315" s="79">
        <v>0.0</v>
      </c>
      <c r="F315" s="82">
        <v>0.05</v>
      </c>
      <c r="G315" s="77">
        <f t="shared" si="7"/>
        <v>0.1666666667</v>
      </c>
      <c r="H315" s="78">
        <f>A!$B$3 * 3</f>
        <v>224.9868</v>
      </c>
      <c r="I315" s="78">
        <f>A!$B$2*E315</f>
        <v>0</v>
      </c>
      <c r="J315" s="78">
        <f>F315 * (D315*I315-(A!$B$4*(G315+B315/H315)^(1/2)))</f>
        <v>-0.1793312141</v>
      </c>
      <c r="K315" s="79">
        <f>F315 * ((D315+L315)*I315-(A!$B$4*(G315+(B315+J315)/H315)^(1/2)))</f>
        <v>-0.1789752845</v>
      </c>
      <c r="L315" s="78">
        <f>F315 * (B315*(A!$B$8-D315)/(A!$B$12*A!$B$10))</f>
        <v>0.001330430182</v>
      </c>
      <c r="M315" s="78">
        <f>F315 * ((B315+J315)*(A!$B$8-(D315+L315))/(A!$B$12*A!$B$10))</f>
        <v>0.001291476561</v>
      </c>
    </row>
    <row r="316">
      <c r="A316" s="70" t="s">
        <v>184</v>
      </c>
      <c r="B316" s="78">
        <f t="shared" si="8"/>
        <v>7.544949709</v>
      </c>
      <c r="C316" s="70" t="s">
        <v>185</v>
      </c>
      <c r="D316" s="80">
        <f t="shared" si="9"/>
        <v>0.6869314578</v>
      </c>
      <c r="E316" s="79">
        <v>0.0</v>
      </c>
      <c r="F316" s="82">
        <v>0.05</v>
      </c>
      <c r="G316" s="77">
        <f t="shared" si="7"/>
        <v>0.1666666667</v>
      </c>
      <c r="H316" s="78">
        <f>A!$B$3 * 3</f>
        <v>224.9868</v>
      </c>
      <c r="I316" s="78">
        <f>A!$B$2*E316</f>
        <v>0</v>
      </c>
      <c r="J316" s="78">
        <f>F316 * (D316*I316-(A!$B$4*(G316+B316/H316)^(1/2)))</f>
        <v>-0.1789756381</v>
      </c>
      <c r="K316" s="79">
        <f>F316 * ((D316+L316)*I316-(A!$B$4*(G316+(B316+J316)/H316)^(1/2)))</f>
        <v>-0.1786197077</v>
      </c>
      <c r="L316" s="78">
        <f>F316 * (B316*(A!$B$8-D316)/(A!$B$12*A!$B$10))</f>
        <v>0.001291625093</v>
      </c>
      <c r="M316" s="78">
        <f>F316 * ((B316+J316)*(A!$B$8-(D316+L316))/(A!$B$12*A!$B$10))</f>
        <v>0.001253342012</v>
      </c>
    </row>
    <row r="317">
      <c r="A317" s="70" t="s">
        <v>186</v>
      </c>
      <c r="B317" s="78">
        <f t="shared" si="8"/>
        <v>7.366152036</v>
      </c>
      <c r="C317" s="70" t="s">
        <v>187</v>
      </c>
      <c r="D317" s="80">
        <f t="shared" si="9"/>
        <v>0.6882039413</v>
      </c>
      <c r="E317" s="79">
        <v>0.0</v>
      </c>
      <c r="F317" s="82">
        <v>0.05</v>
      </c>
      <c r="G317" s="77">
        <f t="shared" si="7"/>
        <v>0.1666666667</v>
      </c>
      <c r="H317" s="78">
        <f>A!$B$3 * 3</f>
        <v>224.9868</v>
      </c>
      <c r="I317" s="78">
        <f>A!$B$2*E317</f>
        <v>0</v>
      </c>
      <c r="J317" s="78">
        <f>F317 * (D317*I317-(A!$B$4*(G317+B317/H317)^(1/2)))</f>
        <v>-0.178620062</v>
      </c>
      <c r="K317" s="79">
        <f>F317 * ((D317+L317)*I317-(A!$B$4*(G317+(B317+J317)/H317)^(1/2)))</f>
        <v>-0.178264131</v>
      </c>
      <c r="L317" s="78">
        <f>F317 * (B317*(A!$B$8-D317)/(A!$B$12*A!$B$10))</f>
        <v>0.00125348558</v>
      </c>
      <c r="M317" s="78">
        <f>F317 * ((B317+J317)*(A!$B$8-(D317+L317))/(A!$B$12*A!$B$10))</f>
        <v>0.001215851418</v>
      </c>
    </row>
    <row r="318">
      <c r="A318" s="70" t="s">
        <v>188</v>
      </c>
      <c r="B318" s="78">
        <f t="shared" si="8"/>
        <v>7.18770994</v>
      </c>
      <c r="C318" s="70" t="s">
        <v>189</v>
      </c>
      <c r="D318" s="80">
        <f t="shared" si="9"/>
        <v>0.6894386098</v>
      </c>
      <c r="E318" s="79">
        <v>0.0</v>
      </c>
      <c r="F318" s="82">
        <v>0.05</v>
      </c>
      <c r="G318" s="77">
        <f t="shared" si="7"/>
        <v>0.1666666667</v>
      </c>
      <c r="H318" s="78">
        <f>A!$B$3 * 3</f>
        <v>224.9868</v>
      </c>
      <c r="I318" s="78">
        <f>A!$B$2*E318</f>
        <v>0</v>
      </c>
      <c r="J318" s="78">
        <f>F318 * (D318*I318-(A!$B$4*(G318+B318/H318)^(1/2)))</f>
        <v>-0.1782644859</v>
      </c>
      <c r="K318" s="79">
        <f>F318 * ((D318+L318)*I318-(A!$B$4*(G318+(B318+J318)/H318)^(1/2)))</f>
        <v>-0.1779085542</v>
      </c>
      <c r="L318" s="78">
        <f>F318 * (B318*(A!$B$8-D318)/(A!$B$12*A!$B$10))</f>
        <v>0.001215990192</v>
      </c>
      <c r="M318" s="78">
        <f>F318 * ((B318+J318)*(A!$B$8-(D318+L318))/(A!$B$12*A!$B$10))</f>
        <v>0.001178983895</v>
      </c>
    </row>
    <row r="319">
      <c r="A319" s="70" t="s">
        <v>190</v>
      </c>
      <c r="B319" s="78">
        <f t="shared" si="8"/>
        <v>7.00962342</v>
      </c>
      <c r="C319" s="70" t="s">
        <v>191</v>
      </c>
      <c r="D319" s="80">
        <f t="shared" si="9"/>
        <v>0.6906360969</v>
      </c>
      <c r="E319" s="79">
        <v>0.0</v>
      </c>
      <c r="F319" s="82">
        <v>0.05</v>
      </c>
      <c r="G319" s="77">
        <f t="shared" si="7"/>
        <v>0.1666666667</v>
      </c>
      <c r="H319" s="78">
        <f>A!$B$3 * 3</f>
        <v>224.9868</v>
      </c>
      <c r="I319" s="78">
        <f>A!$B$2*E319</f>
        <v>0</v>
      </c>
      <c r="J319" s="78">
        <f>F319 * (D319*I319-(A!$B$4*(G319+B319/H319)^(1/2)))</f>
        <v>-0.1779089099</v>
      </c>
      <c r="K319" s="79">
        <f>F319 * ((D319+L319)*I319-(A!$B$4*(G319+(B319+J319)/H319)^(1/2)))</f>
        <v>-0.1775529774</v>
      </c>
      <c r="L319" s="78">
        <f>F319 * (B319*(A!$B$8-D319)/(A!$B$12*A!$B$10))</f>
        <v>0.001179118037</v>
      </c>
      <c r="M319" s="78">
        <f>F319 * ((B319+J319)*(A!$B$8-(D319+L319))/(A!$B$12*A!$B$10))</f>
        <v>0.001142719098</v>
      </c>
    </row>
    <row r="320">
      <c r="A320" s="70" t="s">
        <v>192</v>
      </c>
      <c r="B320" s="78">
        <f t="shared" si="8"/>
        <v>6.831892476</v>
      </c>
      <c r="C320" s="70" t="s">
        <v>193</v>
      </c>
      <c r="D320" s="80">
        <f t="shared" si="9"/>
        <v>0.6917970155</v>
      </c>
      <c r="E320" s="79">
        <v>0.0</v>
      </c>
      <c r="F320" s="82">
        <v>0.05</v>
      </c>
      <c r="G320" s="77">
        <f t="shared" si="7"/>
        <v>0.1666666667</v>
      </c>
      <c r="H320" s="78">
        <f>A!$B$3 * 3</f>
        <v>224.9868</v>
      </c>
      <c r="I320" s="78">
        <f>A!$B$2*E320</f>
        <v>0</v>
      </c>
      <c r="J320" s="78">
        <f>F320 * (D320*I320-(A!$B$4*(G320+B320/H320)^(1/2)))</f>
        <v>-0.1775533338</v>
      </c>
      <c r="K320" s="79">
        <f>F320 * ((D320+L320)*I320-(A!$B$4*(G320+(B320+J320)/H320)^(1/2)))</f>
        <v>-0.1771974006</v>
      </c>
      <c r="L320" s="78">
        <f>F320 * (B320*(A!$B$8-D320)/(A!$B$12*A!$B$10))</f>
        <v>0.001142848765</v>
      </c>
      <c r="M320" s="78">
        <f>F320 * ((B320+J320)*(A!$B$8-(D320+L320))/(A!$B$12*A!$B$10))</f>
        <v>0.001107037202</v>
      </c>
    </row>
    <row r="321">
      <c r="A321" s="70" t="s">
        <v>194</v>
      </c>
      <c r="B321" s="78">
        <f t="shared" si="8"/>
        <v>6.654517109</v>
      </c>
      <c r="C321" s="70" t="s">
        <v>195</v>
      </c>
      <c r="D321" s="80">
        <f t="shared" si="9"/>
        <v>0.6929219584</v>
      </c>
      <c r="E321" s="79">
        <v>0.0</v>
      </c>
      <c r="F321" s="82">
        <v>0.05</v>
      </c>
      <c r="G321" s="77">
        <f t="shared" si="7"/>
        <v>0.1666666667</v>
      </c>
      <c r="H321" s="78">
        <f>A!$B$3 * 3</f>
        <v>224.9868</v>
      </c>
      <c r="I321" s="78">
        <f>A!$B$2*E321</f>
        <v>0</v>
      </c>
      <c r="J321" s="78">
        <f>F321 * (D321*I321-(A!$B$4*(G321+B321/H321)^(1/2)))</f>
        <v>-0.1771977578</v>
      </c>
      <c r="K321" s="79">
        <f>F321 * ((D321+L321)*I321-(A!$B$4*(G321+(B321+J321)/H321)^(1/2)))</f>
        <v>-0.1768418239</v>
      </c>
      <c r="L321" s="78">
        <f>F321 * (B321*(A!$B$8-D321)/(A!$B$12*A!$B$10))</f>
        <v>0.001107162544</v>
      </c>
      <c r="M321" s="78">
        <f>F321 * ((B321+J321)*(A!$B$8-(D321+L321))/(A!$B$12*A!$B$10))</f>
        <v>0.001071918884</v>
      </c>
    </row>
    <row r="322">
      <c r="A322" s="70" t="s">
        <v>196</v>
      </c>
      <c r="B322" s="78">
        <f t="shared" si="8"/>
        <v>6.477497318</v>
      </c>
      <c r="C322" s="70" t="s">
        <v>197</v>
      </c>
      <c r="D322" s="80">
        <f t="shared" si="9"/>
        <v>0.6940114992</v>
      </c>
      <c r="E322" s="79">
        <v>0.0</v>
      </c>
      <c r="F322" s="82">
        <v>0.05</v>
      </c>
      <c r="G322" s="77">
        <f t="shared" si="7"/>
        <v>0.1666666667</v>
      </c>
      <c r="H322" s="78">
        <f>A!$B$3 * 3</f>
        <v>224.9868</v>
      </c>
      <c r="I322" s="78">
        <f>A!$B$2*E322</f>
        <v>0</v>
      </c>
      <c r="J322" s="78">
        <f>F322 * (D322*I322-(A!$B$4*(G322+B322/H322)^(1/2)))</f>
        <v>-0.1768421817</v>
      </c>
      <c r="K322" s="79">
        <f>F322 * ((D322+L322)*I322-(A!$B$4*(G322+(B322+J322)/H322)^(1/2)))</f>
        <v>-0.1764862471</v>
      </c>
      <c r="L322" s="78">
        <f>F322 * (B322*(A!$B$8-D322)/(A!$B$12*A!$B$10))</f>
        <v>0.001072040046</v>
      </c>
      <c r="M322" s="78">
        <f>F322 * ((B322+J322)*(A!$B$8-(D322+L322))/(A!$B$12*A!$B$10))</f>
        <v>0.001037345305</v>
      </c>
    </row>
    <row r="323">
      <c r="A323" s="70" t="s">
        <v>198</v>
      </c>
      <c r="B323" s="78">
        <f t="shared" si="8"/>
        <v>6.300833104</v>
      </c>
      <c r="C323" s="70" t="s">
        <v>199</v>
      </c>
      <c r="D323" s="80">
        <f t="shared" si="9"/>
        <v>0.6950661918</v>
      </c>
      <c r="E323" s="79">
        <v>0.0</v>
      </c>
      <c r="F323" s="82">
        <v>0.05</v>
      </c>
      <c r="G323" s="77">
        <f t="shared" si="7"/>
        <v>0.1666666667</v>
      </c>
      <c r="H323" s="78">
        <f>A!$B$3 * 3</f>
        <v>224.9868</v>
      </c>
      <c r="I323" s="78">
        <f>A!$B$2*E323</f>
        <v>0</v>
      </c>
      <c r="J323" s="78">
        <f>F323 * (D323*I323-(A!$B$4*(G323+B323/H323)^(1/2)))</f>
        <v>-0.1764866056</v>
      </c>
      <c r="K323" s="79">
        <f>F323 * ((D323+L323)*I323-(A!$B$4*(G323+(B323+J323)/H323)^(1/2)))</f>
        <v>-0.1761306703</v>
      </c>
      <c r="L323" s="78">
        <f>F323 * (B323*(A!$B$8-D323)/(A!$B$12*A!$B$10))</f>
        <v>0.001037462425</v>
      </c>
      <c r="M323" s="78">
        <f>F323 * ((B323+J323)*(A!$B$8-(D323+L323))/(A!$B$12*A!$B$10))</f>
        <v>0.001003298091</v>
      </c>
    </row>
    <row r="324">
      <c r="A324" s="70" t="s">
        <v>200</v>
      </c>
      <c r="B324" s="78">
        <f t="shared" si="8"/>
        <v>6.124524466</v>
      </c>
      <c r="C324" s="70" t="s">
        <v>201</v>
      </c>
      <c r="D324" s="80">
        <f t="shared" si="9"/>
        <v>0.6960865721</v>
      </c>
      <c r="E324" s="79">
        <v>0.0</v>
      </c>
      <c r="F324" s="82">
        <v>0.05</v>
      </c>
      <c r="G324" s="77">
        <f t="shared" si="7"/>
        <v>0.1666666667</v>
      </c>
      <c r="H324" s="78">
        <f>A!$B$3 * 3</f>
        <v>224.9868</v>
      </c>
      <c r="I324" s="78">
        <f>A!$B$2*E324</f>
        <v>0</v>
      </c>
      <c r="J324" s="78">
        <f>F324 * (D324*I324-(A!$B$4*(G324+B324/H324)^(1/2)))</f>
        <v>-0.1761310296</v>
      </c>
      <c r="K324" s="79">
        <f>F324 * ((D324+L324)*I324-(A!$B$4*(G324+(B324+J324)/H324)^(1/2)))</f>
        <v>-0.1757750935</v>
      </c>
      <c r="L324" s="78">
        <f>F324 * (B324*(A!$B$8-D324)/(A!$B$12*A!$B$10))</f>
        <v>0.001003411304</v>
      </c>
      <c r="M324" s="78">
        <f>F324 * ((B324+J324)*(A!$B$8-(D324+L324))/(A!$B$12*A!$B$10))</f>
        <v>0.0009697593196</v>
      </c>
    </row>
    <row r="325">
      <c r="A325" s="70" t="s">
        <v>202</v>
      </c>
      <c r="B325" s="78">
        <f t="shared" si="8"/>
        <v>5.948571404</v>
      </c>
      <c r="C325" s="70" t="s">
        <v>203</v>
      </c>
      <c r="D325" s="80">
        <f t="shared" si="9"/>
        <v>0.6970731574</v>
      </c>
      <c r="E325" s="79">
        <v>0.0</v>
      </c>
      <c r="F325" s="82">
        <v>0.05</v>
      </c>
      <c r="G325" s="77">
        <f t="shared" si="7"/>
        <v>0.1666666667</v>
      </c>
      <c r="H325" s="78">
        <f>A!$B$3 * 3</f>
        <v>224.9868</v>
      </c>
      <c r="I325" s="78">
        <f>A!$B$2*E325</f>
        <v>0</v>
      </c>
      <c r="J325" s="78">
        <f>F325 * (D325*I325-(A!$B$4*(G325+B325/H325)^(1/2)))</f>
        <v>-0.1757754535</v>
      </c>
      <c r="K325" s="79">
        <f>F325 * ((D325+L325)*I325-(A!$B$4*(G325+(B325+J325)/H325)^(1/2)))</f>
        <v>-0.1754195167</v>
      </c>
      <c r="L325" s="78">
        <f>F325 * (B325*(A!$B$8-D325)/(A!$B$12*A!$B$10))</f>
        <v>0.0009698687517</v>
      </c>
      <c r="M325" s="78">
        <f>F325 * ((B325+J325)*(A!$B$8-(D325+L325))/(A!$B$12*A!$B$10))</f>
        <v>0.0009367114982</v>
      </c>
    </row>
    <row r="326">
      <c r="A326" s="70" t="s">
        <v>204</v>
      </c>
      <c r="B326" s="78">
        <f t="shared" si="8"/>
        <v>5.772973919</v>
      </c>
      <c r="C326" s="70" t="s">
        <v>205</v>
      </c>
      <c r="D326" s="80">
        <f t="shared" si="9"/>
        <v>0.6980264475</v>
      </c>
      <c r="E326" s="79">
        <v>0.0</v>
      </c>
      <c r="F326" s="82">
        <v>0.05</v>
      </c>
      <c r="G326" s="77">
        <f t="shared" si="7"/>
        <v>0.1666666667</v>
      </c>
      <c r="H326" s="78">
        <f>A!$B$3 * 3</f>
        <v>224.9868</v>
      </c>
      <c r="I326" s="78">
        <f>A!$B$2*E326</f>
        <v>0</v>
      </c>
      <c r="J326" s="78">
        <f>F326 * (D326*I326-(A!$B$4*(G326+B326/H326)^(1/2)))</f>
        <v>-0.1754198775</v>
      </c>
      <c r="K326" s="79">
        <f>F326 * ((D326+L326)*I326-(A!$B$4*(G326+(B326+J326)/H326)^(1/2)))</f>
        <v>-0.17506394</v>
      </c>
      <c r="L326" s="78">
        <f>F326 * (B326*(A!$B$8-D326)/(A!$B$12*A!$B$10))</f>
        <v>0.0009368172728</v>
      </c>
      <c r="M326" s="78">
        <f>F326 * ((B326+J326)*(A!$B$8-(D326+L326))/(A!$B$12*A!$B$10))</f>
        <v>0.0009041375528</v>
      </c>
    </row>
    <row r="327">
      <c r="A327" s="70" t="s">
        <v>206</v>
      </c>
      <c r="B327" s="78">
        <f t="shared" si="8"/>
        <v>5.59773201</v>
      </c>
      <c r="C327" s="70" t="s">
        <v>207</v>
      </c>
      <c r="D327" s="80">
        <f t="shared" si="9"/>
        <v>0.6989469249</v>
      </c>
      <c r="E327" s="79">
        <v>0.0</v>
      </c>
      <c r="F327" s="82">
        <v>0.05</v>
      </c>
      <c r="G327" s="77">
        <f t="shared" si="7"/>
        <v>0.1666666667</v>
      </c>
      <c r="H327" s="78">
        <f>A!$B$3 * 3</f>
        <v>224.9868</v>
      </c>
      <c r="I327" s="78">
        <f>A!$B$2*E327</f>
        <v>0</v>
      </c>
      <c r="J327" s="78">
        <f>F327 * (D327*I327-(A!$B$4*(G327+B327/H327)^(1/2)))</f>
        <v>-0.1750643014</v>
      </c>
      <c r="K327" s="79">
        <f>F327 * ((D327+L327)*I327-(A!$B$4*(G327+(B327+J327)/H327)^(1/2)))</f>
        <v>-0.1747083632</v>
      </c>
      <c r="L327" s="78">
        <f>F327 * (B327*(A!$B$8-D327)/(A!$B$12*A!$B$10))</f>
        <v>0.0009042397878</v>
      </c>
      <c r="M327" s="78">
        <f>F327 * ((B327+J327)*(A!$B$8-(D327+L327))/(A!$B$12*A!$B$10))</f>
        <v>0.0008720208107</v>
      </c>
    </row>
    <row r="328">
      <c r="A328" s="70" t="s">
        <v>208</v>
      </c>
      <c r="B328" s="78">
        <f t="shared" si="8"/>
        <v>5.422845678</v>
      </c>
      <c r="C328" s="70" t="s">
        <v>209</v>
      </c>
      <c r="D328" s="80">
        <f t="shared" si="9"/>
        <v>0.6998350552</v>
      </c>
      <c r="E328" s="79">
        <v>0.0</v>
      </c>
      <c r="F328" s="82">
        <v>0.05</v>
      </c>
      <c r="G328" s="77">
        <f t="shared" si="7"/>
        <v>0.1666666667</v>
      </c>
      <c r="H328" s="78">
        <f>A!$B$3 * 3</f>
        <v>224.9868</v>
      </c>
      <c r="I328" s="78">
        <f>A!$B$2*E328</f>
        <v>0</v>
      </c>
      <c r="J328" s="78">
        <f>F328 * (D328*I328-(A!$B$4*(G328+B328/H328)^(1/2)))</f>
        <v>-0.1747087254</v>
      </c>
      <c r="K328" s="79">
        <f>F328 * ((D328+L328)*I328-(A!$B$4*(G328+(B328+J328)/H328)^(1/2)))</f>
        <v>-0.1743527864</v>
      </c>
      <c r="L328" s="78">
        <f>F328 * (B328*(A!$B$8-D328)/(A!$B$12*A!$B$10))</f>
        <v>0.0008721196191</v>
      </c>
      <c r="M328" s="78">
        <f>F328 * ((B328+J328)*(A!$B$8-(D328+L328))/(A!$B$12*A!$B$10))</f>
        <v>0.000840344986</v>
      </c>
    </row>
    <row r="329">
      <c r="A329" s="70" t="s">
        <v>210</v>
      </c>
      <c r="B329" s="78">
        <f t="shared" si="8"/>
        <v>5.248314922</v>
      </c>
      <c r="C329" s="70" t="s">
        <v>211</v>
      </c>
      <c r="D329" s="80">
        <f t="shared" si="9"/>
        <v>0.7006912875</v>
      </c>
      <c r="E329" s="79">
        <v>0.0</v>
      </c>
      <c r="F329" s="82">
        <v>0.05</v>
      </c>
      <c r="G329" s="77">
        <f t="shared" si="7"/>
        <v>0.1666666667</v>
      </c>
      <c r="H329" s="78">
        <f>A!$B$3 * 3</f>
        <v>224.9868</v>
      </c>
      <c r="I329" s="78">
        <f>A!$B$2*E329</f>
        <v>0</v>
      </c>
      <c r="J329" s="78">
        <f>F329 * (D329*I329-(A!$B$4*(G329+B329/H329)^(1/2)))</f>
        <v>-0.1743531493</v>
      </c>
      <c r="K329" s="79">
        <f>F329 * ((D329+L329)*I329-(A!$B$4*(G329+(B329+J329)/H329)^(1/2)))</f>
        <v>-0.1739972096</v>
      </c>
      <c r="L329" s="78">
        <f>F329 * (B329*(A!$B$8-D329)/(A!$B$12*A!$B$10))</f>
        <v>0.0008404404762</v>
      </c>
      <c r="M329" s="78">
        <f>F329 * ((B329+J329)*(A!$B$8-(D329+L329))/(A!$B$12*A!$B$10))</f>
        <v>0.000809094165</v>
      </c>
    </row>
    <row r="330">
      <c r="A330" s="70" t="s">
        <v>212</v>
      </c>
      <c r="B330" s="78">
        <f t="shared" si="8"/>
        <v>5.074139743</v>
      </c>
      <c r="C330" s="70" t="s">
        <v>213</v>
      </c>
      <c r="D330" s="80">
        <f t="shared" si="9"/>
        <v>0.7015160549</v>
      </c>
      <c r="E330" s="79">
        <v>0.0</v>
      </c>
      <c r="F330" s="82">
        <v>0.05</v>
      </c>
      <c r="G330" s="77">
        <f t="shared" si="7"/>
        <v>0.1666666667</v>
      </c>
      <c r="H330" s="78">
        <f>A!$B$3 * 3</f>
        <v>224.9868</v>
      </c>
      <c r="I330" s="78">
        <f>A!$B$2*E330</f>
        <v>0</v>
      </c>
      <c r="J330" s="78">
        <f>F330 * (D330*I330-(A!$B$4*(G330+B330/H330)^(1/2)))</f>
        <v>-0.1739975733</v>
      </c>
      <c r="K330" s="79">
        <f>F330 * ((D330+L330)*I330-(A!$B$4*(G330+(B330+J330)/H330)^(1/2)))</f>
        <v>-0.1736416328</v>
      </c>
      <c r="L330" s="78">
        <f>F330 * (B330*(A!$B$8-D330)/(A!$B$12*A!$B$10))</f>
        <v>0.000809186441</v>
      </c>
      <c r="M330" s="78">
        <f>F330 * ((B330+J330)*(A!$B$8-(D330+L330))/(A!$B$12*A!$B$10))</f>
        <v>0.0007782527925</v>
      </c>
    </row>
    <row r="331">
      <c r="A331" s="70" t="s">
        <v>214</v>
      </c>
      <c r="B331" s="78">
        <f t="shared" si="8"/>
        <v>4.90032014</v>
      </c>
      <c r="C331" s="70" t="s">
        <v>215</v>
      </c>
      <c r="D331" s="80">
        <f t="shared" si="9"/>
        <v>0.7023097745</v>
      </c>
      <c r="E331" s="79">
        <v>0.0</v>
      </c>
      <c r="F331" s="82">
        <v>0.05</v>
      </c>
      <c r="G331" s="77">
        <f t="shared" si="7"/>
        <v>0.1666666667</v>
      </c>
      <c r="H331" s="78">
        <f>A!$B$3 * 3</f>
        <v>224.9868</v>
      </c>
      <c r="I331" s="78">
        <f>A!$B$2*E331</f>
        <v>0</v>
      </c>
      <c r="J331" s="78">
        <f>F331 * (D331*I331-(A!$B$4*(G331+B331/H331)^(1/2)))</f>
        <v>-0.1736419973</v>
      </c>
      <c r="K331" s="79">
        <f>F331 * ((D331+L331)*I331-(A!$B$4*(G331+(B331+J331)/H331)^(1/2)))</f>
        <v>-0.173286056</v>
      </c>
      <c r="L331" s="78">
        <f>F331 * (B331*(A!$B$8-D331)/(A!$B$12*A!$B$10))</f>
        <v>0.0007783419538</v>
      </c>
      <c r="M331" s="78">
        <f>F331 * ((B331+J331)*(A!$B$8-(D331+L331))/(A!$B$12*A!$B$10))</f>
        <v>0.0007478056581</v>
      </c>
    </row>
    <row r="332">
      <c r="A332" s="70" t="s">
        <v>216</v>
      </c>
      <c r="B332" s="78">
        <f t="shared" si="8"/>
        <v>4.726856113</v>
      </c>
      <c r="C332" s="70" t="s">
        <v>217</v>
      </c>
      <c r="D332" s="80">
        <f t="shared" si="9"/>
        <v>0.7030728483</v>
      </c>
      <c r="E332" s="79">
        <v>0.0</v>
      </c>
      <c r="F332" s="82">
        <v>0.05</v>
      </c>
      <c r="G332" s="77">
        <f t="shared" si="7"/>
        <v>0.1666666667</v>
      </c>
      <c r="H332" s="78">
        <f>A!$B$3 * 3</f>
        <v>224.9868</v>
      </c>
      <c r="I332" s="78">
        <f>A!$B$2*E332</f>
        <v>0</v>
      </c>
      <c r="J332" s="78">
        <f>F332 * (D332*I332-(A!$B$4*(G332+B332/H332)^(1/2)))</f>
        <v>-0.1732864212</v>
      </c>
      <c r="K332" s="79">
        <f>F332 * ((D332+L332)*I332-(A!$B$4*(G332+(B332+J332)/H332)^(1/2)))</f>
        <v>-0.1729304792</v>
      </c>
      <c r="L332" s="78">
        <f>F332 * (B332*(A!$B$8-D332)/(A!$B$12*A!$B$10))</f>
        <v>0.0007478918003</v>
      </c>
      <c r="M332" s="78">
        <f>F332 * ((B332+J332)*(A!$B$8-(D332+L332))/(A!$B$12*A!$B$10))</f>
        <v>0.0007177378831</v>
      </c>
    </row>
    <row r="333">
      <c r="A333" s="70" t="s">
        <v>218</v>
      </c>
      <c r="B333" s="78">
        <f t="shared" si="8"/>
        <v>4.553747663</v>
      </c>
      <c r="C333" s="70" t="s">
        <v>219</v>
      </c>
      <c r="D333" s="80">
        <f t="shared" si="9"/>
        <v>0.7038056631</v>
      </c>
      <c r="E333" s="79">
        <v>0.0</v>
      </c>
      <c r="F333" s="82">
        <v>0.05</v>
      </c>
      <c r="G333" s="77">
        <f t="shared" si="7"/>
        <v>0.1666666667</v>
      </c>
      <c r="H333" s="78">
        <f>A!$B$3 * 3</f>
        <v>224.9868</v>
      </c>
      <c r="I333" s="78">
        <f>A!$B$2*E333</f>
        <v>0</v>
      </c>
      <c r="J333" s="78">
        <f>F333 * (D333*I333-(A!$B$4*(G333+B333/H333)^(1/2)))</f>
        <v>-0.1729308452</v>
      </c>
      <c r="K333" s="79">
        <f>F333 * ((D333+L333)*I333-(A!$B$4*(G333+(B333+J333)/H333)^(1/2)))</f>
        <v>-0.1725749024</v>
      </c>
      <c r="L333" s="78">
        <f>F333 * (B333*(A!$B$8-D333)/(A!$B$12*A!$B$10))</f>
        <v>0.0007178210975</v>
      </c>
      <c r="M333" s="78">
        <f>F333 * ((B333+J333)*(A!$B$8-(D333+L333))/(A!$B$12*A!$B$10))</f>
        <v>0.0006880349078</v>
      </c>
    </row>
    <row r="334">
      <c r="A334" s="70" t="s">
        <v>220</v>
      </c>
      <c r="B334" s="78">
        <f t="shared" si="8"/>
        <v>4.380994789</v>
      </c>
      <c r="C334" s="70" t="s">
        <v>221</v>
      </c>
      <c r="D334" s="80">
        <f t="shared" si="9"/>
        <v>0.7045085911</v>
      </c>
      <c r="E334" s="79">
        <v>0.0</v>
      </c>
      <c r="F334" s="82">
        <v>0.05</v>
      </c>
      <c r="G334" s="77">
        <f t="shared" si="7"/>
        <v>0.1666666667</v>
      </c>
      <c r="H334" s="78">
        <f>A!$B$3 * 3</f>
        <v>224.9868</v>
      </c>
      <c r="I334" s="78">
        <f>A!$B$2*E334</f>
        <v>0</v>
      </c>
      <c r="J334" s="78">
        <f>F334 * (D334*I334-(A!$B$4*(G334+B334/H334)^(1/2)))</f>
        <v>-0.1725752691</v>
      </c>
      <c r="K334" s="79">
        <f>F334 * ((D334+L334)*I334-(A!$B$4*(G334+(B334+J334)/H334)^(1/2)))</f>
        <v>-0.1722193256</v>
      </c>
      <c r="L334" s="78">
        <f>F334 * (B334*(A!$B$8-D334)/(A!$B$12*A!$B$10))</f>
        <v>0.0006881152819</v>
      </c>
      <c r="M334" s="78">
        <f>F334 * ((B334+J334)*(A!$B$8-(D334+L334))/(A!$B$12*A!$B$10))</f>
        <v>0.0006586824792</v>
      </c>
    </row>
    <row r="335">
      <c r="A335" s="70" t="s">
        <v>222</v>
      </c>
      <c r="B335" s="78">
        <f t="shared" si="8"/>
        <v>4.208597492</v>
      </c>
      <c r="C335" s="70" t="s">
        <v>223</v>
      </c>
      <c r="D335" s="80">
        <f t="shared" si="9"/>
        <v>0.70518199</v>
      </c>
      <c r="E335" s="79">
        <v>0.0</v>
      </c>
      <c r="F335" s="82">
        <v>0.0499999999999999</v>
      </c>
      <c r="G335" s="77">
        <f t="shared" si="7"/>
        <v>0.1666666667</v>
      </c>
      <c r="H335" s="78">
        <f>A!$B$3 * 3</f>
        <v>224.9868</v>
      </c>
      <c r="I335" s="78">
        <f>A!$B$2*E335</f>
        <v>0</v>
      </c>
      <c r="J335" s="78">
        <f>F335 * (D335*I335-(A!$B$4*(G335+B335/H335)^(1/2)))</f>
        <v>-0.1722196931</v>
      </c>
      <c r="K335" s="79">
        <f>F335 * ((D335+L335)*I335-(A!$B$4*(G335+(B335+J335)/H335)^(1/2)))</f>
        <v>-0.1718637489</v>
      </c>
      <c r="L335" s="78">
        <f>F335 * (B335*(A!$B$8-D335)/(A!$B$12*A!$B$10))</f>
        <v>0.0006587600967</v>
      </c>
      <c r="M335" s="78">
        <f>F335 * ((B335+J335)*(A!$B$8-(D335+L335))/(A!$B$12*A!$B$10))</f>
        <v>0.0006296666389</v>
      </c>
    </row>
    <row r="336">
      <c r="A336" s="70" t="s">
        <v>224</v>
      </c>
      <c r="B336" s="78">
        <f t="shared" si="8"/>
        <v>4.036555771</v>
      </c>
      <c r="C336" s="70" t="s">
        <v>225</v>
      </c>
      <c r="D336" s="80">
        <f t="shared" si="9"/>
        <v>0.7058262034</v>
      </c>
      <c r="E336" s="79">
        <v>0.0</v>
      </c>
      <c r="F336" s="82">
        <v>0.0499999999999999</v>
      </c>
      <c r="G336" s="77">
        <f t="shared" si="7"/>
        <v>0.1666666667</v>
      </c>
      <c r="H336" s="78">
        <f>A!$B$3 * 3</f>
        <v>224.9868</v>
      </c>
      <c r="I336" s="78">
        <f>A!$B$2*E336</f>
        <v>0</v>
      </c>
      <c r="J336" s="78">
        <f>F336 * (D336*I336-(A!$B$4*(G336+B336/H336)^(1/2)))</f>
        <v>-0.1718641171</v>
      </c>
      <c r="K336" s="79">
        <f>F336 * ((D336+L336)*I336-(A!$B$4*(G336+(B336+J336)/H336)^(1/2)))</f>
        <v>-0.1715081721</v>
      </c>
      <c r="L336" s="78">
        <f>F336 * (B336*(A!$B$8-D336)/(A!$B$12*A!$B$10))</f>
        <v>0.0006297415799</v>
      </c>
      <c r="M336" s="78">
        <f>F336 * ((B336+J336)*(A!$B$8-(D336+L336))/(A!$B$12*A!$B$10))</f>
        <v>0.0006009737115</v>
      </c>
    </row>
    <row r="337">
      <c r="A337" s="70" t="s">
        <v>226</v>
      </c>
      <c r="B337" s="78">
        <f t="shared" si="8"/>
        <v>3.864869626</v>
      </c>
      <c r="C337" s="70" t="s">
        <v>227</v>
      </c>
      <c r="D337" s="80">
        <f t="shared" si="9"/>
        <v>0.706441561</v>
      </c>
      <c r="E337" s="79">
        <v>0.0</v>
      </c>
      <c r="F337" s="82">
        <v>0.0499999999999999</v>
      </c>
      <c r="G337" s="77">
        <f t="shared" si="7"/>
        <v>0.1666666667</v>
      </c>
      <c r="H337" s="78">
        <f>A!$B$3 * 3</f>
        <v>224.9868</v>
      </c>
      <c r="I337" s="78">
        <f>A!$B$2*E337</f>
        <v>0</v>
      </c>
      <c r="J337" s="78">
        <f>F337 * (D337*I337-(A!$B$4*(G337+B337/H337)^(1/2)))</f>
        <v>-0.171508541</v>
      </c>
      <c r="K337" s="79">
        <f>F337 * ((D337+L337)*I337-(A!$B$4*(G337+(B337+J337)/H337)^(1/2)))</f>
        <v>-0.1711525953</v>
      </c>
      <c r="L337" s="78">
        <f>F337 * (B337*(A!$B$8-D337)/(A!$B$12*A!$B$10))</f>
        <v>0.0006010460525</v>
      </c>
      <c r="M337" s="78">
        <f>F337 * ((B337+J337)*(A!$B$8-(D337+L337))/(A!$B$12*A!$B$10))</f>
        <v>0.0005725902933</v>
      </c>
    </row>
    <row r="338">
      <c r="A338" s="70" t="s">
        <v>228</v>
      </c>
      <c r="B338" s="78">
        <f t="shared" si="8"/>
        <v>3.693539058</v>
      </c>
      <c r="C338" s="70" t="s">
        <v>229</v>
      </c>
      <c r="D338" s="80">
        <f t="shared" si="9"/>
        <v>0.7070283792</v>
      </c>
      <c r="E338" s="79">
        <v>0.0</v>
      </c>
      <c r="F338" s="82">
        <v>0.0499999999999999</v>
      </c>
      <c r="G338" s="77">
        <f t="shared" si="7"/>
        <v>0.1666666667</v>
      </c>
      <c r="H338" s="78">
        <f>A!$B$3 * 3</f>
        <v>224.9868</v>
      </c>
      <c r="I338" s="78">
        <f>A!$B$2*E338</f>
        <v>0</v>
      </c>
      <c r="J338" s="78">
        <f>F338 * (D338*I338-(A!$B$4*(G338+B338/H338)^(1/2)))</f>
        <v>-0.171152965</v>
      </c>
      <c r="K338" s="79">
        <f>F338 * ((D338+L338)*I338-(A!$B$4*(G338+(B338+J338)/H338)^(1/2)))</f>
        <v>-0.1707970185</v>
      </c>
      <c r="L338" s="78">
        <f>F338 * (B338*(A!$B$8-D338)/(A!$B$12*A!$B$10))</f>
        <v>0.0005726601073</v>
      </c>
      <c r="M338" s="78">
        <f>F338 * ((B338+J338)*(A!$B$8-(D338+L338))/(A!$B$12*A!$B$10))</f>
        <v>0.0005445032413</v>
      </c>
    </row>
    <row r="339">
      <c r="A339" s="70" t="s">
        <v>230</v>
      </c>
      <c r="B339" s="78">
        <f t="shared" si="8"/>
        <v>3.522564066</v>
      </c>
      <c r="C339" s="70" t="s">
        <v>231</v>
      </c>
      <c r="D339" s="80">
        <f t="shared" si="9"/>
        <v>0.7075869609</v>
      </c>
      <c r="E339" s="79">
        <v>0.0</v>
      </c>
      <c r="F339" s="82">
        <v>0.0499999999999999</v>
      </c>
      <c r="G339" s="77">
        <f t="shared" si="7"/>
        <v>0.1666666667</v>
      </c>
      <c r="H339" s="78">
        <f>A!$B$3 * 3</f>
        <v>224.9868</v>
      </c>
      <c r="I339" s="78">
        <f>A!$B$2*E339</f>
        <v>0</v>
      </c>
      <c r="J339" s="78">
        <f>F339 * (D339*I339-(A!$B$4*(G339+B339/H339)^(1/2)))</f>
        <v>-0.170797389</v>
      </c>
      <c r="K339" s="79">
        <f>F339 * ((D339+L339)*I339-(A!$B$4*(G339+(B339+J339)/H339)^(1/2)))</f>
        <v>-0.1704414416</v>
      </c>
      <c r="L339" s="78">
        <f>F339 * (B339*(A!$B$8-D339)/(A!$B$12*A!$B$10))</f>
        <v>0.000544570598</v>
      </c>
      <c r="M339" s="78">
        <f>F339 * ((B339+J339)*(A!$B$8-(D339+L339))/(A!$B$12*A!$B$10))</f>
        <v>0.0005166996625</v>
      </c>
    </row>
    <row r="340">
      <c r="A340" s="70" t="s">
        <v>232</v>
      </c>
      <c r="B340" s="78">
        <f t="shared" si="8"/>
        <v>3.351944651</v>
      </c>
      <c r="C340" s="70" t="s">
        <v>233</v>
      </c>
      <c r="D340" s="80">
        <f t="shared" si="9"/>
        <v>0.708117596</v>
      </c>
      <c r="E340" s="79">
        <v>0.0</v>
      </c>
      <c r="F340" s="82">
        <v>0.0499999999999999</v>
      </c>
      <c r="G340" s="77">
        <f t="shared" si="7"/>
        <v>0.1666666667</v>
      </c>
      <c r="H340" s="78">
        <f>A!$B$3 * 3</f>
        <v>224.9868</v>
      </c>
      <c r="I340" s="78">
        <f>A!$B$2*E340</f>
        <v>0</v>
      </c>
      <c r="J340" s="78">
        <f>F340 * (D340*I340-(A!$B$4*(G340+B340/H340)^(1/2)))</f>
        <v>-0.1704418129</v>
      </c>
      <c r="K340" s="79">
        <f>F340 * ((D340+L340)*I340-(A!$B$4*(G340+(B340+J340)/H340)^(1/2)))</f>
        <v>-0.1700858648</v>
      </c>
      <c r="L340" s="78">
        <f>F340 * (B340*(A!$B$8-D340)/(A!$B$12*A!$B$10))</f>
        <v>0.0005167646285</v>
      </c>
      <c r="M340" s="78">
        <f>F340 * ((B340+J340)*(A!$B$8-(D340+L340))/(A!$B$12*A!$B$10))</f>
        <v>0.0004891669036</v>
      </c>
    </row>
    <row r="341">
      <c r="A341" s="70" t="s">
        <v>234</v>
      </c>
      <c r="B341" s="78">
        <f t="shared" si="8"/>
        <v>3.181680812</v>
      </c>
      <c r="C341" s="70" t="s">
        <v>235</v>
      </c>
      <c r="D341" s="80">
        <f t="shared" si="9"/>
        <v>0.7086205618</v>
      </c>
      <c r="E341" s="79">
        <v>0.0</v>
      </c>
      <c r="F341" s="82">
        <v>0.0499999999999999</v>
      </c>
      <c r="G341" s="77">
        <f t="shared" si="7"/>
        <v>0.1666666667</v>
      </c>
      <c r="H341" s="78">
        <f>A!$B$3 * 3</f>
        <v>224.9868</v>
      </c>
      <c r="I341" s="78">
        <f>A!$B$2*E341</f>
        <v>0</v>
      </c>
      <c r="J341" s="78">
        <f>F341 * (D341*I341-(A!$B$4*(G341+B341/H341)^(1/2)))</f>
        <v>-0.1700862369</v>
      </c>
      <c r="K341" s="79">
        <f>F341 * ((D341+L341)*I341-(A!$B$4*(G341+(B341+J341)/H341)^(1/2)))</f>
        <v>-0.169730288</v>
      </c>
      <c r="L341" s="78">
        <f>F341 * (B341*(A!$B$8-D341)/(A!$B$12*A!$B$10))</f>
        <v>0.0004892295422</v>
      </c>
      <c r="M341" s="78">
        <f>F341 * ((B341+J341)*(A!$B$8-(D341+L341))/(A!$B$12*A!$B$10))</f>
        <v>0.0004618925407</v>
      </c>
    </row>
    <row r="342">
      <c r="A342" s="70" t="s">
        <v>236</v>
      </c>
      <c r="B342" s="78">
        <f t="shared" si="8"/>
        <v>3.01177255</v>
      </c>
      <c r="C342" s="70" t="s">
        <v>237</v>
      </c>
      <c r="D342" s="80">
        <f t="shared" si="9"/>
        <v>0.7090961228</v>
      </c>
      <c r="E342" s="79">
        <v>0.0</v>
      </c>
      <c r="F342" s="82">
        <v>0.0499999999999999</v>
      </c>
      <c r="G342" s="77">
        <f t="shared" si="7"/>
        <v>0.1666666667</v>
      </c>
      <c r="H342" s="78">
        <f>A!$B$3 * 3</f>
        <v>224.9868</v>
      </c>
      <c r="I342" s="78">
        <f>A!$B$2*E342</f>
        <v>0</v>
      </c>
      <c r="J342" s="78">
        <f>F342 * (D342*I342-(A!$B$4*(G342+B342/H342)^(1/2)))</f>
        <v>-0.1697306609</v>
      </c>
      <c r="K342" s="79">
        <f>F342 * ((D342+L342)*I342-(A!$B$4*(G342+(B342+J342)/H342)^(1/2)))</f>
        <v>-0.1693747112</v>
      </c>
      <c r="L342" s="78">
        <f>F342 * (B342*(A!$B$8-D342)/(A!$B$12*A!$B$10))</f>
        <v>0.0004619529122</v>
      </c>
      <c r="M342" s="78">
        <f>F342 * ((B342+J342)*(A!$B$8-(D342+L342))/(A!$B$12*A!$B$10))</f>
        <v>0.0004348643697</v>
      </c>
    </row>
    <row r="343">
      <c r="A343" s="70" t="s">
        <v>238</v>
      </c>
      <c r="B343" s="78">
        <f t="shared" si="8"/>
        <v>2.842219863</v>
      </c>
      <c r="C343" s="70" t="s">
        <v>239</v>
      </c>
      <c r="D343" s="80">
        <f t="shared" si="9"/>
        <v>0.7095445314</v>
      </c>
      <c r="E343" s="79">
        <v>0.0</v>
      </c>
      <c r="F343" s="82">
        <v>0.0499999999999999</v>
      </c>
      <c r="G343" s="77">
        <f t="shared" si="7"/>
        <v>0.1666666667</v>
      </c>
      <c r="H343" s="78">
        <f>A!$B$3 * 3</f>
        <v>224.9868</v>
      </c>
      <c r="I343" s="78">
        <f>A!$B$2*E343</f>
        <v>0</v>
      </c>
      <c r="J343" s="78">
        <f>F343 * (D343*I343-(A!$B$4*(G343+B343/H343)^(1/2)))</f>
        <v>-0.1693750849</v>
      </c>
      <c r="K343" s="79">
        <f>F343 * ((D343+L343)*I343-(A!$B$4*(G343+(B343+J343)/H343)^(1/2)))</f>
        <v>-0.1690191344</v>
      </c>
      <c r="L343" s="78">
        <f>F343 * (B343*(A!$B$8-D343)/(A!$B$12*A!$B$10))</f>
        <v>0.0004349225315</v>
      </c>
      <c r="M343" s="78">
        <f>F343 * ((B343+J343)*(A!$B$8-(D343+L343))/(A!$B$12*A!$B$10))</f>
        <v>0.0004080703965</v>
      </c>
    </row>
    <row r="344">
      <c r="A344" s="70" t="s">
        <v>240</v>
      </c>
      <c r="B344" s="78">
        <f t="shared" si="8"/>
        <v>2.673022754</v>
      </c>
      <c r="C344" s="70" t="s">
        <v>241</v>
      </c>
      <c r="D344" s="80">
        <f t="shared" si="9"/>
        <v>0.7099660279</v>
      </c>
      <c r="E344" s="79">
        <v>0.0</v>
      </c>
      <c r="F344" s="82">
        <v>0.0499999999999999</v>
      </c>
      <c r="G344" s="77">
        <f t="shared" si="7"/>
        <v>0.1666666667</v>
      </c>
      <c r="H344" s="78">
        <f>A!$B$3 * 3</f>
        <v>224.9868</v>
      </c>
      <c r="I344" s="78">
        <f>A!$B$2*E344</f>
        <v>0</v>
      </c>
      <c r="J344" s="78">
        <f>F344 * (D344*I344-(A!$B$4*(G344+B344/H344)^(1/2)))</f>
        <v>-0.1690195088</v>
      </c>
      <c r="K344" s="79">
        <f>F344 * ((D344+L344)*I344-(A!$B$4*(G344+(B344+J344)/H344)^(1/2)))</f>
        <v>-0.1686635576</v>
      </c>
      <c r="L344" s="78">
        <f>F344 * (B344*(A!$B$8-D344)/(A!$B$12*A!$B$10))</f>
        <v>0.000408126403</v>
      </c>
      <c r="M344" s="78">
        <f>F344 * ((B344+J344)*(A!$B$8-(D344+L344))/(A!$B$12*A!$B$10))</f>
        <v>0.0003814988277</v>
      </c>
    </row>
    <row r="345">
      <c r="A345" s="70" t="s">
        <v>242</v>
      </c>
      <c r="B345" s="78">
        <f t="shared" si="8"/>
        <v>2.504181221</v>
      </c>
      <c r="C345" s="70" t="s">
        <v>243</v>
      </c>
      <c r="D345" s="80">
        <f t="shared" si="9"/>
        <v>0.7103608405</v>
      </c>
      <c r="E345" s="79">
        <v>0.0</v>
      </c>
      <c r="F345" s="82">
        <v>0.0499999999999999</v>
      </c>
      <c r="G345" s="77">
        <f t="shared" si="7"/>
        <v>0.1666666667</v>
      </c>
      <c r="H345" s="78">
        <f>A!$B$3 * 3</f>
        <v>224.9868</v>
      </c>
      <c r="I345" s="78">
        <f>A!$B$2*E345</f>
        <v>0</v>
      </c>
      <c r="J345" s="78">
        <f>F345 * (D345*I345-(A!$B$4*(G345+B345/H345)^(1/2)))</f>
        <v>-0.1686639328</v>
      </c>
      <c r="K345" s="79">
        <f>F345 * ((D345+L345)*I345-(A!$B$4*(G345+(B345+J345)/H345)^(1/2)))</f>
        <v>-0.1683079808</v>
      </c>
      <c r="L345" s="78">
        <f>F345 * (B345*(A!$B$8-D345)/(A!$B$12*A!$B$10))</f>
        <v>0.0003815527306</v>
      </c>
      <c r="M345" s="78">
        <f>F345 * ((B345+J345)*(A!$B$8-(D345+L345))/(A!$B$12*A!$B$10))</f>
        <v>0.0003551380617</v>
      </c>
    </row>
    <row r="346">
      <c r="A346" s="70" t="s">
        <v>244</v>
      </c>
      <c r="B346" s="78">
        <f t="shared" si="8"/>
        <v>2.335695264</v>
      </c>
      <c r="C346" s="70" t="s">
        <v>245</v>
      </c>
      <c r="D346" s="80">
        <f t="shared" si="9"/>
        <v>0.7107291859</v>
      </c>
      <c r="E346" s="79">
        <v>0.0</v>
      </c>
      <c r="F346" s="82">
        <v>0.0499999999999999</v>
      </c>
      <c r="G346" s="77">
        <f t="shared" si="7"/>
        <v>0.1666666667</v>
      </c>
      <c r="H346" s="78">
        <f>A!$B$3 * 3</f>
        <v>224.9868</v>
      </c>
      <c r="I346" s="78">
        <f>A!$B$2*E346</f>
        <v>0</v>
      </c>
      <c r="J346" s="78">
        <f>F346 * (D346*I346-(A!$B$4*(G346+B346/H346)^(1/2)))</f>
        <v>-0.1683083568</v>
      </c>
      <c r="K346" s="79">
        <f>F346 * ((D346+L346)*I346-(A!$B$4*(G346+(B346+J346)/H346)^(1/2)))</f>
        <v>-0.167952404</v>
      </c>
      <c r="L346" s="78">
        <f>F346 * (B346*(A!$B$8-D346)/(A!$B$12*A!$B$10))</f>
        <v>0.0003551899099</v>
      </c>
      <c r="M346" s="78">
        <f>F346 * ((B346+J346)*(A!$B$8-(D346+L346))/(A!$B$12*A!$B$10))</f>
        <v>0.0003289766795</v>
      </c>
    </row>
    <row r="347">
      <c r="A347" s="70" t="s">
        <v>246</v>
      </c>
      <c r="B347" s="78">
        <f t="shared" si="8"/>
        <v>2.167564883</v>
      </c>
      <c r="C347" s="70" t="s">
        <v>247</v>
      </c>
      <c r="D347" s="80">
        <f t="shared" si="9"/>
        <v>0.7110712692</v>
      </c>
      <c r="E347" s="79">
        <v>0.0</v>
      </c>
      <c r="F347" s="82">
        <v>0.0499999999999999</v>
      </c>
      <c r="G347" s="77">
        <f t="shared" si="7"/>
        <v>0.1666666667</v>
      </c>
      <c r="H347" s="78">
        <f>A!$B$3 * 3</f>
        <v>224.9868</v>
      </c>
      <c r="I347" s="78">
        <f>A!$B$2*E347</f>
        <v>0</v>
      </c>
      <c r="J347" s="78">
        <f>F347 * (D347*I347-(A!$B$4*(G347+B347/H347)^(1/2)))</f>
        <v>-0.1679527808</v>
      </c>
      <c r="K347" s="79">
        <f>F347 * ((D347+L347)*I347-(A!$B$4*(G347+(B347+J347)/H347)^(1/2)))</f>
        <v>-0.1675968272</v>
      </c>
      <c r="L347" s="78">
        <f>F347 * (B347*(A!$B$8-D347)/(A!$B$12*A!$B$10))</f>
        <v>0.0003290265193</v>
      </c>
      <c r="M347" s="78">
        <f>F347 * ((B347+J347)*(A!$B$8-(D347+L347))/(A!$B$12*A!$B$10))</f>
        <v>0.0003030034364</v>
      </c>
    </row>
    <row r="348">
      <c r="A348" s="70" t="s">
        <v>248</v>
      </c>
      <c r="B348" s="78">
        <f t="shared" si="8"/>
        <v>1.999790079</v>
      </c>
      <c r="C348" s="70" t="s">
        <v>249</v>
      </c>
      <c r="D348" s="80">
        <f t="shared" si="9"/>
        <v>0.7113872842</v>
      </c>
      <c r="E348" s="79">
        <v>0.0</v>
      </c>
      <c r="F348" s="82">
        <v>0.0499999999999999</v>
      </c>
      <c r="G348" s="77">
        <f t="shared" si="7"/>
        <v>0.1666666667</v>
      </c>
      <c r="H348" s="78">
        <f>A!$B$3 * 3</f>
        <v>224.9868</v>
      </c>
      <c r="I348" s="78">
        <f>A!$B$2*E348</f>
        <v>0</v>
      </c>
      <c r="J348" s="78">
        <f>F348 * (D348*I348-(A!$B$4*(G348+B348/H348)^(1/2)))</f>
        <v>-0.1675972048</v>
      </c>
      <c r="K348" s="79">
        <f>F348 * ((D348+L348)*I348-(A!$B$4*(G348+(B348+J348)/H348)^(1/2)))</f>
        <v>-0.1672412503</v>
      </c>
      <c r="L348" s="78">
        <f>F348 * (B348*(A!$B$8-D348)/(A!$B$12*A!$B$10))</f>
        <v>0.0003030513115</v>
      </c>
      <c r="M348" s="78">
        <f>F348 * ((B348+J348)*(A!$B$8-(D348+L348))/(A!$B$12*A!$B$10))</f>
        <v>0.000277207253</v>
      </c>
    </row>
    <row r="349">
      <c r="A349" s="70" t="s">
        <v>250</v>
      </c>
      <c r="B349" s="78">
        <f t="shared" si="8"/>
        <v>1.832370852</v>
      </c>
      <c r="C349" s="70" t="s">
        <v>251</v>
      </c>
      <c r="D349" s="80">
        <f t="shared" si="9"/>
        <v>0.7116774135</v>
      </c>
      <c r="E349" s="79">
        <v>0.0</v>
      </c>
      <c r="F349" s="82">
        <v>0.0499999999999999</v>
      </c>
      <c r="G349" s="77">
        <f t="shared" si="7"/>
        <v>0.1666666667</v>
      </c>
      <c r="H349" s="78">
        <f>A!$B$3 * 3</f>
        <v>224.9868</v>
      </c>
      <c r="I349" s="78">
        <f>A!$B$2*E349</f>
        <v>0</v>
      </c>
      <c r="J349" s="78">
        <f>F349 * (D349*I349-(A!$B$4*(G349+B349/H349)^(1/2)))</f>
        <v>-0.1672416288</v>
      </c>
      <c r="K349" s="79">
        <f>F349 * ((D349+L349)*I349-(A!$B$4*(G349+(B349+J349)/H349)^(1/2)))</f>
        <v>-0.1668856735</v>
      </c>
      <c r="L349" s="78">
        <f>F349 * (B349*(A!$B$8-D349)/(A!$B$12*A!$B$10))</f>
        <v>0.0002772532048</v>
      </c>
      <c r="M349" s="78">
        <f>F349 * ((B349+J349)*(A!$B$8-(D349+L349))/(A!$B$12*A!$B$10))</f>
        <v>0.0002515772078</v>
      </c>
    </row>
    <row r="350">
      <c r="A350" s="70" t="s">
        <v>252</v>
      </c>
      <c r="B350" s="78">
        <f t="shared" si="8"/>
        <v>1.665307201</v>
      </c>
      <c r="C350" s="70" t="s">
        <v>253</v>
      </c>
      <c r="D350" s="80">
        <f t="shared" si="9"/>
        <v>0.7119418287</v>
      </c>
      <c r="E350" s="79">
        <v>0.0</v>
      </c>
      <c r="F350" s="82">
        <v>0.0499999999999999</v>
      </c>
      <c r="G350" s="77">
        <f t="shared" si="7"/>
        <v>0.1666666667</v>
      </c>
      <c r="H350" s="78">
        <f>A!$B$3 * 3</f>
        <v>224.9868</v>
      </c>
      <c r="I350" s="78">
        <f>A!$B$2*E350</f>
        <v>0</v>
      </c>
      <c r="J350" s="78">
        <f>F350 * (D350*I350-(A!$B$4*(G350+B350/H350)^(1/2)))</f>
        <v>-0.1668860527</v>
      </c>
      <c r="K350" s="79">
        <f>F350 * ((D350+L350)*I350-(A!$B$4*(G350+(B350+J350)/H350)^(1/2)))</f>
        <v>-0.1665300967</v>
      </c>
      <c r="L350" s="78">
        <f>F350 * (B350*(A!$B$8-D350)/(A!$B$12*A!$B$10))</f>
        <v>0.0002516212749</v>
      </c>
      <c r="M350" s="78">
        <f>F350 * ((B350+J350)*(A!$B$8-(D350+L350))/(A!$B$12*A!$B$10))</f>
        <v>0.0002261025282</v>
      </c>
    </row>
    <row r="351">
      <c r="A351" s="70" t="s">
        <v>254</v>
      </c>
      <c r="B351" s="78">
        <f t="shared" si="8"/>
        <v>1.498599126</v>
      </c>
      <c r="C351" s="70" t="s">
        <v>255</v>
      </c>
      <c r="D351" s="80">
        <f t="shared" si="9"/>
        <v>0.7121806906</v>
      </c>
      <c r="E351" s="79">
        <v>0.0</v>
      </c>
      <c r="F351" s="82">
        <v>0.0499999999999999</v>
      </c>
      <c r="G351" s="77">
        <f t="shared" si="7"/>
        <v>0.1666666667</v>
      </c>
      <c r="H351" s="78">
        <f>A!$B$3 * 3</f>
        <v>224.9868</v>
      </c>
      <c r="I351" s="78">
        <f>A!$B$2*E351</f>
        <v>0</v>
      </c>
      <c r="J351" s="78">
        <f>F351 * (D351*I351-(A!$B$4*(G351+B351/H351)^(1/2)))</f>
        <v>-0.1665304767</v>
      </c>
      <c r="K351" s="79">
        <f>F351 * ((D351+L351)*I351-(A!$B$4*(G351+(B351+J351)/H351)^(1/2)))</f>
        <v>-0.1661745199</v>
      </c>
      <c r="L351" s="78">
        <f>F351 * (B351*(A!$B$8-D351)/(A!$B$12*A!$B$10))</f>
        <v>0.000226144747</v>
      </c>
      <c r="M351" s="78">
        <f>F351 * ((B351+J351)*(A!$B$8-(D351+L351))/(A!$B$12*A!$B$10))</f>
        <v>0.0002007725832</v>
      </c>
    </row>
    <row r="352">
      <c r="A352" s="70" t="s">
        <v>256</v>
      </c>
      <c r="B352" s="78">
        <f t="shared" si="8"/>
        <v>1.332246628</v>
      </c>
      <c r="C352" s="70" t="s">
        <v>257</v>
      </c>
      <c r="D352" s="80">
        <f t="shared" si="9"/>
        <v>0.7123941493</v>
      </c>
      <c r="E352" s="79">
        <v>0.0</v>
      </c>
      <c r="F352" s="82">
        <v>0.0499999999999999</v>
      </c>
      <c r="G352" s="77">
        <f t="shared" si="7"/>
        <v>0.1666666667</v>
      </c>
      <c r="H352" s="78">
        <f>A!$B$3 * 3</f>
        <v>224.9868</v>
      </c>
      <c r="I352" s="78">
        <f>A!$B$2*E352</f>
        <v>0</v>
      </c>
      <c r="J352" s="78">
        <f>F352 * (D352*I352-(A!$B$4*(G352+B352/H352)^(1/2)))</f>
        <v>-0.1661749007</v>
      </c>
      <c r="K352" s="79">
        <f>F352 * ((D352+L352)*I352-(A!$B$4*(G352+(B352+J352)/H352)^(1/2)))</f>
        <v>-0.1658189431</v>
      </c>
      <c r="L352" s="78">
        <f>F352 * (B352*(A!$B$8-D352)/(A!$B$12*A!$B$10))</f>
        <v>0.0002008129877</v>
      </c>
      <c r="M352" s="78">
        <f>F352 * ((B352+J352)*(A!$B$8-(D352+L352))/(A!$B$12*A!$B$10))</f>
        <v>0.0001755768756</v>
      </c>
    </row>
    <row r="353">
      <c r="A353" s="70" t="s">
        <v>258</v>
      </c>
      <c r="B353" s="78">
        <f t="shared" si="8"/>
        <v>1.166249706</v>
      </c>
      <c r="C353" s="70" t="s">
        <v>259</v>
      </c>
      <c r="D353" s="80">
        <f t="shared" si="9"/>
        <v>0.7125823442</v>
      </c>
      <c r="E353" s="79">
        <v>0.0</v>
      </c>
      <c r="F353" s="82">
        <v>0.05</v>
      </c>
      <c r="G353" s="77">
        <f t="shared" si="7"/>
        <v>0.1666666667</v>
      </c>
      <c r="H353" s="78">
        <f>A!$B$3 * 3</f>
        <v>224.9868</v>
      </c>
      <c r="I353" s="78">
        <f>A!$B$2*E353</f>
        <v>0</v>
      </c>
      <c r="J353" s="78">
        <f>F353 * (D353*I353-(A!$B$4*(G353+B353/H353)^(1/2)))</f>
        <v>-0.1658193247</v>
      </c>
      <c r="K353" s="79">
        <f>F353 * ((D353+L353)*I353-(A!$B$4*(G353+(B353+J353)/H353)^(1/2)))</f>
        <v>-0.1654633662</v>
      </c>
      <c r="L353" s="78">
        <f>F353 * (B353*(A!$B$8-D353)/(A!$B$12*A!$B$10))</f>
        <v>0.0001756154976</v>
      </c>
      <c r="M353" s="78">
        <f>F353 * ((B353+J353)*(A!$B$8-(D353+L353))/(A!$B$12*A!$B$10))</f>
        <v>0.0001505050341</v>
      </c>
    </row>
    <row r="354">
      <c r="A354" s="70" t="s">
        <v>260</v>
      </c>
      <c r="B354" s="78">
        <f t="shared" si="8"/>
        <v>1.00060836</v>
      </c>
      <c r="C354" s="70" t="s">
        <v>261</v>
      </c>
      <c r="D354" s="80">
        <f t="shared" si="9"/>
        <v>0.7127454044</v>
      </c>
      <c r="E354" s="79">
        <v>0.0</v>
      </c>
      <c r="F354" s="82">
        <v>0.05</v>
      </c>
      <c r="G354" s="77">
        <f t="shared" si="7"/>
        <v>0.1666666667</v>
      </c>
      <c r="H354" s="78">
        <f>A!$B$3 * 3</f>
        <v>224.9868</v>
      </c>
      <c r="I354" s="78">
        <f>A!$B$2*E354</f>
        <v>0</v>
      </c>
      <c r="J354" s="78">
        <f>F354 * (D354*I354-(A!$B$4*(G354+B354/H354)^(1/2)))</f>
        <v>-0.1654637487</v>
      </c>
      <c r="K354" s="79">
        <f>F354 * ((D354+L354)*I354-(A!$B$4*(G354+(B354+J354)/H354)^(1/2)))</f>
        <v>-0.1651077894</v>
      </c>
      <c r="L354" s="78">
        <f>F354 * (B354*(A!$B$8-D354)/(A!$B$12*A!$B$10))</f>
        <v>0.0001505419031</v>
      </c>
      <c r="M354" s="78">
        <f>F354 * ((B354+J354)*(A!$B$8-(D354+L354))/(A!$B$12*A!$B$10))</f>
        <v>0.0001255468064</v>
      </c>
    </row>
    <row r="355">
      <c r="A355" s="70" t="s">
        <v>262</v>
      </c>
      <c r="B355" s="78">
        <f t="shared" si="8"/>
        <v>0.8353225913</v>
      </c>
      <c r="C355" s="70" t="s">
        <v>263</v>
      </c>
      <c r="D355" s="80">
        <f t="shared" si="9"/>
        <v>0.7128834488</v>
      </c>
      <c r="E355" s="79">
        <v>0.0</v>
      </c>
      <c r="F355" s="82">
        <v>0.05</v>
      </c>
      <c r="G355" s="77">
        <f t="shared" si="7"/>
        <v>0.1666666667</v>
      </c>
      <c r="H355" s="78">
        <f>A!$B$3 * 3</f>
        <v>224.9868</v>
      </c>
      <c r="I355" s="78">
        <f>A!$B$2*E355</f>
        <v>0</v>
      </c>
      <c r="J355" s="78">
        <f>F355 * (D355*I355-(A!$B$4*(G355+B355/H355)^(1/2)))</f>
        <v>-0.1651081727</v>
      </c>
      <c r="K355" s="79">
        <f>F355 * ((D355+L355)*I355-(A!$B$4*(G355+(B355+J355)/H355)^(1/2)))</f>
        <v>-0.1647522126</v>
      </c>
      <c r="L355" s="78">
        <f>F355 * (B355*(A!$B$8-D355)/(A!$B$12*A!$B$10))</f>
        <v>0.0001255819496</v>
      </c>
      <c r="M355" s="78">
        <f>F355 * ((B355+J355)*(A!$B$8-(D355+L355))/(A!$B$12*A!$B$10))</f>
        <v>0.0001006920515</v>
      </c>
    </row>
    <row r="356">
      <c r="A356" s="70" t="s">
        <v>264</v>
      </c>
      <c r="B356" s="78">
        <f t="shared" si="8"/>
        <v>0.6703923986</v>
      </c>
      <c r="C356" s="70" t="s">
        <v>265</v>
      </c>
      <c r="D356" s="80">
        <f t="shared" si="9"/>
        <v>0.7129965858</v>
      </c>
      <c r="E356" s="79">
        <v>0.0</v>
      </c>
      <c r="F356" s="82">
        <v>0.05</v>
      </c>
      <c r="G356" s="77">
        <f t="shared" si="7"/>
        <v>0.1666666667</v>
      </c>
      <c r="H356" s="78">
        <f>A!$B$3 * 3</f>
        <v>224.9868</v>
      </c>
      <c r="I356" s="78">
        <f>A!$B$2*E356</f>
        <v>0</v>
      </c>
      <c r="J356" s="78">
        <f>F356 * (D356*I356-(A!$B$4*(G356+B356/H356)^(1/2)))</f>
        <v>-0.1647525967</v>
      </c>
      <c r="K356" s="79">
        <f>F356 * ((D356+L356)*I356-(A!$B$4*(G356+(B356+J356)/H356)^(1/2)))</f>
        <v>-0.1643966357</v>
      </c>
      <c r="L356" s="78">
        <f>F356 * (B356*(A!$B$8-D356)/(A!$B$12*A!$B$10))</f>
        <v>0.0001007254942</v>
      </c>
      <c r="M356" s="78">
        <f>F356 * ((B356+J356)*(A!$B$8-(D356+L356))/(A!$B$12*A!$B$10))</f>
        <v>0.00007593073282</v>
      </c>
    </row>
    <row r="357">
      <c r="A357" s="70" t="s">
        <v>266</v>
      </c>
      <c r="B357" s="78">
        <f t="shared" si="8"/>
        <v>0.5058177824</v>
      </c>
      <c r="C357" s="70" t="s">
        <v>267</v>
      </c>
      <c r="D357" s="80">
        <f t="shared" si="9"/>
        <v>0.7130849139</v>
      </c>
      <c r="E357" s="79">
        <v>0.0</v>
      </c>
      <c r="F357" s="82">
        <v>0.05</v>
      </c>
      <c r="G357" s="77">
        <f t="shared" si="7"/>
        <v>0.1666666667</v>
      </c>
      <c r="H357" s="78">
        <f>A!$B$3 * 3</f>
        <v>224.9868</v>
      </c>
      <c r="I357" s="78">
        <f>A!$B$2*E357</f>
        <v>0</v>
      </c>
      <c r="J357" s="78">
        <f>F357 * (D357*I357-(A!$B$4*(G357+B357/H357)^(1/2)))</f>
        <v>-0.1643970207</v>
      </c>
      <c r="K357" s="79">
        <f>F357 * ((D357+L357)*I357-(A!$B$4*(G357+(B357+J357)/H357)^(1/2)))</f>
        <v>-0.1640410589</v>
      </c>
      <c r="L357" s="78">
        <f>F357 * (B357*(A!$B$8-D357)/(A!$B$12*A!$B$10))</f>
        <v>0.00007596249804</v>
      </c>
      <c r="M357" s="78">
        <f>F357 * ((B357+J357)*(A!$B$8-(D357+L357))/(A!$B$12*A!$B$10))</f>
        <v>0.00005125291115</v>
      </c>
    </row>
    <row r="358">
      <c r="A358" s="70" t="s">
        <v>268</v>
      </c>
      <c r="B358" s="78">
        <f t="shared" si="8"/>
        <v>0.3415987426</v>
      </c>
      <c r="C358" s="70" t="s">
        <v>269</v>
      </c>
      <c r="D358" s="80">
        <f t="shared" si="9"/>
        <v>0.7131485216</v>
      </c>
      <c r="E358" s="79">
        <v>0.0</v>
      </c>
      <c r="F358" s="82">
        <v>0.05</v>
      </c>
      <c r="G358" s="77">
        <f t="shared" si="7"/>
        <v>0.1666666667</v>
      </c>
      <c r="H358" s="78">
        <f>A!$B$3 * 3</f>
        <v>224.9868</v>
      </c>
      <c r="I358" s="78">
        <f>A!$B$2*E358</f>
        <v>0</v>
      </c>
      <c r="J358" s="78">
        <f>F358 * (D358*I358-(A!$B$4*(G358+B358/H358)^(1/2)))</f>
        <v>-0.1640414447</v>
      </c>
      <c r="K358" s="79">
        <f>F358 * ((D358+L358)*I358-(A!$B$4*(G358+(B358+J358)/H358)^(1/2)))</f>
        <v>-0.1636854821</v>
      </c>
      <c r="L358" s="78">
        <f>F358 * (B358*(A!$B$8-D358)/(A!$B$12*A!$B$10))</f>
        <v>0.00005128301991</v>
      </c>
      <c r="M358" s="78">
        <f>F358 * ((B358+J358)*(A!$B$8-(D358+L358))/(A!$B$12*A!$B$10))</f>
        <v>0.00002664873776</v>
      </c>
    </row>
    <row r="359">
      <c r="A359" s="70" t="s">
        <v>270</v>
      </c>
      <c r="B359" s="78">
        <f t="shared" si="8"/>
        <v>0.1777352792</v>
      </c>
      <c r="C359" s="70" t="s">
        <v>271</v>
      </c>
      <c r="D359" s="80">
        <f t="shared" si="9"/>
        <v>0.7131874875</v>
      </c>
      <c r="E359" s="79">
        <v>0.0</v>
      </c>
      <c r="F359" s="82">
        <v>0.05</v>
      </c>
      <c r="G359" s="77">
        <f t="shared" si="7"/>
        <v>0.1666666667</v>
      </c>
      <c r="H359" s="78">
        <f>A!$B$3 * 3</f>
        <v>224.9868</v>
      </c>
      <c r="I359" s="78">
        <f>A!$B$2*E359</f>
        <v>0</v>
      </c>
      <c r="J359" s="78">
        <f>F359 * (D359*I359-(A!$B$4*(G359+B359/H359)^(1/2)))</f>
        <v>-0.1636858687</v>
      </c>
      <c r="K359" s="79">
        <f>F359 * ((D359+L359)*I359-(A!$B$4*(G359+(B359+J359)/H359)^(1/2)))</f>
        <v>-0.1633299052</v>
      </c>
      <c r="L359" s="78">
        <f>F359 * (B359*(A!$B$8-D359)/(A!$B$12*A!$B$10))</f>
        <v>0.00002667720905</v>
      </c>
      <c r="M359" s="78">
        <f>F359 * ((B359+J359)*(A!$B$8-(D359+L359))/(A!$B$12*A!$B$10))</f>
        <v>0.000002108447693</v>
      </c>
    </row>
    <row r="360">
      <c r="A360" s="83" t="s">
        <v>272</v>
      </c>
      <c r="B360" s="78">
        <f t="shared" si="8"/>
        <v>0.01422739225</v>
      </c>
      <c r="C360" s="70" t="s">
        <v>273</v>
      </c>
      <c r="D360" s="80">
        <f t="shared" si="9"/>
        <v>0.7132018803</v>
      </c>
      <c r="E360" s="79">
        <v>0.0</v>
      </c>
      <c r="F360" s="82">
        <v>0.05</v>
      </c>
      <c r="G360" s="77">
        <f t="shared" si="7"/>
        <v>0.1666666667</v>
      </c>
      <c r="H360" s="78">
        <f>A!$B$3 * 3</f>
        <v>224.9868</v>
      </c>
      <c r="I360" s="78">
        <f>A!$B$2*E360</f>
        <v>0</v>
      </c>
      <c r="J360" s="78">
        <f>F360 * (D360*I360-(A!$B$4*(G360+B360/H360)^(1/2)))</f>
        <v>-0.1633302927</v>
      </c>
      <c r="K360" s="79">
        <f>F360 * ((D360+L360)*I360-(A!$B$4*(G360+(B360+J360)/H360)^(1/2)))</f>
        <v>-0.1629743284</v>
      </c>
      <c r="L360" s="78">
        <f>F360 * (B360*(A!$B$8-D360)/(A!$B$12*A!$B$10))</f>
        <v>0.000002135298502</v>
      </c>
      <c r="M360" s="78">
        <f>F360 * ((B360+J360)*(A!$B$8-(D360+L360))/(A!$B$12*A!$B$10))</f>
        <v>-0.00002237764693</v>
      </c>
    </row>
    <row r="361">
      <c r="A361" s="70" t="s">
        <v>274</v>
      </c>
      <c r="B361" s="78">
        <f t="shared" si="8"/>
        <v>-0.1489249183</v>
      </c>
      <c r="C361" s="70" t="s">
        <v>275</v>
      </c>
      <c r="D361" s="80">
        <f t="shared" si="9"/>
        <v>0.7131917592</v>
      </c>
      <c r="E361" s="79">
        <v>0.0</v>
      </c>
      <c r="F361" s="82">
        <v>0.05</v>
      </c>
      <c r="G361" s="77">
        <f t="shared" si="7"/>
        <v>0.1666666667</v>
      </c>
      <c r="H361" s="78">
        <f>A!$B$3 * 3</f>
        <v>224.9868</v>
      </c>
      <c r="I361" s="78">
        <f>A!$B$2*E361</f>
        <v>0</v>
      </c>
      <c r="J361" s="78">
        <f>F361 * (D361*I361-(A!$B$4*(G361+B361/H361)^(1/2)))</f>
        <v>-0.1629747167</v>
      </c>
      <c r="K361" s="79">
        <f>F361 * ((D361+L361)*I361-(A!$B$4*(G361+(B361+J361)/H361)^(1/2)))</f>
        <v>-0.1626187516</v>
      </c>
      <c r="L361" s="78">
        <f>F361 * (B361*(A!$B$8-D361)/(A!$B$12*A!$B$10))</f>
        <v>-0.00002235240157</v>
      </c>
      <c r="M361" s="78">
        <f>F361 * ((B361+J361)*(A!$B$8-(D361+L361))/(A!$B$12*A!$B$10))</f>
        <v>-0.00004681916341</v>
      </c>
    </row>
    <row r="368">
      <c r="A368" s="4"/>
      <c r="B368" s="4"/>
      <c r="C368" s="60"/>
      <c r="D368" s="60"/>
      <c r="E368" s="60"/>
      <c r="F368" s="60"/>
      <c r="G368" s="67"/>
      <c r="H368" s="60"/>
      <c r="I368" s="60"/>
      <c r="J368" s="60"/>
      <c r="K368" s="60"/>
      <c r="L368" s="60"/>
      <c r="M368" s="60"/>
    </row>
    <row r="369">
      <c r="A369" s="4"/>
      <c r="B369" s="4"/>
      <c r="C369" s="60"/>
      <c r="D369" s="60"/>
      <c r="E369" s="60"/>
      <c r="F369" s="60"/>
      <c r="G369" s="67"/>
      <c r="H369" s="60"/>
      <c r="I369" s="60"/>
      <c r="J369" s="60"/>
      <c r="K369" s="60"/>
      <c r="L369" s="60"/>
      <c r="M369" s="60"/>
    </row>
    <row r="370">
      <c r="A370" s="60"/>
      <c r="B370" s="60"/>
      <c r="C370" s="60"/>
      <c r="D370" s="60"/>
      <c r="E370" s="60"/>
      <c r="F370" s="60"/>
      <c r="G370" s="67"/>
      <c r="H370" s="60"/>
      <c r="I370" s="60"/>
      <c r="J370" s="60"/>
      <c r="K370" s="60"/>
      <c r="L370" s="60"/>
      <c r="M370" s="60"/>
    </row>
    <row r="371">
      <c r="A371" s="60"/>
      <c r="B371" s="60"/>
      <c r="C371" s="60"/>
      <c r="D371" s="60"/>
      <c r="E371" s="60"/>
      <c r="F371" s="60"/>
      <c r="G371" s="67"/>
      <c r="H371" s="60"/>
      <c r="I371" s="60"/>
      <c r="J371" s="60"/>
      <c r="K371" s="60"/>
      <c r="L371" s="60"/>
      <c r="M371" s="60"/>
    </row>
    <row r="372">
      <c r="A372" s="60"/>
      <c r="B372" s="60"/>
      <c r="C372" s="60"/>
      <c r="D372" s="60"/>
      <c r="E372" s="60"/>
      <c r="J372" s="60"/>
      <c r="K372" s="60"/>
      <c r="L372" s="60"/>
      <c r="M372" s="60"/>
    </row>
    <row r="373">
      <c r="A373" s="60"/>
      <c r="B373" s="60"/>
      <c r="C373" s="60"/>
      <c r="D373" s="60"/>
      <c r="E373" s="60"/>
      <c r="F373" s="84"/>
      <c r="G373" s="67"/>
      <c r="H373" s="60"/>
      <c r="I373" s="60"/>
      <c r="J373" s="60"/>
      <c r="K373" s="60"/>
      <c r="L373" s="60"/>
      <c r="M373" s="60"/>
    </row>
    <row r="374">
      <c r="A374" s="60"/>
      <c r="B374" s="78"/>
      <c r="C374" s="60"/>
      <c r="D374" s="78"/>
      <c r="E374" s="78"/>
      <c r="F374" s="85"/>
      <c r="G374" s="77"/>
      <c r="H374" s="78"/>
      <c r="I374" s="78"/>
      <c r="J374" s="78"/>
      <c r="K374" s="78"/>
      <c r="L374" s="78"/>
      <c r="M374" s="78"/>
    </row>
    <row r="375">
      <c r="A375" s="60"/>
      <c r="B375" s="78"/>
      <c r="C375" s="60"/>
      <c r="D375" s="78"/>
      <c r="E375" s="78"/>
      <c r="F375" s="85"/>
      <c r="G375" s="77"/>
      <c r="H375" s="78"/>
      <c r="I375" s="78"/>
      <c r="J375" s="78"/>
      <c r="K375" s="78"/>
      <c r="L375" s="78"/>
      <c r="M375" s="78"/>
    </row>
    <row r="376">
      <c r="A376" s="60"/>
      <c r="B376" s="78"/>
      <c r="C376" s="60"/>
      <c r="D376" s="78"/>
      <c r="E376" s="78"/>
      <c r="F376" s="85"/>
      <c r="G376" s="77"/>
      <c r="H376" s="78"/>
      <c r="I376" s="78"/>
      <c r="J376" s="78"/>
      <c r="K376" s="78"/>
      <c r="L376" s="78"/>
      <c r="M376" s="78"/>
    </row>
    <row r="377">
      <c r="A377" s="60"/>
      <c r="B377" s="78"/>
      <c r="C377" s="60"/>
      <c r="D377" s="78"/>
      <c r="E377" s="78"/>
      <c r="F377" s="85"/>
      <c r="G377" s="77"/>
      <c r="H377" s="78"/>
      <c r="I377" s="78"/>
      <c r="J377" s="78"/>
      <c r="K377" s="78"/>
      <c r="L377" s="78"/>
      <c r="M377" s="78"/>
    </row>
    <row r="378">
      <c r="A378" s="60"/>
      <c r="B378" s="78"/>
      <c r="C378" s="60"/>
      <c r="D378" s="78"/>
      <c r="E378" s="78"/>
      <c r="F378" s="85"/>
      <c r="G378" s="77"/>
      <c r="H378" s="78"/>
      <c r="I378" s="78"/>
      <c r="J378" s="78"/>
      <c r="K378" s="78"/>
      <c r="L378" s="78"/>
      <c r="M378" s="78"/>
    </row>
    <row r="379">
      <c r="A379" s="60"/>
      <c r="B379" s="78"/>
      <c r="C379" s="60"/>
      <c r="D379" s="78"/>
      <c r="E379" s="78"/>
      <c r="F379" s="85"/>
      <c r="G379" s="77"/>
      <c r="H379" s="78"/>
      <c r="I379" s="78"/>
      <c r="J379" s="78"/>
      <c r="K379" s="78"/>
      <c r="L379" s="78"/>
      <c r="M379" s="78"/>
    </row>
    <row r="380">
      <c r="A380" s="60"/>
      <c r="B380" s="78"/>
      <c r="C380" s="60"/>
      <c r="D380" s="78"/>
      <c r="E380" s="78"/>
      <c r="F380" s="85"/>
      <c r="G380" s="77"/>
      <c r="H380" s="78"/>
      <c r="I380" s="78"/>
      <c r="J380" s="78"/>
      <c r="K380" s="78"/>
      <c r="L380" s="78"/>
      <c r="M380" s="78"/>
    </row>
    <row r="381">
      <c r="A381" s="60"/>
      <c r="B381" s="78"/>
      <c r="C381" s="60"/>
      <c r="D381" s="78"/>
      <c r="E381" s="78"/>
      <c r="F381" s="85"/>
      <c r="G381" s="77"/>
      <c r="H381" s="78"/>
      <c r="I381" s="78"/>
      <c r="J381" s="78"/>
      <c r="K381" s="78"/>
      <c r="L381" s="78"/>
      <c r="M381" s="78"/>
    </row>
    <row r="382">
      <c r="A382" s="60"/>
      <c r="B382" s="78"/>
      <c r="C382" s="60"/>
      <c r="D382" s="78"/>
      <c r="E382" s="78"/>
      <c r="F382" s="85"/>
      <c r="G382" s="77"/>
      <c r="H382" s="78"/>
      <c r="I382" s="78"/>
      <c r="J382" s="78"/>
      <c r="K382" s="78"/>
      <c r="L382" s="78"/>
      <c r="M382" s="78"/>
    </row>
    <row r="383">
      <c r="A383" s="60"/>
      <c r="B383" s="78"/>
      <c r="C383" s="60"/>
      <c r="D383" s="78"/>
      <c r="E383" s="78"/>
      <c r="F383" s="85"/>
      <c r="G383" s="77"/>
      <c r="H383" s="78"/>
      <c r="I383" s="78"/>
      <c r="J383" s="78"/>
      <c r="K383" s="78"/>
      <c r="L383" s="78"/>
      <c r="M383" s="78"/>
    </row>
    <row r="385">
      <c r="A385" s="24" t="s">
        <v>78</v>
      </c>
      <c r="B385" s="25">
        <f>30/60</f>
        <v>0.5</v>
      </c>
      <c r="C385" s="60"/>
      <c r="D385" s="60"/>
      <c r="E385" s="60"/>
      <c r="F385" s="60"/>
      <c r="G385" s="67"/>
      <c r="H385" s="60"/>
      <c r="I385" s="60"/>
      <c r="J385" s="60"/>
      <c r="K385" s="60"/>
      <c r="L385" s="60"/>
      <c r="M385" s="60"/>
    </row>
    <row r="386">
      <c r="A386" s="24" t="s">
        <v>79</v>
      </c>
      <c r="B386" s="24">
        <f>119.6/1000</f>
        <v>0.1196</v>
      </c>
      <c r="C386" s="60"/>
      <c r="D386" s="60"/>
      <c r="E386" s="60"/>
      <c r="F386" s="60"/>
      <c r="G386" s="67"/>
      <c r="H386" s="60"/>
      <c r="I386" s="60"/>
      <c r="J386" s="60"/>
      <c r="K386" s="60"/>
      <c r="L386" s="60"/>
      <c r="M386" s="60"/>
    </row>
    <row r="387">
      <c r="A387" s="60"/>
      <c r="B387" s="60"/>
      <c r="C387" s="60"/>
      <c r="D387" s="60"/>
      <c r="E387" s="60"/>
      <c r="F387" s="60"/>
      <c r="G387" s="67"/>
      <c r="H387" s="60"/>
      <c r="I387" s="60"/>
      <c r="J387" s="60"/>
      <c r="K387" s="60"/>
      <c r="L387" s="60"/>
      <c r="M387" s="60"/>
    </row>
    <row r="388">
      <c r="A388" s="60"/>
      <c r="B388" s="60"/>
      <c r="C388" s="60"/>
      <c r="D388" s="60"/>
      <c r="E388" s="60"/>
      <c r="F388" s="60"/>
      <c r="G388" s="67"/>
      <c r="H388" s="60"/>
      <c r="I388" s="60"/>
      <c r="J388" s="60"/>
      <c r="K388" s="60"/>
      <c r="L388" s="60"/>
      <c r="M388" s="60"/>
    </row>
    <row r="389">
      <c r="A389" s="60"/>
      <c r="B389" s="60"/>
      <c r="C389" s="60"/>
      <c r="D389" s="68"/>
      <c r="E389" s="69" t="s">
        <v>92</v>
      </c>
    </row>
    <row r="390">
      <c r="A390" s="70" t="s">
        <v>93</v>
      </c>
      <c r="B390" s="60"/>
      <c r="C390" s="70" t="s">
        <v>94</v>
      </c>
      <c r="D390" s="68"/>
      <c r="E390" s="71" t="s">
        <v>95</v>
      </c>
      <c r="F390" s="72" t="s">
        <v>96</v>
      </c>
      <c r="G390" s="67" t="s">
        <v>97</v>
      </c>
      <c r="H390" s="60" t="s">
        <v>98</v>
      </c>
      <c r="I390" s="60" t="s">
        <v>99</v>
      </c>
      <c r="J390" s="60" t="s">
        <v>638</v>
      </c>
      <c r="K390" s="60" t="s">
        <v>639</v>
      </c>
      <c r="L390" s="60" t="s">
        <v>640</v>
      </c>
      <c r="M390" s="60" t="s">
        <v>641</v>
      </c>
    </row>
    <row r="391">
      <c r="A391" s="70" t="s">
        <v>102</v>
      </c>
      <c r="B391" s="73">
        <v>0.0</v>
      </c>
      <c r="C391" s="70" t="s">
        <v>103</v>
      </c>
      <c r="D391" s="74">
        <v>0.6</v>
      </c>
      <c r="E391" s="75">
        <v>0.1196</v>
      </c>
      <c r="F391" s="76">
        <v>0.1</v>
      </c>
      <c r="G391" s="77">
        <f t="shared" ref="G391:G453" si="10">0.5/3</f>
        <v>0.1666666667</v>
      </c>
      <c r="H391" s="78">
        <f>A!$B$3 * 3</f>
        <v>224.9868</v>
      </c>
      <c r="I391" s="78">
        <f>A!$B$2*E391</f>
        <v>73.74992713</v>
      </c>
      <c r="J391" s="78">
        <f>F391 * (D391*I391-(A!$B$4*(G391+B391/H391)^(1/2)))</f>
        <v>4.098396995</v>
      </c>
      <c r="K391" s="79">
        <f>F391 * ((D391+L391)*I391-(A!$B$4*(G391+(B391+J391)/H391)^(1/2)))</f>
        <v>4.081011597</v>
      </c>
      <c r="L391" s="78">
        <f>F391 * (B391*(A!$B$8-D391)/(A!$B$12*A!$B$10))</f>
        <v>0</v>
      </c>
      <c r="M391" s="78">
        <f>F391 * ((B391+J391)*(A!$B$8-(D391+L391))/(A!$B$12*A!$B$10))</f>
        <v>0.001975723041</v>
      </c>
    </row>
    <row r="392">
      <c r="A392" s="70" t="s">
        <v>104</v>
      </c>
      <c r="B392" s="78">
        <f t="shared" ref="B392:B453" si="11">B391 + (J391+K391)/2</f>
        <v>4.089704296</v>
      </c>
      <c r="C392" s="70" t="s">
        <v>105</v>
      </c>
      <c r="D392" s="80">
        <f t="shared" ref="D392:D453" si="12">D391 + (L391+M391)/2</f>
        <v>0.6009878615</v>
      </c>
      <c r="E392" s="75">
        <v>0.1196</v>
      </c>
      <c r="F392" s="76">
        <v>0.1</v>
      </c>
      <c r="G392" s="77">
        <f t="shared" si="10"/>
        <v>0.1666666667</v>
      </c>
      <c r="H392" s="78">
        <f>A!$B$3 * 3</f>
        <v>224.9868</v>
      </c>
      <c r="I392" s="78">
        <f>A!$B$2*E392</f>
        <v>73.74992713</v>
      </c>
      <c r="J392" s="78">
        <f>F392 * (D392*I392-(A!$B$4*(G392+B392/H392)^(1/2)))</f>
        <v>4.088333013</v>
      </c>
      <c r="K392" s="79">
        <f>F392 * ((D392+L392)*I392-(A!$B$4*(G392+(B392+J392)/H392)^(1/2)))</f>
        <v>4.086315211</v>
      </c>
      <c r="L392" s="78">
        <f>F392 * (B392*(A!$B$8-D392)/(A!$B$12*A!$B$10))</f>
        <v>0.001965040529</v>
      </c>
      <c r="M392" s="78">
        <f>F392 * ((B392+J392)*(A!$B$8-(D392+L392))/(A!$B$12*A!$B$10))</f>
        <v>0.003903598899</v>
      </c>
    </row>
    <row r="393">
      <c r="A393" s="70" t="s">
        <v>106</v>
      </c>
      <c r="B393" s="78">
        <f t="shared" si="11"/>
        <v>8.177028408</v>
      </c>
      <c r="C393" s="70" t="s">
        <v>107</v>
      </c>
      <c r="D393" s="80">
        <f t="shared" si="12"/>
        <v>0.6039221812</v>
      </c>
      <c r="E393" s="75">
        <v>0.1196</v>
      </c>
      <c r="F393" s="76">
        <v>0.1</v>
      </c>
      <c r="G393" s="77">
        <f t="shared" si="10"/>
        <v>0.1666666667</v>
      </c>
      <c r="H393" s="78">
        <f>A!$B$3 * 3</f>
        <v>224.9868</v>
      </c>
      <c r="I393" s="78">
        <f>A!$B$2*E393</f>
        <v>73.74992713</v>
      </c>
      <c r="J393" s="78">
        <f>F393 * (D393*I393-(A!$B$4*(G393+B393/H393)^(1/2)))</f>
        <v>4.093467619</v>
      </c>
      <c r="K393" s="79">
        <f>F393 * ((D393+L393)*I393-(A!$B$4*(G393+(B393+J393)/H393)^(1/2)))</f>
        <v>4.10635339</v>
      </c>
      <c r="L393" s="78">
        <f>F393 * (B393*(A!$B$8-D393)/(A!$B$12*A!$B$10))</f>
        <v>0.003890381261</v>
      </c>
      <c r="M393" s="78">
        <f>F393 * ((B393+J393)*(A!$B$8-(D393+L393))/(A!$B$12*A!$B$10))</f>
        <v>0.005761219796</v>
      </c>
    </row>
    <row r="394">
      <c r="A394" s="70" t="s">
        <v>108</v>
      </c>
      <c r="B394" s="78">
        <f t="shared" si="11"/>
        <v>12.27693891</v>
      </c>
      <c r="C394" s="70" t="s">
        <v>109</v>
      </c>
      <c r="D394" s="80">
        <f t="shared" si="12"/>
        <v>0.6087479818</v>
      </c>
      <c r="E394" s="75">
        <v>0.1196</v>
      </c>
      <c r="F394" s="76">
        <v>0.1</v>
      </c>
      <c r="G394" s="77">
        <f t="shared" si="10"/>
        <v>0.1666666667</v>
      </c>
      <c r="H394" s="78">
        <f>A!$B$3 * 3</f>
        <v>224.9868</v>
      </c>
      <c r="I394" s="78">
        <f>A!$B$2*E394</f>
        <v>73.74992713</v>
      </c>
      <c r="J394" s="78">
        <f>F394 * (D394*I394-(A!$B$4*(G394+B394/H394)^(1/2)))</f>
        <v>4.113227747</v>
      </c>
      <c r="K394" s="79">
        <f>F394 * ((D394+L394)*I394-(A!$B$4*(G394+(B394+J394)/H394)^(1/2)))</f>
        <v>4.140364018</v>
      </c>
      <c r="L394" s="78">
        <f>F394 * (B394*(A!$B$8-D394)/(A!$B$12*A!$B$10))</f>
        <v>0.005745790989</v>
      </c>
      <c r="M394" s="78">
        <f>F394 * ((B394+J394)*(A!$B$8-(D394+L394))/(A!$B$12*A!$B$10))</f>
        <v>0.007519513446</v>
      </c>
    </row>
    <row r="395">
      <c r="A395" s="70" t="s">
        <v>110</v>
      </c>
      <c r="B395" s="78">
        <f t="shared" si="11"/>
        <v>16.40373479</v>
      </c>
      <c r="C395" s="70" t="s">
        <v>111</v>
      </c>
      <c r="D395" s="80">
        <f t="shared" si="12"/>
        <v>0.615380634</v>
      </c>
      <c r="E395" s="75">
        <v>0.1196</v>
      </c>
      <c r="F395" s="76">
        <v>0.1</v>
      </c>
      <c r="G395" s="77">
        <f t="shared" si="10"/>
        <v>0.1666666667</v>
      </c>
      <c r="H395" s="78">
        <f>A!$B$3 * 3</f>
        <v>224.9868</v>
      </c>
      <c r="I395" s="78">
        <f>A!$B$2*E395</f>
        <v>73.74992713</v>
      </c>
      <c r="J395" s="78">
        <f>F395 * (D395*I395-(A!$B$4*(G395+B395/H395)^(1/2)))</f>
        <v>4.146855327</v>
      </c>
      <c r="K395" s="79">
        <f>F395 * ((D395+L395)*I395-(A!$B$4*(G395+(B395+J395)/H395)^(1/2)))</f>
        <v>4.187401662</v>
      </c>
      <c r="L395" s="78">
        <f>F395 * (B395*(A!$B$8-D395)/(A!$B$12*A!$B$10))</f>
        <v>0.00750236124</v>
      </c>
      <c r="M395" s="78">
        <f>F395 * ((B395+J395)*(A!$B$8-(D395+L395))/(A!$B$12*A!$B$10))</f>
        <v>0.009151204471</v>
      </c>
    </row>
    <row r="396">
      <c r="A396" s="70" t="s">
        <v>112</v>
      </c>
      <c r="B396" s="81">
        <f t="shared" si="11"/>
        <v>20.57086329</v>
      </c>
      <c r="C396" s="70" t="s">
        <v>113</v>
      </c>
      <c r="D396" s="80">
        <f t="shared" si="12"/>
        <v>0.6237074168</v>
      </c>
      <c r="E396" s="79">
        <v>0.0</v>
      </c>
      <c r="F396" s="82">
        <v>0.1</v>
      </c>
      <c r="G396" s="77">
        <f t="shared" si="10"/>
        <v>0.1666666667</v>
      </c>
      <c r="H396" s="78">
        <f>A!$B$3 * 3</f>
        <v>224.9868</v>
      </c>
      <c r="I396" s="78">
        <f>A!$B$2*E396</f>
        <v>0</v>
      </c>
      <c r="J396" s="78">
        <f>F396 * (D396*I396-(A!$B$4*(G396+B396/H396)^(1/2)))</f>
        <v>-0.4064268414</v>
      </c>
      <c r="K396" s="79">
        <f>F396 * ((D396+L396)*I396-(A!$B$4*(G396+(B396+J396)/H396)^(1/2)))</f>
        <v>-0.4050020383</v>
      </c>
      <c r="L396" s="78">
        <f>F396 * (B396*(A!$B$8-D396)/(A!$B$12*A!$B$10))</f>
        <v>0.009132980497</v>
      </c>
      <c r="M396" s="78">
        <f>F396 * ((B396+J396)*(A!$B$8-(D396+L396))/(A!$B$12*A!$B$10))</f>
        <v>0.008656606238</v>
      </c>
    </row>
    <row r="397">
      <c r="A397" s="70" t="s">
        <v>114</v>
      </c>
      <c r="B397" s="78">
        <f t="shared" si="11"/>
        <v>20.16514885</v>
      </c>
      <c r="C397" s="70" t="s">
        <v>115</v>
      </c>
      <c r="D397" s="80">
        <f t="shared" si="12"/>
        <v>0.6326022102</v>
      </c>
      <c r="E397" s="79">
        <v>0.0</v>
      </c>
      <c r="F397" s="82">
        <v>0.1</v>
      </c>
      <c r="G397" s="77">
        <f t="shared" si="10"/>
        <v>0.1666666667</v>
      </c>
      <c r="H397" s="78">
        <f>A!$B$3 * 3</f>
        <v>224.9868</v>
      </c>
      <c r="I397" s="78">
        <f>A!$B$2*E397</f>
        <v>0</v>
      </c>
      <c r="J397" s="78">
        <f>F397 * (D397*I397-(A!$B$4*(G397+B397/H397)^(1/2)))</f>
        <v>-0.4050045401</v>
      </c>
      <c r="K397" s="79">
        <f>F397 * ((D397+L397)*I397-(A!$B$4*(G397+(B397+J397)/H397)^(1/2)))</f>
        <v>-0.4035797282</v>
      </c>
      <c r="L397" s="78">
        <f>F397 * (B397*(A!$B$8-D397)/(A!$B$12*A!$B$10))</f>
        <v>0.008664630175</v>
      </c>
      <c r="M397" s="78">
        <f>F397 * ((B397+J397)*(A!$B$8-(D397+L397))/(A!$B$12*A!$B$10))</f>
        <v>0.008215480885</v>
      </c>
    </row>
    <row r="398">
      <c r="A398" s="70" t="s">
        <v>116</v>
      </c>
      <c r="B398" s="78">
        <f t="shared" si="11"/>
        <v>19.76085672</v>
      </c>
      <c r="C398" s="70" t="s">
        <v>117</v>
      </c>
      <c r="D398" s="80">
        <f t="shared" si="12"/>
        <v>0.6410422657</v>
      </c>
      <c r="E398" s="79">
        <v>0.0</v>
      </c>
      <c r="F398" s="82">
        <v>0.1</v>
      </c>
      <c r="G398" s="77">
        <f t="shared" si="10"/>
        <v>0.1666666667</v>
      </c>
      <c r="H398" s="78">
        <f>A!$B$3 * 3</f>
        <v>224.9868</v>
      </c>
      <c r="I398" s="78">
        <f>A!$B$2*E398</f>
        <v>0</v>
      </c>
      <c r="J398" s="78">
        <f>F398 * (D398*I398-(A!$B$4*(G398+B398/H398)^(1/2)))</f>
        <v>-0.4035822389</v>
      </c>
      <c r="K398" s="79">
        <f>F398 * ((D398+L398)*I398-(A!$B$4*(G398+(B398+J398)/H398)^(1/2)))</f>
        <v>-0.4021574181</v>
      </c>
      <c r="L398" s="78">
        <f>F398 * (B398*(A!$B$8-D398)/(A!$B$12*A!$B$10))</f>
        <v>0.008222908187</v>
      </c>
      <c r="M398" s="78">
        <f>F398 * ((B398+J398)*(A!$B$8-(D398+L398))/(A!$B$12*A!$B$10))</f>
        <v>0.007799192749</v>
      </c>
    </row>
    <row r="399">
      <c r="A399" s="70" t="s">
        <v>118</v>
      </c>
      <c r="B399" s="78">
        <f t="shared" si="11"/>
        <v>19.35798689</v>
      </c>
      <c r="C399" s="70" t="s">
        <v>119</v>
      </c>
      <c r="D399" s="80">
        <f t="shared" si="12"/>
        <v>0.6490533162</v>
      </c>
      <c r="E399" s="79">
        <v>0.0</v>
      </c>
      <c r="F399" s="82">
        <v>0.1</v>
      </c>
      <c r="G399" s="77">
        <f t="shared" si="10"/>
        <v>0.1666666667</v>
      </c>
      <c r="H399" s="78">
        <f>A!$B$3 * 3</f>
        <v>224.9868</v>
      </c>
      <c r="I399" s="78">
        <f>A!$B$2*E399</f>
        <v>0</v>
      </c>
      <c r="J399" s="78">
        <f>F399 * (D399*I399-(A!$B$4*(G399+B399/H399)^(1/2)))</f>
        <v>-0.4021599377</v>
      </c>
      <c r="K399" s="79">
        <f>F399 * ((D399+L399)*I399-(A!$B$4*(G399+(B399+J399)/H399)^(1/2)))</f>
        <v>-0.4007351079</v>
      </c>
      <c r="L399" s="78">
        <f>F399 * (B399*(A!$B$8-D399)/(A!$B$12*A!$B$10))</f>
        <v>0.007806069934</v>
      </c>
      <c r="M399" s="78">
        <f>F399 * ((B399+J399)*(A!$B$8-(D399+L399))/(A!$B$12*A!$B$10))</f>
        <v>0.007406124861</v>
      </c>
    </row>
    <row r="400">
      <c r="A400" s="70" t="s">
        <v>120</v>
      </c>
      <c r="B400" s="78">
        <f t="shared" si="11"/>
        <v>18.95653936</v>
      </c>
      <c r="C400" s="70" t="s">
        <v>121</v>
      </c>
      <c r="D400" s="80">
        <f t="shared" si="12"/>
        <v>0.6566594136</v>
      </c>
      <c r="E400" s="79">
        <v>0.0</v>
      </c>
      <c r="F400" s="82">
        <v>0.1</v>
      </c>
      <c r="G400" s="77">
        <f t="shared" si="10"/>
        <v>0.1666666667</v>
      </c>
      <c r="H400" s="78">
        <f>A!$B$3 * 3</f>
        <v>224.9868</v>
      </c>
      <c r="I400" s="78">
        <f>A!$B$2*E400</f>
        <v>0</v>
      </c>
      <c r="J400" s="78">
        <f>F400 * (D400*I400-(A!$B$4*(G400+B400/H400)^(1/2)))</f>
        <v>-0.4007376365</v>
      </c>
      <c r="K400" s="79">
        <f>F400 * ((D400+L400)*I400-(A!$B$4*(G400+(B400+J400)/H400)^(1/2)))</f>
        <v>-0.3993127978</v>
      </c>
      <c r="L400" s="78">
        <f>F400 * (B400*(A!$B$8-D400)/(A!$B$12*A!$B$10))</f>
        <v>0.007412494648</v>
      </c>
      <c r="M400" s="78">
        <f>F400 * ((B400+J400)*(A!$B$8-(D400+L400))/(A!$B$12*A!$B$10))</f>
        <v>0.007034774228</v>
      </c>
    </row>
    <row r="401">
      <c r="A401" s="70" t="s">
        <v>122</v>
      </c>
      <c r="B401" s="78">
        <f t="shared" si="11"/>
        <v>18.55651415</v>
      </c>
      <c r="C401" s="70" t="s">
        <v>123</v>
      </c>
      <c r="D401" s="80">
        <f t="shared" si="12"/>
        <v>0.663883048</v>
      </c>
      <c r="E401" s="79">
        <v>0.0</v>
      </c>
      <c r="F401" s="82">
        <v>0.1</v>
      </c>
      <c r="G401" s="77">
        <f t="shared" si="10"/>
        <v>0.1666666667</v>
      </c>
      <c r="H401" s="78">
        <f>A!$B$3 * 3</f>
        <v>224.9868</v>
      </c>
      <c r="I401" s="78">
        <f>A!$B$2*E401</f>
        <v>0</v>
      </c>
      <c r="J401" s="78">
        <f>F401 * (D401*I401-(A!$B$4*(G401+B401/H401)^(1/2)))</f>
        <v>-0.3993153353</v>
      </c>
      <c r="K401" s="79">
        <f>F401 * ((D401+L401)*I401-(A!$B$4*(G401+(B401+J401)/H401)^(1/2)))</f>
        <v>-0.3978904876</v>
      </c>
      <c r="L401" s="78">
        <f>F401 * (B401*(A!$B$8-D401)/(A!$B$12*A!$B$10))</f>
        <v>0.007040675862</v>
      </c>
      <c r="M401" s="78">
        <f>F401 * ((B401+J401)*(A!$B$8-(D401+L401))/(A!$B$12*A!$B$10))</f>
        <v>0.006683743102</v>
      </c>
    </row>
    <row r="402">
      <c r="A402" s="70" t="s">
        <v>124</v>
      </c>
      <c r="B402" s="78">
        <f t="shared" si="11"/>
        <v>18.15791124</v>
      </c>
      <c r="C402" s="70" t="s">
        <v>125</v>
      </c>
      <c r="D402" s="80">
        <f t="shared" si="12"/>
        <v>0.6707452575</v>
      </c>
      <c r="E402" s="79">
        <v>0.0</v>
      </c>
      <c r="F402" s="82">
        <v>0.1</v>
      </c>
      <c r="G402" s="77">
        <f t="shared" si="10"/>
        <v>0.1666666667</v>
      </c>
      <c r="H402" s="78">
        <f>A!$B$3 * 3</f>
        <v>224.9868</v>
      </c>
      <c r="I402" s="78">
        <f>A!$B$2*E402</f>
        <v>0</v>
      </c>
      <c r="J402" s="78">
        <f>F402 * (D402*I402-(A!$B$4*(G402+B402/H402)^(1/2)))</f>
        <v>-0.3978930342</v>
      </c>
      <c r="K402" s="79">
        <f>F402 * ((D402+L402)*I402-(A!$B$4*(G402+(B402+J402)/H402)^(1/2)))</f>
        <v>-0.3964681773</v>
      </c>
      <c r="L402" s="78">
        <f>F402 * (B402*(A!$B$8-D402)/(A!$B$12*A!$B$10))</f>
        <v>0.006689212654</v>
      </c>
      <c r="M402" s="78">
        <f>F402 * ((B402+J402)*(A!$B$8-(D402+L402))/(A!$B$12*A!$B$10))</f>
        <v>0.006351730971</v>
      </c>
    </row>
    <row r="403">
      <c r="A403" s="70" t="s">
        <v>126</v>
      </c>
      <c r="B403" s="78">
        <f t="shared" si="11"/>
        <v>17.76073063</v>
      </c>
      <c r="C403" s="70" t="s">
        <v>127</v>
      </c>
      <c r="D403" s="80">
        <f t="shared" si="12"/>
        <v>0.6772657293</v>
      </c>
      <c r="E403" s="79">
        <v>0.0</v>
      </c>
      <c r="F403" s="82">
        <v>0.1</v>
      </c>
      <c r="G403" s="77">
        <f t="shared" si="10"/>
        <v>0.1666666667</v>
      </c>
      <c r="H403" s="78">
        <f>A!$B$3 * 3</f>
        <v>224.9868</v>
      </c>
      <c r="I403" s="78">
        <f>A!$B$2*E403</f>
        <v>0</v>
      </c>
      <c r="J403" s="78">
        <f>F403 * (D403*I403-(A!$B$4*(G403+B403/H403)^(1/2)))</f>
        <v>-0.3964707331</v>
      </c>
      <c r="K403" s="79">
        <f>F403 * ((D403+L403)*I403-(A!$B$4*(G403+(B403+J403)/H403)^(1/2)))</f>
        <v>-0.3950458671</v>
      </c>
      <c r="L403" s="78">
        <f>F403 * (B403*(A!$B$8-D403)/(A!$B$12*A!$B$10))</f>
        <v>0.006356801603</v>
      </c>
      <c r="M403" s="78">
        <f>F403 * ((B403+J403)*(A!$B$8-(D403+L403))/(A!$B$12*A!$B$10))</f>
        <v>0.006037527189</v>
      </c>
    </row>
    <row r="404">
      <c r="A404" s="70" t="s">
        <v>128</v>
      </c>
      <c r="B404" s="78">
        <f t="shared" si="11"/>
        <v>17.36497233</v>
      </c>
      <c r="C404" s="70" t="s">
        <v>129</v>
      </c>
      <c r="D404" s="80">
        <f t="shared" si="12"/>
        <v>0.6834628937</v>
      </c>
      <c r="E404" s="79">
        <v>0.0</v>
      </c>
      <c r="F404" s="82">
        <v>0.1</v>
      </c>
      <c r="G404" s="77">
        <f t="shared" si="10"/>
        <v>0.1666666667</v>
      </c>
      <c r="H404" s="78">
        <f>A!$B$3 * 3</f>
        <v>224.9868</v>
      </c>
      <c r="I404" s="78">
        <f>A!$B$2*E404</f>
        <v>0</v>
      </c>
      <c r="J404" s="78">
        <f>F404 * (D404*I404-(A!$B$4*(G404+B404/H404)^(1/2)))</f>
        <v>-0.3950484321</v>
      </c>
      <c r="K404" s="79">
        <f>F404 * ((D404+L404)*I404-(A!$B$4*(G404+(B404+J404)/H404)^(1/2)))</f>
        <v>-0.3936235567</v>
      </c>
      <c r="L404" s="78">
        <f>F404 * (B404*(A!$B$8-D404)/(A!$B$12*A!$B$10))</f>
        <v>0.006042229401</v>
      </c>
      <c r="M404" s="78">
        <f>F404 * ((B404+J404)*(A!$B$8-(D404+L404))/(A!$B$12*A!$B$10))</f>
        <v>0.005740004203</v>
      </c>
    </row>
    <row r="405">
      <c r="A405" s="70" t="s">
        <v>130</v>
      </c>
      <c r="B405" s="78">
        <f t="shared" si="11"/>
        <v>16.97063634</v>
      </c>
      <c r="C405" s="70" t="s">
        <v>131</v>
      </c>
      <c r="D405" s="80">
        <f t="shared" si="12"/>
        <v>0.6893540105</v>
      </c>
      <c r="E405" s="79">
        <v>0.0</v>
      </c>
      <c r="F405" s="82">
        <v>0.1</v>
      </c>
      <c r="G405" s="77">
        <f t="shared" si="10"/>
        <v>0.1666666667</v>
      </c>
      <c r="H405" s="78">
        <f>A!$B$3 * 3</f>
        <v>224.9868</v>
      </c>
      <c r="I405" s="78">
        <f>A!$B$2*E405</f>
        <v>0</v>
      </c>
      <c r="J405" s="78">
        <f>F405 * (D405*I405-(A!$B$4*(G405+B405/H405)^(1/2)))</f>
        <v>-0.393626131</v>
      </c>
      <c r="K405" s="79">
        <f>F405 * ((D405+L405)*I405-(A!$B$4*(G405+(B405+J405)/H405)^(1/2)))</f>
        <v>-0.3922012464</v>
      </c>
      <c r="L405" s="78">
        <f>F405 * (B405*(A!$B$8-D405)/(A!$B$12*A!$B$10))</f>
        <v>0.005744366058</v>
      </c>
      <c r="M405" s="78">
        <f>F405 * ((B405+J405)*(A!$B$8-(D405+L405))/(A!$B$12*A!$B$10))</f>
        <v>0.005458111327</v>
      </c>
    </row>
    <row r="406">
      <c r="A406" s="70" t="s">
        <v>132</v>
      </c>
      <c r="B406" s="78">
        <f t="shared" si="11"/>
        <v>16.57772265</v>
      </c>
      <c r="C406" s="70" t="s">
        <v>133</v>
      </c>
      <c r="D406" s="80">
        <f t="shared" si="12"/>
        <v>0.6949552492</v>
      </c>
      <c r="E406" s="79">
        <v>0.0</v>
      </c>
      <c r="F406" s="82">
        <v>0.1</v>
      </c>
      <c r="G406" s="77">
        <f t="shared" si="10"/>
        <v>0.1666666667</v>
      </c>
      <c r="H406" s="78">
        <f>A!$B$3 * 3</f>
        <v>224.9868</v>
      </c>
      <c r="I406" s="78">
        <f>A!$B$2*E406</f>
        <v>0</v>
      </c>
      <c r="J406" s="78">
        <f>F406 * (D406*I406-(A!$B$4*(G406+B406/H406)^(1/2)))</f>
        <v>-0.39220383</v>
      </c>
      <c r="K406" s="79">
        <f>F406 * ((D406+L406)*I406-(A!$B$4*(G406+(B406+J406)/H406)^(1/2)))</f>
        <v>-0.390778936</v>
      </c>
      <c r="L406" s="78">
        <f>F406 * (B406*(A!$B$8-D406)/(A!$B$12*A!$B$10))</f>
        <v>0.005462158654</v>
      </c>
      <c r="M406" s="78">
        <f>F406 * ((B406+J406)*(A!$B$8-(D406+L406))/(A!$B$12*A!$B$10))</f>
        <v>0.005190869005</v>
      </c>
    </row>
    <row r="407">
      <c r="A407" s="70" t="s">
        <v>134</v>
      </c>
      <c r="B407" s="78">
        <f t="shared" si="11"/>
        <v>16.18623126</v>
      </c>
      <c r="C407" s="70" t="s">
        <v>135</v>
      </c>
      <c r="D407" s="80">
        <f t="shared" si="12"/>
        <v>0.7002817631</v>
      </c>
      <c r="E407" s="79">
        <v>0.0</v>
      </c>
      <c r="F407" s="82">
        <v>0.1</v>
      </c>
      <c r="G407" s="77">
        <f t="shared" si="10"/>
        <v>0.1666666667</v>
      </c>
      <c r="H407" s="78">
        <f>A!$B$3 * 3</f>
        <v>224.9868</v>
      </c>
      <c r="I407" s="78">
        <f>A!$B$2*E407</f>
        <v>0</v>
      </c>
      <c r="J407" s="78">
        <f>F407 * (D407*I407-(A!$B$4*(G407+B407/H407)^(1/2)))</f>
        <v>-0.3907815291</v>
      </c>
      <c r="K407" s="79">
        <f>F407 * ((D407+L407)*I407-(A!$B$4*(G407+(B407+J407)/H407)^(1/2)))</f>
        <v>-0.3893566256</v>
      </c>
      <c r="L407" s="78">
        <f>F407 * (B407*(A!$B$8-D407)/(A!$B$12*A!$B$10))</f>
        <v>0.005194625585</v>
      </c>
      <c r="M407" s="78">
        <f>F407 * ((B407+J407)*(A!$B$8-(D407+L407))/(A!$B$12*A!$B$10))</f>
        <v>0.004937363533</v>
      </c>
    </row>
    <row r="408">
      <c r="A408" s="70" t="s">
        <v>136</v>
      </c>
      <c r="B408" s="78">
        <f t="shared" si="11"/>
        <v>15.79616219</v>
      </c>
      <c r="C408" s="70" t="s">
        <v>137</v>
      </c>
      <c r="D408" s="80">
        <f t="shared" si="12"/>
        <v>0.7053477576</v>
      </c>
      <c r="E408" s="79">
        <v>0.0</v>
      </c>
      <c r="F408" s="82">
        <v>0.1</v>
      </c>
      <c r="G408" s="77">
        <f t="shared" si="10"/>
        <v>0.1666666667</v>
      </c>
      <c r="H408" s="78">
        <f>A!$B$3 * 3</f>
        <v>224.9868</v>
      </c>
      <c r="I408" s="78">
        <f>A!$B$2*E408</f>
        <v>0</v>
      </c>
      <c r="J408" s="78">
        <f>F408 * (D408*I408-(A!$B$4*(G408+B408/H408)^(1/2)))</f>
        <v>-0.3893592282</v>
      </c>
      <c r="K408" s="79">
        <f>F408 * ((D408+L408)*I408-(A!$B$4*(G408+(B408+J408)/H408)^(1/2)))</f>
        <v>-0.3879343152</v>
      </c>
      <c r="L408" s="78">
        <f>F408 * (B408*(A!$B$8-D408)/(A!$B$12*A!$B$10))</f>
        <v>0.004940851269</v>
      </c>
      <c r="M408" s="78">
        <f>F408 * ((B408+J408)*(A!$B$8-(D408+L408))/(A!$B$12*A!$B$10))</f>
        <v>0.004696742196</v>
      </c>
    </row>
    <row r="409">
      <c r="A409" s="70" t="s">
        <v>138</v>
      </c>
      <c r="B409" s="78">
        <f t="shared" si="11"/>
        <v>15.40751541</v>
      </c>
      <c r="C409" s="70" t="s">
        <v>139</v>
      </c>
      <c r="D409" s="80">
        <f t="shared" si="12"/>
        <v>0.7101665543</v>
      </c>
      <c r="E409" s="79">
        <v>0.0</v>
      </c>
      <c r="F409" s="82">
        <v>0.1</v>
      </c>
      <c r="G409" s="77">
        <f t="shared" si="10"/>
        <v>0.1666666667</v>
      </c>
      <c r="H409" s="78">
        <f>A!$B$3 * 3</f>
        <v>224.9868</v>
      </c>
      <c r="I409" s="78">
        <f>A!$B$2*E409</f>
        <v>0</v>
      </c>
      <c r="J409" s="78">
        <f>F409 * (D409*I409-(A!$B$4*(G409+B409/H409)^(1/2)))</f>
        <v>-0.3879369273</v>
      </c>
      <c r="K409" s="79">
        <f>F409 * ((D409+L409)*I409-(A!$B$4*(G409+(B409+J409)/H409)^(1/2)))</f>
        <v>-0.3865120047</v>
      </c>
      <c r="L409" s="78">
        <f>F409 * (B409*(A!$B$8-D409)/(A!$B$12*A!$B$10))</f>
        <v>0.004699981268</v>
      </c>
      <c r="M409" s="78">
        <f>F409 * ((B409+J409)*(A!$B$8-(D409+L409))/(A!$B$12*A!$B$10))</f>
        <v>0.004468208787</v>
      </c>
    </row>
    <row r="410">
      <c r="A410" s="70" t="s">
        <v>140</v>
      </c>
      <c r="B410" s="78">
        <f t="shared" si="11"/>
        <v>15.02029095</v>
      </c>
      <c r="C410" s="70" t="s">
        <v>141</v>
      </c>
      <c r="D410" s="80">
        <f t="shared" si="12"/>
        <v>0.7147506494</v>
      </c>
      <c r="E410" s="79">
        <v>0.0</v>
      </c>
      <c r="F410" s="82">
        <v>0.1</v>
      </c>
      <c r="G410" s="77">
        <f t="shared" si="10"/>
        <v>0.1666666667</v>
      </c>
      <c r="H410" s="78">
        <f>A!$B$3 * 3</f>
        <v>224.9868</v>
      </c>
      <c r="I410" s="78">
        <f>A!$B$2*E410</f>
        <v>0</v>
      </c>
      <c r="J410" s="78">
        <f>F410 * (D410*I410-(A!$B$4*(G410+B410/H410)^(1/2)))</f>
        <v>-0.3865146264</v>
      </c>
      <c r="K410" s="79">
        <f>F410 * ((D410+L410)*I410-(A!$B$4*(G410+(B410+J410)/H410)^(1/2)))</f>
        <v>-0.3850896942</v>
      </c>
      <c r="L410" s="78">
        <f>F410 * (B410*(A!$B$8-D410)/(A!$B$12*A!$B$10))</f>
        <v>0.004471217794</v>
      </c>
      <c r="M410" s="78">
        <f>F410 * ((B410+J410)*(A!$B$8-(D410+L410))/(A!$B$12*A!$B$10))</f>
        <v>0.004251019474</v>
      </c>
    </row>
    <row r="411">
      <c r="A411" s="70" t="s">
        <v>142</v>
      </c>
      <c r="B411" s="78">
        <f t="shared" si="11"/>
        <v>14.63448879</v>
      </c>
      <c r="C411" s="70" t="s">
        <v>143</v>
      </c>
      <c r="D411" s="80">
        <f t="shared" si="12"/>
        <v>0.719111768</v>
      </c>
      <c r="E411" s="79">
        <v>0.0</v>
      </c>
      <c r="F411" s="82">
        <v>0.1</v>
      </c>
      <c r="G411" s="77">
        <f t="shared" si="10"/>
        <v>0.1666666667</v>
      </c>
      <c r="H411" s="78">
        <f>A!$B$3 * 3</f>
        <v>224.9868</v>
      </c>
      <c r="I411" s="78">
        <f>A!$B$2*E411</f>
        <v>0</v>
      </c>
      <c r="J411" s="78">
        <f>F411 * (D411*I411-(A!$B$4*(G411+B411/H411)^(1/2)))</f>
        <v>-0.3850923256</v>
      </c>
      <c r="K411" s="79">
        <f>F411 * ((D411+L411)*I411-(A!$B$4*(G411+(B411+J411)/H411)^(1/2)))</f>
        <v>-0.3836673836</v>
      </c>
      <c r="L411" s="78">
        <f>F411 * (B411*(A!$B$8-D411)/(A!$B$12*A!$B$10))</f>
        <v>0.004253815562</v>
      </c>
      <c r="M411" s="78">
        <f>F411 * ((B411+J411)*(A!$B$8-(D411+L411))/(A!$B$12*A!$B$10))</f>
        <v>0.004044478987</v>
      </c>
    </row>
    <row r="412">
      <c r="A412" s="70" t="s">
        <v>144</v>
      </c>
      <c r="B412" s="78">
        <f t="shared" si="11"/>
        <v>14.25010893</v>
      </c>
      <c r="C412" s="70" t="s">
        <v>145</v>
      </c>
      <c r="D412" s="80">
        <f t="shared" si="12"/>
        <v>0.7232609153</v>
      </c>
      <c r="E412" s="79">
        <v>0.0</v>
      </c>
      <c r="F412" s="82">
        <v>0.1</v>
      </c>
      <c r="G412" s="77">
        <f t="shared" si="10"/>
        <v>0.1666666667</v>
      </c>
      <c r="H412" s="78">
        <f>A!$B$3 * 3</f>
        <v>224.9868</v>
      </c>
      <c r="I412" s="78">
        <f>A!$B$2*E412</f>
        <v>0</v>
      </c>
      <c r="J412" s="78">
        <f>F412 * (D412*I412-(A!$B$4*(G412+B412/H412)^(1/2)))</f>
        <v>-0.3836700248</v>
      </c>
      <c r="K412" s="79">
        <f>F412 * ((D412+L412)*I412-(A!$B$4*(G412+(B412+J412)/H412)^(1/2)))</f>
        <v>-0.382245073</v>
      </c>
      <c r="L412" s="78">
        <f>F412 * (B412*(A!$B$8-D412)/(A!$B$12*A!$B$10))</f>
        <v>0.004047077969</v>
      </c>
      <c r="M412" s="78">
        <f>F412 * ((B412+J412)*(A!$B$8-(D412+L412))/(A!$B$12*A!$B$10))</f>
        <v>0.0038479371</v>
      </c>
    </row>
    <row r="413">
      <c r="A413" s="70" t="s">
        <v>146</v>
      </c>
      <c r="B413" s="78">
        <f t="shared" si="11"/>
        <v>13.86715138</v>
      </c>
      <c r="C413" s="70" t="s">
        <v>147</v>
      </c>
      <c r="D413" s="80">
        <f t="shared" si="12"/>
        <v>0.7272084228</v>
      </c>
      <c r="E413" s="79">
        <v>0.0</v>
      </c>
      <c r="F413" s="82">
        <v>0.1</v>
      </c>
      <c r="G413" s="77">
        <f t="shared" si="10"/>
        <v>0.1666666667</v>
      </c>
      <c r="H413" s="78">
        <f>A!$B$3 * 3</f>
        <v>224.9868</v>
      </c>
      <c r="I413" s="78">
        <f>A!$B$2*E413</f>
        <v>0</v>
      </c>
      <c r="J413" s="78">
        <f>F413 * (D413*I413-(A!$B$4*(G413+B413/H413)^(1/2)))</f>
        <v>-0.3822477241</v>
      </c>
      <c r="K413" s="79">
        <f>F413 * ((D413+L413)*I413-(A!$B$4*(G413+(B413+J413)/H413)^(1/2)))</f>
        <v>-0.3808227624</v>
      </c>
      <c r="L413" s="78">
        <f>F413 * (B413*(A!$B$8-D413)/(A!$B$12*A!$B$10))</f>
        <v>0.003850353563</v>
      </c>
      <c r="M413" s="78">
        <f>F413 * ((B413+J413)*(A!$B$8-(D413+L413))/(A!$B$12*A!$B$10))</f>
        <v>0.003660785385</v>
      </c>
    </row>
    <row r="414">
      <c r="A414" s="70" t="s">
        <v>148</v>
      </c>
      <c r="B414" s="78">
        <f t="shared" si="11"/>
        <v>13.48561614</v>
      </c>
      <c r="C414" s="70" t="s">
        <v>149</v>
      </c>
      <c r="D414" s="80">
        <f t="shared" si="12"/>
        <v>0.7309639923</v>
      </c>
      <c r="E414" s="79">
        <v>0.0</v>
      </c>
      <c r="F414" s="82">
        <v>0.1</v>
      </c>
      <c r="G414" s="77">
        <f t="shared" si="10"/>
        <v>0.1666666667</v>
      </c>
      <c r="H414" s="78">
        <f>A!$B$3 * 3</f>
        <v>224.9868</v>
      </c>
      <c r="I414" s="78">
        <f>A!$B$2*E414</f>
        <v>0</v>
      </c>
      <c r="J414" s="78">
        <f>F414 * (D414*I414-(A!$B$4*(G414+B414/H414)^(1/2)))</f>
        <v>-0.3808254234</v>
      </c>
      <c r="K414" s="79">
        <f>F414 * ((D414+L414)*I414-(A!$B$4*(G414+(B414+J414)/H414)^(1/2)))</f>
        <v>-0.3794004518</v>
      </c>
      <c r="L414" s="78">
        <f>F414 * (B414*(A!$B$8-D414)/(A!$B$12*A!$B$10))</f>
        <v>0.003663032788</v>
      </c>
      <c r="M414" s="78">
        <f>F414 * ((B414+J414)*(A!$B$8-(D414+L414))/(A!$B$12*A!$B$10))</f>
        <v>0.003482454206</v>
      </c>
    </row>
    <row r="415">
      <c r="A415" s="70" t="s">
        <v>150</v>
      </c>
      <c r="B415" s="78">
        <f t="shared" si="11"/>
        <v>13.1055032</v>
      </c>
      <c r="C415" s="70" t="s">
        <v>151</v>
      </c>
      <c r="D415" s="80">
        <f t="shared" si="12"/>
        <v>0.7345367358</v>
      </c>
      <c r="E415" s="79">
        <v>0.0</v>
      </c>
      <c r="F415" s="82">
        <v>0.1</v>
      </c>
      <c r="G415" s="77">
        <f t="shared" si="10"/>
        <v>0.1666666667</v>
      </c>
      <c r="H415" s="78">
        <f>A!$B$3 * 3</f>
        <v>224.9868</v>
      </c>
      <c r="I415" s="78">
        <f>A!$B$2*E415</f>
        <v>0</v>
      </c>
      <c r="J415" s="78">
        <f>F415 * (D415*I415-(A!$B$4*(G415+B415/H415)^(1/2)))</f>
        <v>-0.3794031227</v>
      </c>
      <c r="K415" s="79">
        <f>F415 * ((D415+L415)*I415-(A!$B$4*(G415+(B415+J415)/H415)^(1/2)))</f>
        <v>-0.3779781411</v>
      </c>
      <c r="L415" s="78">
        <f>F415 * (B415*(A!$B$8-D415)/(A!$B$12*A!$B$10))</f>
        <v>0.003484544973</v>
      </c>
      <c r="M415" s="78">
        <f>F415 * ((B415+J415)*(A!$B$8-(D415+L415))/(A!$B$12*A!$B$10))</f>
        <v>0.00331240995</v>
      </c>
    </row>
    <row r="416">
      <c r="A416" s="70" t="s">
        <v>152</v>
      </c>
      <c r="B416" s="78">
        <f t="shared" si="11"/>
        <v>12.72681257</v>
      </c>
      <c r="C416" s="70" t="s">
        <v>153</v>
      </c>
      <c r="D416" s="80">
        <f t="shared" si="12"/>
        <v>0.7379352132</v>
      </c>
      <c r="E416" s="79">
        <v>0.0</v>
      </c>
      <c r="F416" s="82">
        <v>0.1</v>
      </c>
      <c r="G416" s="77">
        <f t="shared" si="10"/>
        <v>0.1666666667</v>
      </c>
      <c r="H416" s="78">
        <f>A!$B$3 * 3</f>
        <v>224.9868</v>
      </c>
      <c r="I416" s="78">
        <f>A!$B$2*E416</f>
        <v>0</v>
      </c>
      <c r="J416" s="78">
        <f>F416 * (D416*I416-(A!$B$4*(G416+B416/H416)^(1/2)))</f>
        <v>-0.3779808221</v>
      </c>
      <c r="K416" s="79">
        <f>F416 * ((D416+L416)*I416-(A!$B$4*(G416+(B416+J416)/H416)^(1/2)))</f>
        <v>-0.3765558303</v>
      </c>
      <c r="L416" s="78">
        <f>F416 * (B416*(A!$B$8-D416)/(A!$B$12*A!$B$10))</f>
        <v>0.00331435555</v>
      </c>
      <c r="M416" s="78">
        <f>F416 * ((B416+J416)*(A!$B$8-(D416+L416))/(A!$B$12*A!$B$10))</f>
        <v>0.003150152456</v>
      </c>
    </row>
    <row r="417">
      <c r="A417" s="70" t="s">
        <v>154</v>
      </c>
      <c r="B417" s="78">
        <f t="shared" si="11"/>
        <v>12.34954425</v>
      </c>
      <c r="C417" s="70" t="s">
        <v>155</v>
      </c>
      <c r="D417" s="80">
        <f t="shared" si="12"/>
        <v>0.7411674672</v>
      </c>
      <c r="E417" s="79">
        <v>0.0</v>
      </c>
      <c r="F417" s="82">
        <v>0.1</v>
      </c>
      <c r="G417" s="77">
        <f t="shared" si="10"/>
        <v>0.1666666667</v>
      </c>
      <c r="H417" s="78">
        <f>A!$B$3 * 3</f>
        <v>224.9868</v>
      </c>
      <c r="I417" s="78">
        <f>A!$B$2*E417</f>
        <v>0</v>
      </c>
      <c r="J417" s="78">
        <f>F417 * (D417*I417-(A!$B$4*(G417+B417/H417)^(1/2)))</f>
        <v>-0.3765585215</v>
      </c>
      <c r="K417" s="79">
        <f>F417 * ((D417+L417)*I417-(A!$B$4*(G417+(B417+J417)/H417)^(1/2)))</f>
        <v>-0.3751335196</v>
      </c>
      <c r="L417" s="78">
        <f>F417 * (B417*(A!$B$8-D417)/(A!$B$12*A!$B$10))</f>
        <v>0.003151963482</v>
      </c>
      <c r="M417" s="78">
        <f>F417 * ((B417+J417)*(A!$B$8-(D417+L417))/(A!$B$12*A!$B$10))</f>
        <v>0.002995212649</v>
      </c>
    </row>
    <row r="418">
      <c r="A418" s="70" t="s">
        <v>156</v>
      </c>
      <c r="B418" s="78">
        <f t="shared" si="11"/>
        <v>11.97369822</v>
      </c>
      <c r="C418" s="70" t="s">
        <v>157</v>
      </c>
      <c r="D418" s="80">
        <f t="shared" si="12"/>
        <v>0.7442410553</v>
      </c>
      <c r="E418" s="79">
        <v>0.0</v>
      </c>
      <c r="F418" s="82">
        <v>0.1</v>
      </c>
      <c r="G418" s="77">
        <f t="shared" si="10"/>
        <v>0.1666666667</v>
      </c>
      <c r="H418" s="78">
        <f>A!$B$3 * 3</f>
        <v>224.9868</v>
      </c>
      <c r="I418" s="78">
        <f>A!$B$2*E418</f>
        <v>0</v>
      </c>
      <c r="J418" s="78">
        <f>F418 * (D418*I418-(A!$B$4*(G418+B418/H418)^(1/2)))</f>
        <v>-0.375136221</v>
      </c>
      <c r="K418" s="79">
        <f>F418 * ((D418+L418)*I418-(A!$B$4*(G418+(B418+J418)/H418)^(1/2)))</f>
        <v>-0.3737112087</v>
      </c>
      <c r="L418" s="78">
        <f>F418 * (B418*(A!$B$8-D418)/(A!$B$12*A!$B$10))</f>
        <v>0.002996898883</v>
      </c>
      <c r="M418" s="78">
        <f>F418 * ((B418+J418)*(A!$B$8-(D418+L418))/(A!$B$12*A!$B$10))</f>
        <v>0.002847150338</v>
      </c>
    </row>
    <row r="419">
      <c r="A419" s="70" t="s">
        <v>158</v>
      </c>
      <c r="B419" s="78">
        <f t="shared" si="11"/>
        <v>11.59927451</v>
      </c>
      <c r="C419" s="70" t="s">
        <v>159</v>
      </c>
      <c r="D419" s="80">
        <f t="shared" si="12"/>
        <v>0.7471630799</v>
      </c>
      <c r="E419" s="79">
        <v>0.0</v>
      </c>
      <c r="F419" s="82">
        <v>0.1</v>
      </c>
      <c r="G419" s="77">
        <f t="shared" si="10"/>
        <v>0.1666666667</v>
      </c>
      <c r="H419" s="78">
        <f>A!$B$3 * 3</f>
        <v>224.9868</v>
      </c>
      <c r="I419" s="78">
        <f>A!$B$2*E419</f>
        <v>0</v>
      </c>
      <c r="J419" s="78">
        <f>F419 * (D419*I419-(A!$B$4*(G419+B419/H419)^(1/2)))</f>
        <v>-0.3737139205</v>
      </c>
      <c r="K419" s="79">
        <f>F419 * ((D419+L419)*I419-(A!$B$4*(G419+(B419+J419)/H419)^(1/2)))</f>
        <v>-0.3722888979</v>
      </c>
      <c r="L419" s="78">
        <f>F419 * (B419*(A!$B$8-D419)/(A!$B$12*A!$B$10))</f>
        <v>0.002848720819</v>
      </c>
      <c r="M419" s="78">
        <f>F419 * ((B419+J419)*(A!$B$8-(D419+L419))/(A!$B$12*A!$B$10))</f>
        <v>0.002705552184</v>
      </c>
    </row>
    <row r="420">
      <c r="A420" s="70" t="s">
        <v>160</v>
      </c>
      <c r="B420" s="78">
        <f t="shared" si="11"/>
        <v>11.2262731</v>
      </c>
      <c r="C420" s="70" t="s">
        <v>161</v>
      </c>
      <c r="D420" s="80">
        <f t="shared" si="12"/>
        <v>0.7499402164</v>
      </c>
      <c r="E420" s="79">
        <v>0.0</v>
      </c>
      <c r="F420" s="82">
        <v>0.1</v>
      </c>
      <c r="G420" s="77">
        <f t="shared" si="10"/>
        <v>0.1666666667</v>
      </c>
      <c r="H420" s="78">
        <f>A!$B$3 * 3</f>
        <v>224.9868</v>
      </c>
      <c r="I420" s="78">
        <f>A!$B$2*E420</f>
        <v>0</v>
      </c>
      <c r="J420" s="78">
        <f>F420 * (D420*I420-(A!$B$4*(G420+B420/H420)^(1/2)))</f>
        <v>-0.37229162</v>
      </c>
      <c r="K420" s="79">
        <f>F420 * ((D420+L420)*I420-(A!$B$4*(G420+(B420+J420)/H420)^(1/2)))</f>
        <v>-0.370866587</v>
      </c>
      <c r="L420" s="78">
        <f>F420 * (B420*(A!$B$8-D420)/(A!$B$12*A!$B$10))</f>
        <v>0.002707015262</v>
      </c>
      <c r="M420" s="78">
        <f>F420 * ((B420+J420)*(A!$B$8-(D420+L420))/(A!$B$12*A!$B$10))</f>
        <v>0.002570029812</v>
      </c>
    </row>
    <row r="421">
      <c r="A421" s="70" t="s">
        <v>162</v>
      </c>
      <c r="B421" s="78">
        <f t="shared" si="11"/>
        <v>10.854694</v>
      </c>
      <c r="C421" s="70" t="s">
        <v>163</v>
      </c>
      <c r="D421" s="80">
        <f t="shared" si="12"/>
        <v>0.752578739</v>
      </c>
      <c r="E421" s="79">
        <v>0.0</v>
      </c>
      <c r="F421" s="82">
        <v>0.1</v>
      </c>
      <c r="G421" s="77">
        <f t="shared" si="10"/>
        <v>0.1666666667</v>
      </c>
      <c r="H421" s="78">
        <f>A!$B$3 * 3</f>
        <v>224.9868</v>
      </c>
      <c r="I421" s="78">
        <f>A!$B$2*E421</f>
        <v>0</v>
      </c>
      <c r="J421" s="78">
        <f>F421 * (D421*I421-(A!$B$4*(G421+B421/H421)^(1/2)))</f>
        <v>-0.3708693195</v>
      </c>
      <c r="K421" s="79">
        <f>F421 * ((D421+L421)*I421-(A!$B$4*(G421+(B421+J421)/H421)^(1/2)))</f>
        <v>-0.3694442761</v>
      </c>
      <c r="L421" s="78">
        <f>F421 * (B421*(A!$B$8-D421)/(A!$B$12*A!$B$10))</f>
        <v>0.002571393206</v>
      </c>
      <c r="M421" s="78">
        <f>F421 * ((B421+J421)*(A!$B$8-(D421+L421))/(A!$B$12*A!$B$10))</f>
        <v>0.002440218067</v>
      </c>
    </row>
    <row r="422">
      <c r="A422" s="70" t="s">
        <v>164</v>
      </c>
      <c r="B422" s="78">
        <f t="shared" si="11"/>
        <v>10.4845372</v>
      </c>
      <c r="C422" s="70" t="s">
        <v>165</v>
      </c>
      <c r="D422" s="80">
        <f t="shared" si="12"/>
        <v>0.7550845446</v>
      </c>
      <c r="E422" s="79">
        <v>0.0</v>
      </c>
      <c r="F422" s="82">
        <v>0.1</v>
      </c>
      <c r="G422" s="77">
        <f t="shared" si="10"/>
        <v>0.1666666667</v>
      </c>
      <c r="H422" s="78">
        <f>A!$B$3 * 3</f>
        <v>224.9868</v>
      </c>
      <c r="I422" s="78">
        <f>A!$B$2*E422</f>
        <v>0</v>
      </c>
      <c r="J422" s="78">
        <f>F422 * (D422*I422-(A!$B$4*(G422+B422/H422)^(1/2)))</f>
        <v>-0.3694470191</v>
      </c>
      <c r="K422" s="79">
        <f>F422 * ((D422+L422)*I422-(A!$B$4*(G422+(B422+J422)/H422)^(1/2)))</f>
        <v>-0.3680219651</v>
      </c>
      <c r="L422" s="78">
        <f>F422 * (B422*(A!$B$8-D422)/(A!$B$12*A!$B$10))</f>
        <v>0.002441488912</v>
      </c>
      <c r="M422" s="78">
        <f>F422 * ((B422+J422)*(A!$B$8-(D422+L422))/(A!$B$12*A!$B$10))</f>
        <v>0.002315773393</v>
      </c>
    </row>
    <row r="423">
      <c r="A423" s="70" t="s">
        <v>166</v>
      </c>
      <c r="B423" s="78">
        <f t="shared" si="11"/>
        <v>10.11580271</v>
      </c>
      <c r="C423" s="70" t="s">
        <v>167</v>
      </c>
      <c r="D423" s="80">
        <f t="shared" si="12"/>
        <v>0.7574631758</v>
      </c>
      <c r="E423" s="79">
        <v>0.0</v>
      </c>
      <c r="F423" s="82">
        <v>0.1</v>
      </c>
      <c r="G423" s="77">
        <f t="shared" si="10"/>
        <v>0.1666666667</v>
      </c>
      <c r="H423" s="78">
        <f>A!$B$3 * 3</f>
        <v>224.9868</v>
      </c>
      <c r="I423" s="78">
        <f>A!$B$2*E423</f>
        <v>0</v>
      </c>
      <c r="J423" s="78">
        <f>F423 * (D423*I423-(A!$B$4*(G423+B423/H423)^(1/2)))</f>
        <v>-0.3680247188</v>
      </c>
      <c r="K423" s="79">
        <f>F423 * ((D423+L423)*I423-(A!$B$4*(G423+(B423+J423)/H423)^(1/2)))</f>
        <v>-0.3665996541</v>
      </c>
      <c r="L423" s="78">
        <f>F423 * (B423*(A!$B$8-D423)/(A!$B$12*A!$B$10))</f>
        <v>0.002316958283</v>
      </c>
      <c r="M423" s="78">
        <f>F423 * ((B423+J423)*(A!$B$8-(D423+L423))/(A!$B$12*A!$B$10))</f>
        <v>0.002196372323</v>
      </c>
    </row>
    <row r="424">
      <c r="A424" s="70" t="s">
        <v>168</v>
      </c>
      <c r="B424" s="78">
        <f t="shared" si="11"/>
        <v>9.748490521</v>
      </c>
      <c r="C424" s="70" t="s">
        <v>169</v>
      </c>
      <c r="D424" s="80">
        <f t="shared" si="12"/>
        <v>0.7597198411</v>
      </c>
      <c r="E424" s="79">
        <v>0.0</v>
      </c>
      <c r="F424" s="82">
        <v>0.1</v>
      </c>
      <c r="G424" s="77">
        <f t="shared" si="10"/>
        <v>0.1666666667</v>
      </c>
      <c r="H424" s="78">
        <f>A!$B$3 * 3</f>
        <v>224.9868</v>
      </c>
      <c r="I424" s="78">
        <f>A!$B$2*E424</f>
        <v>0</v>
      </c>
      <c r="J424" s="78">
        <f>F424 * (D424*I424-(A!$B$4*(G424+B424/H424)^(1/2)))</f>
        <v>-0.3666024185</v>
      </c>
      <c r="K424" s="79">
        <f>F424 * ((D424+L424)*I424-(A!$B$4*(G424+(B424+J424)/H424)^(1/2)))</f>
        <v>-0.365177343</v>
      </c>
      <c r="L424" s="78">
        <f>F424 * (B424*(A!$B$8-D424)/(A!$B$12*A!$B$10))</f>
        <v>0.002197477356</v>
      </c>
      <c r="M424" s="78">
        <f>F424 * ((B424+J424)*(A!$B$8-(D424+L424))/(A!$B$12*A!$B$10))</f>
        <v>0.002081710088</v>
      </c>
    </row>
    <row r="425">
      <c r="A425" s="70" t="s">
        <v>170</v>
      </c>
      <c r="B425" s="78">
        <f t="shared" si="11"/>
        <v>9.38260064</v>
      </c>
      <c r="C425" s="70" t="s">
        <v>171</v>
      </c>
      <c r="D425" s="80">
        <f t="shared" si="12"/>
        <v>0.7618594348</v>
      </c>
      <c r="E425" s="79">
        <v>0.0</v>
      </c>
      <c r="F425" s="82">
        <v>0.1</v>
      </c>
      <c r="G425" s="77">
        <f t="shared" si="10"/>
        <v>0.1666666667</v>
      </c>
      <c r="H425" s="78">
        <f>A!$B$3 * 3</f>
        <v>224.9868</v>
      </c>
      <c r="I425" s="78">
        <f>A!$B$2*E425</f>
        <v>0</v>
      </c>
      <c r="J425" s="78">
        <f>F425 * (D425*I425-(A!$B$4*(G425+B425/H425)^(1/2)))</f>
        <v>-0.3651801182</v>
      </c>
      <c r="K425" s="79">
        <f>F425 * ((D425+L425)*I425-(A!$B$4*(G425+(B425+J425)/H425)^(1/2)))</f>
        <v>-0.3637550319</v>
      </c>
      <c r="L425" s="78">
        <f>F425 * (B425*(A!$B$8-D425)/(A!$B$12*A!$B$10))</f>
        <v>0.0020827409</v>
      </c>
      <c r="M425" s="78">
        <f>F425 * ((B425+J425)*(A!$B$8-(D425+L425))/(A!$B$12*A!$B$10))</f>
        <v>0.001971499316</v>
      </c>
    </row>
    <row r="426">
      <c r="A426" s="70" t="s">
        <v>172</v>
      </c>
      <c r="B426" s="78">
        <f t="shared" si="11"/>
        <v>9.018133065</v>
      </c>
      <c r="C426" s="70" t="s">
        <v>173</v>
      </c>
      <c r="D426" s="80">
        <f t="shared" si="12"/>
        <v>0.7638865549</v>
      </c>
      <c r="E426" s="79">
        <v>0.0</v>
      </c>
      <c r="F426" s="82">
        <v>0.1</v>
      </c>
      <c r="G426" s="77">
        <f t="shared" si="10"/>
        <v>0.1666666667</v>
      </c>
      <c r="H426" s="78">
        <f>A!$B$3 * 3</f>
        <v>224.9868</v>
      </c>
      <c r="I426" s="78">
        <f>A!$B$2*E426</f>
        <v>0</v>
      </c>
      <c r="J426" s="78">
        <f>F426 * (D426*I426-(A!$B$4*(G426+B426/H426)^(1/2)))</f>
        <v>-0.363757818</v>
      </c>
      <c r="K426" s="79">
        <f>F426 * ((D426+L426)*I426-(A!$B$4*(G426+(B426+J426)/H426)^(1/2)))</f>
        <v>-0.3623327208</v>
      </c>
      <c r="L426" s="78">
        <f>F426 * (B426*(A!$B$8-D426)/(A!$B$12*A!$B$10))</f>
        <v>0.001972461118</v>
      </c>
      <c r="M426" s="78">
        <f>F426 * ((B426+J426)*(A!$B$8-(D426+L426))/(A!$B$12*A!$B$10))</f>
        <v>0.001865468823</v>
      </c>
    </row>
    <row r="427">
      <c r="A427" s="70" t="s">
        <v>174</v>
      </c>
      <c r="B427" s="78">
        <f t="shared" si="11"/>
        <v>8.655087796</v>
      </c>
      <c r="C427" s="70" t="s">
        <v>175</v>
      </c>
      <c r="D427" s="80">
        <f t="shared" si="12"/>
        <v>0.7658055199</v>
      </c>
      <c r="E427" s="79">
        <v>0.0</v>
      </c>
      <c r="F427" s="82">
        <v>0.1</v>
      </c>
      <c r="G427" s="77">
        <f t="shared" si="10"/>
        <v>0.1666666667</v>
      </c>
      <c r="H427" s="78">
        <f>A!$B$3 * 3</f>
        <v>224.9868</v>
      </c>
      <c r="I427" s="78">
        <f>A!$B$2*E427</f>
        <v>0</v>
      </c>
      <c r="J427" s="78">
        <f>F427 * (D427*I427-(A!$B$4*(G427+B427/H427)^(1/2)))</f>
        <v>-0.3623355178</v>
      </c>
      <c r="K427" s="79">
        <f>F427 * ((D427+L427)*I427-(A!$B$4*(G427+(B427+J427)/H427)^(1/2)))</f>
        <v>-0.3609104096</v>
      </c>
      <c r="L427" s="78">
        <f>F427 * (B427*(A!$B$8-D427)/(A!$B$12*A!$B$10))</f>
        <v>0.001866366435</v>
      </c>
      <c r="M427" s="78">
        <f>F427 * ((B427+J427)*(A!$B$8-(D427+L427))/(A!$B$12*A!$B$10))</f>
        <v>0.001763362495</v>
      </c>
    </row>
    <row r="428">
      <c r="A428" s="70" t="s">
        <v>176</v>
      </c>
      <c r="B428" s="78">
        <f t="shared" si="11"/>
        <v>8.293464832</v>
      </c>
      <c r="C428" s="70" t="s">
        <v>177</v>
      </c>
      <c r="D428" s="80">
        <f t="shared" si="12"/>
        <v>0.7676203843</v>
      </c>
      <c r="E428" s="79">
        <v>0.0</v>
      </c>
      <c r="F428" s="82">
        <v>0.1</v>
      </c>
      <c r="G428" s="77">
        <f t="shared" si="10"/>
        <v>0.1666666667</v>
      </c>
      <c r="H428" s="78">
        <f>A!$B$3 * 3</f>
        <v>224.9868</v>
      </c>
      <c r="I428" s="78">
        <f>A!$B$2*E428</f>
        <v>0</v>
      </c>
      <c r="J428" s="78">
        <f>F428 * (D428*I428-(A!$B$4*(G428+B428/H428)^(1/2)))</f>
        <v>-0.3609132177</v>
      </c>
      <c r="K428" s="79">
        <f>F428 * ((D428+L428)*I428-(A!$B$4*(G428+(B428+J428)/H428)^(1/2)))</f>
        <v>-0.3594880983</v>
      </c>
      <c r="L428" s="78">
        <f>F428 * (B428*(A!$B$8-D428)/(A!$B$12*A!$B$10))</f>
        <v>0.00176420037</v>
      </c>
      <c r="M428" s="78">
        <f>F428 * ((B428+J428)*(A!$B$8-(D428+L428))/(A!$B$12*A!$B$10))</f>
        <v>0.001664938238</v>
      </c>
    </row>
    <row r="429">
      <c r="A429" s="70" t="s">
        <v>178</v>
      </c>
      <c r="B429" s="78">
        <f t="shared" si="11"/>
        <v>7.933264174</v>
      </c>
      <c r="C429" s="70" t="s">
        <v>179</v>
      </c>
      <c r="D429" s="80">
        <f t="shared" si="12"/>
        <v>0.7693349536</v>
      </c>
      <c r="E429" s="79">
        <v>0.0</v>
      </c>
      <c r="F429" s="82">
        <v>0.1</v>
      </c>
      <c r="G429" s="77">
        <f t="shared" si="10"/>
        <v>0.1666666667</v>
      </c>
      <c r="H429" s="78">
        <f>A!$B$3 * 3</f>
        <v>224.9868</v>
      </c>
      <c r="I429" s="78">
        <f>A!$B$2*E429</f>
        <v>0</v>
      </c>
      <c r="J429" s="78">
        <f>F429 * (D429*I429-(A!$B$4*(G429+B429/H429)^(1/2)))</f>
        <v>-0.3594909176</v>
      </c>
      <c r="K429" s="79">
        <f>F429 * ((D429+L429)*I429-(A!$B$4*(G429+(B429+J429)/H429)^(1/2)))</f>
        <v>-0.3580657871</v>
      </c>
      <c r="L429" s="78">
        <f>F429 * (B429*(A!$B$8-D429)/(A!$B$12*A!$B$10))</f>
        <v>0.001665720493</v>
      </c>
      <c r="M429" s="78">
        <f>F429 * ((B429+J429)*(A!$B$8-(D429+L429))/(A!$B$12*A!$B$10))</f>
        <v>0.001569967006</v>
      </c>
    </row>
    <row r="430">
      <c r="A430" s="70" t="s">
        <v>180</v>
      </c>
      <c r="B430" s="78">
        <f t="shared" si="11"/>
        <v>7.574485822</v>
      </c>
      <c r="C430" s="70" t="s">
        <v>181</v>
      </c>
      <c r="D430" s="80">
        <f t="shared" si="12"/>
        <v>0.7709527974</v>
      </c>
      <c r="E430" s="79">
        <v>0.0</v>
      </c>
      <c r="F430" s="82">
        <v>0.1</v>
      </c>
      <c r="G430" s="77">
        <f t="shared" si="10"/>
        <v>0.1666666667</v>
      </c>
      <c r="H430" s="78">
        <f>A!$B$3 * 3</f>
        <v>224.9868</v>
      </c>
      <c r="I430" s="78">
        <f>A!$B$2*E430</f>
        <v>0</v>
      </c>
      <c r="J430" s="78">
        <f>F430 * (D430*I430-(A!$B$4*(G430+B430/H430)^(1/2)))</f>
        <v>-0.3580686175</v>
      </c>
      <c r="K430" s="79">
        <f>F430 * ((D430+L430)*I430-(A!$B$4*(G430+(B430+J430)/H430)^(1/2)))</f>
        <v>-0.3566434758</v>
      </c>
      <c r="L430" s="78">
        <f>F430 * (B430*(A!$B$8-D430)/(A!$B$12*A!$B$10))</f>
        <v>0.001570697445</v>
      </c>
      <c r="M430" s="78">
        <f>F430 * ((B430+J430)*(A!$B$8-(D430+L430))/(A!$B$12*A!$B$10))</f>
        <v>0.001478231891</v>
      </c>
    </row>
    <row r="431">
      <c r="A431" s="70" t="s">
        <v>182</v>
      </c>
      <c r="B431" s="78">
        <f t="shared" si="11"/>
        <v>7.217129775</v>
      </c>
      <c r="C431" s="70" t="s">
        <v>183</v>
      </c>
      <c r="D431" s="80">
        <f t="shared" si="12"/>
        <v>0.772477262</v>
      </c>
      <c r="E431" s="79">
        <v>0.0</v>
      </c>
      <c r="F431" s="82">
        <v>0.1</v>
      </c>
      <c r="G431" s="77">
        <f t="shared" si="10"/>
        <v>0.1666666667</v>
      </c>
      <c r="H431" s="78">
        <f>A!$B$3 * 3</f>
        <v>224.9868</v>
      </c>
      <c r="I431" s="78">
        <f>A!$B$2*E431</f>
        <v>0</v>
      </c>
      <c r="J431" s="78">
        <f>F431 * (D431*I431-(A!$B$4*(G431+B431/H431)^(1/2)))</f>
        <v>-0.3566463175</v>
      </c>
      <c r="K431" s="79">
        <f>F431 * ((D431+L431)*I431-(A!$B$4*(G431+(B431+J431)/H431)^(1/2)))</f>
        <v>-0.3552211644</v>
      </c>
      <c r="L431" s="78">
        <f>F431 * (B431*(A!$B$8-D431)/(A!$B$12*A!$B$10))</f>
        <v>0.001478914029</v>
      </c>
      <c r="M431" s="78">
        <f>F431 * ((B431+J431)*(A!$B$8-(D431+L431))/(A!$B$12*A!$B$10))</f>
        <v>0.001389527279</v>
      </c>
    </row>
    <row r="432">
      <c r="A432" s="70" t="s">
        <v>184</v>
      </c>
      <c r="B432" s="78">
        <f t="shared" si="11"/>
        <v>6.861196034</v>
      </c>
      <c r="C432" s="70" t="s">
        <v>185</v>
      </c>
      <c r="D432" s="80">
        <f t="shared" si="12"/>
        <v>0.7739114827</v>
      </c>
      <c r="E432" s="79">
        <v>0.0</v>
      </c>
      <c r="F432" s="82">
        <v>0.1</v>
      </c>
      <c r="G432" s="77">
        <f t="shared" si="10"/>
        <v>0.1666666667</v>
      </c>
      <c r="H432" s="78">
        <f>A!$B$3 * 3</f>
        <v>224.9868</v>
      </c>
      <c r="I432" s="78">
        <f>A!$B$2*E432</f>
        <v>0</v>
      </c>
      <c r="J432" s="78">
        <f>F432 * (D432*I432-(A!$B$4*(G432+B432/H432)^(1/2)))</f>
        <v>-0.3552240175</v>
      </c>
      <c r="K432" s="79">
        <f>F432 * ((D432+L432)*I432-(A!$B$4*(G432+(B432+J432)/H432)^(1/2)))</f>
        <v>-0.353798853</v>
      </c>
      <c r="L432" s="78">
        <f>F432 * (B432*(A!$B$8-D432)/(A!$B$12*A!$B$10))</f>
        <v>0.001390164363</v>
      </c>
      <c r="M432" s="78">
        <f>F432 * ((B432+J432)*(A!$B$8-(D432+L432))/(A!$B$12*A!$B$10))</f>
        <v>0.001303658059</v>
      </c>
    </row>
    <row r="433">
      <c r="A433" s="70" t="s">
        <v>186</v>
      </c>
      <c r="B433" s="78">
        <f t="shared" si="11"/>
        <v>6.506684599</v>
      </c>
      <c r="C433" s="70" t="s">
        <v>187</v>
      </c>
      <c r="D433" s="80">
        <f t="shared" si="12"/>
        <v>0.7752583939</v>
      </c>
      <c r="E433" s="79">
        <v>0.0</v>
      </c>
      <c r="F433" s="82">
        <v>0.1</v>
      </c>
      <c r="G433" s="77">
        <f t="shared" si="10"/>
        <v>0.1666666667</v>
      </c>
      <c r="H433" s="78">
        <f>A!$B$3 * 3</f>
        <v>224.9868</v>
      </c>
      <c r="I433" s="78">
        <f>A!$B$2*E433</f>
        <v>0</v>
      </c>
      <c r="J433" s="78">
        <f>F433 * (D433*I433-(A!$B$4*(G433+B433/H433)^(1/2)))</f>
        <v>-0.3538017176</v>
      </c>
      <c r="K433" s="79">
        <f>F433 * ((D433+L433)*I433-(A!$B$4*(G433+(B433+J433)/H433)^(1/2)))</f>
        <v>-0.3523765415</v>
      </c>
      <c r="L433" s="78">
        <f>F433 * (B433*(A!$B$8-D433)/(A!$B$12*A!$B$10))</f>
        <v>0.001304253084</v>
      </c>
      <c r="M433" s="78">
        <f>F433 * ((B433+J433)*(A!$B$8-(D433+L433))/(A!$B$12*A!$B$10))</f>
        <v>0.001220438878</v>
      </c>
    </row>
    <row r="434">
      <c r="A434" s="70" t="s">
        <v>188</v>
      </c>
      <c r="B434" s="78">
        <f t="shared" si="11"/>
        <v>6.15359547</v>
      </c>
      <c r="C434" s="70" t="s">
        <v>189</v>
      </c>
      <c r="D434" s="80">
        <f t="shared" si="12"/>
        <v>0.7765207399</v>
      </c>
      <c r="E434" s="79">
        <v>0.0</v>
      </c>
      <c r="F434" s="82">
        <v>0.1</v>
      </c>
      <c r="G434" s="77">
        <f t="shared" si="10"/>
        <v>0.1666666667</v>
      </c>
      <c r="H434" s="78">
        <f>A!$B$3 * 3</f>
        <v>224.9868</v>
      </c>
      <c r="I434" s="78">
        <f>A!$B$2*E434</f>
        <v>0</v>
      </c>
      <c r="J434" s="78">
        <f>F434 * (D434*I434-(A!$B$4*(G434+B434/H434)^(1/2)))</f>
        <v>-0.3523794177</v>
      </c>
      <c r="K434" s="79">
        <f>F434 * ((D434+L434)*I434-(A!$B$4*(G434+(B434+J434)/H434)^(1/2)))</f>
        <v>-0.35095423</v>
      </c>
      <c r="L434" s="78">
        <f>F434 * (B434*(A!$B$8-D434)/(A!$B$12*A!$B$10))</f>
        <v>0.00122099461</v>
      </c>
      <c r="M434" s="78">
        <f>F434 * ((B434+J434)*(A!$B$8-(D434+L434))/(A!$B$12*A!$B$10))</f>
        <v>0.001139693458</v>
      </c>
    </row>
    <row r="435">
      <c r="A435" s="70" t="s">
        <v>190</v>
      </c>
      <c r="B435" s="78">
        <f t="shared" si="11"/>
        <v>5.801928646</v>
      </c>
      <c r="C435" s="70" t="s">
        <v>191</v>
      </c>
      <c r="D435" s="80">
        <f t="shared" si="12"/>
        <v>0.7777010839</v>
      </c>
      <c r="E435" s="79">
        <v>0.0</v>
      </c>
      <c r="F435" s="82">
        <v>0.1</v>
      </c>
      <c r="G435" s="77">
        <f t="shared" si="10"/>
        <v>0.1666666667</v>
      </c>
      <c r="H435" s="78">
        <f>A!$B$3 * 3</f>
        <v>224.9868</v>
      </c>
      <c r="I435" s="78">
        <f>A!$B$2*E435</f>
        <v>0</v>
      </c>
      <c r="J435" s="78">
        <f>F435 * (D435*I435-(A!$B$4*(G435+B435/H435)^(1/2)))</f>
        <v>-0.3509571179</v>
      </c>
      <c r="K435" s="79">
        <f>F435 * ((D435+L435)*I435-(A!$B$4*(G435+(B435+J435)/H435)^(1/2)))</f>
        <v>-0.3495319185</v>
      </c>
      <c r="L435" s="78">
        <f>F435 * (B435*(A!$B$8-D435)/(A!$B$12*A!$B$10))</f>
        <v>0.001140212445</v>
      </c>
      <c r="M435" s="78">
        <f>F435 * ((B435+J435)*(A!$B$8-(D435+L435))/(A!$B$12*A!$B$10))</f>
        <v>0.001061253943</v>
      </c>
    </row>
    <row r="436">
      <c r="A436" s="70" t="s">
        <v>192</v>
      </c>
      <c r="B436" s="78">
        <f t="shared" si="11"/>
        <v>5.451684128</v>
      </c>
      <c r="C436" s="70" t="s">
        <v>193</v>
      </c>
      <c r="D436" s="80">
        <f t="shared" si="12"/>
        <v>0.7788018171</v>
      </c>
      <c r="E436" s="79">
        <v>0.0</v>
      </c>
      <c r="F436" s="82">
        <v>0.1</v>
      </c>
      <c r="G436" s="77">
        <f t="shared" si="10"/>
        <v>0.1666666667</v>
      </c>
      <c r="H436" s="78">
        <f>A!$B$3 * 3</f>
        <v>224.9868</v>
      </c>
      <c r="I436" s="78">
        <f>A!$B$2*E436</f>
        <v>0</v>
      </c>
      <c r="J436" s="78">
        <f>F436 * (D436*I436-(A!$B$4*(G436+B436/H436)^(1/2)))</f>
        <v>-0.3495348181</v>
      </c>
      <c r="K436" s="79">
        <f>F436 * ((D436+L436)*I436-(A!$B$4*(G436+(B436+J436)/H436)^(1/2)))</f>
        <v>-0.3481096069</v>
      </c>
      <c r="L436" s="78">
        <f>F436 * (B436*(A!$B$8-D436)/(A!$B$12*A!$B$10))</f>
        <v>0.001061738532</v>
      </c>
      <c r="M436" s="78">
        <f>F436 * ((B436+J436)*(A!$B$8-(D436+L436))/(A!$B$12*A!$B$10))</f>
        <v>0.0009849602935</v>
      </c>
    </row>
    <row r="437">
      <c r="A437" s="70" t="s">
        <v>194</v>
      </c>
      <c r="B437" s="78">
        <f t="shared" si="11"/>
        <v>5.102861915</v>
      </c>
      <c r="C437" s="70" t="s">
        <v>195</v>
      </c>
      <c r="D437" s="80">
        <f t="shared" si="12"/>
        <v>0.7798251665</v>
      </c>
      <c r="E437" s="79">
        <v>0.0</v>
      </c>
      <c r="F437" s="82">
        <v>0.1</v>
      </c>
      <c r="G437" s="77">
        <f t="shared" si="10"/>
        <v>0.1666666667</v>
      </c>
      <c r="H437" s="78">
        <f>A!$B$3 * 3</f>
        <v>224.9868</v>
      </c>
      <c r="I437" s="78">
        <f>A!$B$2*E437</f>
        <v>0</v>
      </c>
      <c r="J437" s="78">
        <f>F437 * (D437*I437-(A!$B$4*(G437+B437/H437)^(1/2)))</f>
        <v>-0.3481125184</v>
      </c>
      <c r="K437" s="79">
        <f>F437 * ((D437+L437)*I437-(A!$B$4*(G437+(B437+J437)/H437)^(1/2)))</f>
        <v>-0.3466872952</v>
      </c>
      <c r="L437" s="78">
        <f>F437 * (B437*(A!$B$8-D437)/(A!$B$12*A!$B$10))</f>
        <v>0.0009854126447</v>
      </c>
      <c r="M437" s="78">
        <f>F437 * ((B437+J437)*(A!$B$8-(D437+L437))/(A!$B$12*A!$B$10))</f>
        <v>0.0009106597189</v>
      </c>
    </row>
    <row r="438">
      <c r="A438" s="70" t="s">
        <v>196</v>
      </c>
      <c r="B438" s="78">
        <f t="shared" si="11"/>
        <v>4.755462008</v>
      </c>
      <c r="C438" s="70" t="s">
        <v>197</v>
      </c>
      <c r="D438" s="80">
        <f t="shared" si="12"/>
        <v>0.7807732027</v>
      </c>
      <c r="E438" s="79">
        <v>0.0</v>
      </c>
      <c r="F438" s="82">
        <v>0.1</v>
      </c>
      <c r="G438" s="77">
        <f t="shared" si="10"/>
        <v>0.1666666667</v>
      </c>
      <c r="H438" s="78">
        <f>A!$B$3 * 3</f>
        <v>224.9868</v>
      </c>
      <c r="I438" s="78">
        <f>A!$B$2*E438</f>
        <v>0</v>
      </c>
      <c r="J438" s="78">
        <f>F438 * (D438*I438-(A!$B$4*(G438+B438/H438)^(1/2)))</f>
        <v>-0.3466902187</v>
      </c>
      <c r="K438" s="79">
        <f>F438 * ((D438+L438)*I438-(A!$B$4*(G438+(B438+J438)/H438)^(1/2)))</f>
        <v>-0.3452649835</v>
      </c>
      <c r="L438" s="78">
        <f>F438 * (B438*(A!$B$8-D438)/(A!$B$12*A!$B$10))</f>
        <v>0.0009110818182</v>
      </c>
      <c r="M438" s="78">
        <f>F438 * ((B438+J438)*(A!$B$8-(D438+L438))/(A!$B$12*A!$B$10))</f>
        <v>0.0008382061421</v>
      </c>
    </row>
    <row r="439">
      <c r="A439" s="70" t="s">
        <v>198</v>
      </c>
      <c r="B439" s="78">
        <f t="shared" si="11"/>
        <v>4.409484407</v>
      </c>
      <c r="C439" s="70" t="s">
        <v>199</v>
      </c>
      <c r="D439" s="80">
        <f t="shared" si="12"/>
        <v>0.7816478467</v>
      </c>
      <c r="E439" s="79">
        <v>0.0</v>
      </c>
      <c r="F439" s="82">
        <v>0.1</v>
      </c>
      <c r="G439" s="77">
        <f t="shared" si="10"/>
        <v>0.1666666667</v>
      </c>
      <c r="H439" s="78">
        <f>A!$B$3 * 3</f>
        <v>224.9868</v>
      </c>
      <c r="I439" s="78">
        <f>A!$B$2*E439</f>
        <v>0</v>
      </c>
      <c r="J439" s="78">
        <f>F439 * (D439*I439-(A!$B$4*(G439+B439/H439)^(1/2)))</f>
        <v>-0.3452679191</v>
      </c>
      <c r="K439" s="79">
        <f>F439 * ((D439+L439)*I439-(A!$B$4*(G439+(B439+J439)/H439)^(1/2)))</f>
        <v>-0.3438426718</v>
      </c>
      <c r="L439" s="78">
        <f>F439 * (B439*(A!$B$8-D439)/(A!$B$12*A!$B$10))</f>
        <v>0.0008385998117</v>
      </c>
      <c r="M439" s="78">
        <f>F439 * ((B439+J439)*(A!$B$8-(D439+L439))/(A!$B$12*A!$B$10))</f>
        <v>0.0007674596972</v>
      </c>
    </row>
    <row r="440">
      <c r="A440" s="70" t="s">
        <v>200</v>
      </c>
      <c r="B440" s="78">
        <f t="shared" si="11"/>
        <v>4.064929112</v>
      </c>
      <c r="C440" s="70" t="s">
        <v>201</v>
      </c>
      <c r="D440" s="80">
        <f t="shared" si="12"/>
        <v>0.7824508764</v>
      </c>
      <c r="E440" s="79">
        <v>0.0</v>
      </c>
      <c r="F440" s="82">
        <v>0.1</v>
      </c>
      <c r="G440" s="77">
        <f t="shared" si="10"/>
        <v>0.1666666667</v>
      </c>
      <c r="H440" s="78">
        <f>A!$B$3 * 3</f>
        <v>224.9868</v>
      </c>
      <c r="I440" s="78">
        <f>A!$B$2*E440</f>
        <v>0</v>
      </c>
      <c r="J440" s="78">
        <f>F440 * (D440*I440-(A!$B$4*(G440+B440/H440)^(1/2)))</f>
        <v>-0.3438456195</v>
      </c>
      <c r="K440" s="79">
        <f>F440 * ((D440+L440)*I440-(A!$B$4*(G440+(B440+J440)/H440)^(1/2)))</f>
        <v>-0.34242036</v>
      </c>
      <c r="L440" s="78">
        <f>F440 * (B440*(A!$B$8-D440)/(A!$B$12*A!$B$10))</f>
        <v>0.0007678266067</v>
      </c>
      <c r="M440" s="78">
        <f>F440 * ((B440+J440)*(A!$B$8-(D440+L440))/(A!$B$12*A!$B$10))</f>
        <v>0.0006982862562</v>
      </c>
    </row>
    <row r="441">
      <c r="A441" s="70" t="s">
        <v>202</v>
      </c>
      <c r="B441" s="78">
        <f t="shared" si="11"/>
        <v>3.721796122</v>
      </c>
      <c r="C441" s="70" t="s">
        <v>203</v>
      </c>
      <c r="D441" s="80">
        <f t="shared" si="12"/>
        <v>0.7831839329</v>
      </c>
      <c r="E441" s="79">
        <v>0.0</v>
      </c>
      <c r="F441" s="82">
        <v>0.1</v>
      </c>
      <c r="G441" s="77">
        <f t="shared" si="10"/>
        <v>0.1666666667</v>
      </c>
      <c r="H441" s="78">
        <f>A!$B$3 * 3</f>
        <v>224.9868</v>
      </c>
      <c r="I441" s="78">
        <f>A!$B$2*E441</f>
        <v>0</v>
      </c>
      <c r="J441" s="78">
        <f>F441 * (D441*I441-(A!$B$4*(G441+B441/H441)^(1/2)))</f>
        <v>-0.34242332</v>
      </c>
      <c r="K441" s="79">
        <f>F441 * ((D441+L441)*I441-(A!$B$4*(G441+(B441+J441)/H441)^(1/2)))</f>
        <v>-0.3409980481</v>
      </c>
      <c r="L441" s="78">
        <f>F441 * (B441*(A!$B$8-D441)/(A!$B$12*A!$B$10))</f>
        <v>0.0006986279318</v>
      </c>
      <c r="M441" s="78">
        <f>F441 * ((B441+J441)*(A!$B$8-(D441+L441))/(A!$B$12*A!$B$10))</f>
        <v>0.0006305569828</v>
      </c>
    </row>
    <row r="442">
      <c r="A442" s="70" t="s">
        <v>204</v>
      </c>
      <c r="B442" s="78">
        <f t="shared" si="11"/>
        <v>3.380085438</v>
      </c>
      <c r="C442" s="70" t="s">
        <v>205</v>
      </c>
      <c r="D442" s="80">
        <f t="shared" si="12"/>
        <v>0.7838485253</v>
      </c>
      <c r="E442" s="79">
        <v>0.0</v>
      </c>
      <c r="F442" s="82">
        <v>0.1</v>
      </c>
      <c r="G442" s="77">
        <f t="shared" si="10"/>
        <v>0.1666666667</v>
      </c>
      <c r="H442" s="78">
        <f>A!$B$3 * 3</f>
        <v>224.9868</v>
      </c>
      <c r="I442" s="78">
        <f>A!$B$2*E442</f>
        <v>0</v>
      </c>
      <c r="J442" s="78">
        <f>F442 * (D442*I442-(A!$B$4*(G442+B442/H442)^(1/2)))</f>
        <v>-0.3410010205</v>
      </c>
      <c r="K442" s="79">
        <f>F442 * ((D442+L442)*I442-(A!$B$4*(G442+(B442+J442)/H442)^(1/2)))</f>
        <v>-0.3395757362</v>
      </c>
      <c r="L442" s="78">
        <f>F442 * (B442*(A!$B$8-D442)/(A!$B$12*A!$B$10))</f>
        <v>0.0006308748166</v>
      </c>
      <c r="M442" s="78">
        <f>F442 * ((B442+J442)*(A!$B$8-(D442+L442))/(A!$B$12*A!$B$10))</f>
        <v>0.0005641479113</v>
      </c>
    </row>
    <row r="443">
      <c r="A443" s="70" t="s">
        <v>206</v>
      </c>
      <c r="B443" s="78">
        <f t="shared" si="11"/>
        <v>3.039797059</v>
      </c>
      <c r="C443" s="70" t="s">
        <v>207</v>
      </c>
      <c r="D443" s="80">
        <f t="shared" si="12"/>
        <v>0.7844460367</v>
      </c>
      <c r="E443" s="79">
        <v>0.0</v>
      </c>
      <c r="F443" s="82">
        <v>0.1</v>
      </c>
      <c r="G443" s="77">
        <f t="shared" si="10"/>
        <v>0.1666666667</v>
      </c>
      <c r="H443" s="78">
        <f>A!$B$3 * 3</f>
        <v>224.9868</v>
      </c>
      <c r="I443" s="78">
        <f>A!$B$2*E443</f>
        <v>0</v>
      </c>
      <c r="J443" s="78">
        <f>F443 * (D443*I443-(A!$B$4*(G443+B443/H443)^(1/2)))</f>
        <v>-0.3395787211</v>
      </c>
      <c r="K443" s="79">
        <f>F443 * ((D443+L443)*I443-(A!$B$4*(G443+(B443+J443)/H443)^(1/2)))</f>
        <v>-0.3381534243</v>
      </c>
      <c r="L443" s="78">
        <f>F443 * (B443*(A!$B$8-D443)/(A!$B$12*A!$B$10))</f>
        <v>0.0005644431692</v>
      </c>
      <c r="M443" s="78">
        <f>F443 * ((B443+J443)*(A!$B$8-(D443+L443))/(A!$B$12*A!$B$10))</f>
        <v>0.0004989395483</v>
      </c>
    </row>
    <row r="444">
      <c r="A444" s="70" t="s">
        <v>208</v>
      </c>
      <c r="B444" s="78">
        <f t="shared" si="11"/>
        <v>2.700930987</v>
      </c>
      <c r="C444" s="70" t="s">
        <v>209</v>
      </c>
      <c r="D444" s="80">
        <f t="shared" si="12"/>
        <v>0.7849777281</v>
      </c>
      <c r="E444" s="79">
        <v>0.0</v>
      </c>
      <c r="F444" s="82">
        <v>0.1</v>
      </c>
      <c r="G444" s="77">
        <f t="shared" si="10"/>
        <v>0.1666666667</v>
      </c>
      <c r="H444" s="78">
        <f>A!$B$3 * 3</f>
        <v>224.9868</v>
      </c>
      <c r="I444" s="78">
        <f>A!$B$2*E444</f>
        <v>0</v>
      </c>
      <c r="J444" s="78">
        <f>F444 * (D444*I444-(A!$B$4*(G444+B444/H444)^(1/2)))</f>
        <v>-0.3381564217</v>
      </c>
      <c r="K444" s="79">
        <f>F444 * ((D444+L444)*I444-(A!$B$4*(G444+(B444+J444)/H444)^(1/2)))</f>
        <v>-0.3367311123</v>
      </c>
      <c r="L444" s="78">
        <f>F444 * (B444*(A!$B$8-D444)/(A!$B$12*A!$B$10))</f>
        <v>0.0004992133773</v>
      </c>
      <c r="M444" s="78">
        <f>F444 * ((B444+J444)*(A!$B$8-(D444+L444))/(A!$B$12*A!$B$10))</f>
        <v>0.0004348164948</v>
      </c>
    </row>
    <row r="445">
      <c r="A445" s="70" t="s">
        <v>210</v>
      </c>
      <c r="B445" s="78">
        <f t="shared" si="11"/>
        <v>2.36348722</v>
      </c>
      <c r="C445" s="70" t="s">
        <v>211</v>
      </c>
      <c r="D445" s="80">
        <f t="shared" si="12"/>
        <v>0.785444743</v>
      </c>
      <c r="E445" s="79">
        <v>0.0</v>
      </c>
      <c r="F445" s="82">
        <v>0.1</v>
      </c>
      <c r="G445" s="77">
        <f t="shared" si="10"/>
        <v>0.1666666667</v>
      </c>
      <c r="H445" s="78">
        <f>A!$B$3 * 3</f>
        <v>224.9868</v>
      </c>
      <c r="I445" s="78">
        <f>A!$B$2*E445</f>
        <v>0</v>
      </c>
      <c r="J445" s="78">
        <f>F445 * (D445*I445-(A!$B$4*(G445+B445/H445)^(1/2)))</f>
        <v>-0.3367341224</v>
      </c>
      <c r="K445" s="79">
        <f>F445 * ((D445+L445)*I445-(A!$B$4*(G445+(B445+J445)/H445)^(1/2)))</f>
        <v>-0.3353088002</v>
      </c>
      <c r="L445" s="78">
        <f>F445 * (B445*(A!$B$8-D445)/(A!$B$12*A!$B$10))</f>
        <v>0.0004350699298</v>
      </c>
      <c r="M445" s="78">
        <f>F445 * ((B445+J445)*(A!$B$8-(D445+L445))/(A!$B$12*A!$B$10))</f>
        <v>0.0003716670887</v>
      </c>
    </row>
    <row r="446">
      <c r="A446" s="70" t="s">
        <v>212</v>
      </c>
      <c r="B446" s="78">
        <f t="shared" si="11"/>
        <v>2.027465758</v>
      </c>
      <c r="C446" s="70" t="s">
        <v>213</v>
      </c>
      <c r="D446" s="80">
        <f t="shared" si="12"/>
        <v>0.7858481115</v>
      </c>
      <c r="E446" s="79">
        <v>0.0</v>
      </c>
      <c r="F446" s="82">
        <v>0.1</v>
      </c>
      <c r="G446" s="77">
        <f t="shared" si="10"/>
        <v>0.1666666667</v>
      </c>
      <c r="H446" s="78">
        <f>A!$B$3 * 3</f>
        <v>224.9868</v>
      </c>
      <c r="I446" s="78">
        <f>A!$B$2*E446</f>
        <v>0</v>
      </c>
      <c r="J446" s="78">
        <f>F446 * (D446*I446-(A!$B$4*(G446+B446/H446)^(1/2)))</f>
        <v>-0.3353118231</v>
      </c>
      <c r="K446" s="79">
        <f>F446 * ((D446+L446)*I446-(A!$B$4*(G446+(B446+J446)/H446)^(1/2)))</f>
        <v>-0.3338864881</v>
      </c>
      <c r="L446" s="78">
        <f>F446 * (B446*(A!$B$8-D446)/(A!$B$12*A!$B$10))</f>
        <v>0.0003719010585</v>
      </c>
      <c r="M446" s="78">
        <f>F446 * ((B446+J446)*(A!$B$8-(D446+L446))/(A!$B$12*A!$B$10))</f>
        <v>0.0003093830633</v>
      </c>
    </row>
    <row r="447">
      <c r="A447" s="70" t="s">
        <v>214</v>
      </c>
      <c r="B447" s="78">
        <f t="shared" si="11"/>
        <v>1.692866603</v>
      </c>
      <c r="C447" s="70" t="s">
        <v>215</v>
      </c>
      <c r="D447" s="80">
        <f t="shared" si="12"/>
        <v>0.7861887536</v>
      </c>
      <c r="E447" s="79">
        <v>0.0</v>
      </c>
      <c r="F447" s="82">
        <v>0.1</v>
      </c>
      <c r="G447" s="77">
        <f t="shared" si="10"/>
        <v>0.1666666667</v>
      </c>
      <c r="H447" s="78">
        <f>A!$B$3 * 3</f>
        <v>224.9868</v>
      </c>
      <c r="I447" s="78">
        <f>A!$B$2*E447</f>
        <v>0</v>
      </c>
      <c r="J447" s="78">
        <f>F447 * (D447*I447-(A!$B$4*(G447+B447/H447)^(1/2)))</f>
        <v>-0.3338895239</v>
      </c>
      <c r="K447" s="79">
        <f>F447 * ((D447+L447)*I447-(A!$B$4*(G447+(B447+J447)/H447)^(1/2)))</f>
        <v>-0.3324641759</v>
      </c>
      <c r="L447" s="78">
        <f>F447 * (B447*(A!$B$8-D447)/(A!$B$12*A!$B$10))</f>
        <v>0.0003095983963</v>
      </c>
      <c r="M447" s="78">
        <f>F447 * ((B447+J447)*(A!$B$8-(D447+L447))/(A!$B$12*A!$B$10))</f>
        <v>0.0002478592235</v>
      </c>
    </row>
    <row r="448">
      <c r="A448" s="70" t="s">
        <v>216</v>
      </c>
      <c r="B448" s="78">
        <f t="shared" si="11"/>
        <v>1.359689753</v>
      </c>
      <c r="C448" s="70" t="s">
        <v>217</v>
      </c>
      <c r="D448" s="80">
        <f t="shared" si="12"/>
        <v>0.7864674824</v>
      </c>
      <c r="E448" s="79">
        <v>0.0</v>
      </c>
      <c r="F448" s="82">
        <v>0.1</v>
      </c>
      <c r="G448" s="77">
        <f t="shared" si="10"/>
        <v>0.1666666667</v>
      </c>
      <c r="H448" s="78">
        <f>A!$B$3 * 3</f>
        <v>224.9868</v>
      </c>
      <c r="I448" s="78">
        <f>A!$B$2*E448</f>
        <v>0</v>
      </c>
      <c r="J448" s="78">
        <f>F448 * (D448*I448-(A!$B$4*(G448+B448/H448)^(1/2)))</f>
        <v>-0.3324672248</v>
      </c>
      <c r="K448" s="79">
        <f>F448 * ((D448+L448)*I448-(A!$B$4*(G448+(B448+J448)/H448)^(1/2)))</f>
        <v>-0.3310418637</v>
      </c>
      <c r="L448" s="78">
        <f>F448 * (B448*(A!$B$8-D448)/(A!$B$12*A!$B$10))</f>
        <v>0.0002480566525</v>
      </c>
      <c r="M448" s="78">
        <f>F448 * ((B448+J448)*(A!$B$8-(D448+L448))/(A!$B$12*A!$B$10))</f>
        <v>0.0001869931353</v>
      </c>
    </row>
    <row r="449">
      <c r="A449" s="70" t="s">
        <v>218</v>
      </c>
      <c r="B449" s="78">
        <f t="shared" si="11"/>
        <v>1.027935209</v>
      </c>
      <c r="C449" s="70" t="s">
        <v>219</v>
      </c>
      <c r="D449" s="80">
        <f t="shared" si="12"/>
        <v>0.7866850073</v>
      </c>
      <c r="E449" s="79">
        <v>0.0</v>
      </c>
      <c r="F449" s="82">
        <v>0.1</v>
      </c>
      <c r="G449" s="77">
        <f t="shared" si="10"/>
        <v>0.1666666667</v>
      </c>
      <c r="H449" s="78">
        <f>A!$B$3 * 3</f>
        <v>224.9868</v>
      </c>
      <c r="I449" s="78">
        <f>A!$B$2*E449</f>
        <v>0</v>
      </c>
      <c r="J449" s="78">
        <f>F449 * (D449*I449-(A!$B$4*(G449+B449/H449)^(1/2)))</f>
        <v>-0.3310449257</v>
      </c>
      <c r="K449" s="79">
        <f>F449 * ((D449+L449)*I449-(A!$B$4*(G449+(B449+J449)/H449)^(1/2)))</f>
        <v>-0.3296195514</v>
      </c>
      <c r="L449" s="78">
        <f>F449 * (B449*(A!$B$8-D449)/(A!$B$12*A!$B$10))</f>
        <v>0.0001871733022</v>
      </c>
      <c r="M449" s="78">
        <f>F449 * ((B449+J449)*(A!$B$8-(D449+L449))/(A!$B$12*A!$B$10))</f>
        <v>0.0001266848293</v>
      </c>
    </row>
    <row r="450">
      <c r="A450" s="70" t="s">
        <v>220</v>
      </c>
      <c r="B450" s="78">
        <f t="shared" si="11"/>
        <v>0.6976029702</v>
      </c>
      <c r="C450" s="70" t="s">
        <v>221</v>
      </c>
      <c r="D450" s="80">
        <f t="shared" si="12"/>
        <v>0.7868419363</v>
      </c>
      <c r="E450" s="79">
        <v>0.0</v>
      </c>
      <c r="F450" s="82">
        <v>0.1</v>
      </c>
      <c r="G450" s="77">
        <f t="shared" si="10"/>
        <v>0.1666666667</v>
      </c>
      <c r="H450" s="78">
        <f>A!$B$3 * 3</f>
        <v>224.9868</v>
      </c>
      <c r="I450" s="78">
        <f>A!$B$2*E450</f>
        <v>0</v>
      </c>
      <c r="J450" s="78">
        <f>F450 * (D450*I450-(A!$B$4*(G450+B450/H450)^(1/2)))</f>
        <v>-0.3296226266</v>
      </c>
      <c r="K450" s="79">
        <f>F450 * ((D450+L450)*I450-(A!$B$4*(G450+(B450+J450)/H450)^(1/2)))</f>
        <v>-0.3281972391</v>
      </c>
      <c r="L450" s="78">
        <f>F450 * (B450*(A!$B$8-D450)/(A!$B$12*A!$B$10))</f>
        <v>0.0001268482891</v>
      </c>
      <c r="M450" s="78">
        <f>F450 * ((B450+J450)*(A!$B$8-(D450+L450))/(A!$B$12*A!$B$10))</f>
        <v>0.00006683651604</v>
      </c>
    </row>
    <row r="451">
      <c r="A451" s="70" t="s">
        <v>222</v>
      </c>
      <c r="B451" s="78">
        <f t="shared" si="11"/>
        <v>0.3686930374</v>
      </c>
      <c r="C451" s="70" t="s">
        <v>223</v>
      </c>
      <c r="D451" s="80">
        <f t="shared" si="12"/>
        <v>0.7869387787</v>
      </c>
      <c r="E451" s="79">
        <v>0.0</v>
      </c>
      <c r="F451" s="82">
        <v>0.1</v>
      </c>
      <c r="G451" s="77">
        <f t="shared" si="10"/>
        <v>0.1666666667</v>
      </c>
      <c r="H451" s="78">
        <f>A!$B$3 * 3</f>
        <v>224.9868</v>
      </c>
      <c r="I451" s="78">
        <f>A!$B$2*E451</f>
        <v>0</v>
      </c>
      <c r="J451" s="78">
        <f>F451 * (D451*I451-(A!$B$4*(G451+B451/H451)^(1/2)))</f>
        <v>-0.3282003276</v>
      </c>
      <c r="K451" s="79">
        <f>F451 * ((D451+L451)*I451-(A!$B$4*(G451+(B451+J451)/H451)^(1/2)))</f>
        <v>-0.3267749267</v>
      </c>
      <c r="L451" s="78">
        <f>F451 * (B451*(A!$B$8-D451)/(A!$B$12*A!$B$10))</f>
        <v>0.00006698374024</v>
      </c>
      <c r="M451" s="78">
        <f>F451 * ((B451+J451)*(A!$B$8-(D451+L451))/(A!$B$12*A!$B$10))</f>
        <v>0.000007352311893</v>
      </c>
    </row>
    <row r="452">
      <c r="A452" s="83" t="s">
        <v>224</v>
      </c>
      <c r="B452" s="78">
        <f t="shared" si="11"/>
        <v>0.04120541025</v>
      </c>
      <c r="C452" s="70" t="s">
        <v>225</v>
      </c>
      <c r="D452" s="80">
        <f t="shared" si="12"/>
        <v>0.7869759468</v>
      </c>
      <c r="E452" s="79">
        <v>0.0</v>
      </c>
      <c r="F452" s="82">
        <v>0.1</v>
      </c>
      <c r="G452" s="77">
        <f t="shared" si="10"/>
        <v>0.1666666667</v>
      </c>
      <c r="H452" s="78">
        <f>A!$B$3 * 3</f>
        <v>224.9868</v>
      </c>
      <c r="I452" s="78">
        <f>A!$B$2*E452</f>
        <v>0</v>
      </c>
      <c r="J452" s="78">
        <f>F452 * (D452*I452-(A!$B$4*(G452+B452/H452)^(1/2)))</f>
        <v>-0.3267780287</v>
      </c>
      <c r="K452" s="79">
        <f>F452 * ((D452+L452)*I452-(A!$B$4*(G452+(B452+J452)/H452)^(1/2)))</f>
        <v>-0.3253526142</v>
      </c>
      <c r="L452" s="78">
        <f>F452 * (B452*(A!$B$8-D452)/(A!$B$12*A!$B$10))</f>
        <v>0.000007483692007</v>
      </c>
      <c r="M452" s="78">
        <f>F452 * ((B452+J452)*(A!$B$8-(D452+L452))/(A!$B$12*A!$B$10))</f>
        <v>-0.00005186202497</v>
      </c>
    </row>
    <row r="453">
      <c r="A453" s="70" t="s">
        <v>226</v>
      </c>
      <c r="B453" s="78">
        <f t="shared" si="11"/>
        <v>-0.2848599112</v>
      </c>
      <c r="C453" s="70" t="s">
        <v>227</v>
      </c>
      <c r="D453" s="80">
        <f t="shared" si="12"/>
        <v>0.7869537576</v>
      </c>
      <c r="E453" s="79">
        <v>0.0</v>
      </c>
      <c r="F453" s="82">
        <v>0.1</v>
      </c>
      <c r="G453" s="77">
        <f t="shared" si="10"/>
        <v>0.1666666667</v>
      </c>
      <c r="H453" s="78">
        <f>A!$B$3 * 3</f>
        <v>224.9868</v>
      </c>
      <c r="I453" s="78">
        <f>A!$B$2*E453</f>
        <v>0</v>
      </c>
      <c r="J453" s="78">
        <f>F453 * (D453*I453-(A!$B$4*(G453+B453/H453)^(1/2)))</f>
        <v>-0.3253557298</v>
      </c>
      <c r="K453" s="79">
        <f>F453 * ((D453+L453)*I453-(A!$B$4*(G453+(B453+J453)/H453)^(1/2)))</f>
        <v>-0.3239303017</v>
      </c>
      <c r="L453" s="78">
        <f>F453 * (B453*(A!$B$8-D453)/(A!$B$12*A!$B$10))</f>
        <v>-0.0000517461748</v>
      </c>
      <c r="M453" s="78">
        <f>F453 * ((B453+J453)*(A!$B$8-(D453+L453))/(A!$B$12*A!$B$10))</f>
        <v>-0.0001108993503</v>
      </c>
    </row>
    <row r="456">
      <c r="A456" s="60"/>
      <c r="B456" s="78"/>
      <c r="C456" s="60"/>
      <c r="D456" s="78"/>
      <c r="E456" s="78"/>
      <c r="F456" s="82"/>
      <c r="G456" s="77"/>
      <c r="H456" s="78"/>
      <c r="I456" s="78"/>
      <c r="J456" s="78"/>
      <c r="K456" s="78"/>
      <c r="L456" s="78"/>
      <c r="M456" s="78"/>
    </row>
    <row r="457">
      <c r="A457" s="60"/>
      <c r="B457" s="78"/>
      <c r="C457" s="60"/>
      <c r="D457" s="78"/>
      <c r="E457" s="78"/>
      <c r="F457" s="82"/>
      <c r="G457" s="77"/>
      <c r="H457" s="78"/>
      <c r="I457" s="78"/>
      <c r="J457" s="78"/>
      <c r="K457" s="78"/>
      <c r="L457" s="78"/>
      <c r="M457" s="78"/>
    </row>
    <row r="458">
      <c r="A458" s="60"/>
      <c r="B458" s="78"/>
      <c r="C458" s="60"/>
      <c r="D458" s="78"/>
      <c r="E458" s="78"/>
      <c r="F458" s="82"/>
      <c r="G458" s="77"/>
      <c r="H458" s="78"/>
      <c r="I458" s="78"/>
      <c r="J458" s="78"/>
      <c r="K458" s="78"/>
      <c r="L458" s="78"/>
      <c r="M458" s="78"/>
    </row>
    <row r="459">
      <c r="A459" s="60"/>
      <c r="B459" s="78"/>
      <c r="C459" s="60"/>
      <c r="D459" s="78"/>
      <c r="E459" s="78"/>
      <c r="F459" s="82"/>
      <c r="G459" s="77"/>
      <c r="H459" s="78"/>
      <c r="I459" s="78"/>
      <c r="J459" s="78"/>
      <c r="K459" s="78"/>
      <c r="L459" s="78"/>
      <c r="M459" s="78"/>
    </row>
    <row r="460">
      <c r="A460" s="60"/>
      <c r="B460" s="78"/>
      <c r="C460" s="60"/>
      <c r="D460" s="78"/>
      <c r="E460" s="78"/>
      <c r="F460" s="82"/>
      <c r="G460" s="77"/>
      <c r="H460" s="78"/>
      <c r="I460" s="78"/>
      <c r="J460" s="78"/>
      <c r="K460" s="78"/>
      <c r="L460" s="78"/>
      <c r="M460" s="78"/>
    </row>
    <row r="461">
      <c r="A461" s="60"/>
      <c r="B461" s="78"/>
      <c r="C461" s="60"/>
      <c r="D461" s="78"/>
      <c r="E461" s="78"/>
      <c r="F461" s="82"/>
      <c r="G461" s="77"/>
      <c r="H461" s="78"/>
      <c r="I461" s="78"/>
      <c r="J461" s="78"/>
      <c r="K461" s="78"/>
      <c r="L461" s="78"/>
      <c r="M461" s="78"/>
    </row>
    <row r="462">
      <c r="A462" s="60"/>
      <c r="B462" s="78"/>
      <c r="C462" s="60"/>
      <c r="D462" s="78"/>
      <c r="E462" s="78"/>
      <c r="F462" s="82"/>
      <c r="G462" s="77"/>
      <c r="H462" s="78"/>
      <c r="I462" s="78"/>
      <c r="J462" s="78"/>
      <c r="K462" s="78"/>
      <c r="L462" s="78"/>
      <c r="M462" s="78"/>
    </row>
    <row r="463">
      <c r="A463" s="60"/>
      <c r="B463" s="78"/>
      <c r="C463" s="60"/>
      <c r="D463" s="78"/>
      <c r="E463" s="78"/>
      <c r="F463" s="82"/>
      <c r="G463" s="77"/>
      <c r="H463" s="78"/>
      <c r="I463" s="78"/>
      <c r="J463" s="78"/>
      <c r="K463" s="78"/>
      <c r="L463" s="78"/>
      <c r="M463" s="78"/>
    </row>
    <row r="464">
      <c r="A464" s="60"/>
      <c r="B464" s="78"/>
      <c r="C464" s="60"/>
      <c r="D464" s="78"/>
      <c r="E464" s="78"/>
      <c r="F464" s="82"/>
      <c r="G464" s="77"/>
      <c r="H464" s="78"/>
      <c r="I464" s="78"/>
      <c r="J464" s="78"/>
      <c r="K464" s="78"/>
      <c r="L464" s="78"/>
      <c r="M464" s="78"/>
    </row>
    <row r="465">
      <c r="A465" s="60"/>
      <c r="B465" s="78"/>
      <c r="C465" s="60"/>
      <c r="D465" s="78"/>
      <c r="E465" s="78"/>
      <c r="F465" s="82"/>
      <c r="G465" s="77"/>
      <c r="H465" s="78"/>
      <c r="I465" s="78"/>
      <c r="J465" s="78"/>
      <c r="K465" s="78"/>
      <c r="L465" s="78"/>
      <c r="M465" s="78"/>
    </row>
    <row r="466">
      <c r="A466" s="60"/>
      <c r="B466" s="78"/>
      <c r="C466" s="60"/>
      <c r="D466" s="78"/>
      <c r="E466" s="78"/>
      <c r="F466" s="82"/>
      <c r="G466" s="77"/>
      <c r="H466" s="78"/>
      <c r="I466" s="78"/>
      <c r="J466" s="78"/>
      <c r="K466" s="78"/>
      <c r="L466" s="78"/>
      <c r="M466" s="78"/>
    </row>
    <row r="467">
      <c r="A467" s="60"/>
      <c r="B467" s="78"/>
      <c r="C467" s="60"/>
      <c r="D467" s="78"/>
      <c r="E467" s="78"/>
      <c r="F467" s="82"/>
      <c r="G467" s="77"/>
      <c r="H467" s="78"/>
      <c r="I467" s="78"/>
      <c r="J467" s="78"/>
      <c r="K467" s="78"/>
      <c r="L467" s="78"/>
      <c r="M467" s="78"/>
    </row>
    <row r="468">
      <c r="A468" s="60"/>
      <c r="B468" s="78"/>
      <c r="C468" s="60"/>
      <c r="D468" s="78"/>
      <c r="E468" s="78"/>
      <c r="F468" s="82"/>
      <c r="G468" s="77"/>
      <c r="H468" s="78"/>
      <c r="I468" s="78"/>
      <c r="J468" s="78"/>
      <c r="K468" s="78"/>
      <c r="L468" s="78"/>
      <c r="M468" s="78"/>
    </row>
    <row r="469">
      <c r="A469" s="60"/>
      <c r="B469" s="78"/>
      <c r="C469" s="60"/>
      <c r="D469" s="78"/>
      <c r="E469" s="78"/>
      <c r="F469" s="82"/>
      <c r="G469" s="77"/>
      <c r="H469" s="78"/>
      <c r="I469" s="78"/>
      <c r="J469" s="78"/>
      <c r="K469" s="78"/>
      <c r="L469" s="78"/>
      <c r="M469" s="78"/>
    </row>
    <row r="470">
      <c r="A470" s="60"/>
      <c r="B470" s="78"/>
      <c r="C470" s="60"/>
      <c r="D470" s="78"/>
      <c r="E470" s="78"/>
      <c r="F470" s="82"/>
      <c r="G470" s="77"/>
      <c r="H470" s="78"/>
      <c r="I470" s="78"/>
      <c r="J470" s="78"/>
      <c r="K470" s="78"/>
      <c r="L470" s="78"/>
      <c r="M470" s="78"/>
    </row>
    <row r="471">
      <c r="A471" s="60"/>
      <c r="B471" s="78"/>
      <c r="C471" s="60"/>
      <c r="D471" s="78"/>
      <c r="E471" s="78"/>
      <c r="F471" s="82"/>
      <c r="G471" s="77"/>
      <c r="H471" s="78"/>
      <c r="I471" s="78"/>
      <c r="J471" s="78"/>
      <c r="K471" s="78"/>
      <c r="L471" s="78"/>
      <c r="M471" s="78"/>
    </row>
    <row r="472">
      <c r="A472" s="60"/>
      <c r="B472" s="78"/>
      <c r="C472" s="60"/>
      <c r="D472" s="78"/>
      <c r="E472" s="78"/>
      <c r="F472" s="82"/>
      <c r="G472" s="77"/>
      <c r="H472" s="78"/>
      <c r="I472" s="78"/>
      <c r="J472" s="78"/>
      <c r="K472" s="78"/>
      <c r="L472" s="78"/>
      <c r="M472" s="78"/>
    </row>
    <row r="473">
      <c r="A473" s="60"/>
      <c r="B473" s="78"/>
      <c r="C473" s="60"/>
      <c r="D473" s="78"/>
      <c r="E473" s="78"/>
      <c r="F473" s="82"/>
      <c r="G473" s="77"/>
      <c r="H473" s="78"/>
      <c r="I473" s="78"/>
      <c r="J473" s="78"/>
      <c r="K473" s="78"/>
      <c r="L473" s="78"/>
      <c r="M473" s="78"/>
    </row>
    <row r="474">
      <c r="A474" s="60"/>
      <c r="B474" s="78"/>
      <c r="C474" s="60"/>
      <c r="D474" s="78"/>
      <c r="E474" s="78"/>
      <c r="F474" s="82"/>
      <c r="G474" s="77"/>
      <c r="H474" s="78"/>
      <c r="I474" s="78"/>
      <c r="J474" s="78"/>
      <c r="K474" s="78"/>
      <c r="L474" s="78"/>
      <c r="M474" s="78"/>
    </row>
    <row r="475">
      <c r="A475" s="60"/>
      <c r="B475" s="78"/>
      <c r="C475" s="60"/>
      <c r="D475" s="78"/>
      <c r="E475" s="78"/>
      <c r="F475" s="82"/>
      <c r="G475" s="77"/>
      <c r="H475" s="78"/>
      <c r="I475" s="78"/>
      <c r="J475" s="78"/>
      <c r="K475" s="78"/>
      <c r="L475" s="78"/>
      <c r="M475" s="78"/>
    </row>
    <row r="476">
      <c r="A476" s="60"/>
      <c r="B476" s="78"/>
      <c r="C476" s="60"/>
      <c r="D476" s="78"/>
      <c r="E476" s="78"/>
      <c r="F476" s="82"/>
      <c r="G476" s="77"/>
      <c r="H476" s="78"/>
      <c r="I476" s="78"/>
      <c r="J476" s="78"/>
      <c r="K476" s="78"/>
      <c r="L476" s="78"/>
      <c r="M476" s="78"/>
    </row>
    <row r="477">
      <c r="A477" s="60"/>
      <c r="B477" s="78"/>
      <c r="C477" s="60"/>
      <c r="D477" s="78"/>
      <c r="E477" s="78"/>
      <c r="F477" s="82"/>
      <c r="G477" s="77"/>
      <c r="H477" s="78"/>
      <c r="I477" s="78"/>
      <c r="J477" s="78"/>
      <c r="K477" s="78"/>
      <c r="L477" s="78"/>
      <c r="M477" s="78"/>
    </row>
    <row r="478">
      <c r="A478" s="60"/>
      <c r="B478" s="78"/>
      <c r="C478" s="60"/>
      <c r="D478" s="78"/>
      <c r="E478" s="78"/>
      <c r="F478" s="82"/>
      <c r="G478" s="77"/>
      <c r="H478" s="78"/>
      <c r="I478" s="78"/>
      <c r="J478" s="78"/>
      <c r="K478" s="78"/>
      <c r="L478" s="78"/>
      <c r="M478" s="78"/>
    </row>
    <row r="479">
      <c r="A479" s="60"/>
      <c r="B479" s="78"/>
      <c r="C479" s="60"/>
      <c r="D479" s="78"/>
      <c r="E479" s="78"/>
      <c r="F479" s="82"/>
      <c r="G479" s="77"/>
      <c r="H479" s="78"/>
      <c r="I479" s="78"/>
      <c r="J479" s="78"/>
      <c r="K479" s="78"/>
      <c r="L479" s="78"/>
      <c r="M479" s="78"/>
    </row>
    <row r="480">
      <c r="A480" s="60"/>
      <c r="B480" s="78"/>
      <c r="C480" s="60"/>
      <c r="D480" s="78"/>
      <c r="E480" s="78"/>
      <c r="F480" s="82"/>
      <c r="G480" s="77"/>
      <c r="H480" s="78"/>
      <c r="I480" s="78"/>
      <c r="J480" s="78"/>
      <c r="K480" s="78"/>
      <c r="L480" s="78"/>
      <c r="M480" s="78"/>
    </row>
    <row r="481">
      <c r="A481" s="60"/>
      <c r="B481" s="78"/>
      <c r="C481" s="60"/>
      <c r="D481" s="78"/>
      <c r="E481" s="78"/>
      <c r="F481" s="82"/>
      <c r="G481" s="77"/>
      <c r="H481" s="78"/>
      <c r="I481" s="78"/>
      <c r="J481" s="78"/>
      <c r="K481" s="78"/>
      <c r="L481" s="78"/>
      <c r="M481" s="78"/>
    </row>
    <row r="482">
      <c r="A482" s="60"/>
      <c r="B482" s="78"/>
      <c r="C482" s="60"/>
      <c r="D482" s="78"/>
      <c r="E482" s="78"/>
      <c r="F482" s="82"/>
      <c r="G482" s="77"/>
      <c r="H482" s="78"/>
      <c r="I482" s="78"/>
      <c r="J482" s="78"/>
      <c r="K482" s="78"/>
      <c r="L482" s="78"/>
      <c r="M482" s="78"/>
    </row>
    <row r="483">
      <c r="A483" s="60"/>
      <c r="B483" s="78"/>
      <c r="C483" s="60"/>
      <c r="D483" s="78"/>
      <c r="E483" s="78"/>
      <c r="F483" s="82"/>
      <c r="G483" s="77"/>
      <c r="H483" s="78"/>
      <c r="I483" s="78"/>
      <c r="J483" s="78"/>
      <c r="K483" s="78"/>
      <c r="L483" s="78"/>
      <c r="M483" s="78"/>
    </row>
    <row r="494">
      <c r="A494" s="24" t="s">
        <v>78</v>
      </c>
      <c r="B494" s="24">
        <v>1.0</v>
      </c>
      <c r="C494" s="60"/>
      <c r="D494" s="60"/>
      <c r="E494" s="60"/>
      <c r="F494" s="60"/>
      <c r="G494" s="67"/>
      <c r="H494" s="60"/>
      <c r="I494" s="60"/>
      <c r="J494" s="60"/>
      <c r="K494" s="60"/>
      <c r="L494" s="60"/>
      <c r="M494" s="60"/>
    </row>
    <row r="495">
      <c r="A495" s="24" t="s">
        <v>79</v>
      </c>
      <c r="B495" s="24">
        <v>0.085</v>
      </c>
      <c r="C495" s="60"/>
      <c r="D495" s="60"/>
      <c r="E495" s="60"/>
      <c r="F495" s="60"/>
      <c r="G495" s="67"/>
      <c r="H495" s="60"/>
      <c r="I495" s="60"/>
      <c r="J495" s="60"/>
      <c r="K495" s="60"/>
      <c r="L495" s="60"/>
      <c r="M495" s="60"/>
    </row>
    <row r="496">
      <c r="A496" s="60"/>
      <c r="B496" s="60"/>
      <c r="C496" s="60"/>
      <c r="D496" s="60"/>
      <c r="E496" s="60"/>
      <c r="F496" s="60"/>
      <c r="G496" s="67"/>
      <c r="H496" s="60"/>
      <c r="I496" s="60"/>
      <c r="J496" s="60"/>
      <c r="K496" s="60"/>
      <c r="L496" s="60"/>
      <c r="M496" s="60"/>
    </row>
    <row r="497">
      <c r="A497" s="60"/>
      <c r="B497" s="60"/>
      <c r="C497" s="60"/>
      <c r="D497" s="60"/>
      <c r="E497" s="60"/>
      <c r="F497" s="60"/>
      <c r="G497" s="67"/>
      <c r="H497" s="60"/>
      <c r="I497" s="60"/>
      <c r="J497" s="60"/>
      <c r="K497" s="60"/>
      <c r="L497" s="60"/>
      <c r="M497" s="60"/>
    </row>
    <row r="498">
      <c r="A498" s="60"/>
      <c r="B498" s="60"/>
      <c r="C498" s="60"/>
      <c r="D498" s="68"/>
      <c r="E498" s="69" t="s">
        <v>92</v>
      </c>
    </row>
    <row r="499">
      <c r="A499" s="70" t="s">
        <v>93</v>
      </c>
      <c r="B499" s="60"/>
      <c r="C499" s="70" t="s">
        <v>94</v>
      </c>
      <c r="D499" s="68"/>
      <c r="E499" s="71" t="s">
        <v>95</v>
      </c>
      <c r="F499" s="72" t="s">
        <v>96</v>
      </c>
      <c r="G499" s="67" t="s">
        <v>97</v>
      </c>
      <c r="H499" s="60" t="s">
        <v>98</v>
      </c>
      <c r="I499" s="60" t="s">
        <v>99</v>
      </c>
      <c r="J499" s="60" t="s">
        <v>638</v>
      </c>
      <c r="K499" s="60" t="s">
        <v>639</v>
      </c>
      <c r="L499" s="60" t="s">
        <v>640</v>
      </c>
      <c r="M499" s="60" t="s">
        <v>641</v>
      </c>
    </row>
    <row r="500">
      <c r="A500" s="70" t="s">
        <v>102</v>
      </c>
      <c r="B500" s="73">
        <v>0.0</v>
      </c>
      <c r="C500" s="70" t="s">
        <v>103</v>
      </c>
      <c r="D500" s="74">
        <v>0.6</v>
      </c>
      <c r="E500" s="75">
        <v>0.085</v>
      </c>
      <c r="F500" s="76">
        <v>0.2</v>
      </c>
      <c r="G500" s="77">
        <f t="shared" ref="G500:G543" si="13">0.5/3</f>
        <v>0.1666666667</v>
      </c>
      <c r="H500" s="78">
        <f>A!$B$3 * 3</f>
        <v>224.9868</v>
      </c>
      <c r="I500" s="78">
        <f>A!$B$2*E500</f>
        <v>52.41424587</v>
      </c>
      <c r="J500" s="78">
        <f>F500 * (D500*I500-(A!$B$4*(G500+B500/H500)^(1/2)))</f>
        <v>5.636512239</v>
      </c>
      <c r="K500" s="79">
        <f>F500 * ((D500+L500)*I500-(A!$B$4*(G500+(B500+J500)/H500)^(1/2)))</f>
        <v>5.5891373</v>
      </c>
      <c r="L500" s="78">
        <f>F500 * (B500*(A!$B$8-D500)/(A!$B$12*A!$B$10))</f>
        <v>0</v>
      </c>
      <c r="M500" s="78">
        <f>F500 * ((B500+J500)*(A!$B$8-(D500+L500))/(A!$B$12*A!$B$10))</f>
        <v>0.00543441112</v>
      </c>
    </row>
    <row r="501">
      <c r="A501" s="70" t="s">
        <v>104</v>
      </c>
      <c r="B501" s="78">
        <f t="shared" ref="B501:B543" si="14">B500 + (J500+K500)/2</f>
        <v>5.61282477</v>
      </c>
      <c r="C501" s="70" t="s">
        <v>105</v>
      </c>
      <c r="D501" s="80">
        <f t="shared" ref="D501:D543" si="15">D500 + (L500+M500)/2</f>
        <v>0.6027172056</v>
      </c>
      <c r="E501" s="75">
        <v>0.085</v>
      </c>
      <c r="F501" s="76">
        <v>0.2</v>
      </c>
      <c r="G501" s="77">
        <f t="shared" si="13"/>
        <v>0.1666666667</v>
      </c>
      <c r="H501" s="78">
        <f>A!$B$3 * 3</f>
        <v>224.9868</v>
      </c>
      <c r="I501" s="78">
        <f>A!$B$2*E501</f>
        <v>52.41424587</v>
      </c>
      <c r="J501" s="78">
        <f>F501 * (D501*I501-(A!$B$4*(G501+B501/H501)^(1/2)))</f>
        <v>5.617813744</v>
      </c>
      <c r="K501" s="79">
        <f>F501 * ((D501+L501)*I501-(A!$B$4*(G501+(B501+J501)/H501)^(1/2)))</f>
        <v>5.629791857</v>
      </c>
      <c r="L501" s="78">
        <f>F501 * (B501*(A!$B$8-D501)/(A!$B$12*A!$B$10))</f>
        <v>0.005362558461</v>
      </c>
      <c r="M501" s="78">
        <f>F501 * ((B501+J501)*(A!$B$8-(D501+L501))/(A!$B$12*A!$B$10))</f>
        <v>0.01053633162</v>
      </c>
    </row>
    <row r="502">
      <c r="A502" s="70" t="s">
        <v>106</v>
      </c>
      <c r="B502" s="78">
        <f t="shared" si="14"/>
        <v>11.23662757</v>
      </c>
      <c r="C502" s="70" t="s">
        <v>107</v>
      </c>
      <c r="D502" s="80">
        <f t="shared" si="15"/>
        <v>0.6106666506</v>
      </c>
      <c r="E502" s="75">
        <v>0.085</v>
      </c>
      <c r="F502" s="76">
        <v>0.2</v>
      </c>
      <c r="G502" s="77">
        <f t="shared" si="13"/>
        <v>0.1666666667</v>
      </c>
      <c r="H502" s="78">
        <f>A!$B$3 * 3</f>
        <v>224.9868</v>
      </c>
      <c r="I502" s="78">
        <f>A!$B$2*E502</f>
        <v>52.41424587</v>
      </c>
      <c r="J502" s="78">
        <f>F502 * (D502*I502-(A!$B$4*(G502+B502/H502)^(1/2)))</f>
        <v>5.656864041</v>
      </c>
      <c r="K502" s="79">
        <f>F502 * ((D502+L502)*I502-(A!$B$4*(G502+(B502+J502)/H502)^(1/2)))</f>
        <v>5.724362211</v>
      </c>
      <c r="L502" s="78">
        <f>F502 * (B502*(A!$B$8-D502)/(A!$B$12*A!$B$10))</f>
        <v>0.01044853165</v>
      </c>
      <c r="M502" s="78">
        <f>F502 * ((B502+J502)*(A!$B$8-(D502+L502))/(A!$B$12*A!$B$10))</f>
        <v>0.01514136658</v>
      </c>
    </row>
    <row r="503">
      <c r="A503" s="70" t="s">
        <v>108</v>
      </c>
      <c r="B503" s="78">
        <f t="shared" si="14"/>
        <v>16.9272407</v>
      </c>
      <c r="C503" s="70" t="s">
        <v>109</v>
      </c>
      <c r="D503" s="80">
        <f t="shared" si="15"/>
        <v>0.6234615997</v>
      </c>
      <c r="E503" s="75">
        <v>0.085</v>
      </c>
      <c r="F503" s="76">
        <v>0.2</v>
      </c>
      <c r="G503" s="77">
        <f t="shared" si="13"/>
        <v>0.1666666667</v>
      </c>
      <c r="H503" s="78">
        <f>A!$B$3 * 3</f>
        <v>224.9868</v>
      </c>
      <c r="I503" s="78">
        <f>A!$B$2*E503</f>
        <v>52.41424587</v>
      </c>
      <c r="J503" s="78">
        <f>F503 * (D503*I503-(A!$B$4*(G503+B503/H503)^(1/2)))</f>
        <v>5.748715322</v>
      </c>
      <c r="K503" s="79">
        <f>F503 * ((D503+L503)*I503-(A!$B$4*(G503+(B503+J503)/H503)^(1/2)))</f>
        <v>5.865901344</v>
      </c>
      <c r="L503" s="78">
        <f>F503 * (B503*(A!$B$8-D503)/(A!$B$12*A!$B$10))</f>
        <v>0.01504396786</v>
      </c>
      <c r="M503" s="78">
        <f>F503 * ((B503+J503)*(A!$B$8-(D503+L503))/(A!$B$12*A!$B$10))</f>
        <v>0.01905674987</v>
      </c>
    </row>
    <row r="504">
      <c r="A504" s="70" t="s">
        <v>110</v>
      </c>
      <c r="B504" s="78">
        <f t="shared" si="14"/>
        <v>22.73454903</v>
      </c>
      <c r="C504" s="70" t="s">
        <v>111</v>
      </c>
      <c r="D504" s="80">
        <f t="shared" si="15"/>
        <v>0.6405119586</v>
      </c>
      <c r="E504" s="75">
        <v>0.085</v>
      </c>
      <c r="F504" s="76">
        <v>0.2</v>
      </c>
      <c r="G504" s="77">
        <f t="shared" si="13"/>
        <v>0.1666666667</v>
      </c>
      <c r="H504" s="78">
        <f>A!$B$3 * 3</f>
        <v>224.9868</v>
      </c>
      <c r="I504" s="78">
        <f>A!$B$2*E504</f>
        <v>52.41424587</v>
      </c>
      <c r="J504" s="78">
        <f>F504 * (D504*I504-(A!$B$4*(G504+B504/H504)^(1/2)))</f>
        <v>5.886531276</v>
      </c>
      <c r="K504" s="79">
        <f>F504 * ((D504+L504)*I504-(A!$B$4*(G504+(B504+J504)/H504)^(1/2)))</f>
        <v>6.045769109</v>
      </c>
      <c r="L504" s="78">
        <f>F504 * (B504*(A!$B$8-D504)/(A!$B$12*A!$B$10))</f>
        <v>0.01895939492</v>
      </c>
      <c r="M504" s="78">
        <f>F504 * ((B504+J504)*(A!$B$8-(D504+L504))/(A!$B$12*A!$B$10))</f>
        <v>0.02212450744</v>
      </c>
    </row>
    <row r="505">
      <c r="A505" s="70" t="s">
        <v>112</v>
      </c>
      <c r="B505" s="81">
        <f t="shared" si="14"/>
        <v>28.70069922</v>
      </c>
      <c r="C505" s="70" t="s">
        <v>113</v>
      </c>
      <c r="D505" s="80">
        <f t="shared" si="15"/>
        <v>0.6610539098</v>
      </c>
      <c r="E505" s="86">
        <v>0.0</v>
      </c>
      <c r="F505" s="87">
        <v>0.2</v>
      </c>
      <c r="G505" s="77">
        <f t="shared" si="13"/>
        <v>0.1666666667</v>
      </c>
      <c r="H505" s="78">
        <f>A!$B$3 * 3</f>
        <v>224.9868</v>
      </c>
      <c r="I505" s="78">
        <f>A!$B$2*E505</f>
        <v>0</v>
      </c>
      <c r="J505" s="78">
        <f>F505 * (D505*I505-(A!$B$4*(G505+B505/H505)^(1/2)))</f>
        <v>-0.8678917002</v>
      </c>
      <c r="K505" s="79">
        <f>F505 * ((D505+L505)*I505-(A!$B$4*(G505+(B505+J505)/H505)^(1/2)))</f>
        <v>-0.8621837072</v>
      </c>
      <c r="L505" s="78">
        <f>F505 * (B505*(A!$B$8-D505)/(A!$B$12*A!$B$10))</f>
        <v>0.02204008105</v>
      </c>
      <c r="M505" s="78">
        <f>F505 * ((B505+J505)*(A!$B$8-(D505+L505))/(A!$B$12*A!$B$10))</f>
        <v>0.01940212871</v>
      </c>
    </row>
    <row r="506">
      <c r="A506" s="70" t="s">
        <v>114</v>
      </c>
      <c r="B506" s="78">
        <f t="shared" si="14"/>
        <v>27.83566152</v>
      </c>
      <c r="C506" s="70" t="s">
        <v>115</v>
      </c>
      <c r="D506" s="80">
        <f t="shared" si="15"/>
        <v>0.6817750146</v>
      </c>
      <c r="E506" s="86">
        <v>0.0</v>
      </c>
      <c r="F506" s="87">
        <v>0.2</v>
      </c>
      <c r="G506" s="77">
        <f t="shared" si="13"/>
        <v>0.1666666667</v>
      </c>
      <c r="H506" s="78">
        <f>A!$B$3 * 3</f>
        <v>224.9868</v>
      </c>
      <c r="I506" s="78">
        <f>A!$B$2*E506</f>
        <v>0</v>
      </c>
      <c r="J506" s="78">
        <f>F506 * (D506*I506-(A!$B$4*(G506+B506/H506)^(1/2)))</f>
        <v>-0.8622025394</v>
      </c>
      <c r="K506" s="79">
        <f>F506 * ((D506+L506)*I506-(A!$B$4*(G506+(B506+J506)/H506)^(1/2)))</f>
        <v>-0.8564944218</v>
      </c>
      <c r="L506" s="78">
        <f>F506 * (B506*(A!$B$8-D506)/(A!$B$12*A!$B$10))</f>
        <v>0.01952211204</v>
      </c>
      <c r="M506" s="78">
        <f>F506 * ((B506+J506)*(A!$B$8-(D506+L506))/(A!$B$12*A!$B$10))</f>
        <v>0.01722509281</v>
      </c>
    </row>
    <row r="507">
      <c r="A507" s="70" t="s">
        <v>116</v>
      </c>
      <c r="B507" s="78">
        <f t="shared" si="14"/>
        <v>26.97631304</v>
      </c>
      <c r="C507" s="70" t="s">
        <v>117</v>
      </c>
      <c r="D507" s="80">
        <f t="shared" si="15"/>
        <v>0.7001486171</v>
      </c>
      <c r="E507" s="86">
        <v>0.0</v>
      </c>
      <c r="F507" s="87">
        <v>0.2</v>
      </c>
      <c r="G507" s="77">
        <f t="shared" si="13"/>
        <v>0.1666666667</v>
      </c>
      <c r="H507" s="78">
        <f>A!$B$3 * 3</f>
        <v>224.9868</v>
      </c>
      <c r="I507" s="78">
        <f>A!$B$2*E507</f>
        <v>0</v>
      </c>
      <c r="J507" s="78">
        <f>F507 * (D507*I507-(A!$B$4*(G507+B507/H507)^(1/2)))</f>
        <v>-0.8565133795</v>
      </c>
      <c r="K507" s="79">
        <f>F507 * ((D507+L507)*I507-(A!$B$4*(G507+(B507+J507)/H507)^(1/2)))</f>
        <v>-0.8508051355</v>
      </c>
      <c r="L507" s="78">
        <f>F507 * (B507*(A!$B$8-D507)/(A!$B$12*A!$B$10))</f>
        <v>0.01732648758</v>
      </c>
      <c r="M507" s="78">
        <f>F507 * ((B507+J507)*(A!$B$8-(D507+L507))/(A!$B$12*A!$B$10))</f>
        <v>0.01532190378</v>
      </c>
    </row>
    <row r="508">
      <c r="A508" s="70" t="s">
        <v>118</v>
      </c>
      <c r="B508" s="78">
        <f t="shared" si="14"/>
        <v>26.12265378</v>
      </c>
      <c r="C508" s="70" t="s">
        <v>119</v>
      </c>
      <c r="D508" s="80">
        <f t="shared" si="15"/>
        <v>0.7164728128</v>
      </c>
      <c r="E508" s="86">
        <v>0.0</v>
      </c>
      <c r="F508" s="87">
        <v>0.2</v>
      </c>
      <c r="G508" s="77">
        <f t="shared" si="13"/>
        <v>0.1666666667</v>
      </c>
      <c r="H508" s="78">
        <f>A!$B$3 * 3</f>
        <v>224.9868</v>
      </c>
      <c r="I508" s="78">
        <f>A!$B$2*E508</f>
        <v>0</v>
      </c>
      <c r="J508" s="78">
        <f>F508 * (D508*I508-(A!$B$4*(G508+B508/H508)^(1/2)))</f>
        <v>-0.8508242205</v>
      </c>
      <c r="K508" s="79">
        <f>F508 * ((D508+L508)*I508-(A!$B$4*(G508+(B508+J508)/H508)^(1/2)))</f>
        <v>-0.8451158484</v>
      </c>
      <c r="L508" s="78">
        <f>F508 * (B508*(A!$B$8-D508)/(A!$B$12*A!$B$10))</f>
        <v>0.01540772379</v>
      </c>
      <c r="M508" s="78">
        <f>F508 * ((B508+J508)*(A!$B$8-(D508+L508))/(A!$B$12*A!$B$10))</f>
        <v>0.01365448927</v>
      </c>
    </row>
    <row r="509">
      <c r="A509" s="70" t="s">
        <v>120</v>
      </c>
      <c r="B509" s="78">
        <f t="shared" si="14"/>
        <v>25.27468375</v>
      </c>
      <c r="C509" s="70" t="s">
        <v>121</v>
      </c>
      <c r="D509" s="80">
        <f t="shared" si="15"/>
        <v>0.7310039193</v>
      </c>
      <c r="E509" s="86">
        <v>0.0</v>
      </c>
      <c r="F509" s="87">
        <v>0.2</v>
      </c>
      <c r="G509" s="77">
        <f t="shared" si="13"/>
        <v>0.1666666667</v>
      </c>
      <c r="H509" s="78">
        <f>A!$B$3 * 3</f>
        <v>224.9868</v>
      </c>
      <c r="I509" s="78">
        <f>A!$B$2*E509</f>
        <v>0</v>
      </c>
      <c r="J509" s="78">
        <f>F509 * (D509*I509-(A!$B$4*(G509+B509/H509)^(1/2)))</f>
        <v>-0.8451350623</v>
      </c>
      <c r="K509" s="79">
        <f>F509 * ((D509+L509)*I509-(A!$B$4*(G509+(B509+J509)/H509)^(1/2)))</f>
        <v>-0.8394265604</v>
      </c>
      <c r="L509" s="78">
        <f>F509 * (B509*(A!$B$8-D509)/(A!$B$12*A!$B$10))</f>
        <v>0.01372723739</v>
      </c>
      <c r="M509" s="78">
        <f>F509 * ((B509+J509)*(A!$B$8-(D509+L509))/(A!$B$12*A!$B$10))</f>
        <v>0.0121904726</v>
      </c>
    </row>
    <row r="510">
      <c r="A510" s="70" t="s">
        <v>122</v>
      </c>
      <c r="B510" s="78">
        <f t="shared" si="14"/>
        <v>24.43240293</v>
      </c>
      <c r="C510" s="70" t="s">
        <v>123</v>
      </c>
      <c r="D510" s="80">
        <f t="shared" si="15"/>
        <v>0.7439627743</v>
      </c>
      <c r="E510" s="86">
        <v>0.0</v>
      </c>
      <c r="F510" s="87">
        <v>0.2</v>
      </c>
      <c r="G510" s="77">
        <f t="shared" si="13"/>
        <v>0.1666666667</v>
      </c>
      <c r="H510" s="78">
        <f>A!$B$3 * 3</f>
        <v>224.9868</v>
      </c>
      <c r="I510" s="78">
        <f>A!$B$2*E510</f>
        <v>0</v>
      </c>
      <c r="J510" s="78">
        <f>F510 * (D510*I510-(A!$B$4*(G510+B510/H510)^(1/2)))</f>
        <v>-0.8394459049</v>
      </c>
      <c r="K510" s="79">
        <f>F510 * ((D510+L510)*I510-(A!$B$4*(G510+(B510+J510)/H510)^(1/2)))</f>
        <v>-0.8337372716</v>
      </c>
      <c r="L510" s="78">
        <f>F510 * (B510*(A!$B$8-D510)/(A!$B$12*A!$B$10))</f>
        <v>0.0122522312</v>
      </c>
      <c r="M510" s="78">
        <f>F510 * ((B510+J510)*(A!$B$8-(D510+L510))/(A!$B$12*A!$B$10))</f>
        <v>0.01090226472</v>
      </c>
    </row>
    <row r="511">
      <c r="A511" s="70" t="s">
        <v>124</v>
      </c>
      <c r="B511" s="78">
        <f t="shared" si="14"/>
        <v>23.59581135</v>
      </c>
      <c r="C511" s="70" t="s">
        <v>125</v>
      </c>
      <c r="D511" s="80">
        <f t="shared" si="15"/>
        <v>0.7555400222</v>
      </c>
      <c r="E511" s="86">
        <v>0.0</v>
      </c>
      <c r="F511" s="87">
        <v>0.2</v>
      </c>
      <c r="G511" s="77">
        <f t="shared" si="13"/>
        <v>0.1666666667</v>
      </c>
      <c r="H511" s="78">
        <f>A!$B$3 * 3</f>
        <v>224.9868</v>
      </c>
      <c r="I511" s="78">
        <f>A!$B$2*E511</f>
        <v>0</v>
      </c>
      <c r="J511" s="78">
        <f>F511 * (D511*I511-(A!$B$4*(G511+B511/H511)^(1/2)))</f>
        <v>-0.8337567485</v>
      </c>
      <c r="K511" s="79">
        <f>F511 * ((D511+L511)*I511-(A!$B$4*(G511+(B511+J511)/H511)^(1/2)))</f>
        <v>-0.8280479818</v>
      </c>
      <c r="L511" s="78">
        <f>F511 * (B511*(A!$B$8-D511)/(A!$B$12*A!$B$10))</f>
        <v>0.0109547694</v>
      </c>
      <c r="M511" s="78">
        <f>F511 * ((B511+J511)*(A!$B$8-(D511+L511))/(A!$B$12*A!$B$10))</f>
        <v>0.009766308771</v>
      </c>
    </row>
    <row r="512">
      <c r="A512" s="70" t="s">
        <v>126</v>
      </c>
      <c r="B512" s="78">
        <f t="shared" si="14"/>
        <v>22.76490898</v>
      </c>
      <c r="C512" s="70" t="s">
        <v>127</v>
      </c>
      <c r="D512" s="80">
        <f t="shared" si="15"/>
        <v>0.7659005613</v>
      </c>
      <c r="E512" s="86">
        <v>0.0</v>
      </c>
      <c r="F512" s="87">
        <v>0.2</v>
      </c>
      <c r="G512" s="77">
        <f t="shared" si="13"/>
        <v>0.1666666667</v>
      </c>
      <c r="H512" s="78">
        <f>A!$B$3 * 3</f>
        <v>224.9868</v>
      </c>
      <c r="I512" s="78">
        <f>A!$B$2*E512</f>
        <v>0</v>
      </c>
      <c r="J512" s="78">
        <f>F512 * (D512*I512-(A!$B$4*(G512+B512/H512)^(1/2)))</f>
        <v>-0.828067593</v>
      </c>
      <c r="K512" s="79">
        <f>F512 * ((D512+L512)*I512-(A!$B$4*(G512+(B512+J512)/H512)^(1/2)))</f>
        <v>-0.822358691</v>
      </c>
      <c r="L512" s="78">
        <f>F512 * (B512*(A!$B$8-D512)/(A!$B$12*A!$B$10))</f>
        <v>0.009811008667</v>
      </c>
      <c r="M512" s="78">
        <f>F512 * ((B512+J512)*(A!$B$8-(D512+L512))/(A!$B$12*A!$B$10))</f>
        <v>0.008762450516</v>
      </c>
    </row>
    <row r="513">
      <c r="A513" s="70" t="s">
        <v>128</v>
      </c>
      <c r="B513" s="78">
        <f t="shared" si="14"/>
        <v>21.93969584</v>
      </c>
      <c r="C513" s="70" t="s">
        <v>129</v>
      </c>
      <c r="D513" s="80">
        <f t="shared" si="15"/>
        <v>0.7751872909</v>
      </c>
      <c r="E513" s="86">
        <v>0.0</v>
      </c>
      <c r="F513" s="87">
        <v>0.2</v>
      </c>
      <c r="G513" s="77">
        <f t="shared" si="13"/>
        <v>0.1666666667</v>
      </c>
      <c r="H513" s="78">
        <f>A!$B$3 * 3</f>
        <v>224.9868</v>
      </c>
      <c r="I513" s="78">
        <f>A!$B$2*E513</f>
        <v>0</v>
      </c>
      <c r="J513" s="78">
        <f>F513 * (D513*I513-(A!$B$4*(G513+B513/H513)^(1/2)))</f>
        <v>-0.8223784384</v>
      </c>
      <c r="K513" s="79">
        <f>F513 * ((D513+L513)*I513-(A!$B$4*(G513+(B513+J513)/H513)^(1/2)))</f>
        <v>-0.8166693994</v>
      </c>
      <c r="L513" s="78">
        <f>F513 * (B513*(A!$B$8-D513)/(A!$B$12*A!$B$10))</f>
        <v>0.008800557672</v>
      </c>
      <c r="M513" s="78">
        <f>F513 * ((B513+J513)*(A!$B$8-(D513+L513))/(A!$B$12*A!$B$10))</f>
        <v>0.007873412574</v>
      </c>
    </row>
    <row r="514">
      <c r="A514" s="70" t="s">
        <v>130</v>
      </c>
      <c r="B514" s="78">
        <f t="shared" si="14"/>
        <v>21.12017192</v>
      </c>
      <c r="C514" s="70" t="s">
        <v>131</v>
      </c>
      <c r="D514" s="80">
        <f t="shared" si="15"/>
        <v>0.783524276</v>
      </c>
      <c r="E514" s="86">
        <v>0.0</v>
      </c>
      <c r="F514" s="87">
        <v>0.2</v>
      </c>
      <c r="G514" s="77">
        <f t="shared" si="13"/>
        <v>0.1666666667</v>
      </c>
      <c r="H514" s="78">
        <f>A!$B$3 * 3</f>
        <v>224.9868</v>
      </c>
      <c r="I514" s="78">
        <f>A!$B$2*E514</f>
        <v>0</v>
      </c>
      <c r="J514" s="78">
        <f>F514 * (D514*I514-(A!$B$4*(G514+B514/H514)^(1/2)))</f>
        <v>-0.8166892848</v>
      </c>
      <c r="K514" s="79">
        <f>F514 * ((D514+L514)*I514-(A!$B$4*(G514+(B514+J514)/H514)^(1/2)))</f>
        <v>-0.8109801067</v>
      </c>
      <c r="L514" s="78">
        <f>F514 * (B514*(A!$B$8-D514)/(A!$B$12*A!$B$10))</f>
        <v>0.007905942452</v>
      </c>
      <c r="M514" s="78">
        <f>F514 * ((B514+J514)*(A!$B$8-(D514+L514))/(A!$B$12*A!$B$10))</f>
        <v>0.007084354472</v>
      </c>
    </row>
    <row r="515">
      <c r="A515" s="70" t="s">
        <v>132</v>
      </c>
      <c r="B515" s="78">
        <f t="shared" si="14"/>
        <v>20.30633722</v>
      </c>
      <c r="C515" s="70" t="s">
        <v>133</v>
      </c>
      <c r="D515" s="80">
        <f t="shared" si="15"/>
        <v>0.7910194245</v>
      </c>
      <c r="E515" s="86">
        <v>0.0</v>
      </c>
      <c r="F515" s="87">
        <v>0.2</v>
      </c>
      <c r="G515" s="77">
        <f t="shared" si="13"/>
        <v>0.1666666667</v>
      </c>
      <c r="H515" s="78">
        <f>A!$B$3 * 3</f>
        <v>224.9868</v>
      </c>
      <c r="I515" s="78">
        <f>A!$B$2*E515</f>
        <v>0</v>
      </c>
      <c r="J515" s="78">
        <f>F515 * (D515*I515-(A!$B$4*(G515+B515/H515)^(1/2)))</f>
        <v>-0.8110001321</v>
      </c>
      <c r="K515" s="79">
        <f>F515 * ((D515+L515)*I515-(A!$B$4*(G515+(B515+J515)/H515)^(1/2)))</f>
        <v>-0.8052908131</v>
      </c>
      <c r="L515" s="78">
        <f>F515 * (B515*(A!$B$8-D515)/(A!$B$12*A!$B$10))</f>
        <v>0.007112159247</v>
      </c>
      <c r="M515" s="78">
        <f>F515 * ((B515+J515)*(A!$B$8-(D515+L515))/(A!$B$12*A!$B$10))</f>
        <v>0.006382503834</v>
      </c>
    </row>
    <row r="516">
      <c r="A516" s="70" t="s">
        <v>134</v>
      </c>
      <c r="B516" s="78">
        <f t="shared" si="14"/>
        <v>19.49819175</v>
      </c>
      <c r="C516" s="70" t="s">
        <v>135</v>
      </c>
      <c r="D516" s="80">
        <f t="shared" si="15"/>
        <v>0.797766756</v>
      </c>
      <c r="E516" s="86">
        <v>0.0</v>
      </c>
      <c r="F516" s="87">
        <v>0.2</v>
      </c>
      <c r="G516" s="77">
        <f t="shared" si="13"/>
        <v>0.1666666667</v>
      </c>
      <c r="H516" s="78">
        <f>A!$B$3 * 3</f>
        <v>224.9868</v>
      </c>
      <c r="I516" s="78">
        <f>A!$B$2*E516</f>
        <v>0</v>
      </c>
      <c r="J516" s="78">
        <f>F516 * (D516*I516-(A!$B$4*(G516+B516/H516)^(1/2)))</f>
        <v>-0.8053109804</v>
      </c>
      <c r="K516" s="79">
        <f>F516 * ((D516+L516)*I516-(A!$B$4*(G516+(B516+J516)/H516)^(1/2)))</f>
        <v>-0.7996015184</v>
      </c>
      <c r="L516" s="78">
        <f>F516 * (B516*(A!$B$8-D516)/(A!$B$12*A!$B$10))</f>
        <v>0.006406299815</v>
      </c>
      <c r="M516" s="78">
        <f>F516 * ((B516+J516)*(A!$B$8-(D516+L516))/(A!$B$12*A!$B$10))</f>
        <v>0.005756846586</v>
      </c>
    </row>
    <row r="517">
      <c r="A517" s="70" t="s">
        <v>136</v>
      </c>
      <c r="B517" s="78">
        <f t="shared" si="14"/>
        <v>18.6957355</v>
      </c>
      <c r="C517" s="70" t="s">
        <v>137</v>
      </c>
      <c r="D517" s="80">
        <f t="shared" si="15"/>
        <v>0.8038483292</v>
      </c>
      <c r="E517" s="86">
        <v>0.0</v>
      </c>
      <c r="F517" s="87">
        <v>0.2</v>
      </c>
      <c r="G517" s="77">
        <f t="shared" si="13"/>
        <v>0.1666666667</v>
      </c>
      <c r="H517" s="78">
        <f>A!$B$3 * 3</f>
        <v>224.9868</v>
      </c>
      <c r="I517" s="78">
        <f>A!$B$2*E517</f>
        <v>0</v>
      </c>
      <c r="J517" s="78">
        <f>F517 * (D517*I517-(A!$B$4*(G517+B517/H517)^(1/2)))</f>
        <v>-0.7996218298</v>
      </c>
      <c r="K517" s="79">
        <f>F517 * ((D517+L517)*I517-(A!$B$4*(G517+(B517+J517)/H517)^(1/2)))</f>
        <v>-0.7939122227</v>
      </c>
      <c r="L517" s="78">
        <f>F517 * (B517*(A!$B$8-D517)/(A!$B$12*A!$B$10))</f>
        <v>0.005777236833</v>
      </c>
      <c r="M517" s="78">
        <f>F517 * ((B517+J517)*(A!$B$8-(D517+L517))/(A!$B$12*A!$B$10))</f>
        <v>0.005197866258</v>
      </c>
    </row>
    <row r="518">
      <c r="A518" s="70" t="s">
        <v>138</v>
      </c>
      <c r="B518" s="78">
        <f t="shared" si="14"/>
        <v>17.89896848</v>
      </c>
      <c r="C518" s="70" t="s">
        <v>139</v>
      </c>
      <c r="D518" s="80">
        <f t="shared" si="15"/>
        <v>0.8093358808</v>
      </c>
      <c r="E518" s="86">
        <v>0.0</v>
      </c>
      <c r="F518" s="87">
        <v>0.2</v>
      </c>
      <c r="G518" s="77">
        <f t="shared" si="13"/>
        <v>0.1666666667</v>
      </c>
      <c r="H518" s="78">
        <f>A!$B$3 * 3</f>
        <v>224.9868</v>
      </c>
      <c r="I518" s="78">
        <f>A!$B$2*E518</f>
        <v>0</v>
      </c>
      <c r="J518" s="78">
        <f>F518 * (D518*I518-(A!$B$4*(G518+B518/H518)^(1/2)))</f>
        <v>-0.7939326802</v>
      </c>
      <c r="K518" s="79">
        <f>F518 * ((D518+L518)*I518-(A!$B$4*(G518+(B518+J518)/H518)^(1/2)))</f>
        <v>-0.788222926</v>
      </c>
      <c r="L518" s="78">
        <f>F518 * (B518*(A!$B$8-D518)/(A!$B$12*A!$B$10))</f>
        <v>0.005215359271</v>
      </c>
      <c r="M518" s="78">
        <f>F518 * ((B518+J518)*(A!$B$8-(D518+L518))/(A!$B$12*A!$B$10))</f>
        <v>0.004697324175</v>
      </c>
    </row>
    <row r="519">
      <c r="A519" s="70" t="s">
        <v>140</v>
      </c>
      <c r="B519" s="78">
        <f t="shared" si="14"/>
        <v>17.10789067</v>
      </c>
      <c r="C519" s="70" t="s">
        <v>141</v>
      </c>
      <c r="D519" s="80">
        <f t="shared" si="15"/>
        <v>0.8142922225</v>
      </c>
      <c r="E519" s="86">
        <v>0.0</v>
      </c>
      <c r="F519" s="87">
        <v>0.2</v>
      </c>
      <c r="G519" s="77">
        <f t="shared" si="13"/>
        <v>0.1666666667</v>
      </c>
      <c r="H519" s="78">
        <f>A!$B$3 * 3</f>
        <v>224.9868</v>
      </c>
      <c r="I519" s="78">
        <f>A!$B$2*E519</f>
        <v>0</v>
      </c>
      <c r="J519" s="78">
        <f>F519 * (D519*I519-(A!$B$4*(G519+B519/H519)^(1/2)))</f>
        <v>-0.7882435316</v>
      </c>
      <c r="K519" s="79">
        <f>F519 * ((D519+L519)*I519-(A!$B$4*(G519+(B519+J519)/H519)^(1/2)))</f>
        <v>-0.7825336282</v>
      </c>
      <c r="L519" s="78">
        <f>F519 * (B519*(A!$B$8-D519)/(A!$B$12*A!$B$10))</f>
        <v>0.004712349366</v>
      </c>
      <c r="M519" s="78">
        <f>F519 * ((B519+J519)*(A!$B$8-(D519+L519))/(A!$B$12*A!$B$10))</f>
        <v>0.004248073779</v>
      </c>
    </row>
    <row r="520">
      <c r="A520" s="70" t="s">
        <v>142</v>
      </c>
      <c r="B520" s="78">
        <f t="shared" si="14"/>
        <v>16.32250209</v>
      </c>
      <c r="C520" s="70" t="s">
        <v>143</v>
      </c>
      <c r="D520" s="80">
        <f t="shared" si="15"/>
        <v>0.8187724341</v>
      </c>
      <c r="E520" s="86">
        <v>0.0</v>
      </c>
      <c r="F520" s="87">
        <v>0.2</v>
      </c>
      <c r="G520" s="77">
        <f t="shared" si="13"/>
        <v>0.1666666667</v>
      </c>
      <c r="H520" s="78">
        <f>A!$B$3 * 3</f>
        <v>224.9868</v>
      </c>
      <c r="I520" s="78">
        <f>A!$B$2*E520</f>
        <v>0</v>
      </c>
      <c r="J520" s="78">
        <f>F520 * (D520*I520-(A!$B$4*(G520+B520/H520)^(1/2)))</f>
        <v>-0.7825543841</v>
      </c>
      <c r="K520" s="79">
        <f>F520 * ((D520+L520)*I520-(A!$B$4*(G520+(B520+J520)/H520)^(1/2)))</f>
        <v>-0.7768443292</v>
      </c>
      <c r="L520" s="78">
        <f>F520 * (B520*(A!$B$8-D520)/(A!$B$12*A!$B$10))</f>
        <v>0.004260994302</v>
      </c>
      <c r="M520" s="78">
        <f>F520 * ((B520+J520)*(A!$B$8-(D520+L520))/(A!$B$12*A!$B$10))</f>
        <v>0.003843903498</v>
      </c>
    </row>
    <row r="521">
      <c r="A521" s="70" t="s">
        <v>144</v>
      </c>
      <c r="B521" s="78">
        <f t="shared" si="14"/>
        <v>15.54280274</v>
      </c>
      <c r="C521" s="70" t="s">
        <v>145</v>
      </c>
      <c r="D521" s="80">
        <f t="shared" si="15"/>
        <v>0.822824883</v>
      </c>
      <c r="E521" s="86">
        <v>0.0</v>
      </c>
      <c r="F521" s="87">
        <v>0.2</v>
      </c>
      <c r="G521" s="77">
        <f t="shared" si="13"/>
        <v>0.1666666667</v>
      </c>
      <c r="H521" s="78">
        <f>A!$B$3 * 3</f>
        <v>224.9868</v>
      </c>
      <c r="I521" s="78">
        <f>A!$B$2*E521</f>
        <v>0</v>
      </c>
      <c r="J521" s="78">
        <f>F521 * (D521*I521-(A!$B$4*(G521+B521/H521)^(1/2)))</f>
        <v>-0.7768652377</v>
      </c>
      <c r="K521" s="79">
        <f>F521 * ((D521+L521)*I521-(A!$B$4*(G521+(B521+J521)/H521)^(1/2)))</f>
        <v>-0.7711550292</v>
      </c>
      <c r="L521" s="78">
        <f>F521 * (B521*(A!$B$8-D521)/(A!$B$12*A!$B$10))</f>
        <v>0.003855026901</v>
      </c>
      <c r="M521" s="78">
        <f>F521 * ((B521+J521)*(A!$B$8-(D521+L521))/(A!$B$12*A!$B$10))</f>
        <v>0.003479403508</v>
      </c>
    </row>
    <row r="522">
      <c r="A522" s="70" t="s">
        <v>146</v>
      </c>
      <c r="B522" s="78">
        <f t="shared" si="14"/>
        <v>14.7687926</v>
      </c>
      <c r="C522" s="70" t="s">
        <v>147</v>
      </c>
      <c r="D522" s="80">
        <f t="shared" si="15"/>
        <v>0.8264920982</v>
      </c>
      <c r="E522" s="86">
        <v>0.0</v>
      </c>
      <c r="F522" s="87">
        <v>0.2</v>
      </c>
      <c r="G522" s="77">
        <f t="shared" si="13"/>
        <v>0.1666666667</v>
      </c>
      <c r="H522" s="78">
        <f>A!$B$3 * 3</f>
        <v>224.9868</v>
      </c>
      <c r="I522" s="78">
        <f>A!$B$2*E522</f>
        <v>0</v>
      </c>
      <c r="J522" s="78">
        <f>F522 * (D522*I522-(A!$B$4*(G522+B522/H522)^(1/2)))</f>
        <v>-0.7711760925</v>
      </c>
      <c r="K522" s="79">
        <f>F522 * ((D522+L522)*I522-(A!$B$4*(G522+(B522+J522)/H522)^(1/2)))</f>
        <v>-0.7654657279</v>
      </c>
      <c r="L522" s="78">
        <f>F522 * (B522*(A!$B$8-D522)/(A!$B$12*A!$B$10))</f>
        <v>0.003488990601</v>
      </c>
      <c r="M522" s="78">
        <f>F522 * ((B522+J522)*(A!$B$8-(D522+L522))/(A!$B$12*A!$B$10))</f>
        <v>0.003149852559</v>
      </c>
    </row>
    <row r="523">
      <c r="A523" s="70" t="s">
        <v>148</v>
      </c>
      <c r="B523" s="78">
        <f t="shared" si="14"/>
        <v>14.00047169</v>
      </c>
      <c r="C523" s="70" t="s">
        <v>149</v>
      </c>
      <c r="D523" s="80">
        <f t="shared" si="15"/>
        <v>0.8298115198</v>
      </c>
      <c r="E523" s="86">
        <v>0.0</v>
      </c>
      <c r="F523" s="87">
        <v>0.2</v>
      </c>
      <c r="G523" s="77">
        <f t="shared" si="13"/>
        <v>0.1666666667</v>
      </c>
      <c r="H523" s="78">
        <f>A!$B$3 * 3</f>
        <v>224.9868</v>
      </c>
      <c r="I523" s="78">
        <f>A!$B$2*E523</f>
        <v>0</v>
      </c>
      <c r="J523" s="78">
        <f>F523 * (D523*I523-(A!$B$4*(G523+B523/H523)^(1/2)))</f>
        <v>-0.7654869484</v>
      </c>
      <c r="K523" s="79">
        <f>F523 * ((D523+L523)*I523-(A!$B$4*(G523+(B523+J523)/H523)^(1/2)))</f>
        <v>-0.7597764255</v>
      </c>
      <c r="L523" s="78">
        <f>F523 * (B523*(A!$B$8-D523)/(A!$B$12*A!$B$10))</f>
        <v>0.003158124799</v>
      </c>
      <c r="M523" s="78">
        <f>F523 * ((B523+J523)*(A!$B$8-(D523+L523))/(A!$B$12*A!$B$10))</f>
        <v>0.002851121654</v>
      </c>
    </row>
    <row r="524">
      <c r="A524" s="70" t="s">
        <v>150</v>
      </c>
      <c r="B524" s="78">
        <f t="shared" si="14"/>
        <v>13.23784001</v>
      </c>
      <c r="C524" s="70" t="s">
        <v>151</v>
      </c>
      <c r="D524" s="80">
        <f t="shared" si="15"/>
        <v>0.832816143</v>
      </c>
      <c r="E524" s="86">
        <v>0.0</v>
      </c>
      <c r="F524" s="87">
        <v>0.2</v>
      </c>
      <c r="G524" s="77">
        <f t="shared" si="13"/>
        <v>0.1666666667</v>
      </c>
      <c r="H524" s="78">
        <f>A!$B$3 * 3</f>
        <v>224.9868</v>
      </c>
      <c r="I524" s="78">
        <f>A!$B$2*E524</f>
        <v>0</v>
      </c>
      <c r="J524" s="78">
        <f>F524 * (D524*I524-(A!$B$4*(G524+B524/H524)^(1/2)))</f>
        <v>-0.7597978055</v>
      </c>
      <c r="K524" s="79">
        <f>F524 * ((D524+L524)*I524-(A!$B$4*(G524+(B524+J524)/H524)^(1/2)))</f>
        <v>-0.7540871219</v>
      </c>
      <c r="L524" s="78">
        <f>F524 * (B524*(A!$B$8-D524)/(A!$B$12*A!$B$10))</f>
        <v>0.002858267308</v>
      </c>
      <c r="M524" s="78">
        <f>F524 * ((B524+J524)*(A!$B$8-(D524+L524))/(A!$B$12*A!$B$10))</f>
        <v>0.002579591917</v>
      </c>
    </row>
    <row r="525">
      <c r="A525" s="70" t="s">
        <v>152</v>
      </c>
      <c r="B525" s="78">
        <f t="shared" si="14"/>
        <v>12.48089754</v>
      </c>
      <c r="C525" s="70" t="s">
        <v>153</v>
      </c>
      <c r="D525" s="80">
        <f t="shared" si="15"/>
        <v>0.8355350726</v>
      </c>
      <c r="E525" s="86">
        <v>0.0</v>
      </c>
      <c r="F525" s="87">
        <v>0.2</v>
      </c>
      <c r="G525" s="77">
        <f t="shared" si="13"/>
        <v>0.1666666667</v>
      </c>
      <c r="H525" s="78">
        <f>A!$B$3 * 3</f>
        <v>224.9868</v>
      </c>
      <c r="I525" s="78">
        <f>A!$B$2*E525</f>
        <v>0</v>
      </c>
      <c r="J525" s="78">
        <f>F525 * (D525*I525-(A!$B$4*(G525+B525/H525)^(1/2)))</f>
        <v>-0.7541086638</v>
      </c>
      <c r="K525" s="79">
        <f>F525 * ((D525+L525)*I525-(A!$B$4*(G525+(B525+J525)/H525)^(1/2)))</f>
        <v>-0.7483978171</v>
      </c>
      <c r="L525" s="78">
        <f>F525 * (B525*(A!$B$8-D525)/(A!$B$12*A!$B$10))</f>
        <v>0.002585771218</v>
      </c>
      <c r="M525" s="78">
        <f>F525 * ((B525+J525)*(A!$B$8-(D525+L525))/(A!$B$12*A!$B$10))</f>
        <v>0.002332084435</v>
      </c>
    </row>
    <row r="526">
      <c r="A526" s="70" t="s">
        <v>154</v>
      </c>
      <c r="B526" s="78">
        <f t="shared" si="14"/>
        <v>11.7296443</v>
      </c>
      <c r="C526" s="70" t="s">
        <v>155</v>
      </c>
      <c r="D526" s="80">
        <f t="shared" si="15"/>
        <v>0.8379940004</v>
      </c>
      <c r="E526" s="86">
        <v>0.0</v>
      </c>
      <c r="F526" s="87">
        <v>0.2</v>
      </c>
      <c r="G526" s="77">
        <f t="shared" si="13"/>
        <v>0.1666666667</v>
      </c>
      <c r="H526" s="78">
        <f>A!$B$3 * 3</f>
        <v>224.9868</v>
      </c>
      <c r="I526" s="78">
        <f>A!$B$2*E526</f>
        <v>0</v>
      </c>
      <c r="J526" s="78">
        <f>F526 * (D526*I526-(A!$B$4*(G526+B526/H526)^(1/2)))</f>
        <v>-0.7484195233</v>
      </c>
      <c r="K526" s="79">
        <f>F526 * ((D526+L526)*I526-(A!$B$4*(G526+(B526+J526)/H526)^(1/2)))</f>
        <v>-0.742708511</v>
      </c>
      <c r="L526" s="78">
        <f>F526 * (B526*(A!$B$8-D526)/(A!$B$12*A!$B$10))</f>
        <v>0.00233743389</v>
      </c>
      <c r="M526" s="78">
        <f>F526 * ((B526+J526)*(A!$B$8-(D526+L526))/(A!$B$12*A!$B$10))</f>
        <v>0.002105800192</v>
      </c>
    </row>
    <row r="527">
      <c r="A527" s="70" t="s">
        <v>156</v>
      </c>
      <c r="B527" s="78">
        <f t="shared" si="14"/>
        <v>10.98408028</v>
      </c>
      <c r="C527" s="70" t="s">
        <v>157</v>
      </c>
      <c r="D527" s="80">
        <f t="shared" si="15"/>
        <v>0.8402156175</v>
      </c>
      <c r="E527" s="86">
        <v>0.0</v>
      </c>
      <c r="F527" s="87">
        <v>0.2</v>
      </c>
      <c r="G527" s="77">
        <f t="shared" si="13"/>
        <v>0.1666666667</v>
      </c>
      <c r="H527" s="78">
        <f>A!$B$3 * 3</f>
        <v>224.9868</v>
      </c>
      <c r="I527" s="78">
        <f>A!$B$2*E527</f>
        <v>0</v>
      </c>
      <c r="J527" s="78">
        <f>F527 * (D527*I527-(A!$B$4*(G527+B527/H527)^(1/2)))</f>
        <v>-0.7427303841</v>
      </c>
      <c r="K527" s="79">
        <f>F527 * ((D527+L527)*I527-(A!$B$4*(G527+(B527+J527)/H527)^(1/2)))</f>
        <v>-0.7370192036</v>
      </c>
      <c r="L527" s="78">
        <f>F527 * (B527*(A!$B$8-D527)/(A!$B$12*A!$B$10))</f>
        <v>0.002110436201</v>
      </c>
      <c r="M527" s="78">
        <f>F527 * ((B527+J527)*(A!$B$8-(D527+L527))/(A!$B$12*A!$B$10))</f>
        <v>0.001898268558</v>
      </c>
    </row>
    <row r="528">
      <c r="A528" s="70" t="s">
        <v>158</v>
      </c>
      <c r="B528" s="78">
        <f t="shared" si="14"/>
        <v>10.24420549</v>
      </c>
      <c r="C528" s="70" t="s">
        <v>159</v>
      </c>
      <c r="D528" s="80">
        <f t="shared" si="15"/>
        <v>0.8422199698</v>
      </c>
      <c r="E528" s="86">
        <v>0.0</v>
      </c>
      <c r="F528" s="87">
        <v>0.2</v>
      </c>
      <c r="G528" s="77">
        <f t="shared" si="13"/>
        <v>0.1666666667</v>
      </c>
      <c r="H528" s="78">
        <f>A!$B$3 * 3</f>
        <v>224.9868</v>
      </c>
      <c r="I528" s="78">
        <f>A!$B$2*E528</f>
        <v>0</v>
      </c>
      <c r="J528" s="78">
        <f>F528 * (D528*I528-(A!$B$4*(G528+B528/H528)^(1/2)))</f>
        <v>-0.7370412462</v>
      </c>
      <c r="K528" s="79">
        <f>F528 * ((D528+L528)*I528-(A!$B$4*(G528+(B528+J528)/H528)^(1/2)))</f>
        <v>-0.7313298949</v>
      </c>
      <c r="L528" s="78">
        <f>F528 * (B528*(A!$B$8-D528)/(A!$B$12*A!$B$10))</f>
        <v>0.001902290446</v>
      </c>
      <c r="M528" s="78">
        <f>F528 * ((B528+J528)*(A!$B$8-(D528+L528))/(A!$B$12*A!$B$10))</f>
        <v>0.001707303019</v>
      </c>
    </row>
    <row r="529">
      <c r="A529" s="70" t="s">
        <v>160</v>
      </c>
      <c r="B529" s="78">
        <f t="shared" si="14"/>
        <v>9.51001992</v>
      </c>
      <c r="C529" s="70" t="s">
        <v>161</v>
      </c>
      <c r="D529" s="80">
        <f t="shared" si="15"/>
        <v>0.8440247666</v>
      </c>
      <c r="E529" s="86">
        <v>0.0</v>
      </c>
      <c r="F529" s="87">
        <v>0.2</v>
      </c>
      <c r="G529" s="77">
        <f t="shared" si="13"/>
        <v>0.1666666667</v>
      </c>
      <c r="H529" s="78">
        <f>A!$B$3 * 3</f>
        <v>224.9868</v>
      </c>
      <c r="I529" s="78">
        <f>A!$B$2*E529</f>
        <v>0</v>
      </c>
      <c r="J529" s="78">
        <f>F529 * (D529*I529-(A!$B$4*(G529+B529/H529)^(1/2)))</f>
        <v>-0.7313521096</v>
      </c>
      <c r="K529" s="79">
        <f>F529 * ((D529+L529)*I529-(A!$B$4*(G529+(B529+J529)/H529)^(1/2)))</f>
        <v>-0.7256405848</v>
      </c>
      <c r="L529" s="78">
        <f>F529 * (B529*(A!$B$8-D529)/(A!$B$12*A!$B$10))</f>
        <v>0.001710795586</v>
      </c>
      <c r="M529" s="78">
        <f>F529 * ((B529+J529)*(A!$B$8-(D529+L529))/(A!$B$12*A!$B$10))</f>
        <v>0.001530963035</v>
      </c>
    </row>
    <row r="530">
      <c r="A530" s="70" t="s">
        <v>162</v>
      </c>
      <c r="B530" s="78">
        <f t="shared" si="14"/>
        <v>8.781523573</v>
      </c>
      <c r="C530" s="70" t="s">
        <v>163</v>
      </c>
      <c r="D530" s="80">
        <f t="shared" si="15"/>
        <v>0.8456456459</v>
      </c>
      <c r="E530" s="86">
        <v>0.0</v>
      </c>
      <c r="F530" s="87">
        <v>0.2</v>
      </c>
      <c r="G530" s="77">
        <f t="shared" si="13"/>
        <v>0.1666666667</v>
      </c>
      <c r="H530" s="78">
        <f>A!$B$3 * 3</f>
        <v>224.9868</v>
      </c>
      <c r="I530" s="78">
        <f>A!$B$2*E530</f>
        <v>0</v>
      </c>
      <c r="J530" s="78">
        <f>F530 * (D530*I530-(A!$B$4*(G530+B530/H530)^(1/2)))</f>
        <v>-0.7256629744</v>
      </c>
      <c r="K530" s="79">
        <f>F530 * ((D530+L530)*I530-(A!$B$4*(G530+(B530+J530)/H530)^(1/2)))</f>
        <v>-0.7199512733</v>
      </c>
      <c r="L530" s="78">
        <f>F530 * (B530*(A!$B$8-D530)/(A!$B$12*A!$B$10))</f>
        <v>0.001533998702</v>
      </c>
      <c r="M530" s="78">
        <f>F530 * ((B530+J530)*(A!$B$8-(D530+L530))/(A!$B$12*A!$B$10))</f>
        <v>0.001367521121</v>
      </c>
    </row>
    <row r="531">
      <c r="A531" s="70" t="s">
        <v>164</v>
      </c>
      <c r="B531" s="78">
        <f t="shared" si="14"/>
        <v>8.058716449</v>
      </c>
      <c r="C531" s="70" t="s">
        <v>165</v>
      </c>
      <c r="D531" s="80">
        <f t="shared" si="15"/>
        <v>0.8470964058</v>
      </c>
      <c r="E531" s="86">
        <v>0.0</v>
      </c>
      <c r="F531" s="87">
        <v>0.199999999999999</v>
      </c>
      <c r="G531" s="77">
        <f t="shared" si="13"/>
        <v>0.1666666667</v>
      </c>
      <c r="H531" s="78">
        <f>A!$B$3 * 3</f>
        <v>224.9868</v>
      </c>
      <c r="I531" s="78">
        <f>A!$B$2*E531</f>
        <v>0</v>
      </c>
      <c r="J531" s="78">
        <f>F531 * (D531*I531-(A!$B$4*(G531+B531/H531)^(1/2)))</f>
        <v>-0.7199738405</v>
      </c>
      <c r="K531" s="79">
        <f>F531 * ((D531+L531)*I531-(A!$B$4*(G531+(B531+J531)/H531)^(1/2)))</f>
        <v>-0.7142619604</v>
      </c>
      <c r="L531" s="78">
        <f>F531 * (B531*(A!$B$8-D531)/(A!$B$12*A!$B$10))</f>
        <v>0.001370161735</v>
      </c>
      <c r="M531" s="78">
        <f>F531 * ((B531+J531)*(A!$B$8-(D531+L531))/(A!$B$12*A!$B$10))</f>
        <v>0.001215434354</v>
      </c>
    </row>
    <row r="532">
      <c r="A532" s="70" t="s">
        <v>166</v>
      </c>
      <c r="B532" s="78">
        <f t="shared" si="14"/>
        <v>7.341598548</v>
      </c>
      <c r="C532" s="70" t="s">
        <v>167</v>
      </c>
      <c r="D532" s="80">
        <f t="shared" si="15"/>
        <v>0.8483892038</v>
      </c>
      <c r="E532" s="86">
        <v>0.0</v>
      </c>
      <c r="F532" s="87">
        <v>0.199999999999999</v>
      </c>
      <c r="G532" s="77">
        <f t="shared" si="13"/>
        <v>0.1666666667</v>
      </c>
      <c r="H532" s="78">
        <f>A!$B$3 * 3</f>
        <v>224.9868</v>
      </c>
      <c r="I532" s="78">
        <f>A!$B$2*E532</f>
        <v>0</v>
      </c>
      <c r="J532" s="78">
        <f>F532 * (D532*I532-(A!$B$4*(G532+B532/H532)^(1/2)))</f>
        <v>-0.7142847081</v>
      </c>
      <c r="K532" s="79">
        <f>F532 * ((D532+L532)*I532-(A!$B$4*(G532+(B532+J532)/H532)^(1/2)))</f>
        <v>-0.7085726461</v>
      </c>
      <c r="L532" s="78">
        <f>F532 * (B532*(A!$B$8-D532)/(A!$B$12*A!$B$10))</f>
        <v>0.001217732712</v>
      </c>
      <c r="M532" s="78">
        <f>F532 * ((B532+J532)*(A!$B$8-(D532+L532))/(A!$B$12*A!$B$10))</f>
        <v>0.001073319646</v>
      </c>
    </row>
    <row r="533">
      <c r="A533" s="70" t="s">
        <v>168</v>
      </c>
      <c r="B533" s="78">
        <f t="shared" si="14"/>
        <v>6.630169871</v>
      </c>
      <c r="C533" s="70" t="s">
        <v>169</v>
      </c>
      <c r="D533" s="80">
        <f t="shared" si="15"/>
        <v>0.84953473</v>
      </c>
      <c r="E533" s="86">
        <v>0.0</v>
      </c>
      <c r="F533" s="87">
        <v>0.199999999999999</v>
      </c>
      <c r="G533" s="77">
        <f t="shared" si="13"/>
        <v>0.1666666667</v>
      </c>
      <c r="H533" s="78">
        <f>A!$B$3 * 3</f>
        <v>224.9868</v>
      </c>
      <c r="I533" s="78">
        <f>A!$B$2*E533</f>
        <v>0</v>
      </c>
      <c r="J533" s="78">
        <f>F533 * (D533*I533-(A!$B$4*(G533+B533/H533)^(1/2)))</f>
        <v>-0.7085955772</v>
      </c>
      <c r="K533" s="79">
        <f>F533 * ((D533+L533)*I533-(A!$B$4*(G533+(B533+J533)/H533)^(1/2)))</f>
        <v>-0.7028833302</v>
      </c>
      <c r="L533" s="78">
        <f>F533 * (B533*(A!$B$8-D533)/(A!$B$12*A!$B$10))</f>
        <v>0.001075320778</v>
      </c>
      <c r="M533" s="78">
        <f>F533 * ((B533+J533)*(A!$B$8-(D533+L533))/(A!$B$12*A!$B$10))</f>
        <v>0.0009399322329</v>
      </c>
    </row>
    <row r="534">
      <c r="A534" s="70" t="s">
        <v>170</v>
      </c>
      <c r="B534" s="78">
        <f t="shared" si="14"/>
        <v>5.924430418</v>
      </c>
      <c r="C534" s="70" t="s">
        <v>171</v>
      </c>
      <c r="D534" s="80">
        <f t="shared" si="15"/>
        <v>0.8505423565</v>
      </c>
      <c r="E534" s="86">
        <v>0.0</v>
      </c>
      <c r="F534" s="87">
        <v>0.199999999999999</v>
      </c>
      <c r="G534" s="77">
        <f t="shared" si="13"/>
        <v>0.1666666667</v>
      </c>
      <c r="H534" s="78">
        <f>A!$B$3 * 3</f>
        <v>224.9868</v>
      </c>
      <c r="I534" s="78">
        <f>A!$B$2*E534</f>
        <v>0</v>
      </c>
      <c r="J534" s="78">
        <f>F534 * (D534*I534-(A!$B$4*(G534+B534/H534)^(1/2)))</f>
        <v>-0.7029064477</v>
      </c>
      <c r="K534" s="79">
        <f>F534 * ((D534+L534)*I534-(A!$B$4*(G534+(B534+J534)/H534)^(1/2)))</f>
        <v>-0.6971940129</v>
      </c>
      <c r="L534" s="78">
        <f>F534 * (B534*(A!$B$8-D534)/(A!$B$12*A!$B$10))</f>
        <v>0.000941674486</v>
      </c>
      <c r="M534" s="78">
        <f>F534 * ((B534+J534)*(A!$B$8-(D534+L534))/(A!$B$12*A!$B$10))</f>
        <v>0.0008141468875</v>
      </c>
    </row>
    <row r="535">
      <c r="A535" s="70" t="s">
        <v>172</v>
      </c>
      <c r="B535" s="78">
        <f t="shared" si="14"/>
        <v>5.224380187</v>
      </c>
      <c r="C535" s="70" t="s">
        <v>173</v>
      </c>
      <c r="D535" s="80">
        <f t="shared" si="15"/>
        <v>0.8514202672</v>
      </c>
      <c r="E535" s="86">
        <v>0.0</v>
      </c>
      <c r="F535" s="87">
        <v>0.199999999999999</v>
      </c>
      <c r="G535" s="77">
        <f t="shared" si="13"/>
        <v>0.1666666667</v>
      </c>
      <c r="H535" s="78">
        <f>A!$B$3 * 3</f>
        <v>224.9868</v>
      </c>
      <c r="I535" s="78">
        <f>A!$B$2*E535</f>
        <v>0</v>
      </c>
      <c r="J535" s="78">
        <f>F535 * (D535*I535-(A!$B$4*(G535+B535/H535)^(1/2)))</f>
        <v>-0.6972173197</v>
      </c>
      <c r="K535" s="79">
        <f>F535 * ((D535+L535)*I535-(A!$B$4*(G535+(B535+J535)/H535)^(1/2)))</f>
        <v>-0.691504694</v>
      </c>
      <c r="L535" s="78">
        <f>F535 * (B535*(A!$B$8-D535)/(A!$B$12*A!$B$10))</f>
        <v>0.0008156628388</v>
      </c>
      <c r="M535" s="78">
        <f>F535 * ((B535+J535)*(A!$B$8-(D535+L535))/(A!$B$12*A!$B$10))</f>
        <v>0.0006949414652</v>
      </c>
    </row>
    <row r="536">
      <c r="A536" s="70" t="s">
        <v>174</v>
      </c>
      <c r="B536" s="78">
        <f t="shared" si="14"/>
        <v>4.53001918</v>
      </c>
      <c r="C536" s="70" t="s">
        <v>175</v>
      </c>
      <c r="D536" s="80">
        <f t="shared" si="15"/>
        <v>0.8521755694</v>
      </c>
      <c r="E536" s="86">
        <v>0.0</v>
      </c>
      <c r="F536" s="87">
        <v>0.199999999999999</v>
      </c>
      <c r="G536" s="77">
        <f t="shared" si="13"/>
        <v>0.1666666667</v>
      </c>
      <c r="H536" s="78">
        <f>A!$B$3 * 3</f>
        <v>224.9868</v>
      </c>
      <c r="I536" s="78">
        <f>A!$B$2*E536</f>
        <v>0</v>
      </c>
      <c r="J536" s="78">
        <f>F536 * (D536*I536-(A!$B$4*(G536+B536/H536)^(1/2)))</f>
        <v>-0.6915281933</v>
      </c>
      <c r="K536" s="79">
        <f>F536 * ((D536+L536)*I536-(A!$B$4*(G536+(B536+J536)/H536)^(1/2)))</f>
        <v>-0.6858153734</v>
      </c>
      <c r="L536" s="78">
        <f>F536 * (B536*(A!$B$8-D536)/(A!$B$12*A!$B$10))</f>
        <v>0.0006962586926</v>
      </c>
      <c r="M536" s="78">
        <f>F536 * ((B536+J536)*(A!$B$8-(D536+L536))/(A!$B$12*A!$B$10))</f>
        <v>0.000581382427</v>
      </c>
    </row>
    <row r="537">
      <c r="A537" s="70" t="s">
        <v>176</v>
      </c>
      <c r="B537" s="78">
        <f t="shared" si="14"/>
        <v>3.841347397</v>
      </c>
      <c r="C537" s="70" t="s">
        <v>177</v>
      </c>
      <c r="D537" s="80">
        <f t="shared" si="15"/>
        <v>0.8528143899</v>
      </c>
      <c r="E537" s="86">
        <v>0.0</v>
      </c>
      <c r="F537" s="87">
        <v>0.2</v>
      </c>
      <c r="G537" s="77">
        <f t="shared" si="13"/>
        <v>0.1666666667</v>
      </c>
      <c r="H537" s="78">
        <f>A!$B$3 * 3</f>
        <v>224.9868</v>
      </c>
      <c r="I537" s="78">
        <f>A!$B$2*E537</f>
        <v>0</v>
      </c>
      <c r="J537" s="78">
        <f>F537 * (D537*I537-(A!$B$4*(G537+B537/H537)^(1/2)))</f>
        <v>-0.6858390686</v>
      </c>
      <c r="K537" s="79">
        <f>F537 * ((D537+L537)*I537-(A!$B$4*(G537+(B537+J537)/H537)^(1/2)))</f>
        <v>-0.6801260513</v>
      </c>
      <c r="L537" s="78">
        <f>F537 * (B537*(A!$B$8-D537)/(A!$B$12*A!$B$10))</f>
        <v>0.0005825241576</v>
      </c>
      <c r="M537" s="78">
        <f>F537 * ((B537+J537)*(A!$B$8-(D537+L537))/(A!$B$12*A!$B$10))</f>
        <v>0.0004726120464</v>
      </c>
    </row>
    <row r="538">
      <c r="A538" s="70" t="s">
        <v>178</v>
      </c>
      <c r="B538" s="78">
        <f t="shared" si="14"/>
        <v>3.158364837</v>
      </c>
      <c r="C538" s="70" t="s">
        <v>179</v>
      </c>
      <c r="D538" s="80">
        <f t="shared" si="15"/>
        <v>0.853341958</v>
      </c>
      <c r="E538" s="86">
        <v>0.0</v>
      </c>
      <c r="F538" s="87">
        <v>0.2</v>
      </c>
      <c r="G538" s="77">
        <f t="shared" si="13"/>
        <v>0.1666666667</v>
      </c>
      <c r="H538" s="78">
        <f>A!$B$3 * 3</f>
        <v>224.9868</v>
      </c>
      <c r="I538" s="78">
        <f>A!$B$2*E538</f>
        <v>0</v>
      </c>
      <c r="J538" s="78">
        <f>F538 * (D538*I538-(A!$B$4*(G538+B538/H538)^(1/2)))</f>
        <v>-0.6801499454</v>
      </c>
      <c r="K538" s="79">
        <f>F538 * ((D538+L538)*I538-(A!$B$4*(G538+(B538+J538)/H538)^(1/2)))</f>
        <v>-0.6744367274</v>
      </c>
      <c r="L538" s="78">
        <f>F538 * (B538*(A!$B$8-D538)/(A!$B$12*A!$B$10))</f>
        <v>0.0004735977021</v>
      </c>
      <c r="M538" s="78">
        <f>F538 * ((B538+J538)*(A!$B$8-(D538+L538))/(A!$B$12*A!$B$10))</f>
        <v>0.0003678370455</v>
      </c>
    </row>
    <row r="539">
      <c r="A539" s="70" t="s">
        <v>180</v>
      </c>
      <c r="B539" s="78">
        <f t="shared" si="14"/>
        <v>2.481071501</v>
      </c>
      <c r="C539" s="70" t="s">
        <v>181</v>
      </c>
      <c r="D539" s="80">
        <f t="shared" si="15"/>
        <v>0.8537626754</v>
      </c>
      <c r="E539" s="86">
        <v>0.0</v>
      </c>
      <c r="F539" s="87">
        <v>0.2</v>
      </c>
      <c r="G539" s="77">
        <f t="shared" si="13"/>
        <v>0.1666666667</v>
      </c>
      <c r="H539" s="78">
        <f>A!$B$3 * 3</f>
        <v>224.9868</v>
      </c>
      <c r="I539" s="78">
        <f>A!$B$2*E539</f>
        <v>0</v>
      </c>
      <c r="J539" s="78">
        <f>F539 * (D539*I539-(A!$B$4*(G539+B539/H539)^(1/2)))</f>
        <v>-0.674460824</v>
      </c>
      <c r="K539" s="79">
        <f>F539 * ((D539+L539)*I539-(A!$B$4*(G539+(B539+J539)/H539)^(1/2)))</f>
        <v>-0.6687474018</v>
      </c>
      <c r="L539" s="78">
        <f>F539 * (B539*(A!$B$8-D539)/(A!$B$12*A!$B$10))</f>
        <v>0.000368682699</v>
      </c>
      <c r="M539" s="78">
        <f>F539 * ((B539+J539)*(A!$B$8-(D539+L539))/(A!$B$12*A!$B$10))</f>
        <v>0.0002663184381</v>
      </c>
    </row>
    <row r="540">
      <c r="A540" s="70" t="s">
        <v>182</v>
      </c>
      <c r="B540" s="78">
        <f t="shared" si="14"/>
        <v>1.809467388</v>
      </c>
      <c r="C540" s="70" t="s">
        <v>183</v>
      </c>
      <c r="D540" s="80">
        <f t="shared" si="15"/>
        <v>0.854080176</v>
      </c>
      <c r="E540" s="86">
        <v>0.0</v>
      </c>
      <c r="F540" s="87">
        <v>0.199999999999999</v>
      </c>
      <c r="G540" s="77">
        <f t="shared" si="13"/>
        <v>0.1666666667</v>
      </c>
      <c r="H540" s="78">
        <f>A!$B$3 * 3</f>
        <v>224.9868</v>
      </c>
      <c r="I540" s="78">
        <f>A!$B$2*E540</f>
        <v>0</v>
      </c>
      <c r="J540" s="78">
        <f>F540 * (D540*I540-(A!$B$4*(G540+B540/H540)^(1/2)))</f>
        <v>-0.6687717042</v>
      </c>
      <c r="K540" s="79">
        <f>F540 * ((D540+L540)*I540-(A!$B$4*(G540+(B540+J540)/H540)^(1/2)))</f>
        <v>-0.6630580745</v>
      </c>
      <c r="L540" s="78">
        <f>F540 * (B540*(A!$B$8-D540)/(A!$B$12*A!$B$10))</f>
        <v>0.0002670371944</v>
      </c>
      <c r="M540" s="78">
        <f>F540 * ((B540+J540)*(A!$B$8-(D540+L540))/(A!$B$12*A!$B$10))</f>
        <v>0.0001673623915</v>
      </c>
    </row>
    <row r="541">
      <c r="A541" s="70" t="s">
        <v>184</v>
      </c>
      <c r="B541" s="78">
        <f t="shared" si="14"/>
        <v>1.143552499</v>
      </c>
      <c r="C541" s="70" t="s">
        <v>185</v>
      </c>
      <c r="D541" s="80">
        <f t="shared" si="15"/>
        <v>0.8542973758</v>
      </c>
      <c r="E541" s="86">
        <v>0.0</v>
      </c>
      <c r="F541" s="87">
        <v>0.199999999999999</v>
      </c>
      <c r="G541" s="77">
        <f t="shared" si="13"/>
        <v>0.1666666667</v>
      </c>
      <c r="H541" s="78">
        <f>A!$B$3 * 3</f>
        <v>224.9868</v>
      </c>
      <c r="I541" s="78">
        <f>A!$B$2*E541</f>
        <v>0</v>
      </c>
      <c r="J541" s="78">
        <f>F541 * (D541*I541-(A!$B$4*(G541+B541/H541)^(1/2)))</f>
        <v>-0.6630825863</v>
      </c>
      <c r="K541" s="79">
        <f>F541 * ((D541+L541)*I541-(A!$B$4*(G541+(B541+J541)/H541)^(1/2)))</f>
        <v>-0.6573687453</v>
      </c>
      <c r="L541" s="78">
        <f>F541 * (B541*(A!$B$8-D541)/(A!$B$12*A!$B$10))</f>
        <v>0.0001679647029</v>
      </c>
      <c r="M541" s="78">
        <f>F541 * ((B541+J541)*(A!$B$8-(D541+L541))/(A!$B$12*A!$B$10))</f>
        <v>0.00007031193848</v>
      </c>
    </row>
    <row r="542">
      <c r="A542" s="83" t="s">
        <v>186</v>
      </c>
      <c r="B542" s="78">
        <f t="shared" si="14"/>
        <v>0.4833268327</v>
      </c>
      <c r="C542" s="70" t="s">
        <v>187</v>
      </c>
      <c r="D542" s="80">
        <f t="shared" si="15"/>
        <v>0.8544165141</v>
      </c>
      <c r="E542" s="86">
        <v>0.0</v>
      </c>
      <c r="F542" s="87">
        <v>0.199999999999999</v>
      </c>
      <c r="G542" s="77">
        <f t="shared" si="13"/>
        <v>0.1666666667</v>
      </c>
      <c r="H542" s="78">
        <f>A!$B$3 * 3</f>
        <v>224.9868</v>
      </c>
      <c r="I542" s="78">
        <f>A!$B$2*E542</f>
        <v>0</v>
      </c>
      <c r="J542" s="78">
        <f>F542 * (D542*I542-(A!$B$4*(G542+B542/H542)^(1/2)))</f>
        <v>-0.6573934702</v>
      </c>
      <c r="K542" s="79">
        <f>F542 * ((D542+L542)*I542-(A!$B$4*(G542+(B542+J542)/H542)^(1/2)))</f>
        <v>-0.6516794142</v>
      </c>
      <c r="L542" s="78">
        <f>F542 * (B542*(A!$B$8-D542)/(A!$B$12*A!$B$10))</f>
        <v>0.00007080586318</v>
      </c>
      <c r="M542" s="78">
        <f>F542 * ((B542+J542)*(A!$B$8-(D542+L542))/(A!$B$12*A!$B$10))</f>
        <v>-0.00002546060569</v>
      </c>
    </row>
    <row r="543">
      <c r="A543" s="70" t="s">
        <v>188</v>
      </c>
      <c r="B543" s="78">
        <f t="shared" si="14"/>
        <v>-0.1712096095</v>
      </c>
      <c r="C543" s="70" t="s">
        <v>189</v>
      </c>
      <c r="D543" s="80">
        <f t="shared" si="15"/>
        <v>0.8544391867</v>
      </c>
      <c r="E543" s="86">
        <v>0.0</v>
      </c>
      <c r="F543" s="87">
        <v>0.199999999999999</v>
      </c>
      <c r="G543" s="77">
        <f t="shared" si="13"/>
        <v>0.1666666667</v>
      </c>
      <c r="H543" s="78">
        <f>A!$B$3 * 3</f>
        <v>224.9868</v>
      </c>
      <c r="I543" s="78">
        <f>A!$B$2*E543</f>
        <v>0</v>
      </c>
      <c r="J543" s="78">
        <f>F543 * (D543*I543-(A!$B$4*(G543+B543/H543)^(1/2)))</f>
        <v>-0.6517043559</v>
      </c>
      <c r="K543" s="79">
        <f>F543 * ((D543+L543)*I543-(A!$B$4*(G543+(B543+J543)/H543)^(1/2)))</f>
        <v>-0.6459900813</v>
      </c>
      <c r="L543" s="78">
        <f>F543 * (B543*(A!$B$8-D543)/(A!$B$12*A!$B$10))</f>
        <v>-0.00002506919483</v>
      </c>
      <c r="M543" s="78">
        <f>F543 * ((B543+J543)*(A!$B$8-(D543+L543))/(A!$B$12*A!$B$10))</f>
        <v>-0.0001205606499</v>
      </c>
    </row>
    <row r="544">
      <c r="A544" s="60"/>
      <c r="B544" s="78"/>
      <c r="C544" s="60"/>
      <c r="D544" s="78"/>
      <c r="E544" s="78"/>
      <c r="F544" s="82"/>
      <c r="G544" s="77"/>
      <c r="H544" s="78"/>
      <c r="I544" s="78"/>
      <c r="J544" s="78"/>
      <c r="K544" s="78"/>
      <c r="L544" s="78"/>
      <c r="M544" s="78"/>
    </row>
    <row r="545">
      <c r="A545" s="60"/>
      <c r="B545" s="78"/>
      <c r="C545" s="60"/>
      <c r="D545" s="78"/>
      <c r="E545" s="78"/>
      <c r="F545" s="82"/>
      <c r="G545" s="77"/>
      <c r="H545" s="78"/>
      <c r="I545" s="78"/>
      <c r="J545" s="78"/>
      <c r="K545" s="78"/>
      <c r="L545" s="78"/>
      <c r="M545" s="78"/>
    </row>
    <row r="548">
      <c r="A548" s="24" t="s">
        <v>78</v>
      </c>
      <c r="B548" s="24">
        <v>3.0</v>
      </c>
      <c r="C548" s="60"/>
      <c r="D548" s="60"/>
      <c r="E548" s="60"/>
      <c r="F548" s="60"/>
      <c r="G548" s="67"/>
      <c r="H548" s="60"/>
      <c r="I548" s="60"/>
      <c r="J548" s="60"/>
      <c r="K548" s="60"/>
      <c r="L548" s="60"/>
      <c r="M548" s="60"/>
    </row>
    <row r="549">
      <c r="A549" s="24" t="s">
        <v>79</v>
      </c>
      <c r="B549" s="24">
        <f>41.7/1000</f>
        <v>0.0417</v>
      </c>
      <c r="C549" s="60"/>
      <c r="D549" s="60"/>
      <c r="E549" s="60"/>
      <c r="F549" s="60"/>
      <c r="G549" s="67"/>
      <c r="H549" s="60"/>
      <c r="I549" s="60"/>
      <c r="J549" s="60"/>
      <c r="K549" s="60"/>
      <c r="L549" s="60"/>
      <c r="M549" s="60"/>
    </row>
    <row r="550">
      <c r="A550" s="60"/>
      <c r="B550" s="60"/>
      <c r="C550" s="60"/>
      <c r="D550" s="60"/>
      <c r="E550" s="60"/>
      <c r="F550" s="60"/>
      <c r="G550" s="67"/>
      <c r="H550" s="60"/>
      <c r="I550" s="60"/>
      <c r="J550" s="60"/>
      <c r="K550" s="60"/>
      <c r="L550" s="60"/>
      <c r="M550" s="60"/>
    </row>
    <row r="551">
      <c r="A551" s="60"/>
      <c r="B551" s="60"/>
      <c r="C551" s="60"/>
      <c r="D551" s="60"/>
      <c r="E551" s="60"/>
      <c r="F551" s="60"/>
      <c r="G551" s="67"/>
      <c r="H551" s="60"/>
      <c r="I551" s="60"/>
      <c r="J551" s="60"/>
      <c r="K551" s="60"/>
      <c r="L551" s="60"/>
      <c r="M551" s="60"/>
    </row>
    <row r="552">
      <c r="A552" s="60"/>
      <c r="B552" s="60"/>
      <c r="C552" s="60"/>
      <c r="D552" s="68"/>
      <c r="E552" s="69" t="s">
        <v>92</v>
      </c>
    </row>
    <row r="553">
      <c r="A553" s="70" t="s">
        <v>93</v>
      </c>
      <c r="B553" s="60"/>
      <c r="C553" s="70" t="s">
        <v>94</v>
      </c>
      <c r="D553" s="68"/>
      <c r="E553" s="71" t="s">
        <v>95</v>
      </c>
      <c r="F553" s="72" t="s">
        <v>96</v>
      </c>
      <c r="G553" s="67" t="s">
        <v>97</v>
      </c>
      <c r="H553" s="60" t="s">
        <v>98</v>
      </c>
      <c r="I553" s="60" t="s">
        <v>99</v>
      </c>
      <c r="J553" s="60" t="s">
        <v>638</v>
      </c>
      <c r="K553" s="60" t="s">
        <v>639</v>
      </c>
      <c r="L553" s="60" t="s">
        <v>640</v>
      </c>
      <c r="M553" s="60" t="s">
        <v>641</v>
      </c>
    </row>
    <row r="554">
      <c r="A554" s="70" t="s">
        <v>102</v>
      </c>
      <c r="B554" s="73">
        <v>0.0</v>
      </c>
      <c r="C554" s="70" t="s">
        <v>103</v>
      </c>
      <c r="D554" s="74">
        <v>0.6</v>
      </c>
      <c r="E554" s="75">
        <v>0.0417</v>
      </c>
      <c r="F554" s="76">
        <v>0.6</v>
      </c>
      <c r="G554" s="77">
        <f t="shared" ref="G554:G576" si="16">0.5/3</f>
        <v>0.1666666667</v>
      </c>
      <c r="H554" s="78">
        <f>A!$B$3 * 3</f>
        <v>224.9868</v>
      </c>
      <c r="I554" s="78">
        <f>A!$B$2*E554</f>
        <v>25.71381238</v>
      </c>
      <c r="J554" s="78">
        <f>F554 * (D554*I554-(A!$B$4*(G554+B554/H554)^(1/2)))</f>
        <v>7.297380664</v>
      </c>
      <c r="K554" s="79">
        <f>F554 * ((D554+L554)*I554-(A!$B$4*(G554+(B554+J554)/H554)^(1/2)))</f>
        <v>7.115175171</v>
      </c>
      <c r="L554" s="78">
        <f>F554 * (B554*(A!$B$8-D554)/(A!$B$12*A!$B$10))</f>
        <v>0</v>
      </c>
      <c r="M554" s="78">
        <f>F554 * ((B554+J554)*(A!$B$8-(D554+L554))/(A!$B$12*A!$B$10))</f>
        <v>0.02110718381</v>
      </c>
    </row>
    <row r="555">
      <c r="A555" s="70" t="s">
        <v>104</v>
      </c>
      <c r="B555" s="78">
        <f t="shared" ref="B555:B576" si="17">B554 + (J554+K554)/2</f>
        <v>7.206277917</v>
      </c>
      <c r="C555" s="70" t="s">
        <v>105</v>
      </c>
      <c r="D555" s="80">
        <f t="shared" ref="D555:D576" si="18">D554 + (L554+M554)/2</f>
        <v>0.6105535919</v>
      </c>
      <c r="E555" s="75">
        <v>0.0417</v>
      </c>
      <c r="F555" s="76">
        <v>0.6</v>
      </c>
      <c r="G555" s="77">
        <f t="shared" si="16"/>
        <v>0.1666666667</v>
      </c>
      <c r="H555" s="78">
        <f>A!$B$3 * 3</f>
        <v>224.9868</v>
      </c>
      <c r="I555" s="78">
        <f>A!$B$2*E555</f>
        <v>25.71381238</v>
      </c>
      <c r="J555" s="78">
        <f>F555 * (D555*I555-(A!$B$4*(G555+B555/H555)^(1/2)))</f>
        <v>7.280178082</v>
      </c>
      <c r="K555" s="79">
        <f>F555 * ((D555+L555)*I555-(A!$B$4*(G555+(B555+J555)/H555)^(1/2)))</f>
        <v>7.422794553</v>
      </c>
      <c r="L555" s="78">
        <f>F555 * (B555*(A!$B$8-D555)/(A!$B$12*A!$B$10))</f>
        <v>0.02011042309</v>
      </c>
      <c r="M555" s="78">
        <f>F555 * ((B555+J555)*(A!$B$8-(D555+L555))/(A!$B$12*A!$B$10))</f>
        <v>0.03761824835</v>
      </c>
    </row>
    <row r="556">
      <c r="A556" s="70" t="s">
        <v>106</v>
      </c>
      <c r="B556" s="78">
        <f t="shared" si="17"/>
        <v>14.55776423</v>
      </c>
      <c r="C556" s="70" t="s">
        <v>107</v>
      </c>
      <c r="D556" s="80">
        <f t="shared" si="18"/>
        <v>0.6394179276</v>
      </c>
      <c r="E556" s="75">
        <v>0.0417</v>
      </c>
      <c r="F556" s="76">
        <v>0.6</v>
      </c>
      <c r="G556" s="77">
        <f t="shared" si="16"/>
        <v>0.1666666667</v>
      </c>
      <c r="H556" s="78">
        <f>A!$B$3 * 3</f>
        <v>224.9868</v>
      </c>
      <c r="I556" s="78">
        <f>A!$B$2*E556</f>
        <v>25.71381238</v>
      </c>
      <c r="J556" s="78">
        <f>F556 * (D556*I556-(A!$B$4*(G556+B556/H556)^(1/2)))</f>
        <v>7.556270501</v>
      </c>
      <c r="K556" s="79">
        <f>F556 * ((D556+L556)*I556-(A!$B$4*(G556+(B556+J556)/H556)^(1/2)))</f>
        <v>7.958658281</v>
      </c>
      <c r="L556" s="78">
        <f>F556 * (B556*(A!$B$8-D556)/(A!$B$12*A!$B$10))</f>
        <v>0.0365747403</v>
      </c>
      <c r="M556" s="78">
        <f>F556 * ((B556+J556)*(A!$B$8-(D556+L556))/(A!$B$12*A!$B$10))</f>
        <v>0.04776087305</v>
      </c>
    </row>
    <row r="557">
      <c r="A557" s="70" t="s">
        <v>108</v>
      </c>
      <c r="B557" s="78">
        <f t="shared" si="17"/>
        <v>22.31522863</v>
      </c>
      <c r="C557" s="70" t="s">
        <v>109</v>
      </c>
      <c r="D557" s="80">
        <f t="shared" si="18"/>
        <v>0.6815857343</v>
      </c>
      <c r="E557" s="75">
        <v>0.0417</v>
      </c>
      <c r="F557" s="76">
        <v>0.6</v>
      </c>
      <c r="G557" s="77">
        <f t="shared" si="16"/>
        <v>0.1666666667</v>
      </c>
      <c r="H557" s="78">
        <f>A!$B$3 * 3</f>
        <v>224.9868</v>
      </c>
      <c r="I557" s="78">
        <f>A!$B$2*E557</f>
        <v>25.71381238</v>
      </c>
      <c r="J557" s="78">
        <f>F557 * (D557*I557-(A!$B$4*(G557+B557/H557)^(1/2)))</f>
        <v>8.040783755</v>
      </c>
      <c r="K557" s="79">
        <f>F557 * ((D557+L557)*I557-(A!$B$4*(G557+(B557+J557)/H557)^(1/2)))</f>
        <v>8.604680506</v>
      </c>
      <c r="L557" s="78">
        <f>F557 * (B557*(A!$B$8-D557)/(A!$B$12*A!$B$10))</f>
        <v>0.0469920485</v>
      </c>
      <c r="M557" s="78">
        <f>F557 * ((B557+J557)*(A!$B$8-(D557+L557))/(A!$B$12*A!$B$10))</f>
        <v>0.05017112797</v>
      </c>
    </row>
    <row r="558">
      <c r="A558" s="70" t="s">
        <v>110</v>
      </c>
      <c r="B558" s="78">
        <f t="shared" si="17"/>
        <v>30.63796076</v>
      </c>
      <c r="C558" s="70" t="s">
        <v>111</v>
      </c>
      <c r="D558" s="80">
        <f t="shared" si="18"/>
        <v>0.7301673225</v>
      </c>
      <c r="E558" s="75">
        <v>0.0417</v>
      </c>
      <c r="F558" s="76">
        <v>0.6</v>
      </c>
      <c r="G558" s="77">
        <f t="shared" si="16"/>
        <v>0.1666666667</v>
      </c>
      <c r="H558" s="78">
        <f>A!$B$3 * 3</f>
        <v>224.9868</v>
      </c>
      <c r="I558" s="78">
        <f>A!$B$2*E558</f>
        <v>25.71381238</v>
      </c>
      <c r="J558" s="78">
        <f>F558 * (D558*I558-(A!$B$4*(G558+B558/H558)^(1/2)))</f>
        <v>8.623733407</v>
      </c>
      <c r="K558" s="79">
        <f>F558 * ((D558+L558)*I558-(A!$B$4*(G558+(B558+J558)/H558)^(1/2)))</f>
        <v>9.235549054</v>
      </c>
      <c r="L558" s="78">
        <f>F558 * (B558*(A!$B$8-D558)/(A!$B$12*A!$B$10))</f>
        <v>0.05016757953</v>
      </c>
      <c r="M558" s="78">
        <f>F558 * ((B558+J558)*(A!$B$8-(D558+L558))/(A!$B$12*A!$B$10))</f>
        <v>0.04529795251</v>
      </c>
    </row>
    <row r="559">
      <c r="A559" s="70" t="s">
        <v>112</v>
      </c>
      <c r="B559" s="81">
        <f t="shared" si="17"/>
        <v>39.56760199</v>
      </c>
      <c r="C559" s="70" t="s">
        <v>113</v>
      </c>
      <c r="D559" s="80">
        <f t="shared" si="18"/>
        <v>0.7779000886</v>
      </c>
      <c r="E559" s="79">
        <v>0.0</v>
      </c>
      <c r="F559" s="82">
        <v>0.6</v>
      </c>
      <c r="G559" s="77">
        <f t="shared" si="16"/>
        <v>0.1666666667</v>
      </c>
      <c r="H559" s="78">
        <f>A!$B$3 * 3</f>
        <v>224.9868</v>
      </c>
      <c r="I559" s="78">
        <f>A!$B$2*E559</f>
        <v>0</v>
      </c>
      <c r="J559" s="78">
        <f>F559 * (D559*I559-(A!$B$4*(G559+B559/H559)^(1/2)))</f>
        <v>-2.809263277</v>
      </c>
      <c r="K559" s="79">
        <f>F559 * ((D559+L559)*I559-(A!$B$4*(G559+(B559+J559)/H559)^(1/2)))</f>
        <v>-2.757584944</v>
      </c>
      <c r="L559" s="78">
        <f>F559 * (B559*(A!$B$8-D559)/(A!$B$12*A!$B$10))</f>
        <v>0.04657974592</v>
      </c>
      <c r="M559" s="78">
        <f>F559 * ((B559+J559)*(A!$B$8-(D559+L559))/(A!$B$12*A!$B$10))</f>
        <v>0.02676460537</v>
      </c>
    </row>
    <row r="560">
      <c r="A560" s="70" t="s">
        <v>114</v>
      </c>
      <c r="B560" s="78">
        <f t="shared" si="17"/>
        <v>36.78417788</v>
      </c>
      <c r="C560" s="70" t="s">
        <v>115</v>
      </c>
      <c r="D560" s="80">
        <f t="shared" si="18"/>
        <v>0.8145722642</v>
      </c>
      <c r="E560" s="79">
        <v>0.0</v>
      </c>
      <c r="F560" s="82">
        <v>0.6</v>
      </c>
      <c r="G560" s="77">
        <f t="shared" si="16"/>
        <v>0.1666666667</v>
      </c>
      <c r="H560" s="78">
        <f>A!$B$3 * 3</f>
        <v>224.9868</v>
      </c>
      <c r="I560" s="78">
        <f>A!$B$2*E560</f>
        <v>0</v>
      </c>
      <c r="J560" s="78">
        <f>F560 * (D560*I560-(A!$B$4*(G560+B560/H560)^(1/2)))</f>
        <v>-2.758064685</v>
      </c>
      <c r="K560" s="79">
        <f>F560 * ((D560+L560)*I560-(A!$B$4*(G560+(B560+J560)/H560)^(1/2)))</f>
        <v>-2.70637736</v>
      </c>
      <c r="L560" s="78">
        <f>F560 * (B560*(A!$B$8-D560)/(A!$B$12*A!$B$10))</f>
        <v>0.03029716456</v>
      </c>
      <c r="M560" s="78">
        <f>F560 * ((B560+J560)*(A!$B$8-(D560+L560))/(A!$B$12*A!$B$10))</f>
        <v>0.01808618092</v>
      </c>
    </row>
    <row r="561">
      <c r="A561" s="70" t="s">
        <v>116</v>
      </c>
      <c r="B561" s="78">
        <f t="shared" si="17"/>
        <v>34.05195685</v>
      </c>
      <c r="C561" s="70" t="s">
        <v>117</v>
      </c>
      <c r="D561" s="80">
        <f t="shared" si="18"/>
        <v>0.8387639369</v>
      </c>
      <c r="E561" s="79">
        <v>0.0</v>
      </c>
      <c r="F561" s="82">
        <v>0.6</v>
      </c>
      <c r="G561" s="77">
        <f t="shared" si="16"/>
        <v>0.1666666667</v>
      </c>
      <c r="H561" s="78">
        <f>A!$B$3 * 3</f>
        <v>224.9868</v>
      </c>
      <c r="I561" s="78">
        <f>A!$B$2*E561</f>
        <v>0</v>
      </c>
      <c r="J561" s="78">
        <f>F561 * (D561*I561-(A!$B$4*(G561+B561/H561)^(1/2)))</f>
        <v>-2.706866262</v>
      </c>
      <c r="K561" s="79">
        <f>F561 * ((D561+L561)*I561-(A!$B$4*(G561+(B561+J561)/H561)^(1/2)))</f>
        <v>-2.655169598</v>
      </c>
      <c r="L561" s="78">
        <f>F561 * (B561*(A!$B$8-D561)/(A!$B$12*A!$B$10))</f>
        <v>0.02010441183</v>
      </c>
      <c r="M561" s="78">
        <f>F561 * ((B561+J561)*(A!$B$8-(D561+L561))/(A!$B$12*A!$B$10))</f>
        <v>0.01243047458</v>
      </c>
    </row>
    <row r="562">
      <c r="A562" s="70" t="s">
        <v>118</v>
      </c>
      <c r="B562" s="78">
        <f t="shared" si="17"/>
        <v>31.37093892</v>
      </c>
      <c r="C562" s="70" t="s">
        <v>119</v>
      </c>
      <c r="D562" s="80">
        <f t="shared" si="18"/>
        <v>0.8550313801</v>
      </c>
      <c r="E562" s="79">
        <v>0.0</v>
      </c>
      <c r="F562" s="82">
        <v>0.6</v>
      </c>
      <c r="G562" s="77">
        <f t="shared" si="16"/>
        <v>0.1666666667</v>
      </c>
      <c r="H562" s="78">
        <f>A!$B$3 * 3</f>
        <v>224.9868</v>
      </c>
      <c r="I562" s="78">
        <f>A!$B$2*E562</f>
        <v>0</v>
      </c>
      <c r="J562" s="78">
        <f>F562 * (D562*I562-(A!$B$4*(G562+B562/H562)^(1/2)))</f>
        <v>-2.655668017</v>
      </c>
      <c r="K562" s="79">
        <f>F562 * ((D562+L562)*I562-(A!$B$4*(G562+(B562+J562)/H562)^(1/2)))</f>
        <v>-2.603961647</v>
      </c>
      <c r="L562" s="78">
        <f>F562 * (B562*(A!$B$8-D562)/(A!$B$12*A!$B$10))</f>
        <v>0.01360125904</v>
      </c>
      <c r="M562" s="78">
        <f>F562 * ((B562+J562)*(A!$B$8-(D562+L562))/(A!$B$12*A!$B$10))</f>
        <v>0.00868426232</v>
      </c>
    </row>
    <row r="563">
      <c r="A563" s="70" t="s">
        <v>120</v>
      </c>
      <c r="B563" s="78">
        <f t="shared" si="17"/>
        <v>28.74112409</v>
      </c>
      <c r="C563" s="70" t="s">
        <v>121</v>
      </c>
      <c r="D563" s="80">
        <f t="shared" si="18"/>
        <v>0.8661741408</v>
      </c>
      <c r="E563" s="79">
        <v>0.0</v>
      </c>
      <c r="F563" s="82">
        <v>0.6</v>
      </c>
      <c r="G563" s="77">
        <f t="shared" si="16"/>
        <v>0.1666666667</v>
      </c>
      <c r="H563" s="78">
        <f>A!$B$3 * 3</f>
        <v>224.9868</v>
      </c>
      <c r="I563" s="78">
        <f>A!$B$2*E563</f>
        <v>0</v>
      </c>
      <c r="J563" s="78">
        <f>F563 * (D563*I563-(A!$B$4*(G563+B563/H563)^(1/2)))</f>
        <v>-2.604469961</v>
      </c>
      <c r="K563" s="79">
        <f>F563 * ((D563+L563)*I563-(A!$B$4*(G563+(B563+J563)/H563)^(1/2)))</f>
        <v>-2.552753495</v>
      </c>
      <c r="L563" s="78">
        <f>F563 * (B563*(A!$B$8-D563)/(A!$B$12*A!$B$10))</f>
        <v>0.009373345432</v>
      </c>
      <c r="M563" s="78">
        <f>F563 * ((B563+J563)*(A!$B$8-(D563+L563))/(A!$B$12*A!$B$10))</f>
        <v>0.006161912663</v>
      </c>
    </row>
    <row r="564">
      <c r="A564" s="70" t="s">
        <v>122</v>
      </c>
      <c r="B564" s="78">
        <f t="shared" si="17"/>
        <v>26.16251236</v>
      </c>
      <c r="C564" s="70" t="s">
        <v>123</v>
      </c>
      <c r="D564" s="80">
        <f t="shared" si="18"/>
        <v>0.8739417699</v>
      </c>
      <c r="E564" s="79">
        <v>0.0</v>
      </c>
      <c r="F564" s="82">
        <v>0.6</v>
      </c>
      <c r="G564" s="77">
        <f t="shared" si="16"/>
        <v>0.1666666667</v>
      </c>
      <c r="H564" s="78">
        <f>A!$B$3 * 3</f>
        <v>224.9868</v>
      </c>
      <c r="I564" s="78">
        <f>A!$B$2*E564</f>
        <v>0</v>
      </c>
      <c r="J564" s="78">
        <f>F564 * (D564*I564-(A!$B$4*(G564+B564/H564)^(1/2)))</f>
        <v>-2.553272106</v>
      </c>
      <c r="K564" s="79">
        <f>F564 * ((D564+L564)*I564-(A!$B$4*(G564+(B564+J564)/H564)^(1/2)))</f>
        <v>-2.501545131</v>
      </c>
      <c r="L564" s="78">
        <f>F564 * (B564*(A!$B$8-D564)/(A!$B$12*A!$B$10))</f>
        <v>0.006573041854</v>
      </c>
      <c r="M564" s="78">
        <f>F564 * ((B564+J564)*(A!$B$8-(D564+L564))/(A!$B$12*A!$B$10))</f>
        <v>0.00443535774</v>
      </c>
    </row>
    <row r="565">
      <c r="A565" s="70" t="s">
        <v>124</v>
      </c>
      <c r="B565" s="78">
        <f t="shared" si="17"/>
        <v>23.63510375</v>
      </c>
      <c r="C565" s="70" t="s">
        <v>125</v>
      </c>
      <c r="D565" s="80">
        <f t="shared" si="18"/>
        <v>0.8794459697</v>
      </c>
      <c r="E565" s="79">
        <v>0.0</v>
      </c>
      <c r="F565" s="82">
        <v>0.6</v>
      </c>
      <c r="G565" s="77">
        <f t="shared" si="16"/>
        <v>0.1666666667</v>
      </c>
      <c r="H565" s="78">
        <f>A!$B$3 * 3</f>
        <v>224.9868</v>
      </c>
      <c r="I565" s="78">
        <f>A!$B$2*E565</f>
        <v>0</v>
      </c>
      <c r="J565" s="78">
        <f>F565 * (D565*I565-(A!$B$4*(G565+B565/H565)^(1/2)))</f>
        <v>-2.502074463</v>
      </c>
      <c r="K565" s="79">
        <f>F565 * ((D565+L565)*I565-(A!$B$4*(G565+(B565+J565)/H565)^(1/2)))</f>
        <v>-2.450336541</v>
      </c>
      <c r="L565" s="78">
        <f>F565 * (B565*(A!$B$8-D565)/(A!$B$12*A!$B$10))</f>
        <v>0.004683780585</v>
      </c>
      <c r="M565" s="78">
        <f>F565 * ((B565+J565)*(A!$B$8-(D565+L565))/(A!$B$12*A!$B$10))</f>
        <v>0.003233609351</v>
      </c>
    </row>
    <row r="566">
      <c r="A566" s="70" t="s">
        <v>126</v>
      </c>
      <c r="B566" s="78">
        <f t="shared" si="17"/>
        <v>21.15889824</v>
      </c>
      <c r="C566" s="70" t="s">
        <v>127</v>
      </c>
      <c r="D566" s="80">
        <f t="shared" si="18"/>
        <v>0.8834046646</v>
      </c>
      <c r="E566" s="79">
        <v>0.0</v>
      </c>
      <c r="F566" s="82">
        <v>0.6</v>
      </c>
      <c r="G566" s="77">
        <f t="shared" si="16"/>
        <v>0.1666666667</v>
      </c>
      <c r="H566" s="78">
        <f>A!$B$3 * 3</f>
        <v>224.9868</v>
      </c>
      <c r="I566" s="78">
        <f>A!$B$2*E566</f>
        <v>0</v>
      </c>
      <c r="J566" s="78">
        <f>F566 * (D566*I566-(A!$B$4*(G566+B566/H566)^(1/2)))</f>
        <v>-2.450877047</v>
      </c>
      <c r="K566" s="79">
        <f>F566 * ((D566+L566)*I566-(A!$B$4*(G566+(B566+J566)/H566)^(1/2)))</f>
        <v>-2.399127709</v>
      </c>
      <c r="L566" s="78">
        <f>F566 * (B566*(A!$B$8-D566)/(A!$B$12*A!$B$10))</f>
        <v>0.003385486756</v>
      </c>
      <c r="M566" s="78">
        <f>F566 * ((B566+J566)*(A!$B$8-(D566+L566))/(A!$B$12*A!$B$10))</f>
        <v>0.002382691029</v>
      </c>
    </row>
    <row r="567">
      <c r="A567" s="70" t="s">
        <v>128</v>
      </c>
      <c r="B567" s="78">
        <f t="shared" si="17"/>
        <v>18.73389587</v>
      </c>
      <c r="C567" s="70" t="s">
        <v>129</v>
      </c>
      <c r="D567" s="80">
        <f t="shared" si="18"/>
        <v>0.8862887535</v>
      </c>
      <c r="E567" s="79">
        <v>0.0</v>
      </c>
      <c r="F567" s="82">
        <v>0.6</v>
      </c>
      <c r="G567" s="77">
        <f t="shared" si="16"/>
        <v>0.1666666667</v>
      </c>
      <c r="H567" s="78">
        <f>A!$B$3 * 3</f>
        <v>224.9868</v>
      </c>
      <c r="I567" s="78">
        <f>A!$B$2*E567</f>
        <v>0</v>
      </c>
      <c r="J567" s="78">
        <f>F567 * (D567*I567-(A!$B$4*(G567+B567/H567)^(1/2)))</f>
        <v>-2.399679872</v>
      </c>
      <c r="K567" s="79">
        <f>F567 * ((D567+L567)*I567-(A!$B$4*(G567+(B567+J567)/H567)^(1/2)))</f>
        <v>-2.347918621</v>
      </c>
      <c r="L567" s="78">
        <f>F567 * (B567*(A!$B$8-D567)/(A!$B$12*A!$B$10))</f>
        <v>0.002476549858</v>
      </c>
      <c r="M567" s="78">
        <f>F567 * ((B567+J567)*(A!$B$8-(D567+L567))/(A!$B$12*A!$B$10))</f>
        <v>0.001769300822</v>
      </c>
    </row>
    <row r="568">
      <c r="A568" s="70" t="s">
        <v>130</v>
      </c>
      <c r="B568" s="78">
        <f t="shared" si="17"/>
        <v>16.36009662</v>
      </c>
      <c r="C568" s="70" t="s">
        <v>131</v>
      </c>
      <c r="D568" s="80">
        <f t="shared" si="18"/>
        <v>0.8884116789</v>
      </c>
      <c r="E568" s="79">
        <v>0.0</v>
      </c>
      <c r="F568" s="82">
        <v>0.6</v>
      </c>
      <c r="G568" s="77">
        <f t="shared" si="16"/>
        <v>0.1666666667</v>
      </c>
      <c r="H568" s="78">
        <f>A!$B$3 * 3</f>
        <v>224.9868</v>
      </c>
      <c r="I568" s="78">
        <f>A!$B$2*E568</f>
        <v>0</v>
      </c>
      <c r="J568" s="78">
        <f>F568 * (D568*I568-(A!$B$4*(G568+B568/H568)^(1/2)))</f>
        <v>-2.348482953</v>
      </c>
      <c r="K568" s="79">
        <f>F568 * ((D568+L568)*I568-(A!$B$4*(G568+(B568+J568)/H568)^(1/2)))</f>
        <v>-2.296709259</v>
      </c>
      <c r="L568" s="78">
        <f>F568 * (B568*(A!$B$8-D568)/(A!$B$12*A!$B$10))</f>
        <v>0.001827883119</v>
      </c>
      <c r="M568" s="78">
        <f>F568 * ((B568+J568)*(A!$B$8-(D568+L568))/(A!$B$12*A!$B$10))</f>
        <v>0.001318558789</v>
      </c>
    </row>
    <row r="569">
      <c r="A569" s="70" t="s">
        <v>132</v>
      </c>
      <c r="B569" s="78">
        <f t="shared" si="17"/>
        <v>14.03750051</v>
      </c>
      <c r="C569" s="70" t="s">
        <v>133</v>
      </c>
      <c r="D569" s="80">
        <f t="shared" si="18"/>
        <v>0.8899848998</v>
      </c>
      <c r="E569" s="79">
        <v>0.0</v>
      </c>
      <c r="F569" s="82">
        <v>0.6</v>
      </c>
      <c r="G569" s="77">
        <f t="shared" si="16"/>
        <v>0.1666666667</v>
      </c>
      <c r="H569" s="78">
        <f>A!$B$3 * 3</f>
        <v>224.9868</v>
      </c>
      <c r="I569" s="78">
        <f>A!$B$2*E569</f>
        <v>0</v>
      </c>
      <c r="J569" s="78">
        <f>F569 * (D569*I569-(A!$B$4*(G569+B569/H569)^(1/2)))</f>
        <v>-2.297286309</v>
      </c>
      <c r="K569" s="79">
        <f>F569 * ((D569+L569)*I569-(A!$B$4*(G569+(B569+J569)/H569)^(1/2)))</f>
        <v>-2.245499603</v>
      </c>
      <c r="L569" s="78">
        <f>F569 * (B569*(A!$B$8-D569)/(A!$B$12*A!$B$10))</f>
        <v>0.001355461289</v>
      </c>
      <c r="M569" s="78">
        <f>F569 * ((B569+J569)*(A!$B$8-(D569+L569))/(A!$B$12*A!$B$10))</f>
        <v>0.0009802070889</v>
      </c>
    </row>
    <row r="570">
      <c r="A570" s="70" t="s">
        <v>134</v>
      </c>
      <c r="B570" s="78">
        <f t="shared" si="17"/>
        <v>11.76610756</v>
      </c>
      <c r="C570" s="70" t="s">
        <v>135</v>
      </c>
      <c r="D570" s="80">
        <f t="shared" si="18"/>
        <v>0.891152734</v>
      </c>
      <c r="E570" s="79">
        <v>0.0</v>
      </c>
      <c r="F570" s="82">
        <v>0.6</v>
      </c>
      <c r="G570" s="77">
        <f t="shared" si="16"/>
        <v>0.1666666667</v>
      </c>
      <c r="H570" s="78">
        <f>A!$B$3 * 3</f>
        <v>224.9868</v>
      </c>
      <c r="I570" s="78">
        <f>A!$B$2*E570</f>
        <v>0</v>
      </c>
      <c r="J570" s="78">
        <f>F570 * (D570*I570-(A!$B$4*(G570+B570/H570)^(1/2)))</f>
        <v>-2.246089959</v>
      </c>
      <c r="K570" s="79">
        <f>F570 * ((D570+L570)*I570-(A!$B$4*(G570+(B570+J570)/H570)^(1/2)))</f>
        <v>-2.194289634</v>
      </c>
      <c r="L570" s="78">
        <f>F570 * (B570*(A!$B$8-D570)/(A!$B$12*A!$B$10))</f>
        <v>0.001003653803</v>
      </c>
      <c r="M570" s="78">
        <f>F570 * ((B570+J570)*(A!$B$8-(D570+L570))/(A!$B$12*A!$B$10))</f>
        <v>0.0007199393306</v>
      </c>
    </row>
    <row r="571">
      <c r="A571" s="70" t="s">
        <v>136</v>
      </c>
      <c r="B571" s="78">
        <f t="shared" si="17"/>
        <v>9.545917761</v>
      </c>
      <c r="C571" s="70" t="s">
        <v>137</v>
      </c>
      <c r="D571" s="80">
        <f t="shared" si="18"/>
        <v>0.8920145306</v>
      </c>
      <c r="E571" s="79">
        <v>0.0</v>
      </c>
      <c r="F571" s="82">
        <v>0.6</v>
      </c>
      <c r="G571" s="77">
        <f t="shared" si="16"/>
        <v>0.1666666667</v>
      </c>
      <c r="H571" s="78">
        <f>A!$B$3 * 3</f>
        <v>224.9868</v>
      </c>
      <c r="I571" s="78">
        <f>A!$B$2*E571</f>
        <v>0</v>
      </c>
      <c r="J571" s="78">
        <f>F571 * (D571*I571-(A!$B$4*(G571+B571/H571)^(1/2)))</f>
        <v>-2.194893922</v>
      </c>
      <c r="K571" s="79">
        <f>F571 * ((D571+L571)*I571-(A!$B$4*(G571+(B571+J571)/H571)^(1/2)))</f>
        <v>-2.143079328</v>
      </c>
      <c r="L571" s="78">
        <f>F571 * (B571*(A!$B$8-D571)/(A!$B$12*A!$B$10))</f>
        <v>0.0007349540301</v>
      </c>
      <c r="M571" s="78">
        <f>F571 * ((B571+J571)*(A!$B$8-(D571+L571))/(A!$B$12*A!$B$10))</f>
        <v>0.0005138764866</v>
      </c>
    </row>
    <row r="572">
      <c r="A572" s="70" t="s">
        <v>138</v>
      </c>
      <c r="B572" s="78">
        <f t="shared" si="17"/>
        <v>7.376931136</v>
      </c>
      <c r="C572" s="70" t="s">
        <v>139</v>
      </c>
      <c r="D572" s="80">
        <f t="shared" si="18"/>
        <v>0.8926389458</v>
      </c>
      <c r="E572" s="79">
        <v>0.0</v>
      </c>
      <c r="F572" s="82">
        <v>0.6</v>
      </c>
      <c r="G572" s="77">
        <f t="shared" si="16"/>
        <v>0.1666666667</v>
      </c>
      <c r="H572" s="78">
        <f>A!$B$3 * 3</f>
        <v>224.9868</v>
      </c>
      <c r="I572" s="78">
        <f>A!$B$2*E572</f>
        <v>0</v>
      </c>
      <c r="J572" s="78">
        <f>F572 * (D572*I572-(A!$B$4*(G572+B572/H572)^(1/2)))</f>
        <v>-2.143698222</v>
      </c>
      <c r="K572" s="79">
        <f>F572 * ((D572+L572)*I572-(A!$B$4*(G572+(B572+J572)/H572)^(1/2)))</f>
        <v>-2.09186866</v>
      </c>
      <c r="L572" s="78">
        <f>F572 * (B572*(A!$B$8-D572)/(A!$B$12*A!$B$10))</f>
        <v>0.0005235495357</v>
      </c>
      <c r="M572" s="78">
        <f>F572 * ((B572+J572)*(A!$B$8-(D572+L572))/(A!$B$12*A!$B$10))</f>
        <v>0.0003449925634</v>
      </c>
    </row>
    <row r="573">
      <c r="A573" s="70" t="s">
        <v>140</v>
      </c>
      <c r="B573" s="78">
        <f t="shared" si="17"/>
        <v>5.259147695</v>
      </c>
      <c r="C573" s="70" t="s">
        <v>141</v>
      </c>
      <c r="D573" s="80">
        <f t="shared" si="18"/>
        <v>0.8930732169</v>
      </c>
      <c r="E573" s="79">
        <v>0.0</v>
      </c>
      <c r="F573" s="82">
        <v>0.6</v>
      </c>
      <c r="G573" s="77">
        <f t="shared" si="16"/>
        <v>0.1666666667</v>
      </c>
      <c r="H573" s="78">
        <f>A!$B$3 * 3</f>
        <v>224.9868</v>
      </c>
      <c r="I573" s="78">
        <f>A!$B$2*E573</f>
        <v>0</v>
      </c>
      <c r="J573" s="78">
        <f>F573 * (D573*I573-(A!$B$4*(G573+B573/H573)^(1/2)))</f>
        <v>-2.092502884</v>
      </c>
      <c r="K573" s="79">
        <f>F573 * ((D573+L573)*I573-(A!$B$4*(G573+(B573+J573)/H573)^(1/2)))</f>
        <v>-2.040657603</v>
      </c>
      <c r="L573" s="78">
        <f>F573 * (B573*(A!$B$8-D573)/(A!$B$12*A!$B$10))</f>
        <v>0.0003512278888</v>
      </c>
      <c r="M573" s="78">
        <f>F573 * ((B573+J573)*(A!$B$8-(D573+L573))/(A!$B$12*A!$B$10))</f>
        <v>0.000200758443</v>
      </c>
    </row>
    <row r="574">
      <c r="A574" s="70" t="s">
        <v>142</v>
      </c>
      <c r="B574" s="78">
        <f t="shared" si="17"/>
        <v>3.192567451</v>
      </c>
      <c r="C574" s="70" t="s">
        <v>143</v>
      </c>
      <c r="D574" s="80">
        <f t="shared" si="18"/>
        <v>0.89334921</v>
      </c>
      <c r="E574" s="79">
        <v>0.0</v>
      </c>
      <c r="F574" s="82">
        <v>0.6</v>
      </c>
      <c r="G574" s="77">
        <f t="shared" si="16"/>
        <v>0.1666666667</v>
      </c>
      <c r="H574" s="78">
        <f>A!$B$3 * 3</f>
        <v>224.9868</v>
      </c>
      <c r="I574" s="78">
        <f>A!$B$2*E574</f>
        <v>0</v>
      </c>
      <c r="J574" s="78">
        <f>F574 * (D574*I574-(A!$B$4*(G574+B574/H574)^(1/2)))</f>
        <v>-2.041307935</v>
      </c>
      <c r="K574" s="79">
        <f>F574 * ((D574+L574)*I574-(A!$B$4*(G574+(B574+J574)/H574)^(1/2)))</f>
        <v>-1.989446127</v>
      </c>
      <c r="L574" s="78">
        <f>F574 * (B574*(A!$B$8-D574)/(A!$B$12*A!$B$10))</f>
        <v>0.0002047176792</v>
      </c>
      <c r="M574" s="78">
        <f>F574 * ((B574+J574)*(A!$B$8-(D574+L574))/(A!$B$12*A!$B$10))</f>
        <v>0.00007155013199</v>
      </c>
    </row>
    <row r="575">
      <c r="A575" s="83" t="s">
        <v>144</v>
      </c>
      <c r="B575" s="78">
        <f t="shared" si="17"/>
        <v>1.17719042</v>
      </c>
      <c r="C575" s="70" t="s">
        <v>145</v>
      </c>
      <c r="D575" s="80">
        <f t="shared" si="18"/>
        <v>0.893487344</v>
      </c>
      <c r="E575" s="79">
        <v>0.0</v>
      </c>
      <c r="F575" s="82">
        <v>0.6</v>
      </c>
      <c r="G575" s="77">
        <f t="shared" si="16"/>
        <v>0.1666666667</v>
      </c>
      <c r="H575" s="78">
        <f>A!$B$3 * 3</f>
        <v>224.9868</v>
      </c>
      <c r="I575" s="78">
        <f>A!$B$2*E575</f>
        <v>0</v>
      </c>
      <c r="J575" s="78">
        <f>F575 * (D575*I575-(A!$B$4*(G575+B575/H575)^(1/2)))</f>
        <v>-1.990113407</v>
      </c>
      <c r="K575" s="79">
        <f>F575 * ((D575+L575)*I575-(A!$B$4*(G575+(B575+J575)/H575)^(1/2)))</f>
        <v>-1.938234197</v>
      </c>
      <c r="L575" s="78">
        <f>F575 * (B575*(A!$B$8-D575)/(A!$B$12*A!$B$10))</f>
        <v>0.0000739174366</v>
      </c>
      <c r="M575" s="78">
        <f>F575 * ((B575+J575)*(A!$B$8-(D575+L575))/(A!$B$12*A!$B$10))</f>
        <v>-0.00005046522741</v>
      </c>
    </row>
    <row r="576">
      <c r="A576" s="70" t="s">
        <v>146</v>
      </c>
      <c r="B576" s="78">
        <f t="shared" si="17"/>
        <v>-0.7869833818</v>
      </c>
      <c r="C576" s="70" t="s">
        <v>147</v>
      </c>
      <c r="D576" s="80">
        <f t="shared" si="18"/>
        <v>0.8934990701</v>
      </c>
      <c r="E576" s="79">
        <v>0.0</v>
      </c>
      <c r="F576" s="82">
        <v>0.6</v>
      </c>
      <c r="G576" s="77">
        <f t="shared" si="16"/>
        <v>0.1666666667</v>
      </c>
      <c r="H576" s="78">
        <f>A!$B$3 * 3</f>
        <v>224.9868</v>
      </c>
      <c r="I576" s="78">
        <f>A!$B$2*E576</f>
        <v>0</v>
      </c>
      <c r="J576" s="78">
        <f>F576 * (D576*I576-(A!$B$4*(G576+B576/H576)^(1/2)))</f>
        <v>-1.938919331</v>
      </c>
      <c r="K576" s="79">
        <f>F576 * ((D576+L576)*I576-(A!$B$4*(G576+(B576+J576)/H576)^(1/2)))</f>
        <v>-1.887021777</v>
      </c>
      <c r="L576" s="78">
        <f>F576 * (B576*(A!$B$8-D576)/(A!$B$12*A!$B$10))</f>
        <v>-0.00004932681605</v>
      </c>
      <c r="M576" s="78">
        <f>F576 * ((B576+J576)*(A!$B$8-(D576+L576))/(A!$B$12*A!$B$10))</f>
        <v>-0.0001721514606</v>
      </c>
    </row>
    <row r="577">
      <c r="A577" s="60"/>
      <c r="B577" s="78"/>
      <c r="C577" s="60"/>
      <c r="D577" s="78"/>
      <c r="E577" s="78"/>
      <c r="F577" s="82"/>
      <c r="G577" s="77"/>
      <c r="H577" s="78"/>
      <c r="I577" s="78"/>
      <c r="J577" s="78"/>
      <c r="K577" s="78"/>
      <c r="L577" s="78"/>
      <c r="M577" s="78"/>
    </row>
    <row r="578">
      <c r="A578" s="60"/>
      <c r="B578" s="78"/>
      <c r="C578" s="60"/>
      <c r="D578" s="78"/>
      <c r="E578" s="78"/>
      <c r="F578" s="82"/>
      <c r="G578" s="77"/>
      <c r="H578" s="78"/>
      <c r="I578" s="78"/>
      <c r="J578" s="78"/>
      <c r="K578" s="78"/>
      <c r="L578" s="78"/>
      <c r="M578" s="78"/>
    </row>
    <row r="586">
      <c r="A586" s="24" t="s">
        <v>78</v>
      </c>
      <c r="B586" s="24">
        <v>6.0</v>
      </c>
      <c r="C586" s="60"/>
      <c r="D586" s="60"/>
      <c r="E586" s="60"/>
      <c r="F586" s="60"/>
      <c r="G586" s="67"/>
      <c r="H586" s="60"/>
      <c r="I586" s="60"/>
      <c r="J586" s="60"/>
      <c r="K586" s="60"/>
      <c r="L586" s="60"/>
      <c r="M586" s="60"/>
    </row>
    <row r="587">
      <c r="A587" s="24" t="s">
        <v>79</v>
      </c>
      <c r="B587" s="24">
        <f>26.4/1000</f>
        <v>0.0264</v>
      </c>
      <c r="C587" s="60"/>
      <c r="D587" s="60"/>
      <c r="E587" s="60"/>
      <c r="F587" s="60"/>
      <c r="G587" s="67"/>
      <c r="H587" s="60"/>
      <c r="I587" s="60"/>
      <c r="J587" s="60"/>
      <c r="K587" s="60"/>
      <c r="L587" s="60"/>
      <c r="M587" s="60"/>
    </row>
    <row r="588">
      <c r="A588" s="60"/>
      <c r="B588" s="60"/>
      <c r="C588" s="60"/>
      <c r="D588" s="60"/>
      <c r="E588" s="60"/>
      <c r="F588" s="60"/>
      <c r="G588" s="67"/>
      <c r="H588" s="60"/>
      <c r="I588" s="60"/>
      <c r="J588" s="60"/>
      <c r="K588" s="60"/>
      <c r="L588" s="60"/>
      <c r="M588" s="60"/>
    </row>
    <row r="589">
      <c r="A589" s="60"/>
      <c r="B589" s="60"/>
      <c r="C589" s="60"/>
      <c r="D589" s="60"/>
      <c r="E589" s="60"/>
      <c r="F589" s="60"/>
      <c r="G589" s="67"/>
      <c r="H589" s="60"/>
      <c r="I589" s="60"/>
      <c r="J589" s="60"/>
      <c r="K589" s="60"/>
      <c r="L589" s="60"/>
      <c r="M589" s="60"/>
    </row>
    <row r="590">
      <c r="A590" s="60"/>
      <c r="B590" s="60"/>
      <c r="C590" s="60"/>
      <c r="D590" s="68"/>
      <c r="E590" s="69" t="s">
        <v>92</v>
      </c>
    </row>
    <row r="591">
      <c r="A591" s="70" t="s">
        <v>93</v>
      </c>
      <c r="B591" s="60"/>
      <c r="C591" s="70" t="s">
        <v>94</v>
      </c>
      <c r="D591" s="68"/>
      <c r="E591" s="71" t="s">
        <v>95</v>
      </c>
      <c r="F591" s="72" t="s">
        <v>96</v>
      </c>
      <c r="G591" s="67" t="s">
        <v>97</v>
      </c>
      <c r="H591" s="60" t="s">
        <v>98</v>
      </c>
      <c r="I591" s="60" t="s">
        <v>99</v>
      </c>
      <c r="J591" s="60" t="s">
        <v>638</v>
      </c>
      <c r="K591" s="60" t="s">
        <v>639</v>
      </c>
      <c r="L591" s="60" t="s">
        <v>640</v>
      </c>
      <c r="M591" s="60" t="s">
        <v>641</v>
      </c>
    </row>
    <row r="592">
      <c r="A592" s="70" t="s">
        <v>102</v>
      </c>
      <c r="B592" s="73">
        <v>0.0</v>
      </c>
      <c r="C592" s="70" t="s">
        <v>103</v>
      </c>
      <c r="D592" s="74">
        <v>0.6</v>
      </c>
      <c r="E592" s="75">
        <v>0.0264</v>
      </c>
      <c r="F592" s="76">
        <v>0.6</v>
      </c>
      <c r="G592" s="77">
        <f t="shared" ref="G592:G621" si="19">0.5/3</f>
        <v>0.1666666667</v>
      </c>
      <c r="H592" s="78">
        <f>A!$B$3 * 3</f>
        <v>224.9868</v>
      </c>
      <c r="I592" s="78">
        <f>A!$B$2*E592</f>
        <v>16.27924813</v>
      </c>
      <c r="J592" s="78">
        <f>F592 * (D592*I592-(A!$B$4*(G592+B592/H592)^(1/2)))</f>
        <v>3.900937532</v>
      </c>
      <c r="K592" s="79">
        <f>F592 * ((D592+L592)*I592-(A!$B$4*(G592+(B592+J592)/H592)^(1/2)))</f>
        <v>3.801529705</v>
      </c>
      <c r="L592" s="78">
        <f>F592 * (B592*(A!$B$8-D592)/(A!$B$12*A!$B$10))</f>
        <v>0</v>
      </c>
      <c r="M592" s="78">
        <f>F592 * ((B592+J592)*(A!$B$8-(D592+L592))/(A!$B$12*A!$B$10))</f>
        <v>0.0112832</v>
      </c>
    </row>
    <row r="593">
      <c r="A593" s="70" t="s">
        <v>104</v>
      </c>
      <c r="B593" s="78">
        <f t="shared" ref="B593:B621" si="20">B592 + (J592+K592)/2</f>
        <v>3.851233618</v>
      </c>
      <c r="C593" s="70" t="s">
        <v>105</v>
      </c>
      <c r="D593" s="80">
        <f t="shared" ref="D593:D621" si="21">D592 + (L592+M592)/2</f>
        <v>0.6056416</v>
      </c>
      <c r="E593" s="75">
        <v>0.0264</v>
      </c>
      <c r="F593" s="76">
        <v>0.6</v>
      </c>
      <c r="G593" s="77">
        <f t="shared" si="19"/>
        <v>0.1666666667</v>
      </c>
      <c r="H593" s="78">
        <f>A!$B$3 * 3</f>
        <v>224.9868</v>
      </c>
      <c r="I593" s="78">
        <f>A!$B$2*E593</f>
        <v>16.27924813</v>
      </c>
      <c r="J593" s="78">
        <f>F593 * (D593*I593-(A!$B$4*(G593+B593/H593)^(1/2)))</f>
        <v>3.857870712</v>
      </c>
      <c r="K593" s="79">
        <f>F593 * ((D593+L593)*I593-(A!$B$4*(G593+(B593+J593)/H593)^(1/2)))</f>
        <v>3.870775119</v>
      </c>
      <c r="L593" s="78">
        <f>F593 * (B593*(A!$B$8-D593)/(A!$B$12*A!$B$10))</f>
        <v>0.01092995398</v>
      </c>
      <c r="M593" s="78">
        <f>F593 * ((B593+J593)*(A!$B$8-(D593+L593))/(A!$B$12*A!$B$10))</f>
        <v>0.02106635482</v>
      </c>
    </row>
    <row r="594">
      <c r="A594" s="70" t="s">
        <v>106</v>
      </c>
      <c r="B594" s="78">
        <f t="shared" si="20"/>
        <v>7.715556534</v>
      </c>
      <c r="C594" s="70" t="s">
        <v>107</v>
      </c>
      <c r="D594" s="80">
        <f t="shared" si="21"/>
        <v>0.6216397544</v>
      </c>
      <c r="E594" s="75">
        <v>0.0264</v>
      </c>
      <c r="F594" s="76">
        <v>0.6</v>
      </c>
      <c r="G594" s="77">
        <f t="shared" si="19"/>
        <v>0.1666666667</v>
      </c>
      <c r="H594" s="78">
        <f>A!$B$3 * 3</f>
        <v>224.9868</v>
      </c>
      <c r="I594" s="78">
        <f>A!$B$2*E594</f>
        <v>16.27924813</v>
      </c>
      <c r="J594" s="78">
        <f>F594 * (D594*I594-(A!$B$4*(G594+B594/H594)^(1/2)))</f>
        <v>3.920125474</v>
      </c>
      <c r="K594" s="79">
        <f>F594 * ((D594+L594)*I594-(A!$B$4*(G594+(B594+J594)/H594)^(1/2)))</f>
        <v>4.031038262</v>
      </c>
      <c r="L594" s="78">
        <f>F594 * (B594*(A!$B$8-D594)/(A!$B$12*A!$B$10))</f>
        <v>0.02070696763</v>
      </c>
      <c r="M594" s="78">
        <f>F594 * ((B594+J594)*(A!$B$8-(D594+L594))/(A!$B$12*A!$B$10))</f>
        <v>0.02890477226</v>
      </c>
    </row>
    <row r="595">
      <c r="A595" s="70" t="s">
        <v>108</v>
      </c>
      <c r="B595" s="78">
        <f t="shared" si="20"/>
        <v>11.6911384</v>
      </c>
      <c r="C595" s="70" t="s">
        <v>109</v>
      </c>
      <c r="D595" s="80">
        <f t="shared" si="21"/>
        <v>0.6464456243</v>
      </c>
      <c r="E595" s="75">
        <v>0.0264</v>
      </c>
      <c r="F595" s="76">
        <v>0.6</v>
      </c>
      <c r="G595" s="77">
        <f t="shared" si="19"/>
        <v>0.1666666667</v>
      </c>
      <c r="H595" s="78">
        <f>A!$B$3 * 3</f>
        <v>224.9868</v>
      </c>
      <c r="I595" s="78">
        <f>A!$B$2*E595</f>
        <v>16.27924813</v>
      </c>
      <c r="J595" s="78">
        <f>F595 * (D595*I595-(A!$B$4*(G595+B595/H595)^(1/2)))</f>
        <v>4.069808959</v>
      </c>
      <c r="K595" s="79">
        <f>F595 * ((D595+L595)*I595-(A!$B$4*(G595+(B595+J595)/H595)^(1/2)))</f>
        <v>4.257967327</v>
      </c>
      <c r="L595" s="78">
        <f>F595 * (B595*(A!$B$8-D595)/(A!$B$12*A!$B$10))</f>
        <v>0.02858050823</v>
      </c>
      <c r="M595" s="78">
        <f>F595 * ((B595+J595)*(A!$B$8-(D595+L595))/(A!$B$12*A!$B$10))</f>
        <v>0.03418664078</v>
      </c>
    </row>
    <row r="596">
      <c r="A596" s="70" t="s">
        <v>110</v>
      </c>
      <c r="B596" s="78">
        <f t="shared" si="20"/>
        <v>15.85502655</v>
      </c>
      <c r="C596" s="70" t="s">
        <v>111</v>
      </c>
      <c r="D596" s="80">
        <f t="shared" si="21"/>
        <v>0.6778291989</v>
      </c>
      <c r="E596" s="75">
        <v>0.0264</v>
      </c>
      <c r="F596" s="76">
        <v>0.6</v>
      </c>
      <c r="G596" s="77">
        <f t="shared" si="19"/>
        <v>0.1666666667</v>
      </c>
      <c r="H596" s="78">
        <f>A!$B$3 * 3</f>
        <v>224.9868</v>
      </c>
      <c r="I596" s="78">
        <f>A!$B$2*E596</f>
        <v>16.27924813</v>
      </c>
      <c r="J596" s="78">
        <f>F596 * (D596*I596-(A!$B$4*(G596+B596/H596)^(1/2)))</f>
        <v>4.283284649</v>
      </c>
      <c r="K596" s="79">
        <f>F596 * ((D596+L596)*I596-(A!$B$4*(G596+(B596+J596)/H596)^(1/2)))</f>
        <v>4.522995732</v>
      </c>
      <c r="L596" s="78">
        <f>F596 * (B596*(A!$B$8-D596)/(A!$B$12*A!$B$10))</f>
        <v>0.03396221371</v>
      </c>
      <c r="M596" s="78">
        <f>F596 * ((B596+J596)*(A!$B$8-(D596+L596))/(A!$B$12*A!$B$10))</f>
        <v>0.036543027</v>
      </c>
    </row>
    <row r="597">
      <c r="A597" s="70" t="s">
        <v>112</v>
      </c>
      <c r="B597" s="78">
        <f t="shared" si="20"/>
        <v>20.25816674</v>
      </c>
      <c r="C597" s="70" t="s">
        <v>113</v>
      </c>
      <c r="D597" s="80">
        <f t="shared" si="21"/>
        <v>0.7130818192</v>
      </c>
      <c r="E597" s="75">
        <v>0.0264</v>
      </c>
      <c r="F597" s="76">
        <v>0.6</v>
      </c>
      <c r="G597" s="77">
        <f t="shared" si="19"/>
        <v>0.1666666667</v>
      </c>
      <c r="H597" s="78">
        <f>A!$B$3 * 3</f>
        <v>224.9868</v>
      </c>
      <c r="I597" s="78">
        <f>A!$B$2*E597</f>
        <v>16.27924813</v>
      </c>
      <c r="J597" s="78">
        <f>F597 * (D597*I597-(A!$B$4*(G597+B597/H597)^(1/2)))</f>
        <v>4.533075095</v>
      </c>
      <c r="K597" s="79">
        <f>F597 * ((D597+L597)*I597-(A!$B$4*(G597+(B597+J597)/H597)^(1/2)))</f>
        <v>4.796036749</v>
      </c>
      <c r="L597" s="78">
        <f>F597 * (B597*(A!$B$8-D597)/(A!$B$12*A!$B$10))</f>
        <v>0.03650847755</v>
      </c>
      <c r="M597" s="78">
        <f>F597 * ((B597+J597)*(A!$B$8-(D597+L597))/(A!$B$12*A!$B$10))</f>
        <v>0.03595143021</v>
      </c>
    </row>
    <row r="598">
      <c r="A598" s="70" t="s">
        <v>114</v>
      </c>
      <c r="B598" s="78">
        <f t="shared" si="20"/>
        <v>24.92272266</v>
      </c>
      <c r="C598" s="70" t="s">
        <v>115</v>
      </c>
      <c r="D598" s="80">
        <f t="shared" si="21"/>
        <v>0.7493117731</v>
      </c>
      <c r="E598" s="75">
        <v>0.0264</v>
      </c>
      <c r="F598" s="76">
        <v>0.6</v>
      </c>
      <c r="G598" s="77">
        <f t="shared" si="19"/>
        <v>0.1666666667</v>
      </c>
      <c r="H598" s="78">
        <f>A!$B$3 * 3</f>
        <v>224.9868</v>
      </c>
      <c r="I598" s="78">
        <f>A!$B$2*E598</f>
        <v>16.27924813</v>
      </c>
      <c r="J598" s="78">
        <f>F598 * (D598*I598-(A!$B$4*(G598+B598/H598)^(1/2)))</f>
        <v>4.790652095</v>
      </c>
      <c r="K598" s="79">
        <f>F598 * ((D598+L598)*I598-(A!$B$4*(G598+(B598+J598)/H598)^(1/2)))</f>
        <v>5.049098346</v>
      </c>
      <c r="L598" s="78">
        <f>F598 * (B598*(A!$B$8-D598)/(A!$B$12*A!$B$10))</f>
        <v>0.03620902604</v>
      </c>
      <c r="M598" s="78">
        <f>F598 * ((B598+J598)*(A!$B$8-(D598+L598))/(A!$B$12*A!$B$10))</f>
        <v>0.03279597944</v>
      </c>
    </row>
    <row r="599">
      <c r="A599" s="70" t="s">
        <v>116</v>
      </c>
      <c r="B599" s="78">
        <f t="shared" si="20"/>
        <v>29.84259788</v>
      </c>
      <c r="C599" s="70" t="s">
        <v>117</v>
      </c>
      <c r="D599" s="80">
        <f t="shared" si="21"/>
        <v>0.7838142758</v>
      </c>
      <c r="E599" s="75">
        <v>0.0264</v>
      </c>
      <c r="F599" s="76">
        <v>0.6</v>
      </c>
      <c r="G599" s="77">
        <f t="shared" si="19"/>
        <v>0.1666666667</v>
      </c>
      <c r="H599" s="78">
        <f>A!$B$3 * 3</f>
        <v>224.9868</v>
      </c>
      <c r="I599" s="78">
        <f>A!$B$2*E599</f>
        <v>16.27924813</v>
      </c>
      <c r="J599" s="78">
        <f>F599 * (D599*I599-(A!$B$4*(G599+B599/H599)^(1/2)))</f>
        <v>5.029908966</v>
      </c>
      <c r="K599" s="79">
        <f>F599 * ((D599+L599)*I599-(A!$B$4*(G599+(B599+J599)/H599)^(1/2)))</f>
        <v>5.260126177</v>
      </c>
      <c r="L599" s="78">
        <f>F599 * (B599*(A!$B$8-D599)/(A!$B$12*A!$B$10))</f>
        <v>0.0334296194</v>
      </c>
      <c r="M599" s="78">
        <f>F599 * ((B599+J599)*(A!$B$8-(D599+L599))/(A!$B$12*A!$B$10))</f>
        <v>0.02782436392</v>
      </c>
    </row>
    <row r="600">
      <c r="A600" s="70" t="s">
        <v>118</v>
      </c>
      <c r="B600" s="78">
        <f t="shared" si="20"/>
        <v>34.98761545</v>
      </c>
      <c r="C600" s="70" t="s">
        <v>119</v>
      </c>
      <c r="D600" s="80">
        <f t="shared" si="21"/>
        <v>0.8144412675</v>
      </c>
      <c r="E600" s="75">
        <v>0.0264</v>
      </c>
      <c r="F600" s="76">
        <v>0.6</v>
      </c>
      <c r="G600" s="77">
        <f t="shared" si="19"/>
        <v>0.1666666667</v>
      </c>
      <c r="H600" s="78">
        <f>A!$B$3 * 3</f>
        <v>224.9868</v>
      </c>
      <c r="I600" s="78">
        <f>A!$B$2*E600</f>
        <v>16.27924813</v>
      </c>
      <c r="J600" s="78">
        <f>F600 * (D600*I600-(A!$B$4*(G600+B600/H600)^(1/2)))</f>
        <v>5.230587222</v>
      </c>
      <c r="K600" s="79">
        <f>F600 * ((D600+L600)*I600-(A!$B$4*(G600+(B600+J600)/H600)^(1/2)))</f>
        <v>5.415905663</v>
      </c>
      <c r="L600" s="78">
        <f>F600 * (B600*(A!$B$8-D600)/(A!$B$12*A!$B$10))</f>
        <v>0.02886162122</v>
      </c>
      <c r="M600" s="78">
        <f>F600 * ((B600+J600)*(A!$B$8-(D600+L600))/(A!$B$12*A!$B$10))</f>
        <v>0.0219849573</v>
      </c>
    </row>
    <row r="601">
      <c r="A601" s="70" t="s">
        <v>120</v>
      </c>
      <c r="B601" s="78">
        <f t="shared" si="20"/>
        <v>40.31086189</v>
      </c>
      <c r="C601" s="70" t="s">
        <v>121</v>
      </c>
      <c r="D601" s="80">
        <f t="shared" si="21"/>
        <v>0.8398645567</v>
      </c>
      <c r="E601" s="75">
        <v>0.0264</v>
      </c>
      <c r="F601" s="76">
        <v>0.6</v>
      </c>
      <c r="G601" s="77">
        <f t="shared" si="19"/>
        <v>0.1666666667</v>
      </c>
      <c r="H601" s="78">
        <f>A!$B$3 * 3</f>
        <v>224.9868</v>
      </c>
      <c r="I601" s="78">
        <f>A!$B$2*E601</f>
        <v>16.27924813</v>
      </c>
      <c r="J601" s="78">
        <f>F601 * (D601*I601-(A!$B$4*(G601+B601/H601)^(1/2)))</f>
        <v>5.38064032</v>
      </c>
      <c r="K601" s="79">
        <f>F601 * ((D601+L601)*I601-(A!$B$4*(G601+(B601+J601)/H601)^(1/2)))</f>
        <v>5.512957559</v>
      </c>
      <c r="L601" s="78">
        <f>F601 * (B601*(A!$B$8-D601)/(A!$B$12*A!$B$10))</f>
        <v>0.0233719332</v>
      </c>
      <c r="M601" s="78">
        <f>F601 * ((B601+J601)*(A!$B$8-(D601+L601))/(A!$B$12*A!$B$10))</f>
        <v>0.01619550305</v>
      </c>
    </row>
    <row r="602">
      <c r="A602" s="70" t="s">
        <v>122</v>
      </c>
      <c r="B602" s="81">
        <f t="shared" si="20"/>
        <v>45.75766083</v>
      </c>
      <c r="C602" s="70" t="s">
        <v>123</v>
      </c>
      <c r="D602" s="80">
        <f t="shared" si="21"/>
        <v>0.8596482749</v>
      </c>
      <c r="E602" s="79">
        <v>0.0</v>
      </c>
      <c r="F602" s="82">
        <v>0.6</v>
      </c>
      <c r="G602" s="77">
        <f t="shared" si="19"/>
        <v>0.1666666667</v>
      </c>
      <c r="H602" s="78">
        <f>A!$B$3 * 3</f>
        <v>224.9868</v>
      </c>
      <c r="I602" s="78">
        <f>A!$B$2*E602</f>
        <v>0</v>
      </c>
      <c r="J602" s="78">
        <f>F602 * (D602*I602-(A!$B$4*(G602+B602/H602)^(1/2)))</f>
        <v>-2.919907425</v>
      </c>
      <c r="K602" s="79">
        <f>F602 * ((D602+L602)*I602-(A!$B$4*(G602+(B602+J602)/H602)^(1/2)))</f>
        <v>-2.868247428</v>
      </c>
      <c r="L602" s="78">
        <f>F602 * (B602*(A!$B$8-D602)/(A!$B$12*A!$B$10))</f>
        <v>0.01780196559</v>
      </c>
      <c r="M602" s="78">
        <f>F602 * ((B602+J602)*(A!$B$8-(D602+L602))/(A!$B$12*A!$B$10))</f>
        <v>0.009313451076</v>
      </c>
    </row>
    <row r="603">
      <c r="A603" s="70" t="s">
        <v>124</v>
      </c>
      <c r="B603" s="78">
        <f t="shared" si="20"/>
        <v>42.86358341</v>
      </c>
      <c r="C603" s="70" t="s">
        <v>125</v>
      </c>
      <c r="D603" s="80">
        <f t="shared" si="21"/>
        <v>0.8732059832</v>
      </c>
      <c r="E603" s="79">
        <v>0.0</v>
      </c>
      <c r="F603" s="82">
        <v>0.6</v>
      </c>
      <c r="G603" s="77">
        <f t="shared" si="19"/>
        <v>0.1666666667</v>
      </c>
      <c r="H603" s="78">
        <f>A!$B$3 * 3</f>
        <v>224.9868</v>
      </c>
      <c r="I603" s="78">
        <f>A!$B$2*E603</f>
        <v>0</v>
      </c>
      <c r="J603" s="78">
        <f>F603 * (D603*I603-(A!$B$4*(G603+B603/H603)^(1/2)))</f>
        <v>-2.8687085</v>
      </c>
      <c r="K603" s="79">
        <f>F603 * ((D603+L603)*I603-(A!$B$4*(G603+(B603+J603)/H603)^(1/2)))</f>
        <v>-2.817040197</v>
      </c>
      <c r="L603" s="78">
        <f>F603 * (B603*(A!$B$8-D603)/(A!$B$12*A!$B$10))</f>
        <v>0.01107307742</v>
      </c>
      <c r="M603" s="78">
        <f>F603 * ((B603+J603)*(A!$B$8-(D603+L603))/(A!$B$12*A!$B$10))</f>
        <v>0.006062124782</v>
      </c>
    </row>
    <row r="604">
      <c r="A604" s="70" t="s">
        <v>126</v>
      </c>
      <c r="B604" s="78">
        <f t="shared" si="20"/>
        <v>40.02070906</v>
      </c>
      <c r="C604" s="70" t="s">
        <v>127</v>
      </c>
      <c r="D604" s="80">
        <f t="shared" si="21"/>
        <v>0.8817735843</v>
      </c>
      <c r="E604" s="79">
        <v>0.0</v>
      </c>
      <c r="F604" s="82">
        <v>0.6</v>
      </c>
      <c r="G604" s="77">
        <f t="shared" si="19"/>
        <v>0.1666666667</v>
      </c>
      <c r="H604" s="78">
        <f>A!$B$3 * 3</f>
        <v>224.9868</v>
      </c>
      <c r="I604" s="78">
        <f>A!$B$2*E604</f>
        <v>0</v>
      </c>
      <c r="J604" s="78">
        <f>F604 * (D604*I604-(A!$B$4*(G604+B604/H604)^(1/2)))</f>
        <v>-2.817509724</v>
      </c>
      <c r="K604" s="79">
        <f>F604 * ((D604+L604)*I604-(A!$B$4*(G604+(B604+J604)/H604)^(1/2)))</f>
        <v>-2.765832808</v>
      </c>
      <c r="L604" s="78">
        <f>F604 * (B604*(A!$B$8-D604)/(A!$B$12*A!$B$10))</f>
        <v>0.007032797067</v>
      </c>
      <c r="M604" s="78">
        <f>F604 * ((B604+J604)*(A!$B$8-(D604+L604))/(A!$B$12*A!$B$10))</f>
        <v>0.004015067319</v>
      </c>
    </row>
    <row r="605">
      <c r="A605" s="70" t="s">
        <v>128</v>
      </c>
      <c r="B605" s="78">
        <f t="shared" si="20"/>
        <v>37.22903779</v>
      </c>
      <c r="C605" s="70" t="s">
        <v>129</v>
      </c>
      <c r="D605" s="80">
        <f t="shared" si="21"/>
        <v>0.8872975165</v>
      </c>
      <c r="E605" s="79">
        <v>0.0</v>
      </c>
      <c r="F605" s="82">
        <v>0.6</v>
      </c>
      <c r="G605" s="77">
        <f t="shared" si="19"/>
        <v>0.1666666667</v>
      </c>
      <c r="H605" s="78">
        <f>A!$B$3 * 3</f>
        <v>224.9868</v>
      </c>
      <c r="I605" s="78">
        <f>A!$B$2*E605</f>
        <v>0</v>
      </c>
      <c r="J605" s="78">
        <f>F605 * (D605*I605-(A!$B$4*(G605+B605/H605)^(1/2)))</f>
        <v>-2.766311106</v>
      </c>
      <c r="K605" s="79">
        <f>F605 * ((D605+L605)*I605-(A!$B$4*(G605+(B605+J605)/H605)^(1/2)))</f>
        <v>-2.714625252</v>
      </c>
      <c r="L605" s="78">
        <f>F605 * (B605*(A!$B$8-D605)/(A!$B$12*A!$B$10))</f>
        <v>0.004559450312</v>
      </c>
      <c r="M605" s="78">
        <f>F605 * ((B605+J605)*(A!$B$8-(D605+L605))/(A!$B$12*A!$B$10))</f>
        <v>0.002705689004</v>
      </c>
    </row>
    <row r="606">
      <c r="A606" s="70" t="s">
        <v>130</v>
      </c>
      <c r="B606" s="78">
        <f t="shared" si="20"/>
        <v>34.48856961</v>
      </c>
      <c r="C606" s="70" t="s">
        <v>131</v>
      </c>
      <c r="D606" s="80">
        <f t="shared" si="21"/>
        <v>0.8909300862</v>
      </c>
      <c r="E606" s="79">
        <v>0.0</v>
      </c>
      <c r="F606" s="82">
        <v>0.6</v>
      </c>
      <c r="G606" s="77">
        <f t="shared" si="19"/>
        <v>0.1666666667</v>
      </c>
      <c r="H606" s="78">
        <f>A!$B$3 * 3</f>
        <v>224.9868</v>
      </c>
      <c r="I606" s="78">
        <f>A!$B$2*E606</f>
        <v>0</v>
      </c>
      <c r="J606" s="78">
        <f>F606 * (D606*I606-(A!$B$4*(G606+B606/H606)^(1/2)))</f>
        <v>-2.715112655</v>
      </c>
      <c r="K606" s="79">
        <f>F606 * ((D606+L606)*I606-(A!$B$4*(G606+(B606+J606)/H606)^(1/2)))</f>
        <v>-2.663417519</v>
      </c>
      <c r="L606" s="78">
        <f>F606 * (B606*(A!$B$8-D606)/(A!$B$12*A!$B$10))</f>
        <v>0.00301592391</v>
      </c>
      <c r="M606" s="78">
        <f>F606 * ((B606+J606)*(A!$B$8-(D606+L606))/(A!$B$12*A!$B$10))</f>
        <v>0.001854591219</v>
      </c>
    </row>
    <row r="607">
      <c r="A607" s="70" t="s">
        <v>132</v>
      </c>
      <c r="B607" s="78">
        <f t="shared" si="20"/>
        <v>31.79930452</v>
      </c>
      <c r="C607" s="70" t="s">
        <v>133</v>
      </c>
      <c r="D607" s="80">
        <f t="shared" si="21"/>
        <v>0.8933653437</v>
      </c>
      <c r="E607" s="79">
        <v>0.0</v>
      </c>
      <c r="F607" s="82">
        <v>0.6</v>
      </c>
      <c r="G607" s="77">
        <f t="shared" si="19"/>
        <v>0.1666666667</v>
      </c>
      <c r="H607" s="78">
        <f>A!$B$3 * 3</f>
        <v>224.9868</v>
      </c>
      <c r="I607" s="78">
        <f>A!$B$2*E607</f>
        <v>0</v>
      </c>
      <c r="J607" s="78">
        <f>F607 * (D607*I607-(A!$B$4*(G607+B607/H607)^(1/2)))</f>
        <v>-2.663914381</v>
      </c>
      <c r="K607" s="79">
        <f>F607 * ((D607+L607)*I607-(A!$B$4*(G607+(B607+J607)/H607)^(1/2)))</f>
        <v>-2.612209599</v>
      </c>
      <c r="L607" s="78">
        <f>F607 * (B607*(A!$B$8-D607)/(A!$B$12*A!$B$10))</f>
        <v>0.002034127101</v>
      </c>
      <c r="M607" s="78">
        <f>F607 * ((B607+J607)*(A!$B$8-(D607+L607))/(A!$B$12*A!$B$10))</f>
        <v>0.001292321779</v>
      </c>
    </row>
    <row r="608">
      <c r="A608" s="70" t="s">
        <v>134</v>
      </c>
      <c r="B608" s="78">
        <f t="shared" si="20"/>
        <v>29.16124253</v>
      </c>
      <c r="C608" s="70" t="s">
        <v>135</v>
      </c>
      <c r="D608" s="80">
        <f t="shared" si="21"/>
        <v>0.8950285682</v>
      </c>
      <c r="E608" s="79">
        <v>0.0</v>
      </c>
      <c r="F608" s="82">
        <v>0.6</v>
      </c>
      <c r="G608" s="77">
        <f t="shared" si="19"/>
        <v>0.1666666667</v>
      </c>
      <c r="H608" s="78">
        <f>A!$B$3 * 3</f>
        <v>224.9868</v>
      </c>
      <c r="I608" s="78">
        <f>A!$B$2*E608</f>
        <v>0</v>
      </c>
      <c r="J608" s="78">
        <f>F608 * (D608*I608-(A!$B$4*(G608+B608/H608)^(1/2)))</f>
        <v>-2.612716294</v>
      </c>
      <c r="K608" s="79">
        <f>F608 * ((D608+L608)*I608-(A!$B$4*(G608+(B608+J608)/H608)^(1/2)))</f>
        <v>-2.561001481</v>
      </c>
      <c r="L608" s="78">
        <f>F608 * (B608*(A!$B$8-D608)/(A!$B$12*A!$B$10))</f>
        <v>0.001397750159</v>
      </c>
      <c r="M608" s="78">
        <f>F608 * ((B608+J608)*(A!$B$8-(D608+L608))/(A!$B$12*A!$B$10))</f>
        <v>0.0009147413671</v>
      </c>
    </row>
    <row r="609">
      <c r="A609" s="70" t="s">
        <v>136</v>
      </c>
      <c r="B609" s="78">
        <f t="shared" si="20"/>
        <v>26.57438365</v>
      </c>
      <c r="C609" s="70" t="s">
        <v>137</v>
      </c>
      <c r="D609" s="80">
        <f t="shared" si="21"/>
        <v>0.8961848139</v>
      </c>
      <c r="E609" s="79">
        <v>0.0</v>
      </c>
      <c r="F609" s="82">
        <v>0.6</v>
      </c>
      <c r="G609" s="77">
        <f t="shared" si="19"/>
        <v>0.1666666667</v>
      </c>
      <c r="H609" s="78">
        <f>A!$B$3 * 3</f>
        <v>224.9868</v>
      </c>
      <c r="I609" s="78">
        <f>A!$B$2*E609</f>
        <v>0</v>
      </c>
      <c r="J609" s="78">
        <f>F609 * (D609*I609-(A!$B$4*(G609+B609/H609)^(1/2)))</f>
        <v>-2.561518405</v>
      </c>
      <c r="K609" s="79">
        <f>F609 * ((D609+L609)*I609-(A!$B$4*(G609+(B609+J609)/H609)^(1/2)))</f>
        <v>-2.509793152</v>
      </c>
      <c r="L609" s="78">
        <f>F609 * (B609*(A!$B$8-D609)/(A!$B$12*A!$B$10))</f>
        <v>0.000977509442</v>
      </c>
      <c r="M609" s="78">
        <f>F609 * ((B609+J609)*(A!$B$8-(D609+L609))/(A!$B$12*A!$B$10))</f>
        <v>0.0006569751217</v>
      </c>
    </row>
    <row r="610">
      <c r="A610" s="70" t="s">
        <v>138</v>
      </c>
      <c r="B610" s="78">
        <f t="shared" si="20"/>
        <v>24.03872787</v>
      </c>
      <c r="C610" s="70" t="s">
        <v>139</v>
      </c>
      <c r="D610" s="80">
        <f t="shared" si="21"/>
        <v>0.8970020562</v>
      </c>
      <c r="E610" s="79">
        <v>0.0</v>
      </c>
      <c r="F610" s="82">
        <v>0.6</v>
      </c>
      <c r="G610" s="77">
        <f t="shared" si="19"/>
        <v>0.1666666667</v>
      </c>
      <c r="H610" s="78">
        <f>A!$B$3 * 3</f>
        <v>224.9868</v>
      </c>
      <c r="I610" s="78">
        <f>A!$B$2*E610</f>
        <v>0</v>
      </c>
      <c r="J610" s="78">
        <f>F610 * (D610*I610-(A!$B$4*(G610+B610/H610)^(1/2)))</f>
        <v>-2.510320727</v>
      </c>
      <c r="K610" s="79">
        <f>F610 * ((D610+L610)*I610-(A!$B$4*(G610+(B610+J610)/H610)^(1/2)))</f>
        <v>-2.458584599</v>
      </c>
      <c r="L610" s="78">
        <f>F610 * (B610*(A!$B$8-D610)/(A!$B$12*A!$B$10))</f>
        <v>0.0006948275079</v>
      </c>
      <c r="M610" s="78">
        <f>F610 * ((B610+J610)*(A!$B$8-(D610+L610))/(A!$B$12*A!$B$10))</f>
        <v>0.0004780461235</v>
      </c>
    </row>
    <row r="611">
      <c r="A611" s="70" t="s">
        <v>140</v>
      </c>
      <c r="B611" s="78">
        <f t="shared" si="20"/>
        <v>21.55427521</v>
      </c>
      <c r="C611" s="70" t="s">
        <v>141</v>
      </c>
      <c r="D611" s="80">
        <f t="shared" si="21"/>
        <v>0.897588493</v>
      </c>
      <c r="E611" s="79">
        <v>0.0</v>
      </c>
      <c r="F611" s="82">
        <v>0.6</v>
      </c>
      <c r="G611" s="77">
        <f t="shared" si="19"/>
        <v>0.1666666667</v>
      </c>
      <c r="H611" s="78">
        <f>A!$B$3 * 3</f>
        <v>224.9868</v>
      </c>
      <c r="I611" s="78">
        <f>A!$B$2*E611</f>
        <v>0</v>
      </c>
      <c r="J611" s="78">
        <f>F611 * (D611*I611-(A!$B$4*(G611+B611/H611)^(1/2)))</f>
        <v>-2.459123274</v>
      </c>
      <c r="K611" s="79">
        <f>F611 * ((D611+L611)*I611-(A!$B$4*(G611+(B611+J611)/H611)^(1/2)))</f>
        <v>-2.407375807</v>
      </c>
      <c r="L611" s="78">
        <f>F611 * (B611*(A!$B$8-D611)/(A!$B$12*A!$B$10))</f>
        <v>0.0005011456707</v>
      </c>
      <c r="M611" s="78">
        <f>F611 * ((B611+J611)*(A!$B$8-(D611+L611))/(A!$B$12*A!$B$10))</f>
        <v>0.0003517067213</v>
      </c>
    </row>
    <row r="612">
      <c r="A612" s="70" t="s">
        <v>142</v>
      </c>
      <c r="B612" s="78">
        <f t="shared" si="20"/>
        <v>19.12102567</v>
      </c>
      <c r="C612" s="70" t="s">
        <v>143</v>
      </c>
      <c r="D612" s="80">
        <f t="shared" si="21"/>
        <v>0.8980149192</v>
      </c>
      <c r="E612" s="79">
        <v>0.0</v>
      </c>
      <c r="F612" s="82">
        <v>0.6</v>
      </c>
      <c r="G612" s="77">
        <f t="shared" si="19"/>
        <v>0.1666666667</v>
      </c>
      <c r="H612" s="78">
        <f>A!$B$3 * 3</f>
        <v>224.9868</v>
      </c>
      <c r="I612" s="78">
        <f>A!$B$2*E612</f>
        <v>0</v>
      </c>
      <c r="J612" s="78">
        <f>F612 * (D612*I612-(A!$B$4*(G612+B612/H612)^(1/2)))</f>
        <v>-2.407926059</v>
      </c>
      <c r="K612" s="79">
        <f>F612 * ((D612+L612)*I612-(A!$B$4*(G612+(B612+J612)/H612)^(1/2)))</f>
        <v>-2.356166762</v>
      </c>
      <c r="L612" s="78">
        <f>F612 * (B612*(A!$B$8-D612)/(A!$B$12*A!$B$10))</f>
        <v>0.0003659581351</v>
      </c>
      <c r="M612" s="78">
        <f>F612 * ((B612+J612)*(A!$B$8-(D612+L612))/(A!$B$12*A!$B$10))</f>
        <v>0.0002609028273</v>
      </c>
    </row>
    <row r="613">
      <c r="A613" s="70" t="s">
        <v>144</v>
      </c>
      <c r="B613" s="78">
        <f t="shared" si="20"/>
        <v>16.73897925</v>
      </c>
      <c r="C613" s="70" t="s">
        <v>145</v>
      </c>
      <c r="D613" s="80">
        <f t="shared" si="21"/>
        <v>0.8983283497</v>
      </c>
      <c r="E613" s="79">
        <v>0.0</v>
      </c>
      <c r="F613" s="82">
        <v>0.6</v>
      </c>
      <c r="G613" s="77">
        <f t="shared" si="19"/>
        <v>0.1666666667</v>
      </c>
      <c r="H613" s="78">
        <f>A!$B$3 * 3</f>
        <v>224.9868</v>
      </c>
      <c r="I613" s="78">
        <f>A!$B$2*E613</f>
        <v>0</v>
      </c>
      <c r="J613" s="78">
        <f>F613 * (D613*I613-(A!$B$4*(G613+B613/H613)^(1/2)))</f>
        <v>-2.356729098</v>
      </c>
      <c r="K613" s="79">
        <f>F613 * ((D613+L613)*I613-(A!$B$4*(G613+(B613+J613)/H613)^(1/2)))</f>
        <v>-2.304957445</v>
      </c>
      <c r="L613" s="78">
        <f>F613 * (B613*(A!$B$8-D613)/(A!$B$12*A!$B$10))</f>
        <v>0.0002697841547</v>
      </c>
      <c r="M613" s="78">
        <f>F613 * ((B613+J613)*(A!$B$8-(D613+L613))/(A!$B$12*A!$B$10))</f>
        <v>0.0001943906729</v>
      </c>
    </row>
    <row r="614">
      <c r="A614" s="70" t="s">
        <v>146</v>
      </c>
      <c r="B614" s="78">
        <f t="shared" si="20"/>
        <v>14.40813598</v>
      </c>
      <c r="C614" s="70" t="s">
        <v>147</v>
      </c>
      <c r="D614" s="80">
        <f t="shared" si="21"/>
        <v>0.8985604371</v>
      </c>
      <c r="E614" s="79">
        <v>0.0</v>
      </c>
      <c r="F614" s="82">
        <v>0.6</v>
      </c>
      <c r="G614" s="77">
        <f t="shared" si="19"/>
        <v>0.1666666667</v>
      </c>
      <c r="H614" s="78">
        <f>A!$B$3 * 3</f>
        <v>224.9868</v>
      </c>
      <c r="I614" s="78">
        <f>A!$B$2*E614</f>
        <v>0</v>
      </c>
      <c r="J614" s="78">
        <f>F614 * (D614*I614-(A!$B$4*(G614+B614/H614)^(1/2)))</f>
        <v>-2.305532408</v>
      </c>
      <c r="K614" s="79">
        <f>F614 * ((D614+L614)*I614-(A!$B$4*(G614+(B614+J614)/H614)^(1/2)))</f>
        <v>-2.253747838</v>
      </c>
      <c r="L614" s="78">
        <f>F614 * (B614*(A!$B$8-D614)/(A!$B$12*A!$B$10))</f>
        <v>0.0001999771971</v>
      </c>
      <c r="M614" s="78">
        <f>F614 * ((B614+J614)*(A!$B$8-(D614+L614))/(A!$B$12*A!$B$10))</f>
        <v>0.0001446429927</v>
      </c>
    </row>
    <row r="615">
      <c r="A615" s="70" t="s">
        <v>148</v>
      </c>
      <c r="B615" s="78">
        <f t="shared" si="20"/>
        <v>12.12849586</v>
      </c>
      <c r="C615" s="70" t="s">
        <v>149</v>
      </c>
      <c r="D615" s="80">
        <f t="shared" si="21"/>
        <v>0.8987327472</v>
      </c>
      <c r="E615" s="79">
        <v>0.0</v>
      </c>
      <c r="F615" s="82">
        <v>0.6</v>
      </c>
      <c r="G615" s="77">
        <f t="shared" si="19"/>
        <v>0.1666666667</v>
      </c>
      <c r="H615" s="78">
        <f>A!$B$3 * 3</f>
        <v>224.9868</v>
      </c>
      <c r="I615" s="78">
        <f>A!$B$2*E615</f>
        <v>0</v>
      </c>
      <c r="J615" s="78">
        <f>F615 * (D615*I615-(A!$B$4*(G615+B615/H615)^(1/2)))</f>
        <v>-2.254336009</v>
      </c>
      <c r="K615" s="79">
        <f>F615 * ((D615+L615)*I615-(A!$B$4*(G615+(B615+J615)/H615)^(1/2)))</f>
        <v>-2.20253792</v>
      </c>
      <c r="L615" s="78">
        <f>F615 * (B615*(A!$B$8-D615)/(A!$B$12*A!$B$10))</f>
        <v>0.0001481877274</v>
      </c>
      <c r="M615" s="78">
        <f>F615 * ((B615+J615)*(A!$B$8-(D615+L615))/(A!$B$12*A!$B$10))</f>
        <v>0.0001065362801</v>
      </c>
    </row>
    <row r="616">
      <c r="A616" s="70" t="s">
        <v>150</v>
      </c>
      <c r="B616" s="78">
        <f t="shared" si="20"/>
        <v>9.900058896</v>
      </c>
      <c r="C616" s="70" t="s">
        <v>151</v>
      </c>
      <c r="D616" s="80">
        <f t="shared" si="21"/>
        <v>0.8988601092</v>
      </c>
      <c r="E616" s="79">
        <v>0.0</v>
      </c>
      <c r="F616" s="82">
        <v>0.6</v>
      </c>
      <c r="G616" s="77">
        <f t="shared" si="19"/>
        <v>0.1666666667</v>
      </c>
      <c r="H616" s="78">
        <f>A!$B$3 * 3</f>
        <v>224.9868</v>
      </c>
      <c r="I616" s="78">
        <f>A!$B$2*E616</f>
        <v>0</v>
      </c>
      <c r="J616" s="78">
        <f>F616 * (D616*I616-(A!$B$4*(G616+B616/H616)^(1/2)))</f>
        <v>-2.20313992</v>
      </c>
      <c r="K616" s="79">
        <f>F616 * ((D616+L616)*I616-(A!$B$4*(G616+(B616+J616)/H616)^(1/2)))</f>
        <v>-2.15132767</v>
      </c>
      <c r="L616" s="78">
        <f>F616 * (B616*(A!$B$8-D616)/(A!$B$12*A!$B$10))</f>
        <v>0.0001088035484</v>
      </c>
      <c r="M616" s="78">
        <f>F616 * ((B616+J616)*(A!$B$8-(D616+L616))/(A!$B$12*A!$B$10))</f>
        <v>0.00007651637099</v>
      </c>
    </row>
    <row r="617">
      <c r="A617" s="70" t="s">
        <v>152</v>
      </c>
      <c r="B617" s="78">
        <f t="shared" si="20"/>
        <v>7.7228251</v>
      </c>
      <c r="C617" s="70" t="s">
        <v>153</v>
      </c>
      <c r="D617" s="80">
        <f t="shared" si="21"/>
        <v>0.8989527692</v>
      </c>
      <c r="E617" s="79">
        <v>0.0</v>
      </c>
      <c r="F617" s="82">
        <v>0.6</v>
      </c>
      <c r="G617" s="77">
        <f t="shared" si="19"/>
        <v>0.1666666667</v>
      </c>
      <c r="H617" s="78">
        <f>A!$B$3 * 3</f>
        <v>224.9868</v>
      </c>
      <c r="I617" s="78">
        <f>A!$B$2*E617</f>
        <v>0</v>
      </c>
      <c r="J617" s="78">
        <f>F617 * (D617*I617-(A!$B$4*(G617+B617/H617)^(1/2)))</f>
        <v>-2.151944165</v>
      </c>
      <c r="K617" s="79">
        <f>F617 * ((D617+L617)*I617-(A!$B$4*(G617+(B617+J617)/H617)^(1/2)))</f>
        <v>-2.100117063</v>
      </c>
      <c r="L617" s="78">
        <f>F617 * (B617*(A!$B$8-D617)/(A!$B$12*A!$B$10))</f>
        <v>0.00007797594649</v>
      </c>
      <c r="M617" s="78">
        <f>F617 * ((B617+J617)*(A!$B$8-(D617+L617))/(A!$B$12*A!$B$10))</f>
        <v>0.00005205996969</v>
      </c>
    </row>
    <row r="618">
      <c r="A618" s="70" t="s">
        <v>154</v>
      </c>
      <c r="B618" s="78">
        <f t="shared" si="20"/>
        <v>5.596794487</v>
      </c>
      <c r="C618" s="70" t="s">
        <v>155</v>
      </c>
      <c r="D618" s="80">
        <f t="shared" si="21"/>
        <v>0.8990177871</v>
      </c>
      <c r="E618" s="79">
        <v>0.0</v>
      </c>
      <c r="F618" s="82">
        <v>0.6</v>
      </c>
      <c r="G618" s="77">
        <f t="shared" si="19"/>
        <v>0.1666666667</v>
      </c>
      <c r="H618" s="78">
        <f>A!$B$3 * 3</f>
        <v>224.9868</v>
      </c>
      <c r="I618" s="78">
        <f>A!$B$2*E618</f>
        <v>0</v>
      </c>
      <c r="J618" s="78">
        <f>F618 * (D618*I618-(A!$B$4*(G618+B618/H618)^(1/2)))</f>
        <v>-2.100748767</v>
      </c>
      <c r="K618" s="79">
        <f>F618 * ((D618+L618)*I618-(A!$B$4*(G618+(B618+J618)/H618)^(1/2)))</f>
        <v>-2.04890607</v>
      </c>
      <c r="L618" s="78">
        <f>F618 * (B618*(A!$B$8-D618)/(A!$B$12*A!$B$10))</f>
        <v>0.0000530013605</v>
      </c>
      <c r="M618" s="78">
        <f>F618 * ((B618+J618)*(A!$B$8-(D618+L618))/(A!$B$12*A!$B$10))</f>
        <v>0.00003132086311</v>
      </c>
    </row>
    <row r="619">
      <c r="A619" s="70" t="s">
        <v>156</v>
      </c>
      <c r="B619" s="78">
        <f t="shared" si="20"/>
        <v>3.521967068</v>
      </c>
      <c r="C619" s="70" t="s">
        <v>157</v>
      </c>
      <c r="D619" s="80">
        <f t="shared" si="21"/>
        <v>0.8990599482</v>
      </c>
      <c r="E619" s="79">
        <v>0.0</v>
      </c>
      <c r="F619" s="82">
        <v>0.6</v>
      </c>
      <c r="G619" s="77">
        <f t="shared" si="19"/>
        <v>0.1666666667</v>
      </c>
      <c r="H619" s="78">
        <f>A!$B$3 * 3</f>
        <v>224.9868</v>
      </c>
      <c r="I619" s="78">
        <f>A!$B$2*E619</f>
        <v>0</v>
      </c>
      <c r="J619" s="78">
        <f>F619 * (D619*I619-(A!$B$4*(G619+B619/H619)^(1/2)))</f>
        <v>-2.049553753</v>
      </c>
      <c r="K619" s="79">
        <f>F619 * ((D619+L619)*I619-(A!$B$4*(G619+(B619+J619)/H619)^(1/2)))</f>
        <v>-1.997694664</v>
      </c>
      <c r="L619" s="78">
        <f>F619 * (B619*(A!$B$8-D619)/(A!$B$12*A!$B$10))</f>
        <v>0.00003192119155</v>
      </c>
      <c r="M619" s="78">
        <f>F619 * ((B619+J619)*(A!$B$8-(D619+L619))/(A!$B$12*A!$B$10))</f>
        <v>0.00001289199319</v>
      </c>
    </row>
    <row r="620">
      <c r="A620" s="83" t="s">
        <v>158</v>
      </c>
      <c r="B620" s="78">
        <f t="shared" si="20"/>
        <v>1.49834286</v>
      </c>
      <c r="C620" s="70" t="s">
        <v>159</v>
      </c>
      <c r="D620" s="80">
        <f t="shared" si="21"/>
        <v>0.8990823548</v>
      </c>
      <c r="E620" s="79">
        <v>0.0</v>
      </c>
      <c r="F620" s="82">
        <v>0.6</v>
      </c>
      <c r="G620" s="77">
        <f t="shared" si="19"/>
        <v>0.1666666667</v>
      </c>
      <c r="H620" s="78">
        <f>A!$B$3 * 3</f>
        <v>224.9868</v>
      </c>
      <c r="I620" s="78">
        <f>A!$B$2*E620</f>
        <v>0</v>
      </c>
      <c r="J620" s="78">
        <f>F620 * (D620*I620-(A!$B$4*(G620+B620/H620)^(1/2)))</f>
        <v>-1.998359155</v>
      </c>
      <c r="K620" s="79">
        <f>F620 * ((D620+L620)*I620-(A!$B$4*(G620+(B620+J620)/H620)^(1/2)))</f>
        <v>-1.946482809</v>
      </c>
      <c r="L620" s="78">
        <f>F620 * (B620*(A!$B$8-D620)/(A!$B$12*A!$B$10))</f>
        <v>0.0000132564739</v>
      </c>
      <c r="M620" s="78">
        <f>F620 * ((B620+J620)*(A!$B$8-(D620+L620))/(A!$B$12*A!$B$10))</f>
        <v>-0.000004359948088</v>
      </c>
    </row>
    <row r="621">
      <c r="A621" s="70" t="s">
        <v>160</v>
      </c>
      <c r="B621" s="78">
        <f t="shared" si="20"/>
        <v>-0.4740781221</v>
      </c>
      <c r="C621" s="70" t="s">
        <v>161</v>
      </c>
      <c r="D621" s="80">
        <f t="shared" si="21"/>
        <v>0.8990868031</v>
      </c>
      <c r="E621" s="79">
        <v>0.0</v>
      </c>
      <c r="F621" s="82">
        <v>0.6</v>
      </c>
      <c r="G621" s="77">
        <f t="shared" si="19"/>
        <v>0.1666666667</v>
      </c>
      <c r="H621" s="78">
        <f>A!$B$3 * 3</f>
        <v>224.9868</v>
      </c>
      <c r="I621" s="78">
        <f>A!$B$2*E621</f>
        <v>0</v>
      </c>
      <c r="J621" s="78">
        <f>F621 * (D621*I621-(A!$B$4*(G621+B621/H621)^(1/2)))</f>
        <v>-1.947165004</v>
      </c>
      <c r="K621" s="79">
        <f>F621 * ((D621+L621)*I621-(A!$B$4*(G621+(B621+J621)/H621)^(1/2)))</f>
        <v>-1.895270471</v>
      </c>
      <c r="L621" s="78">
        <f>F621 * (B621*(A!$B$8-D621)/(A!$B$12*A!$B$10))</f>
        <v>-0.000004174037833</v>
      </c>
      <c r="M621" s="78">
        <f>F621 * ((B621+J621)*(A!$B$8-(D621+L621))/(A!$B$12*A!$B$10))</f>
        <v>-0.00002141536186</v>
      </c>
    </row>
    <row r="622">
      <c r="A622" s="60"/>
      <c r="B622" s="78"/>
      <c r="C622" s="60"/>
      <c r="D622" s="78"/>
      <c r="E622" s="78"/>
      <c r="F622" s="45"/>
      <c r="G622" s="77"/>
      <c r="H622" s="78"/>
      <c r="I622" s="78"/>
      <c r="J622" s="78"/>
      <c r="K622" s="78"/>
      <c r="L622" s="78"/>
      <c r="M622" s="78"/>
    </row>
    <row r="623">
      <c r="A623" s="60"/>
      <c r="B623" s="78"/>
      <c r="C623" s="60"/>
      <c r="D623" s="78"/>
      <c r="E623" s="78"/>
      <c r="F623" s="45"/>
      <c r="G623" s="77"/>
      <c r="H623" s="78"/>
      <c r="I623" s="78"/>
      <c r="J623" s="78"/>
      <c r="K623" s="78"/>
      <c r="L623" s="78"/>
      <c r="M623" s="78"/>
    </row>
    <row r="624">
      <c r="A624" s="60"/>
      <c r="B624" s="78"/>
      <c r="C624" s="60"/>
      <c r="D624" s="78"/>
      <c r="E624" s="78"/>
      <c r="F624" s="45"/>
      <c r="G624" s="77"/>
      <c r="H624" s="78"/>
      <c r="I624" s="78"/>
      <c r="J624" s="78"/>
      <c r="K624" s="78"/>
      <c r="L624" s="78"/>
      <c r="M624" s="78"/>
    </row>
    <row r="625">
      <c r="A625" s="60"/>
      <c r="B625" s="78"/>
      <c r="C625" s="60"/>
      <c r="D625" s="78"/>
      <c r="E625" s="78"/>
      <c r="F625" s="45"/>
      <c r="G625" s="77"/>
      <c r="H625" s="78"/>
      <c r="I625" s="78"/>
      <c r="J625" s="78"/>
      <c r="K625" s="78"/>
      <c r="L625" s="78"/>
      <c r="M625" s="78"/>
    </row>
    <row r="626">
      <c r="A626" s="60"/>
      <c r="B626" s="78"/>
      <c r="C626" s="60"/>
      <c r="D626" s="78"/>
      <c r="E626" s="78"/>
      <c r="F626" s="45"/>
      <c r="G626" s="77"/>
      <c r="H626" s="78"/>
      <c r="I626" s="78"/>
      <c r="J626" s="78"/>
      <c r="K626" s="78"/>
      <c r="L626" s="78"/>
      <c r="M626" s="78"/>
    </row>
    <row r="627">
      <c r="A627" s="24" t="s">
        <v>78</v>
      </c>
      <c r="B627" s="24">
        <v>12.0</v>
      </c>
      <c r="C627" s="60"/>
      <c r="D627" s="60"/>
      <c r="E627" s="60"/>
      <c r="F627" s="60"/>
      <c r="G627" s="67"/>
      <c r="H627" s="60"/>
      <c r="I627" s="60"/>
      <c r="J627" s="60"/>
      <c r="K627" s="60"/>
      <c r="L627" s="60"/>
      <c r="M627" s="60"/>
    </row>
    <row r="628">
      <c r="A628" s="24" t="s">
        <v>79</v>
      </c>
      <c r="B628" s="24">
        <f>16.7/1000</f>
        <v>0.0167</v>
      </c>
      <c r="C628" s="60"/>
      <c r="D628" s="60"/>
      <c r="E628" s="60"/>
      <c r="F628" s="60"/>
      <c r="G628" s="67"/>
      <c r="H628" s="60"/>
      <c r="I628" s="60"/>
      <c r="J628" s="60"/>
      <c r="K628" s="60"/>
      <c r="L628" s="60"/>
      <c r="M628" s="60"/>
    </row>
    <row r="629">
      <c r="A629" s="60"/>
      <c r="B629" s="60"/>
      <c r="C629" s="60"/>
      <c r="D629" s="60"/>
      <c r="E629" s="60"/>
      <c r="F629" s="60"/>
      <c r="G629" s="67"/>
      <c r="H629" s="60"/>
      <c r="I629" s="60"/>
      <c r="J629" s="60"/>
      <c r="K629" s="60"/>
      <c r="L629" s="60"/>
      <c r="M629" s="60"/>
    </row>
    <row r="630">
      <c r="A630" s="60"/>
      <c r="B630" s="60"/>
      <c r="C630" s="60"/>
      <c r="D630" s="60"/>
      <c r="E630" s="60"/>
      <c r="F630" s="60"/>
      <c r="G630" s="67"/>
      <c r="H630" s="60"/>
      <c r="I630" s="60"/>
      <c r="J630" s="60"/>
      <c r="K630" s="60"/>
      <c r="L630" s="60"/>
      <c r="M630" s="60"/>
    </row>
    <row r="631">
      <c r="A631" s="60"/>
      <c r="B631" s="60"/>
      <c r="C631" s="60"/>
      <c r="D631" s="68"/>
      <c r="E631" s="69" t="s">
        <v>92</v>
      </c>
    </row>
    <row r="632">
      <c r="A632" s="70" t="s">
        <v>93</v>
      </c>
      <c r="B632" s="60"/>
      <c r="C632" s="70" t="s">
        <v>94</v>
      </c>
      <c r="D632" s="68"/>
      <c r="E632" s="71" t="s">
        <v>95</v>
      </c>
      <c r="F632" s="72" t="s">
        <v>96</v>
      </c>
      <c r="G632" s="67" t="s">
        <v>97</v>
      </c>
      <c r="H632" s="60" t="s">
        <v>98</v>
      </c>
      <c r="I632" s="60" t="s">
        <v>99</v>
      </c>
      <c r="J632" s="60" t="s">
        <v>638</v>
      </c>
      <c r="K632" s="60" t="s">
        <v>639</v>
      </c>
      <c r="L632" s="60" t="s">
        <v>640</v>
      </c>
      <c r="M632" s="60" t="s">
        <v>641</v>
      </c>
    </row>
    <row r="633">
      <c r="A633" s="70" t="s">
        <v>102</v>
      </c>
      <c r="B633" s="73">
        <v>0.0</v>
      </c>
      <c r="C633" s="70" t="s">
        <v>103</v>
      </c>
      <c r="D633" s="74">
        <v>0.6</v>
      </c>
      <c r="E633" s="38">
        <v>0.0167</v>
      </c>
      <c r="F633" s="39">
        <v>1.2</v>
      </c>
      <c r="G633" s="77">
        <f t="shared" ref="G633:G653" si="22">0.5/3</f>
        <v>0.1666666667</v>
      </c>
      <c r="H633" s="78">
        <f>A!$B$3 * 3</f>
        <v>224.9868</v>
      </c>
      <c r="I633" s="78">
        <f>A!$B$2*E633</f>
        <v>10.29785772</v>
      </c>
      <c r="J633" s="78">
        <f>F633 * (D633*I633-(A!$B$4*(G633+B633/H633)^(1/2)))</f>
        <v>3.495273968</v>
      </c>
      <c r="K633" s="79">
        <f>F633 * ((D633+L633)*I633-(A!$B$4*(G633+(B633+J633)/H633)^(1/2)))</f>
        <v>3.316683989</v>
      </c>
      <c r="L633" s="78">
        <f>F633 * (B633*(A!$B$8-D633)/(A!$B$12*A!$B$10))</f>
        <v>0</v>
      </c>
      <c r="M633" s="78">
        <f>F633 * ((B633+J633)*(A!$B$8-(D633+L633))/(A!$B$12*A!$B$10))</f>
        <v>0.02021969074</v>
      </c>
    </row>
    <row r="634">
      <c r="A634" s="70" t="s">
        <v>104</v>
      </c>
      <c r="B634" s="78">
        <f t="shared" ref="B634:B653" si="23">B633 + (J633+K633)/2</f>
        <v>3.405978978</v>
      </c>
      <c r="C634" s="70" t="s">
        <v>105</v>
      </c>
      <c r="D634" s="80">
        <f t="shared" ref="D634:D653" si="24">D633 + (L633+M633)/2</f>
        <v>0.6101098454</v>
      </c>
      <c r="E634" s="38">
        <v>0.0167</v>
      </c>
      <c r="F634" s="39">
        <v>1.2</v>
      </c>
      <c r="G634" s="77">
        <f t="shared" si="22"/>
        <v>0.1666666667</v>
      </c>
      <c r="H634" s="78">
        <f>A!$B$3 * 3</f>
        <v>224.9868</v>
      </c>
      <c r="I634" s="78">
        <f>A!$B$2*E634</f>
        <v>10.29785772</v>
      </c>
      <c r="J634" s="78">
        <f>F634 * (D634*I634-(A!$B$4*(G634+B634/H634)^(1/2)))</f>
        <v>3.4460812</v>
      </c>
      <c r="K634" s="79">
        <f>F634 * ((D634+L634)*I634-(A!$B$4*(G634+(B634+J634)/H634)^(1/2)))</f>
        <v>3.512414922</v>
      </c>
      <c r="L634" s="78">
        <f>F634 * (B634*(A!$B$8-D634)/(A!$B$12*A!$B$10))</f>
        <v>0.01903914584</v>
      </c>
      <c r="M634" s="78">
        <f>F634 * ((B634+J634)*(A!$B$8-(D634+L634))/(A!$B$12*A!$B$10))</f>
        <v>0.0357868652</v>
      </c>
    </row>
    <row r="635">
      <c r="A635" s="70" t="s">
        <v>106</v>
      </c>
      <c r="B635" s="78">
        <f t="shared" si="23"/>
        <v>6.885227039</v>
      </c>
      <c r="C635" s="70" t="s">
        <v>107</v>
      </c>
      <c r="D635" s="80">
        <f t="shared" si="24"/>
        <v>0.6375228509</v>
      </c>
      <c r="E635" s="38">
        <v>0.0167</v>
      </c>
      <c r="F635" s="39">
        <v>1.2</v>
      </c>
      <c r="G635" s="77">
        <f t="shared" si="22"/>
        <v>0.1666666667</v>
      </c>
      <c r="H635" s="78">
        <f>A!$B$3 * 3</f>
        <v>224.9868</v>
      </c>
      <c r="I635" s="78">
        <f>A!$B$2*E635</f>
        <v>10.29785772</v>
      </c>
      <c r="J635" s="78">
        <f>F635 * (D635*I635-(A!$B$4*(G635+B635/H635)^(1/2)))</f>
        <v>3.614300845</v>
      </c>
      <c r="K635" s="79">
        <f>F635 * ((D635+L635)*I635-(A!$B$4*(G635+(B635+J635)/H635)^(1/2)))</f>
        <v>3.87472242</v>
      </c>
      <c r="L635" s="78">
        <f>F635 * (B635*(A!$B$8-D635)/(A!$B$12*A!$B$10))</f>
        <v>0.0348483161</v>
      </c>
      <c r="M635" s="78">
        <f>F635 * ((B635+J635)*(A!$B$8-(D635+L635))/(A!$B$12*A!$B$10))</f>
        <v>0.04608600628</v>
      </c>
    </row>
    <row r="636">
      <c r="A636" s="70" t="s">
        <v>108</v>
      </c>
      <c r="B636" s="78">
        <f t="shared" si="23"/>
        <v>10.62973867</v>
      </c>
      <c r="C636" s="70" t="s">
        <v>109</v>
      </c>
      <c r="D636" s="80">
        <f t="shared" si="24"/>
        <v>0.6779900121</v>
      </c>
      <c r="E636" s="38">
        <v>0.0167</v>
      </c>
      <c r="F636" s="39">
        <v>1.2</v>
      </c>
      <c r="G636" s="77">
        <f t="shared" si="22"/>
        <v>0.1666666667</v>
      </c>
      <c r="H636" s="78">
        <f>A!$B$3 * 3</f>
        <v>224.9868</v>
      </c>
      <c r="I636" s="78">
        <f>A!$B$2*E636</f>
        <v>10.29785772</v>
      </c>
      <c r="J636" s="78">
        <f>F636 * (D636*I636-(A!$B$4*(G636+B636/H636)^(1/2)))</f>
        <v>3.938146451</v>
      </c>
      <c r="K636" s="79">
        <f>F636 * ((D636+L636)*I636-(A!$B$4*(G636+(B636+J636)/H636)^(1/2)))</f>
        <v>4.322393784</v>
      </c>
      <c r="L636" s="78">
        <f>F636 * (B636*(A!$B$8-D636)/(A!$B$12*A!$B$10))</f>
        <v>0.04550583967</v>
      </c>
      <c r="M636" s="78">
        <f>F636 * ((B636+J636)*(A!$B$8-(D636+L636))/(A!$B$12*A!$B$10))</f>
        <v>0.04958193325</v>
      </c>
    </row>
    <row r="637">
      <c r="A637" s="70" t="s">
        <v>110</v>
      </c>
      <c r="B637" s="78">
        <f t="shared" si="23"/>
        <v>14.76000879</v>
      </c>
      <c r="C637" s="70" t="s">
        <v>111</v>
      </c>
      <c r="D637" s="80">
        <f t="shared" si="24"/>
        <v>0.7255338985</v>
      </c>
      <c r="E637" s="38">
        <v>0.0167</v>
      </c>
      <c r="F637" s="39">
        <v>1.2</v>
      </c>
      <c r="G637" s="77">
        <f t="shared" si="22"/>
        <v>0.1666666667</v>
      </c>
      <c r="H637" s="78">
        <f>A!$B$3 * 3</f>
        <v>224.9868</v>
      </c>
      <c r="I637" s="78">
        <f>A!$B$2*E637</f>
        <v>10.29785772</v>
      </c>
      <c r="J637" s="78">
        <f>F637 * (D637*I637-(A!$B$4*(G637+B637/H637)^(1/2)))</f>
        <v>4.339066096</v>
      </c>
      <c r="K637" s="79">
        <f>F637 * ((D637+L637)*I637-(A!$B$4*(G637+(B637+J637)/H637)^(1/2)))</f>
        <v>4.764432981</v>
      </c>
      <c r="L637" s="78">
        <f>F637 * (B637*(A!$B$8-D637)/(A!$B$12*A!$B$10))</f>
        <v>0.04965576811</v>
      </c>
      <c r="M637" s="78">
        <f>F637 * ((B637+J637)*(A!$B$8-(D637+L637))/(A!$B$12*A!$B$10))</f>
        <v>0.04596580879</v>
      </c>
    </row>
    <row r="638">
      <c r="A638" s="70" t="s">
        <v>112</v>
      </c>
      <c r="B638" s="78">
        <f t="shared" si="23"/>
        <v>19.31175833</v>
      </c>
      <c r="C638" s="70" t="s">
        <v>113</v>
      </c>
      <c r="D638" s="80">
        <f t="shared" si="24"/>
        <v>0.773344687</v>
      </c>
      <c r="E638" s="38">
        <v>0.0167</v>
      </c>
      <c r="F638" s="39">
        <v>1.2</v>
      </c>
      <c r="G638" s="77">
        <f t="shared" si="22"/>
        <v>0.1666666667</v>
      </c>
      <c r="H638" s="78">
        <f>A!$B$3 * 3</f>
        <v>224.9868</v>
      </c>
      <c r="I638" s="78">
        <f>A!$B$2*E638</f>
        <v>10.29785772</v>
      </c>
      <c r="J638" s="78">
        <f>F638 * (D638*I638-(A!$B$4*(G638+B638/H638)^(1/2)))</f>
        <v>4.732595351</v>
      </c>
      <c r="K638" s="79">
        <f>F638 * ((D638+L638)*I638-(A!$B$4*(G638+(B638+J638)/H638)^(1/2)))</f>
        <v>5.118516008</v>
      </c>
      <c r="L638" s="78">
        <f>F638 * (B638*(A!$B$8-D638)/(A!$B$12*A!$B$10))</f>
        <v>0.04716472015</v>
      </c>
      <c r="M638" s="78">
        <f>F638 * ((B638+J638)*(A!$B$8-(D638+L638))/(A!$B$12*A!$B$10))</f>
        <v>0.03685537845</v>
      </c>
    </row>
    <row r="639">
      <c r="A639" s="70" t="s">
        <v>114</v>
      </c>
      <c r="B639" s="78">
        <f t="shared" si="23"/>
        <v>24.23731401</v>
      </c>
      <c r="C639" s="70" t="s">
        <v>115</v>
      </c>
      <c r="D639" s="80">
        <f t="shared" si="24"/>
        <v>0.8153547363</v>
      </c>
      <c r="E639" s="38">
        <v>0.0167</v>
      </c>
      <c r="F639" s="39">
        <v>1.2</v>
      </c>
      <c r="G639" s="77">
        <f t="shared" si="22"/>
        <v>0.1666666667</v>
      </c>
      <c r="H639" s="78">
        <f>A!$B$3 * 3</f>
        <v>224.9868</v>
      </c>
      <c r="I639" s="78">
        <f>A!$B$2*E639</f>
        <v>10.29785772</v>
      </c>
      <c r="J639" s="78">
        <f>F639 * (D639*I639-(A!$B$4*(G639+B639/H639)^(1/2)))</f>
        <v>5.046952425</v>
      </c>
      <c r="K639" s="79">
        <f>F639 * ((D639+L639)*I639-(A!$B$4*(G639+(B639+J639)/H639)^(1/2)))</f>
        <v>5.334299328</v>
      </c>
      <c r="L639" s="78">
        <f>F639 * (B639*(A!$B$8-D639)/(A!$B$12*A!$B$10))</f>
        <v>0.03956026419</v>
      </c>
      <c r="M639" s="78">
        <f>F639 * ((B639+J639)*(A!$B$8-(D639+L639))/(A!$B$12*A!$B$10))</f>
        <v>0.02545883054</v>
      </c>
    </row>
    <row r="640">
      <c r="A640" s="70" t="s">
        <v>116</v>
      </c>
      <c r="B640" s="78">
        <f t="shared" si="23"/>
        <v>29.42793988</v>
      </c>
      <c r="C640" s="70" t="s">
        <v>117</v>
      </c>
      <c r="D640" s="80">
        <f t="shared" si="24"/>
        <v>0.8478642837</v>
      </c>
      <c r="E640" s="38">
        <v>0.0167</v>
      </c>
      <c r="F640" s="39">
        <v>1.2</v>
      </c>
      <c r="G640" s="77">
        <f t="shared" si="22"/>
        <v>0.1666666667</v>
      </c>
      <c r="H640" s="78">
        <f>A!$B$3 * 3</f>
        <v>224.9868</v>
      </c>
      <c r="I640" s="78">
        <f>A!$B$2*E640</f>
        <v>10.29785772</v>
      </c>
      <c r="J640" s="78">
        <f>F640 * (D640*I640-(A!$B$4*(G640+B640/H640)^(1/2)))</f>
        <v>5.241547493</v>
      </c>
      <c r="K640" s="79">
        <f>F640 * ((D640+L640)*I640-(A!$B$4*(G640+(B640+J640)/H640)^(1/2)))</f>
        <v>5.405969092</v>
      </c>
      <c r="L640" s="78">
        <f>F640 * (B640*(A!$B$8-D640)/(A!$B$12*A!$B$10))</f>
        <v>0.02958470457</v>
      </c>
      <c r="M640" s="78">
        <f>F640 * ((B640+J640)*(A!$B$8-(D640+L640))/(A!$B$12*A!$B$10))</f>
        <v>0.0150759776</v>
      </c>
    </row>
    <row r="641">
      <c r="A641" s="70" t="s">
        <v>118</v>
      </c>
      <c r="B641" s="78">
        <f t="shared" si="23"/>
        <v>34.75169818</v>
      </c>
      <c r="C641" s="70" t="s">
        <v>119</v>
      </c>
      <c r="D641" s="80">
        <f t="shared" si="24"/>
        <v>0.8701946247</v>
      </c>
      <c r="E641" s="38">
        <v>0.0167</v>
      </c>
      <c r="F641" s="39">
        <v>1.2</v>
      </c>
      <c r="G641" s="77">
        <f t="shared" si="22"/>
        <v>0.1666666667</v>
      </c>
      <c r="H641" s="78">
        <f>A!$B$3 * 3</f>
        <v>224.9868</v>
      </c>
      <c r="I641" s="78">
        <f>A!$B$2*E641</f>
        <v>10.29785772</v>
      </c>
      <c r="J641" s="78">
        <f>F641 * (D641*I641-(A!$B$4*(G641+B641/H641)^(1/2)))</f>
        <v>5.313227831</v>
      </c>
      <c r="K641" s="79">
        <f>F641 * ((D641+L641)*I641-(A!$B$4*(G641+(B641+J641)/H641)^(1/2)))</f>
        <v>5.363556746</v>
      </c>
      <c r="L641" s="78">
        <f>F641 * (B641*(A!$B$8-D641)/(A!$B$12*A!$B$10))</f>
        <v>0.01997297035</v>
      </c>
      <c r="M641" s="78">
        <f>F641 * ((B641+J641)*(A!$B$8-(D641+L641))/(A!$B$12*A!$B$10))</f>
        <v>0.007596195465</v>
      </c>
    </row>
    <row r="642">
      <c r="A642" s="70" t="s">
        <v>120</v>
      </c>
      <c r="B642" s="78">
        <f t="shared" si="23"/>
        <v>40.09009046</v>
      </c>
      <c r="C642" s="70" t="s">
        <v>121</v>
      </c>
      <c r="D642" s="80">
        <f t="shared" si="24"/>
        <v>0.8839792077</v>
      </c>
      <c r="E642" s="38">
        <v>0.0167</v>
      </c>
      <c r="F642" s="39">
        <v>1.2</v>
      </c>
      <c r="G642" s="77">
        <f t="shared" si="22"/>
        <v>0.1666666667</v>
      </c>
      <c r="H642" s="78">
        <f>A!$B$3 * 3</f>
        <v>224.9868</v>
      </c>
      <c r="I642" s="78">
        <f>A!$B$2*E642</f>
        <v>10.29785772</v>
      </c>
      <c r="J642" s="78">
        <f>F642 * (D642*I642-(A!$B$4*(G642+B642/H642)^(1/2)))</f>
        <v>5.286169886</v>
      </c>
      <c r="K642" s="79">
        <f>F642 * ((D642+L642)*I642-(A!$B$4*(G642+(B642+J642)/H642)^(1/2)))</f>
        <v>5.250333101</v>
      </c>
      <c r="L642" s="78">
        <f>F642 * (B642*(A!$B$8-D642)/(A!$B$12*A!$B$10))</f>
        <v>0.01238491582</v>
      </c>
      <c r="M642" s="78">
        <f>F642 * ((B642+J642)*(A!$B$8-(D642+L642))/(A!$B$12*A!$B$10))</f>
        <v>0.003181338334</v>
      </c>
    </row>
    <row r="643">
      <c r="A643" s="70" t="s">
        <v>122</v>
      </c>
      <c r="B643" s="81">
        <f t="shared" si="23"/>
        <v>45.35834196</v>
      </c>
      <c r="C643" s="70" t="s">
        <v>123</v>
      </c>
      <c r="D643" s="80">
        <f t="shared" si="24"/>
        <v>0.8917623347</v>
      </c>
      <c r="E643" s="4">
        <v>0.0</v>
      </c>
      <c r="F643" s="45">
        <v>1.2</v>
      </c>
      <c r="G643" s="77">
        <f t="shared" si="22"/>
        <v>0.1666666667</v>
      </c>
      <c r="H643" s="78">
        <f>A!$B$3 * 3</f>
        <v>224.9868</v>
      </c>
      <c r="I643" s="78">
        <f>A!$B$2*E643</f>
        <v>0</v>
      </c>
      <c r="J643" s="78">
        <f>F643 * (D643*I643-(A!$B$4*(G643+B643/H643)^(1/2)))</f>
        <v>-5.825793241</v>
      </c>
      <c r="K643" s="79">
        <f>F643 * ((D643+L643)*I643-(A!$B$4*(G643+(B643+J643)/H643)^(1/2)))</f>
        <v>-5.617248612</v>
      </c>
      <c r="L643" s="78">
        <f>F643 * (B643*(A!$B$8-D643)/(A!$B$12*A!$B$10))</f>
        <v>0.00720498935</v>
      </c>
      <c r="M643" s="78">
        <f>F643 * ((B643+J643)*(A!$B$8-(D643+L643))/(A!$B$12*A!$B$10))</f>
        <v>0.0007872105335</v>
      </c>
    </row>
    <row r="644">
      <c r="A644" s="70" t="s">
        <v>124</v>
      </c>
      <c r="B644" s="78">
        <f t="shared" si="23"/>
        <v>39.63682103</v>
      </c>
      <c r="C644" s="70" t="s">
        <v>125</v>
      </c>
      <c r="D644" s="80">
        <f t="shared" si="24"/>
        <v>0.8957584347</v>
      </c>
      <c r="E644" s="4">
        <v>0.0</v>
      </c>
      <c r="F644" s="45">
        <v>1.2</v>
      </c>
      <c r="G644" s="77">
        <f t="shared" si="22"/>
        <v>0.1666666667</v>
      </c>
      <c r="H644" s="78">
        <f>A!$B$3 * 3</f>
        <v>224.9868</v>
      </c>
      <c r="I644" s="78">
        <f>A!$B$2*E644</f>
        <v>0</v>
      </c>
      <c r="J644" s="78">
        <f>F644 * (D644*I644-(A!$B$4*(G644+B644/H644)^(1/2)))</f>
        <v>-5.621049227</v>
      </c>
      <c r="K644" s="79">
        <f>F644 * ((D644+L644)*I644-(A!$B$4*(G644+(B644+J644)/H644)^(1/2)))</f>
        <v>-5.4123634</v>
      </c>
      <c r="L644" s="78">
        <f>F644 * (B644*(A!$B$8-D644)/(A!$B$12*A!$B$10))</f>
        <v>0.003241880541</v>
      </c>
      <c r="M644" s="78">
        <f>F644 * ((B644+J644)*(A!$B$8-(D644+L644))/(A!$B$12*A!$B$10))</f>
        <v>0.0006557154916</v>
      </c>
    </row>
    <row r="645">
      <c r="A645" s="70" t="s">
        <v>126</v>
      </c>
      <c r="B645" s="78">
        <f t="shared" si="23"/>
        <v>34.12011472</v>
      </c>
      <c r="C645" s="70" t="s">
        <v>127</v>
      </c>
      <c r="D645" s="80">
        <f t="shared" si="24"/>
        <v>0.8977072327</v>
      </c>
      <c r="E645" s="4">
        <v>0.0</v>
      </c>
      <c r="F645" s="45">
        <v>1.2</v>
      </c>
      <c r="G645" s="77">
        <f t="shared" si="22"/>
        <v>0.1666666667</v>
      </c>
      <c r="H645" s="78">
        <f>A!$B$3 * 3</f>
        <v>224.9868</v>
      </c>
      <c r="I645" s="78">
        <f>A!$B$2*E645</f>
        <v>0</v>
      </c>
      <c r="J645" s="78">
        <f>F645 * (D645*I645-(A!$B$4*(G645+B645/H645)^(1/2)))</f>
        <v>-5.416310454</v>
      </c>
      <c r="K645" s="79">
        <f>F645 * ((D645+L645)*I645-(A!$B$4*(G645+(B645+J645)/H645)^(1/2)))</f>
        <v>-5.207472325</v>
      </c>
      <c r="L645" s="78">
        <f>F645 * (B645*(A!$B$8-D645)/(A!$B$12*A!$B$10))</f>
        <v>0.001508490209</v>
      </c>
      <c r="M645" s="78">
        <f>F645 * ((B645+J645)*(A!$B$8-(D645+L645))/(A!$B$12*A!$B$10))</f>
        <v>0.0004340912458</v>
      </c>
    </row>
    <row r="646">
      <c r="A646" s="70" t="s">
        <v>128</v>
      </c>
      <c r="B646" s="78">
        <f t="shared" si="23"/>
        <v>28.80822333</v>
      </c>
      <c r="C646" s="70" t="s">
        <v>129</v>
      </c>
      <c r="D646" s="80">
        <f t="shared" si="24"/>
        <v>0.8986785234</v>
      </c>
      <c r="E646" s="4">
        <v>0.0</v>
      </c>
      <c r="F646" s="45">
        <v>1.2</v>
      </c>
      <c r="G646" s="77">
        <f t="shared" si="22"/>
        <v>0.1666666667</v>
      </c>
      <c r="H646" s="78">
        <f>A!$B$3 * 3</f>
        <v>224.9868</v>
      </c>
      <c r="I646" s="78">
        <f>A!$B$2*E646</f>
        <v>0</v>
      </c>
      <c r="J646" s="78">
        <f>F646 * (D646*I646-(A!$B$4*(G646+B646/H646)^(1/2)))</f>
        <v>-5.211577551</v>
      </c>
      <c r="K646" s="79">
        <f>F646 * ((D646+L646)*I646-(A!$B$4*(G646+(B646+J646)/H646)^(1/2)))</f>
        <v>-5.002574654</v>
      </c>
      <c r="L646" s="78">
        <f>F646 * (B646*(A!$B$8-D646)/(A!$B$12*A!$B$10))</f>
        <v>0.0007340877535</v>
      </c>
      <c r="M646" s="78">
        <f>F646 * ((B646+J646)*(A!$B$8-(D646+L646))/(A!$B$12*A!$B$10))</f>
        <v>0.0002672686311</v>
      </c>
    </row>
    <row r="647">
      <c r="A647" s="70" t="s">
        <v>130</v>
      </c>
      <c r="B647" s="78">
        <f t="shared" si="23"/>
        <v>23.70114723</v>
      </c>
      <c r="C647" s="70" t="s">
        <v>131</v>
      </c>
      <c r="D647" s="80">
        <f t="shared" si="24"/>
        <v>0.8991792016</v>
      </c>
      <c r="E647" s="4">
        <v>0.0</v>
      </c>
      <c r="F647" s="45">
        <v>1.2</v>
      </c>
      <c r="G647" s="77">
        <f t="shared" si="22"/>
        <v>0.1666666667</v>
      </c>
      <c r="H647" s="78">
        <f>A!$B$3 * 3</f>
        <v>224.9868</v>
      </c>
      <c r="I647" s="78">
        <f>A!$B$2*E647</f>
        <v>0</v>
      </c>
      <c r="J647" s="78">
        <f>F647 * (D647*I647-(A!$B$4*(G647+B647/H647)^(1/2)))</f>
        <v>-5.006851253</v>
      </c>
      <c r="K647" s="79">
        <f>F647 * ((D647+L647)*I647-(A!$B$4*(G647+(B647+J647)/H647)^(1/2)))</f>
        <v>-4.797669526</v>
      </c>
      <c r="L647" s="78">
        <f>F647 * (B647*(A!$B$8-D647)/(A!$B$12*A!$B$10))</f>
        <v>0.0003751266311</v>
      </c>
      <c r="M647" s="78">
        <f>F647 * ((B647+J647)*(A!$B$8-(D647+L647))/(A!$B$12*A!$B$10))</f>
        <v>0.000160655746</v>
      </c>
    </row>
    <row r="648">
      <c r="A648" s="70" t="s">
        <v>132</v>
      </c>
      <c r="B648" s="78">
        <f t="shared" si="23"/>
        <v>18.79888684</v>
      </c>
      <c r="C648" s="70" t="s">
        <v>133</v>
      </c>
      <c r="D648" s="80">
        <f t="shared" si="24"/>
        <v>0.8994470928</v>
      </c>
      <c r="E648" s="4">
        <v>0.0</v>
      </c>
      <c r="F648" s="45">
        <v>1.2</v>
      </c>
      <c r="G648" s="77">
        <f t="shared" si="22"/>
        <v>0.1666666667</v>
      </c>
      <c r="H648" s="78">
        <f>A!$B$3 * 3</f>
        <v>224.9868</v>
      </c>
      <c r="I648" s="78">
        <f>A!$B$2*E648</f>
        <v>0</v>
      </c>
      <c r="J648" s="78">
        <f>F648 * (D648*I648-(A!$B$4*(G648+B648/H648)^(1/2)))</f>
        <v>-4.802132423</v>
      </c>
      <c r="K648" s="79">
        <f>F648 * ((D648+L648)*I648-(A!$B$4*(G648+(B648+J648)/H648)^(1/2)))</f>
        <v>-4.592755923</v>
      </c>
      <c r="L648" s="78">
        <f>F648 * (B648*(A!$B$8-D648)/(A!$B$12*A!$B$10))</f>
        <v>0.0002004270866</v>
      </c>
      <c r="M648" s="78">
        <f>F648 * ((B648+J648)*(A!$B$8-(D648+L648))/(A!$B$12*A!$B$10))</f>
        <v>0.00009513361471</v>
      </c>
    </row>
    <row r="649">
      <c r="A649" s="70" t="s">
        <v>134</v>
      </c>
      <c r="B649" s="78">
        <f t="shared" si="23"/>
        <v>14.10144266</v>
      </c>
      <c r="C649" s="70" t="s">
        <v>135</v>
      </c>
      <c r="D649" s="80">
        <f t="shared" si="24"/>
        <v>0.8995948731</v>
      </c>
      <c r="E649" s="4">
        <v>0.0</v>
      </c>
      <c r="F649" s="45">
        <v>1.2</v>
      </c>
      <c r="G649" s="77">
        <f t="shared" si="22"/>
        <v>0.1666666667</v>
      </c>
      <c r="H649" s="78">
        <f>A!$B$3 * 3</f>
        <v>224.9868</v>
      </c>
      <c r="I649" s="78">
        <f>A!$B$2*E649</f>
        <v>0</v>
      </c>
      <c r="J649" s="78">
        <f>F649 * (D649*I649-(A!$B$4*(G649+B649/H649)^(1/2)))</f>
        <v>-4.597422081</v>
      </c>
      <c r="K649" s="79">
        <f>F649 * ((D649+L649)*I649-(A!$B$4*(G649+(B649+J649)/H649)^(1/2)))</f>
        <v>-4.387832634</v>
      </c>
      <c r="L649" s="78">
        <f>F649 * (B649*(A!$B$8-D649)/(A!$B$12*A!$B$10))</f>
        <v>0.0001101606801</v>
      </c>
      <c r="M649" s="78">
        <f>F649 * ((B649+J649)*(A!$B$8-(D649+L649))/(A!$B$12*A!$B$10))</f>
        <v>0.00005405695939</v>
      </c>
    </row>
    <row r="650">
      <c r="A650" s="70" t="s">
        <v>136</v>
      </c>
      <c r="B650" s="78">
        <f t="shared" si="23"/>
        <v>9.608815305</v>
      </c>
      <c r="C650" s="70" t="s">
        <v>137</v>
      </c>
      <c r="D650" s="80">
        <f t="shared" si="24"/>
        <v>0.899676982</v>
      </c>
      <c r="E650" s="4">
        <v>0.0</v>
      </c>
      <c r="F650" s="45">
        <v>1.2</v>
      </c>
      <c r="G650" s="77">
        <f t="shared" si="22"/>
        <v>0.1666666667</v>
      </c>
      <c r="H650" s="78">
        <f>A!$B$3 * 3</f>
        <v>224.9868</v>
      </c>
      <c r="I650" s="78">
        <f>A!$B$2*E650</f>
        <v>0</v>
      </c>
      <c r="J650" s="78">
        <f>F650 * (D650*I650-(A!$B$4*(G650+B650/H650)^(1/2)))</f>
        <v>-4.392721441</v>
      </c>
      <c r="K650" s="79">
        <f>F650 * ((D650+L650)*I650-(A!$B$4*(G650+(B650+J650)/H650)^(1/2)))</f>
        <v>-4.182898205</v>
      </c>
      <c r="L650" s="78">
        <f>F650 * (B650*(A!$B$8-D650)/(A!$B$12*A!$B$10))</f>
        <v>0.00005985061899</v>
      </c>
      <c r="M650" s="78">
        <f>F650 * ((B650+J650)*(A!$B$8-(D650+L650))/(A!$B$12*A!$B$10))</f>
        <v>0.00002646973196</v>
      </c>
    </row>
    <row r="651">
      <c r="A651" s="70" t="s">
        <v>138</v>
      </c>
      <c r="B651" s="78">
        <f t="shared" si="23"/>
        <v>5.321005482</v>
      </c>
      <c r="C651" s="70" t="s">
        <v>139</v>
      </c>
      <c r="D651" s="80">
        <f t="shared" si="24"/>
        <v>0.8997201421</v>
      </c>
      <c r="E651" s="4">
        <v>0.0</v>
      </c>
      <c r="F651" s="45">
        <v>1.2</v>
      </c>
      <c r="G651" s="77">
        <f t="shared" si="22"/>
        <v>0.1666666667</v>
      </c>
      <c r="H651" s="78">
        <f>A!$B$3 * 3</f>
        <v>224.9868</v>
      </c>
      <c r="I651" s="78">
        <f>A!$B$2*E651</f>
        <v>0</v>
      </c>
      <c r="J651" s="78">
        <f>F651 * (D651*I651-(A!$B$4*(G651+B651/H651)^(1/2)))</f>
        <v>-4.188031962</v>
      </c>
      <c r="K651" s="79">
        <f>F651 * ((D651+L651)*I651-(A!$B$4*(G651+(B651+J651)/H651)^(1/2)))</f>
        <v>-3.977950877</v>
      </c>
      <c r="L651" s="78">
        <f>F651 * (B651*(A!$B$8-D651)/(A!$B$12*A!$B$10))</f>
        <v>0.00002871463128</v>
      </c>
      <c r="M651" s="78">
        <f>F651 * ((B651+J651)*(A!$B$8-(D651+L651))/(A!$B$12*A!$B$10))</f>
        <v>0.000005486725857</v>
      </c>
    </row>
    <row r="652">
      <c r="A652" s="83" t="s">
        <v>140</v>
      </c>
      <c r="B652" s="78">
        <f t="shared" si="23"/>
        <v>1.238014062</v>
      </c>
      <c r="C652" s="70" t="s">
        <v>141</v>
      </c>
      <c r="D652" s="80">
        <f t="shared" si="24"/>
        <v>0.8997372428</v>
      </c>
      <c r="E652" s="4">
        <v>0.0</v>
      </c>
      <c r="F652" s="45">
        <v>1.2</v>
      </c>
      <c r="G652" s="77">
        <f t="shared" si="22"/>
        <v>0.1666666667</v>
      </c>
      <c r="H652" s="78">
        <f>A!$B$3 * 3</f>
        <v>224.9868</v>
      </c>
      <c r="I652" s="78">
        <f>A!$B$2*E652</f>
        <v>0</v>
      </c>
      <c r="J652" s="78">
        <f>F652 * (D652*I652-(A!$B$4*(G652+B652/H652)^(1/2)))</f>
        <v>-3.983355409</v>
      </c>
      <c r="K652" s="79">
        <f>F652 * ((D652+L652)*I652-(A!$B$4*(G652+(B652+J652)/H652)^(1/2)))</f>
        <v>-3.772988499</v>
      </c>
      <c r="L652" s="78">
        <f>F652 * (B652*(A!$B$8-D652)/(A!$B$12*A!$B$10))</f>
        <v>0.000006272666544</v>
      </c>
      <c r="M652" s="78">
        <f>F652 * ((B652+J652)*(A!$B$8-(D652+L652))/(A!$B$12*A!$B$10))</f>
        <v>-0.00001357780381</v>
      </c>
    </row>
    <row r="653">
      <c r="A653" s="70" t="s">
        <v>142</v>
      </c>
      <c r="B653" s="78">
        <f t="shared" si="23"/>
        <v>-2.640157891</v>
      </c>
      <c r="C653" s="70" t="s">
        <v>143</v>
      </c>
      <c r="D653" s="80">
        <f t="shared" si="24"/>
        <v>0.8997335903</v>
      </c>
      <c r="E653" s="79">
        <v>0.0</v>
      </c>
      <c r="F653" s="45">
        <v>1.2</v>
      </c>
      <c r="G653" s="77">
        <f t="shared" si="22"/>
        <v>0.1666666667</v>
      </c>
      <c r="H653" s="78">
        <f>A!$B$3 * 3</f>
        <v>224.9868</v>
      </c>
      <c r="I653" s="78">
        <f>A!$B$2*E653</f>
        <v>0</v>
      </c>
      <c r="J653" s="78">
        <f>F653 * (D653*I653-(A!$B$4*(G653+B653/H653)^(1/2)))</f>
        <v>-3.778693939</v>
      </c>
      <c r="K653" s="79">
        <f>F653 * ((D653+L653)*I653-(A!$B$4*(G653+(B653+J653)/H653)^(1/2)))</f>
        <v>-3.568008413</v>
      </c>
      <c r="L653" s="78">
        <f>F653 * (B653*(A!$B$8-D653)/(A!$B$12*A!$B$10))</f>
        <v>-0.00001356288389</v>
      </c>
      <c r="M653" s="78">
        <f>F653 * ((B653+J653)*(A!$B$8-(D653+L653))/(A!$B$12*A!$B$10))</f>
        <v>-0.00003465332906</v>
      </c>
    </row>
    <row r="662">
      <c r="A662" s="24" t="s">
        <v>78</v>
      </c>
      <c r="B662" s="24">
        <v>24.0</v>
      </c>
      <c r="C662" s="60"/>
      <c r="D662" s="60"/>
      <c r="E662" s="60"/>
      <c r="F662" s="60"/>
      <c r="G662" s="67"/>
      <c r="H662" s="60"/>
      <c r="I662" s="60"/>
      <c r="J662" s="60"/>
      <c r="K662" s="60"/>
      <c r="L662" s="60"/>
      <c r="M662" s="60"/>
    </row>
    <row r="663">
      <c r="A663" s="24" t="s">
        <v>79</v>
      </c>
      <c r="B663" s="24">
        <f>10.9/1000</f>
        <v>0.0109</v>
      </c>
      <c r="C663" s="60"/>
      <c r="D663" s="60"/>
      <c r="E663" s="60"/>
      <c r="F663" s="60"/>
      <c r="G663" s="67"/>
      <c r="H663" s="60"/>
      <c r="I663" s="60"/>
      <c r="J663" s="60"/>
      <c r="K663" s="60"/>
      <c r="L663" s="60"/>
      <c r="M663" s="60"/>
    </row>
    <row r="664">
      <c r="A664" s="60"/>
      <c r="B664" s="60"/>
      <c r="C664" s="60"/>
      <c r="D664" s="60"/>
      <c r="E664" s="60"/>
      <c r="F664" s="60"/>
      <c r="G664" s="67"/>
      <c r="H664" s="60"/>
      <c r="I664" s="60"/>
      <c r="J664" s="60"/>
      <c r="K664" s="60"/>
      <c r="L664" s="60"/>
      <c r="M664" s="60"/>
    </row>
    <row r="665">
      <c r="A665" s="60"/>
      <c r="B665" s="60"/>
      <c r="C665" s="60"/>
      <c r="D665" s="60"/>
      <c r="E665" s="60"/>
      <c r="F665" s="60"/>
      <c r="G665" s="67"/>
      <c r="H665" s="60"/>
      <c r="I665" s="60"/>
      <c r="J665" s="60"/>
      <c r="K665" s="60"/>
      <c r="L665" s="60"/>
      <c r="M665" s="60"/>
    </row>
    <row r="666">
      <c r="A666" s="60"/>
      <c r="B666" s="60"/>
      <c r="C666" s="60"/>
      <c r="D666" s="68"/>
      <c r="E666" s="69" t="s">
        <v>92</v>
      </c>
    </row>
    <row r="667">
      <c r="A667" s="70" t="s">
        <v>93</v>
      </c>
      <c r="B667" s="60"/>
      <c r="C667" s="70" t="s">
        <v>94</v>
      </c>
      <c r="D667" s="68"/>
      <c r="E667" s="71" t="s">
        <v>95</v>
      </c>
      <c r="F667" s="72" t="s">
        <v>96</v>
      </c>
      <c r="G667" s="67" t="s">
        <v>97</v>
      </c>
      <c r="H667" s="60" t="s">
        <v>98</v>
      </c>
      <c r="I667" s="60" t="s">
        <v>99</v>
      </c>
      <c r="J667" s="60" t="s">
        <v>638</v>
      </c>
      <c r="K667" s="60" t="s">
        <v>639</v>
      </c>
      <c r="L667" s="60" t="s">
        <v>640</v>
      </c>
      <c r="M667" s="60" t="s">
        <v>641</v>
      </c>
    </row>
    <row r="668">
      <c r="A668" s="70" t="s">
        <v>102</v>
      </c>
      <c r="B668" s="73">
        <v>0.0</v>
      </c>
      <c r="C668" s="70" t="s">
        <v>103</v>
      </c>
      <c r="D668" s="74">
        <v>0.6</v>
      </c>
      <c r="E668" s="75">
        <v>0.0109</v>
      </c>
      <c r="F668" s="76">
        <v>0.8</v>
      </c>
      <c r="G668" s="77">
        <f t="shared" ref="G668:G709" si="25">0.5/3</f>
        <v>0.1666666667</v>
      </c>
      <c r="H668" s="78">
        <f>A!$B$3 * 3</f>
        <v>224.9868</v>
      </c>
      <c r="I668" s="78">
        <f>A!$B$2*E668</f>
        <v>6.721356235</v>
      </c>
      <c r="J668" s="78">
        <f>F668 * (D668*I668-(A!$B$4*(G668+B668/H668)^(1/2)))</f>
        <v>0.6134619337</v>
      </c>
      <c r="K668" s="79">
        <f>F668 * ((D668+L668)*I668-(A!$B$4*(G668+(B668+J668)/H668)^(1/2)))</f>
        <v>0.592176097</v>
      </c>
      <c r="L668" s="78">
        <f>F668 * (B668*(A!$B$8-D668)/(A!$B$12*A!$B$10))</f>
        <v>0</v>
      </c>
      <c r="M668" s="78">
        <f>F668 * ((B668+J668)*(A!$B$8-(D668+L668))/(A!$B$12*A!$B$10))</f>
        <v>0.002365863294</v>
      </c>
    </row>
    <row r="669">
      <c r="A669" s="70" t="s">
        <v>104</v>
      </c>
      <c r="B669" s="78">
        <f t="shared" ref="B669:B709" si="26">B668 + (J668+K668)/2</f>
        <v>0.6028190153</v>
      </c>
      <c r="C669" s="70" t="s">
        <v>105</v>
      </c>
      <c r="D669" s="80">
        <f t="shared" ref="D669:D709" si="27">D668 + (L668+M668)/2</f>
        <v>0.6011829316</v>
      </c>
      <c r="E669" s="75">
        <v>0.0109</v>
      </c>
      <c r="F669" s="76">
        <v>0.8</v>
      </c>
      <c r="G669" s="77">
        <f t="shared" si="25"/>
        <v>0.1666666667</v>
      </c>
      <c r="H669" s="78">
        <f>A!$B$3 * 3</f>
        <v>224.9868</v>
      </c>
      <c r="I669" s="78">
        <f>A!$B$2*E669</f>
        <v>6.721356235</v>
      </c>
      <c r="J669" s="78">
        <f>F669 * (D669*I669-(A!$B$4*(G669+B669/H669)^(1/2)))</f>
        <v>0.5989046415</v>
      </c>
      <c r="K669" s="79">
        <f>F669 * ((D669+L669)*I669-(A!$B$4*(G669+(B669+J669)/H669)^(1/2)))</f>
        <v>0.5907371498</v>
      </c>
      <c r="L669" s="78">
        <f>F669 * (B669*(A!$B$8-D669)/(A!$B$12*A!$B$10))</f>
        <v>0.002315651056</v>
      </c>
      <c r="M669" s="78">
        <f>F669 * ((B669+J669)*(A!$B$8-(D669+L669))/(A!$B$12*A!$B$10))</f>
        <v>0.004580492293</v>
      </c>
    </row>
    <row r="670">
      <c r="A670" s="70" t="s">
        <v>106</v>
      </c>
      <c r="B670" s="78">
        <f t="shared" si="26"/>
        <v>1.197639911</v>
      </c>
      <c r="C670" s="70" t="s">
        <v>107</v>
      </c>
      <c r="D670" s="80">
        <f t="shared" si="27"/>
        <v>0.6046310033</v>
      </c>
      <c r="E670" s="75">
        <v>0.0109</v>
      </c>
      <c r="F670" s="76">
        <v>0.8</v>
      </c>
      <c r="G670" s="77">
        <f t="shared" si="25"/>
        <v>0.1666666667</v>
      </c>
      <c r="H670" s="78">
        <f>A!$B$3 * 3</f>
        <v>224.9868</v>
      </c>
      <c r="I670" s="78">
        <f>A!$B$2*E670</f>
        <v>6.721356235</v>
      </c>
      <c r="J670" s="78">
        <f>F670 * (D670*I670-(A!$B$4*(G670+B670/H670)^(1/2)))</f>
        <v>0.5969663235</v>
      </c>
      <c r="K670" s="79">
        <f>F670 * ((D670+L670)*I670-(A!$B$4*(G670+(B670+J670)/H670)^(1/2)))</f>
        <v>0.6010234664</v>
      </c>
      <c r="L670" s="78">
        <f>F670 * (B670*(A!$B$8-D670)/(A!$B$12*A!$B$10))</f>
        <v>0.004547491967</v>
      </c>
      <c r="M670" s="78">
        <f>F670 * ((B670+J670)*(A!$B$8-(D670+L670))/(A!$B$12*A!$B$10))</f>
        <v>0.00670928842</v>
      </c>
    </row>
    <row r="671">
      <c r="A671" s="70" t="s">
        <v>108</v>
      </c>
      <c r="B671" s="78">
        <f t="shared" si="26"/>
        <v>1.796634806</v>
      </c>
      <c r="C671" s="70" t="s">
        <v>109</v>
      </c>
      <c r="D671" s="80">
        <f t="shared" si="27"/>
        <v>0.6102593935</v>
      </c>
      <c r="E671" s="75">
        <v>0.0109</v>
      </c>
      <c r="F671" s="76">
        <v>0.8</v>
      </c>
      <c r="G671" s="77">
        <f t="shared" si="25"/>
        <v>0.1666666667</v>
      </c>
      <c r="H671" s="78">
        <f>A!$B$3 * 3</f>
        <v>224.9868</v>
      </c>
      <c r="I671" s="78">
        <f>A!$B$2*E671</f>
        <v>6.721356235</v>
      </c>
      <c r="J671" s="78">
        <f>F671 * (D671*I671-(A!$B$4*(G671+B671/H671)^(1/2)))</f>
        <v>0.6067665079</v>
      </c>
      <c r="K671" s="79">
        <f>F671 * ((D671+L671)*I671-(A!$B$4*(G671+(B671+J671)/H671)^(1/2)))</f>
        <v>0.6221782177</v>
      </c>
      <c r="L671" s="78">
        <f>F671 * (B671*(A!$B$8-D671)/(A!$B$12*A!$B$10))</f>
        <v>0.006691907763</v>
      </c>
      <c r="M671" s="78">
        <f>F671 * ((B671+J671)*(A!$B$8-(D671+L671))/(A!$B$12*A!$B$10))</f>
        <v>0.008745169457</v>
      </c>
    </row>
    <row r="672">
      <c r="A672" s="70" t="s">
        <v>110</v>
      </c>
      <c r="B672" s="78">
        <f t="shared" si="26"/>
        <v>2.411107169</v>
      </c>
      <c r="C672" s="70" t="s">
        <v>111</v>
      </c>
      <c r="D672" s="80">
        <f t="shared" si="27"/>
        <v>0.6179779321</v>
      </c>
      <c r="E672" s="75">
        <v>0.0109</v>
      </c>
      <c r="F672" s="76">
        <v>0.8</v>
      </c>
      <c r="G672" s="77">
        <f t="shared" si="25"/>
        <v>0.1666666667</v>
      </c>
      <c r="H672" s="78">
        <f>A!$B$3 * 3</f>
        <v>224.9868</v>
      </c>
      <c r="I672" s="78">
        <f>A!$B$2*E672</f>
        <v>6.721356235</v>
      </c>
      <c r="J672" s="78">
        <f>F672 * (D672*I672-(A!$B$4*(G672+B672/H672)^(1/2)))</f>
        <v>0.6274382564</v>
      </c>
      <c r="K672" s="79">
        <f>F672 * ((D672+L672)*I672-(A!$B$4*(G672+(B672+J672)/H672)^(1/2)))</f>
        <v>0.6533352166</v>
      </c>
      <c r="L672" s="78">
        <f>F672 * (B672*(A!$B$8-D672)/(A!$B$12*A!$B$10))</f>
        <v>0.008741387636</v>
      </c>
      <c r="M672" s="78">
        <f>F672 * ((B672+J672)*(A!$B$8-(D672+L672))/(A!$B$12*A!$B$10))</f>
        <v>0.01067469403</v>
      </c>
    </row>
    <row r="673">
      <c r="A673" s="70" t="s">
        <v>112</v>
      </c>
      <c r="B673" s="78">
        <f t="shared" si="26"/>
        <v>3.051493905</v>
      </c>
      <c r="C673" s="70" t="s">
        <v>113</v>
      </c>
      <c r="D673" s="80">
        <f t="shared" si="27"/>
        <v>0.627685973</v>
      </c>
      <c r="E673" s="75">
        <v>0.0109</v>
      </c>
      <c r="F673" s="76">
        <v>0.8</v>
      </c>
      <c r="G673" s="77">
        <f t="shared" si="25"/>
        <v>0.1666666667</v>
      </c>
      <c r="H673" s="78">
        <f>A!$B$3 * 3</f>
        <v>224.9868</v>
      </c>
      <c r="I673" s="78">
        <f>A!$B$2*E673</f>
        <v>6.721356235</v>
      </c>
      <c r="J673" s="78">
        <f>F673 * (D673*I673-(A!$B$4*(G673+B673/H673)^(1/2)))</f>
        <v>0.6580991493</v>
      </c>
      <c r="K673" s="79">
        <f>F673 * ((D673+L673)*I673-(A!$B$4*(G673+(B673+J673)/H673)^(1/2)))</f>
        <v>0.6935792296</v>
      </c>
      <c r="L673" s="78">
        <f>F673 * (B673*(A!$B$8-D673)/(A!$B$12*A!$B$10))</f>
        <v>0.01068226363</v>
      </c>
      <c r="M673" s="78">
        <f>F673 * ((B673+J673)*(A!$B$8-(D673+L673))/(A!$B$12*A!$B$10))</f>
        <v>0.01247663616</v>
      </c>
    </row>
    <row r="674">
      <c r="A674" s="70" t="s">
        <v>114</v>
      </c>
      <c r="B674" s="78">
        <f t="shared" si="26"/>
        <v>3.727333095</v>
      </c>
      <c r="C674" s="70" t="s">
        <v>115</v>
      </c>
      <c r="D674" s="80">
        <f t="shared" si="27"/>
        <v>0.6392654229</v>
      </c>
      <c r="E674" s="75">
        <v>0.0109</v>
      </c>
      <c r="F674" s="76">
        <v>0.8</v>
      </c>
      <c r="G674" s="77">
        <f t="shared" si="25"/>
        <v>0.1666666667</v>
      </c>
      <c r="H674" s="78">
        <f>A!$B$3 * 3</f>
        <v>224.9868</v>
      </c>
      <c r="I674" s="78">
        <f>A!$B$2*E674</f>
        <v>6.721356235</v>
      </c>
      <c r="J674" s="78">
        <f>F674 * (D674*I674-(A!$B$4*(G674+B674/H674)^(1/2)))</f>
        <v>0.6978139656</v>
      </c>
      <c r="K674" s="79">
        <f>F674 * ((D674+L674)*I674-(A!$B$4*(G674+(B674+J674)/H674)^(1/2)))</f>
        <v>0.7419026383</v>
      </c>
      <c r="L674" s="78">
        <f>F674 * (B674*(A!$B$8-D674)/(A!$B$12*A!$B$10))</f>
        <v>0.01249331259</v>
      </c>
      <c r="M674" s="78">
        <f>F674 * ((B674+J674)*(A!$B$8-(D674+L674))/(A!$B$12*A!$B$10))</f>
        <v>0.01412155284</v>
      </c>
    </row>
    <row r="675">
      <c r="A675" s="70" t="s">
        <v>116</v>
      </c>
      <c r="B675" s="78">
        <f t="shared" si="26"/>
        <v>4.447191397</v>
      </c>
      <c r="C675" s="70" t="s">
        <v>117</v>
      </c>
      <c r="D675" s="80">
        <f t="shared" si="27"/>
        <v>0.6525728556</v>
      </c>
      <c r="E675" s="75">
        <v>0.0109</v>
      </c>
      <c r="F675" s="76">
        <v>0.8</v>
      </c>
      <c r="G675" s="77">
        <f t="shared" si="25"/>
        <v>0.1666666667</v>
      </c>
      <c r="H675" s="78">
        <f>A!$B$3 * 3</f>
        <v>224.9868</v>
      </c>
      <c r="I675" s="78">
        <f>A!$B$2*E675</f>
        <v>6.721356235</v>
      </c>
      <c r="J675" s="78">
        <f>F675 * (D675*I675-(A!$B$4*(G675+B675/H675)^(1/2)))</f>
        <v>0.7455539824</v>
      </c>
      <c r="K675" s="79">
        <f>F675 * ((D675+L675)*I675-(A!$B$4*(G675+(B675+J675)/H675)^(1/2)))</f>
        <v>0.7971639557</v>
      </c>
      <c r="L675" s="78">
        <f>F675 * (B675*(A!$B$8-D675)/(A!$B$12*A!$B$10))</f>
        <v>0.01414535777</v>
      </c>
      <c r="M675" s="78">
        <f>F675 * ((B675+J675)*(A!$B$8-(D675+L675))/(A!$B$12*A!$B$10))</f>
        <v>0.01557251053</v>
      </c>
    </row>
    <row r="676">
      <c r="A676" s="70" t="s">
        <v>118</v>
      </c>
      <c r="B676" s="78">
        <f t="shared" si="26"/>
        <v>5.218550366</v>
      </c>
      <c r="C676" s="70" t="s">
        <v>119</v>
      </c>
      <c r="D676" s="80">
        <f t="shared" si="27"/>
        <v>0.6674317897</v>
      </c>
      <c r="E676" s="75">
        <v>0.0109</v>
      </c>
      <c r="F676" s="76">
        <v>0.8</v>
      </c>
      <c r="G676" s="77">
        <f t="shared" si="25"/>
        <v>0.1666666667</v>
      </c>
      <c r="H676" s="78">
        <f>A!$B$3 * 3</f>
        <v>224.9868</v>
      </c>
      <c r="I676" s="78">
        <f>A!$B$2*E676</f>
        <v>6.721356235</v>
      </c>
      <c r="J676" s="78">
        <f>F676 * (D676*I676-(A!$B$4*(G676+B676/H676)^(1/2)))</f>
        <v>0.8001584675</v>
      </c>
      <c r="K676" s="79">
        <f>F676 * ((D676+L676)*I676-(A!$B$4*(G676+(B676+J676)/H676)^(1/2)))</f>
        <v>0.8580544388</v>
      </c>
      <c r="L676" s="78">
        <f>F676 * (B676*(A!$B$8-D676)/(A!$B$12*A!$B$10))</f>
        <v>0.01560202619</v>
      </c>
      <c r="M676" s="78">
        <f>F676 * ((B676+J676)*(A!$B$8-(D676+L676))/(A!$B$12*A!$B$10))</f>
        <v>0.01678711855</v>
      </c>
    </row>
    <row r="677">
      <c r="A677" s="70" t="s">
        <v>120</v>
      </c>
      <c r="B677" s="78">
        <f t="shared" si="26"/>
        <v>6.047656819</v>
      </c>
      <c r="C677" s="70" t="s">
        <v>121</v>
      </c>
      <c r="D677" s="80">
        <f t="shared" si="27"/>
        <v>0.6836263621</v>
      </c>
      <c r="E677" s="75">
        <v>0.0109</v>
      </c>
      <c r="F677" s="76">
        <v>0.8</v>
      </c>
      <c r="G677" s="77">
        <f t="shared" si="25"/>
        <v>0.1666666667</v>
      </c>
      <c r="H677" s="78">
        <f>A!$B$3 * 3</f>
        <v>224.9868</v>
      </c>
      <c r="I677" s="78">
        <f>A!$B$2*E677</f>
        <v>6.721356235</v>
      </c>
      <c r="J677" s="78">
        <f>F677 * (D677*I677-(A!$B$4*(G677+B677/H677)^(1/2)))</f>
        <v>0.8603045782</v>
      </c>
      <c r="K677" s="79">
        <f>F677 * ((D677+L677)*I677-(A!$B$4*(G677+(B677+J677)/H677)^(1/2)))</f>
        <v>0.9230795321</v>
      </c>
      <c r="L677" s="78">
        <f>F677 * (B677*(A!$B$8-D677)/(A!$B$12*A!$B$10))</f>
        <v>0.01682179198</v>
      </c>
      <c r="M677" s="78">
        <f>F677 * ((B677+J677)*(A!$B$8-(D677+L677))/(A!$B$12*A!$B$10))</f>
        <v>0.01772092649</v>
      </c>
    </row>
    <row r="678">
      <c r="A678" s="70" t="s">
        <v>122</v>
      </c>
      <c r="B678" s="78">
        <f t="shared" si="26"/>
        <v>6.939348874</v>
      </c>
      <c r="C678" s="70" t="s">
        <v>123</v>
      </c>
      <c r="D678" s="80">
        <f t="shared" si="27"/>
        <v>0.7008977213</v>
      </c>
      <c r="E678" s="75">
        <v>0.0109</v>
      </c>
      <c r="F678" s="76">
        <v>0.8</v>
      </c>
      <c r="G678" s="77">
        <f t="shared" si="25"/>
        <v>0.1666666667</v>
      </c>
      <c r="H678" s="78">
        <f>A!$B$3 * 3</f>
        <v>224.9868</v>
      </c>
      <c r="I678" s="78">
        <f>A!$B$2*E678</f>
        <v>6.721356235</v>
      </c>
      <c r="J678" s="78">
        <f>F678 * (D678*I678-(A!$B$4*(G678+B678/H678)^(1/2)))</f>
        <v>0.9244922048</v>
      </c>
      <c r="K678" s="79">
        <f>F678 * ((D678+L678)*I678-(A!$B$4*(G678+(B678+J678)/H678)^(1/2)))</f>
        <v>0.9905616976</v>
      </c>
      <c r="L678" s="78">
        <f>F678 * (B678*(A!$B$8-D678)/(A!$B$12*A!$B$10))</f>
        <v>0.01776133988</v>
      </c>
      <c r="M678" s="78">
        <f>F678 * ((B678+J678)*(A!$B$8-(D678+L678))/(A!$B$12*A!$B$10))</f>
        <v>0.01833206382</v>
      </c>
    </row>
    <row r="679">
      <c r="A679" s="70" t="s">
        <v>124</v>
      </c>
      <c r="B679" s="78">
        <f t="shared" si="26"/>
        <v>7.896875825</v>
      </c>
      <c r="C679" s="70" t="s">
        <v>125</v>
      </c>
      <c r="D679" s="80">
        <f t="shared" si="27"/>
        <v>0.7189444232</v>
      </c>
      <c r="E679" s="75">
        <v>0.0109</v>
      </c>
      <c r="F679" s="76">
        <v>0.8</v>
      </c>
      <c r="G679" s="77">
        <f t="shared" si="25"/>
        <v>0.1666666667</v>
      </c>
      <c r="H679" s="78">
        <f>A!$B$3 * 3</f>
        <v>224.9868</v>
      </c>
      <c r="I679" s="78">
        <f>A!$B$2*E679</f>
        <v>6.721356235</v>
      </c>
      <c r="J679" s="78">
        <f>F679 * (D679*I679-(A!$B$4*(G679+B679/H679)^(1/2)))</f>
        <v>0.9910499028</v>
      </c>
      <c r="K679" s="79">
        <f>F679 * ((D679+L679)*I679-(A!$B$4*(G679+(B679+J679)/H679)^(1/2)))</f>
        <v>1.058669883</v>
      </c>
      <c r="L679" s="78">
        <f>F679 * (B679*(A!$B$8-D679)/(A!$B$12*A!$B$10))</f>
        <v>0.01838010499</v>
      </c>
      <c r="M679" s="78">
        <f>F679 * ((B679+J679)*(A!$B$8-(D679+L679))/(A!$B$12*A!$B$10))</f>
        <v>0.01858674173</v>
      </c>
    </row>
    <row r="680">
      <c r="A680" s="70" t="s">
        <v>126</v>
      </c>
      <c r="B680" s="78">
        <f t="shared" si="26"/>
        <v>8.921735718</v>
      </c>
      <c r="C680" s="70" t="s">
        <v>127</v>
      </c>
      <c r="D680" s="80">
        <f t="shared" si="27"/>
        <v>0.7374278465</v>
      </c>
      <c r="E680" s="75">
        <v>0.0109</v>
      </c>
      <c r="F680" s="76">
        <v>0.8</v>
      </c>
      <c r="G680" s="77">
        <f t="shared" si="25"/>
        <v>0.1666666667</v>
      </c>
      <c r="H680" s="78">
        <f>A!$B$3 * 3</f>
        <v>224.9868</v>
      </c>
      <c r="I680" s="78">
        <f>A!$B$2*E680</f>
        <v>6.721356235</v>
      </c>
      <c r="J680" s="78">
        <f>F680 * (D680*I680-(A!$B$4*(G680+B680/H680)^(1/2)))</f>
        <v>1.058166559</v>
      </c>
      <c r="K680" s="79">
        <f>F680 * ((D680+L680)*I680-(A!$B$4*(G680+(B680+J680)/H680)^(1/2)))</f>
        <v>1.12547813</v>
      </c>
      <c r="L680" s="78">
        <f>F680 * (B680*(A!$B$8-D680)/(A!$B$12*A!$B$10))</f>
        <v>0.01864559666</v>
      </c>
      <c r="M680" s="78">
        <f>F680 * ((B680+J680)*(A!$B$8-(D680+L680))/(A!$B$12*A!$B$10))</f>
        <v>0.01846494409</v>
      </c>
    </row>
    <row r="681">
      <c r="A681" s="70" t="s">
        <v>128</v>
      </c>
      <c r="B681" s="78">
        <f t="shared" si="26"/>
        <v>10.01355806</v>
      </c>
      <c r="C681" s="70" t="s">
        <v>129</v>
      </c>
      <c r="D681" s="80">
        <f t="shared" si="27"/>
        <v>0.7559831169</v>
      </c>
      <c r="E681" s="75">
        <v>0.0109</v>
      </c>
      <c r="F681" s="76">
        <v>0.8</v>
      </c>
      <c r="G681" s="77">
        <f t="shared" si="25"/>
        <v>0.1666666667</v>
      </c>
      <c r="H681" s="78">
        <f>A!$B$3 * 3</f>
        <v>224.9868</v>
      </c>
      <c r="I681" s="78">
        <f>A!$B$2*E681</f>
        <v>6.721356235</v>
      </c>
      <c r="J681" s="78">
        <f>F681 * (D681*I681-(A!$B$4*(G681+B681/H681)^(1/2)))</f>
        <v>1.123950578</v>
      </c>
      <c r="K681" s="79">
        <f>F681 * ((D681+L681)*I681-(A!$B$4*(G681+(B681+J681)/H681)^(1/2)))</f>
        <v>1.189051605</v>
      </c>
      <c r="L681" s="78">
        <f>F681 * (B681*(A!$B$8-D681)/(A!$B$12*A!$B$10))</f>
        <v>0.01853884188</v>
      </c>
      <c r="M681" s="78">
        <f>F681 * ((B681+J681)*(A!$B$8-(D681+L681))/(A!$B$12*A!$B$10))</f>
        <v>0.01796538617</v>
      </c>
    </row>
    <row r="682">
      <c r="A682" s="70" t="s">
        <v>130</v>
      </c>
      <c r="B682" s="78">
        <f t="shared" si="26"/>
        <v>11.17005915</v>
      </c>
      <c r="C682" s="70" t="s">
        <v>131</v>
      </c>
      <c r="D682" s="80">
        <f t="shared" si="27"/>
        <v>0.7742352309</v>
      </c>
      <c r="E682" s="75">
        <v>0.0109</v>
      </c>
      <c r="F682" s="76">
        <v>0.8</v>
      </c>
      <c r="G682" s="77">
        <f t="shared" si="25"/>
        <v>0.1666666667</v>
      </c>
      <c r="H682" s="78">
        <f>A!$B$3 * 3</f>
        <v>224.9868</v>
      </c>
      <c r="I682" s="78">
        <f>A!$B$2*E682</f>
        <v>6.721356235</v>
      </c>
      <c r="J682" s="78">
        <f>F682 * (D682*I682-(A!$B$4*(G682+B682/H682)^(1/2)))</f>
        <v>1.186514255</v>
      </c>
      <c r="K682" s="79">
        <f>F682 * ((D682+L682)*I682-(A!$B$4*(G682+(B682+J682)/H682)^(1/2)))</f>
        <v>1.247553196</v>
      </c>
      <c r="L682" s="78">
        <f>F682 * (B682*(A!$B$8-D682)/(A!$B$12*A!$B$10))</f>
        <v>0.01805906425</v>
      </c>
      <c r="M682" s="78">
        <f>F682 * ((B682+J682)*(A!$B$8-(D682+L682))/(A!$B$12*A!$B$10))</f>
        <v>0.01710872057</v>
      </c>
    </row>
    <row r="683">
      <c r="A683" s="70" t="s">
        <v>132</v>
      </c>
      <c r="B683" s="78">
        <f t="shared" si="26"/>
        <v>12.38709288</v>
      </c>
      <c r="C683" s="70" t="s">
        <v>133</v>
      </c>
      <c r="D683" s="80">
        <f t="shared" si="27"/>
        <v>0.7918191233</v>
      </c>
      <c r="E683" s="75">
        <v>0.0109</v>
      </c>
      <c r="F683" s="76">
        <v>0.8</v>
      </c>
      <c r="G683" s="77">
        <f t="shared" si="25"/>
        <v>0.1666666667</v>
      </c>
      <c r="H683" s="78">
        <f>A!$B$3 * 3</f>
        <v>224.9868</v>
      </c>
      <c r="I683" s="78">
        <f>A!$B$2*E683</f>
        <v>6.721356235</v>
      </c>
      <c r="J683" s="78">
        <f>F683 * (D683*I683-(A!$B$4*(G683+B683/H683)^(1/2)))</f>
        <v>1.244076158</v>
      </c>
      <c r="K683" s="79">
        <f>F683 * ((D683+L683)*I683-(A!$B$4*(G683+(B683+J683)/H683)^(1/2)))</f>
        <v>1.299358675</v>
      </c>
      <c r="L683" s="78">
        <f>F683 * (B683*(A!$B$8-D683)/(A!$B$12*A!$B$10))</f>
        <v>0.01722664337</v>
      </c>
      <c r="M683" s="78">
        <f>F683 * ((B683+J683)*(A!$B$8-(D683+L683))/(A!$B$12*A!$B$10))</f>
        <v>0.01593810902</v>
      </c>
    </row>
    <row r="684">
      <c r="A684" s="70" t="s">
        <v>134</v>
      </c>
      <c r="B684" s="78">
        <f t="shared" si="26"/>
        <v>13.6588103</v>
      </c>
      <c r="C684" s="70" t="s">
        <v>135</v>
      </c>
      <c r="D684" s="80">
        <f t="shared" si="27"/>
        <v>0.8084014995</v>
      </c>
      <c r="E684" s="75">
        <v>0.0109</v>
      </c>
      <c r="F684" s="76">
        <v>0.8</v>
      </c>
      <c r="G684" s="77">
        <f t="shared" si="25"/>
        <v>0.1666666667</v>
      </c>
      <c r="H684" s="78">
        <f>A!$B$3 * 3</f>
        <v>224.9868</v>
      </c>
      <c r="I684" s="78">
        <f>A!$B$2*E684</f>
        <v>6.721356235</v>
      </c>
      <c r="J684" s="78">
        <f>F684 * (D684*I684-(A!$B$4*(G684+B684/H684)^(1/2)))</f>
        <v>1.295069807</v>
      </c>
      <c r="K684" s="79">
        <f>F684 * ((D684+L684)*I684-(A!$B$4*(G684+(B684+J684)/H684)^(1/2)))</f>
        <v>1.34316485</v>
      </c>
      <c r="L684" s="78">
        <f>F684 * (B684*(A!$B$8-D684)/(A!$B$12*A!$B$10))</f>
        <v>0.01608355356</v>
      </c>
      <c r="M684" s="78">
        <f>F684 * ((B684+J684)*(A!$B$8-(D684+L684))/(A!$B$12*A!$B$10))</f>
        <v>0.01451668951</v>
      </c>
    </row>
    <row r="685">
      <c r="A685" s="70" t="s">
        <v>136</v>
      </c>
      <c r="B685" s="78">
        <f t="shared" si="26"/>
        <v>14.97792762</v>
      </c>
      <c r="C685" s="70" t="s">
        <v>137</v>
      </c>
      <c r="D685" s="80">
        <f t="shared" si="27"/>
        <v>0.8237016211</v>
      </c>
      <c r="E685" s="75">
        <v>0.0109</v>
      </c>
      <c r="F685" s="76">
        <v>0.8</v>
      </c>
      <c r="G685" s="77">
        <f t="shared" si="25"/>
        <v>0.1666666667</v>
      </c>
      <c r="H685" s="78">
        <f>A!$B$3 * 3</f>
        <v>224.9868</v>
      </c>
      <c r="I685" s="78">
        <f>A!$B$2*E685</f>
        <v>6.721356235</v>
      </c>
      <c r="J685" s="78">
        <f>F685 * (D685*I685-(A!$B$4*(G685+B685/H685)^(1/2)))</f>
        <v>1.338243978</v>
      </c>
      <c r="K685" s="79">
        <f>F685 * ((D685+L685)*I685-(A!$B$4*(G685+(B685+J685)/H685)^(1/2)))</f>
        <v>1.378074293</v>
      </c>
      <c r="L685" s="78">
        <f>F685 * (B685*(A!$B$8-D685)/(A!$B$12*A!$B$10))</f>
        <v>0.01469087999</v>
      </c>
      <c r="M685" s="78">
        <f>F685 * ((B685+J685)*(A!$B$8-(D685+L685))/(A!$B$12*A!$B$10))</f>
        <v>0.01292208564</v>
      </c>
    </row>
    <row r="686">
      <c r="A686" s="70" t="s">
        <v>138</v>
      </c>
      <c r="B686" s="78">
        <f t="shared" si="26"/>
        <v>16.33608676</v>
      </c>
      <c r="C686" s="70" t="s">
        <v>139</v>
      </c>
      <c r="D686" s="80">
        <f t="shared" si="27"/>
        <v>0.8375081039</v>
      </c>
      <c r="E686" s="75">
        <v>0.0109</v>
      </c>
      <c r="F686" s="76">
        <v>0.8</v>
      </c>
      <c r="G686" s="77">
        <f t="shared" si="25"/>
        <v>0.1666666667</v>
      </c>
      <c r="H686" s="78">
        <f>A!$B$3 * 3</f>
        <v>224.9868</v>
      </c>
      <c r="I686" s="78">
        <f>A!$B$2*E686</f>
        <v>6.721356235</v>
      </c>
      <c r="J686" s="78">
        <f>F686 * (D686*I686-(A!$B$4*(G686+B686/H686)^(1/2)))</f>
        <v>1.372739695</v>
      </c>
      <c r="K686" s="79">
        <f>F686 * ((D686+L686)*I686-(A!$B$4*(G686+(B686+J686)/H686)^(1/2)))</f>
        <v>1.403642987</v>
      </c>
      <c r="L686" s="78">
        <f>F686 * (B686*(A!$B$8-D686)/(A!$B$12*A!$B$10))</f>
        <v>0.01312358552</v>
      </c>
      <c r="M686" s="78">
        <f>F686 * ((B686+J686)*(A!$B$8-(D686+L686))/(A!$B$12*A!$B$10))</f>
        <v>0.01123877094</v>
      </c>
    </row>
    <row r="687">
      <c r="A687" s="70" t="s">
        <v>140</v>
      </c>
      <c r="B687" s="78">
        <f t="shared" si="26"/>
        <v>17.7242781</v>
      </c>
      <c r="C687" s="70" t="s">
        <v>141</v>
      </c>
      <c r="D687" s="80">
        <f t="shared" si="27"/>
        <v>0.8496892821</v>
      </c>
      <c r="E687" s="75">
        <v>0.0109</v>
      </c>
      <c r="F687" s="76">
        <v>0.8</v>
      </c>
      <c r="G687" s="77">
        <f t="shared" si="25"/>
        <v>0.1666666667</v>
      </c>
      <c r="H687" s="78">
        <f>A!$B$3 * 3</f>
        <v>224.9868</v>
      </c>
      <c r="I687" s="78">
        <f>A!$B$2*E687</f>
        <v>6.721356235</v>
      </c>
      <c r="J687" s="78">
        <f>F687 * (D687*I687-(A!$B$4*(G687+B687/H687)^(1/2)))</f>
        <v>1.398131954</v>
      </c>
      <c r="K687" s="79">
        <f>F687 * ((D687+L687)*I687-(A!$B$4*(G687+(B687+J687)/H687)^(1/2)))</f>
        <v>1.419883319</v>
      </c>
      <c r="L687" s="78">
        <f>F687 * (B687*(A!$B$8-D687)/(A!$B$12*A!$B$10))</f>
        <v>0.01146330486</v>
      </c>
      <c r="M687" s="78">
        <f>F687 * ((B687+J687)*(A!$B$8-(D687+L687))/(A!$B$12*A!$B$10))</f>
        <v>0.009549607067</v>
      </c>
    </row>
    <row r="688">
      <c r="A688" s="70" t="s">
        <v>142</v>
      </c>
      <c r="B688" s="78">
        <f t="shared" si="26"/>
        <v>19.13328574</v>
      </c>
      <c r="C688" s="70" t="s">
        <v>143</v>
      </c>
      <c r="D688" s="80">
        <f t="shared" si="27"/>
        <v>0.8601957381</v>
      </c>
      <c r="E688" s="75">
        <v>0.0109</v>
      </c>
      <c r="F688" s="76">
        <v>0.8</v>
      </c>
      <c r="G688" s="77">
        <f t="shared" si="25"/>
        <v>0.1666666667</v>
      </c>
      <c r="H688" s="78">
        <f>A!$B$3 * 3</f>
        <v>224.9868</v>
      </c>
      <c r="I688" s="78">
        <f>A!$B$2*E688</f>
        <v>6.721356235</v>
      </c>
      <c r="J688" s="78">
        <f>F688 * (D688*I688-(A!$B$4*(G688+B688/H688)^(1/2)))</f>
        <v>1.414429927</v>
      </c>
      <c r="K688" s="79">
        <f>F688 * ((D688+L688)*I688-(A!$B$4*(G688+(B688+J688)/H688)^(1/2)))</f>
        <v>1.427222719</v>
      </c>
      <c r="L688" s="78">
        <f>F688 * (B688*(A!$B$8-D688)/(A!$B$12*A!$B$10))</f>
        <v>0.009790388034</v>
      </c>
      <c r="M688" s="78">
        <f>F688 * ((B688+J688)*(A!$B$8-(D688+L688))/(A!$B$12*A!$B$10))</f>
        <v>0.007928049867</v>
      </c>
    </row>
    <row r="689">
      <c r="A689" s="70" t="s">
        <v>144</v>
      </c>
      <c r="B689" s="78">
        <f t="shared" si="26"/>
        <v>20.55411206</v>
      </c>
      <c r="C689" s="70" t="s">
        <v>145</v>
      </c>
      <c r="D689" s="80">
        <f t="shared" si="27"/>
        <v>0.869054957</v>
      </c>
      <c r="E689" s="75">
        <v>0.0109</v>
      </c>
      <c r="F689" s="76">
        <v>0.8</v>
      </c>
      <c r="G689" s="77">
        <f t="shared" si="25"/>
        <v>0.1666666667</v>
      </c>
      <c r="H689" s="78">
        <f>A!$B$3 * 3</f>
        <v>224.9868</v>
      </c>
      <c r="I689" s="78">
        <f>A!$B$2*E689</f>
        <v>6.721356235</v>
      </c>
      <c r="J689" s="78">
        <f>F689 * (D689*I689-(A!$B$4*(G689+B689/H689)^(1/2)))</f>
        <v>1.422036638</v>
      </c>
      <c r="K689" s="79">
        <f>F689 * ((D689+L689)*I689-(A!$B$4*(G689+(B689+J689)/H689)^(1/2)))</f>
        <v>1.426426092</v>
      </c>
      <c r="L689" s="78">
        <f>F689 * (B689*(A!$B$8-D689)/(A!$B$12*A!$B$10))</f>
        <v>0.008176559143</v>
      </c>
      <c r="M689" s="78">
        <f>F689 * ((B689+J689)*(A!$B$8-(D689+L689))/(A!$B$12*A!$B$10))</f>
        <v>0.006432302627</v>
      </c>
    </row>
    <row r="690">
      <c r="A690" s="70" t="s">
        <v>146</v>
      </c>
      <c r="B690" s="78">
        <f t="shared" si="26"/>
        <v>21.97834343</v>
      </c>
      <c r="C690" s="70" t="s">
        <v>147</v>
      </c>
      <c r="D690" s="80">
        <f t="shared" si="27"/>
        <v>0.8763593879</v>
      </c>
      <c r="E690" s="75">
        <v>0.0109</v>
      </c>
      <c r="F690" s="76">
        <v>0.8</v>
      </c>
      <c r="G690" s="77">
        <f t="shared" si="25"/>
        <v>0.1666666667</v>
      </c>
      <c r="H690" s="78">
        <f>A!$B$3 * 3</f>
        <v>224.9868</v>
      </c>
      <c r="I690" s="78">
        <f>A!$B$2*E690</f>
        <v>6.721356235</v>
      </c>
      <c r="J690" s="78">
        <f>F690 * (D690*I690-(A!$B$4*(G690+B690/H690)^(1/2)))</f>
        <v>1.421675871</v>
      </c>
      <c r="K690" s="79">
        <f>F690 * ((D690+L690)*I690-(A!$B$4*(G690+(B690+J690)/H690)^(1/2)))</f>
        <v>1.418495682</v>
      </c>
      <c r="L690" s="78">
        <f>F690 * (B690*(A!$B$8-D690)/(A!$B$12*A!$B$10))</f>
        <v>0.00667935374</v>
      </c>
      <c r="M690" s="78">
        <f>F690 * ((B690+J690)*(A!$B$8-(D690+L690))/(A!$B$12*A!$B$10))</f>
        <v>0.005102171553</v>
      </c>
    </row>
    <row r="691">
      <c r="A691" s="70" t="s">
        <v>148</v>
      </c>
      <c r="B691" s="78">
        <f t="shared" si="26"/>
        <v>23.3984292</v>
      </c>
      <c r="C691" s="70" t="s">
        <v>149</v>
      </c>
      <c r="D691" s="80">
        <f t="shared" si="27"/>
        <v>0.8822501506</v>
      </c>
      <c r="E691" s="75">
        <v>0.0109</v>
      </c>
      <c r="F691" s="76">
        <v>0.8</v>
      </c>
      <c r="G691" s="77">
        <f t="shared" si="25"/>
        <v>0.1666666667</v>
      </c>
      <c r="H691" s="78">
        <f>A!$B$3 * 3</f>
        <v>224.9868</v>
      </c>
      <c r="I691" s="78">
        <f>A!$B$2*E691</f>
        <v>6.721356235</v>
      </c>
      <c r="J691" s="78">
        <f>F691 * (D691*I691-(A!$B$4*(G691+B691/H691)^(1/2)))</f>
        <v>1.414298832</v>
      </c>
      <c r="K691" s="79">
        <f>F691 * ((D691+L691)*I691-(A!$B$4*(G691+(B691+J691)/H691)^(1/2)))</f>
        <v>1.404564213</v>
      </c>
      <c r="L691" s="78">
        <f>F691 * (B691*(A!$B$8-D691)/(A!$B$12*A!$B$10))</f>
        <v>0.005339027391</v>
      </c>
      <c r="M691" s="78">
        <f>F691 * ((B691+J691)*(A!$B$8-(D691+L691))/(A!$B$12*A!$B$10))</f>
        <v>0.00395872958</v>
      </c>
    </row>
    <row r="692">
      <c r="A692" s="70" t="s">
        <v>150</v>
      </c>
      <c r="B692" s="78">
        <f t="shared" si="26"/>
        <v>24.80786072</v>
      </c>
      <c r="C692" s="70" t="s">
        <v>151</v>
      </c>
      <c r="D692" s="80">
        <f t="shared" si="27"/>
        <v>0.8868990291</v>
      </c>
      <c r="E692" s="75">
        <v>0.0109</v>
      </c>
      <c r="F692" s="76">
        <v>0.8</v>
      </c>
      <c r="G692" s="77">
        <f t="shared" si="25"/>
        <v>0.1666666667</v>
      </c>
      <c r="H692" s="78">
        <f>A!$B$3 * 3</f>
        <v>224.9868</v>
      </c>
      <c r="I692" s="78">
        <f>A!$B$2*E692</f>
        <v>6.721356235</v>
      </c>
      <c r="J692" s="78">
        <f>F692 * (D692*I692-(A!$B$4*(G692+B692/H692)^(1/2)))</f>
        <v>1.400984773</v>
      </c>
      <c r="K692" s="79">
        <f>F692 * ((D692+L692)*I692-(A!$B$4*(G692+(B692+J692)/H692)^(1/2)))</f>
        <v>1.385795721</v>
      </c>
      <c r="L692" s="78">
        <f>F692 * (B692*(A!$B$8-D692)/(A!$B$12*A!$B$10))</f>
        <v>0.004178049404</v>
      </c>
      <c r="M692" s="78">
        <f>F692 * ((B692+J692)*(A!$B$8-(D692+L692))/(A!$B$12*A!$B$10))</f>
        <v>0.003006323679</v>
      </c>
    </row>
    <row r="693">
      <c r="A693" s="70" t="s">
        <v>152</v>
      </c>
      <c r="B693" s="78">
        <f t="shared" si="26"/>
        <v>26.20125097</v>
      </c>
      <c r="C693" s="70" t="s">
        <v>153</v>
      </c>
      <c r="D693" s="80">
        <f t="shared" si="27"/>
        <v>0.8904912156</v>
      </c>
      <c r="E693" s="75">
        <v>0.0109</v>
      </c>
      <c r="F693" s="76">
        <v>0.8</v>
      </c>
      <c r="G693" s="77">
        <f t="shared" si="25"/>
        <v>0.1666666667</v>
      </c>
      <c r="H693" s="78">
        <f>A!$B$3 * 3</f>
        <v>224.9868</v>
      </c>
      <c r="I693" s="78">
        <f>A!$B$2*E693</f>
        <v>6.721356235</v>
      </c>
      <c r="J693" s="78">
        <f>F693 * (D693*I693-(A!$B$4*(G693+B693/H693)^(1/2)))</f>
        <v>1.382848485</v>
      </c>
      <c r="K693" s="79">
        <f>F693 * ((D693+L693)*I693-(A!$B$4*(G693+(B693+J693)/H693)^(1/2)))</f>
        <v>1.363304546</v>
      </c>
      <c r="L693" s="78">
        <f>F693 * (B693*(A!$B$8-D693)/(A!$B$12*A!$B$10))</f>
        <v>0.003202785106</v>
      </c>
      <c r="M693" s="78">
        <f>F693 * ((B693+J693)*(A!$B$8-(D693+L693))/(A!$B$12*A!$B$10))</f>
        <v>0.002236111735</v>
      </c>
    </row>
    <row r="694">
      <c r="A694" s="70" t="s">
        <v>154</v>
      </c>
      <c r="B694" s="78">
        <f t="shared" si="26"/>
        <v>27.57432749</v>
      </c>
      <c r="C694" s="70" t="s">
        <v>155</v>
      </c>
      <c r="D694" s="80">
        <f t="shared" si="27"/>
        <v>0.893210664</v>
      </c>
      <c r="E694" s="75">
        <v>0.0109</v>
      </c>
      <c r="F694" s="76">
        <v>0.8</v>
      </c>
      <c r="G694" s="77">
        <f t="shared" si="25"/>
        <v>0.1666666667</v>
      </c>
      <c r="H694" s="78">
        <f>A!$B$3 * 3</f>
        <v>224.9868</v>
      </c>
      <c r="I694" s="78">
        <f>A!$B$2*E694</f>
        <v>6.721356235</v>
      </c>
      <c r="J694" s="78">
        <f>F694 * (D694*I694-(A!$B$4*(G694+B694/H694)^(1/2)))</f>
        <v>1.360964031</v>
      </c>
      <c r="K694" s="79">
        <f>F694 * ((D694+L694)*I694-(A!$B$4*(G694+(B694+J694)/H694)^(1/2)))</f>
        <v>1.338097837</v>
      </c>
      <c r="L694" s="78">
        <f>F694 * (B694*(A!$B$8-D694)/(A!$B$12*A!$B$10))</f>
        <v>0.002406650375</v>
      </c>
      <c r="M694" s="78">
        <f>F694 * ((B694+J694)*(A!$B$8-(D694+L694))/(A!$B$12*A!$B$10))</f>
        <v>0.001630230269</v>
      </c>
    </row>
    <row r="695">
      <c r="A695" s="70" t="s">
        <v>156</v>
      </c>
      <c r="B695" s="78">
        <f t="shared" si="26"/>
        <v>28.92385842</v>
      </c>
      <c r="C695" s="70" t="s">
        <v>157</v>
      </c>
      <c r="D695" s="80">
        <f t="shared" si="27"/>
        <v>0.8952291043</v>
      </c>
      <c r="E695" s="75">
        <v>0.0109</v>
      </c>
      <c r="F695" s="76">
        <v>0.8</v>
      </c>
      <c r="G695" s="77">
        <f t="shared" si="25"/>
        <v>0.1666666667</v>
      </c>
      <c r="H695" s="78">
        <f>A!$B$3 * 3</f>
        <v>224.9868</v>
      </c>
      <c r="I695" s="78">
        <f>A!$B$2*E695</f>
        <v>6.721356235</v>
      </c>
      <c r="J695" s="78">
        <f>F695 * (D695*I695-(A!$B$4*(G695+B695/H695)^(1/2)))</f>
        <v>1.336309668</v>
      </c>
      <c r="K695" s="79">
        <f>F695 * ((D695+L695)*I695-(A!$B$4*(G695+(B695+J695)/H695)^(1/2)))</f>
        <v>1.311042126</v>
      </c>
      <c r="L695" s="78">
        <f>F695 * (B695*(A!$B$8-D695)/(A!$B$12*A!$B$10))</f>
        <v>0.001773931797</v>
      </c>
      <c r="M695" s="78">
        <f>F695 * ((B695+J695)*(A!$B$8-(D695+L695))/(A!$B$12*A!$B$10))</f>
        <v>0.001165825674</v>
      </c>
    </row>
    <row r="696">
      <c r="A696" s="70" t="s">
        <v>158</v>
      </c>
      <c r="B696" s="78">
        <f t="shared" si="26"/>
        <v>30.24753432</v>
      </c>
      <c r="C696" s="70" t="s">
        <v>159</v>
      </c>
      <c r="D696" s="80">
        <f t="shared" si="27"/>
        <v>0.8966989831</v>
      </c>
      <c r="E696" s="75">
        <v>0.0109</v>
      </c>
      <c r="F696" s="76">
        <v>0.8</v>
      </c>
      <c r="G696" s="77">
        <f t="shared" si="25"/>
        <v>0.1666666667</v>
      </c>
      <c r="H696" s="78">
        <f>A!$B$3 * 3</f>
        <v>224.9868</v>
      </c>
      <c r="I696" s="78">
        <f>A!$B$2*E696</f>
        <v>6.721356235</v>
      </c>
      <c r="J696" s="78">
        <f>F696 * (D696*I696-(A!$B$4*(G696+B696/H696)^(1/2)))</f>
        <v>1.309734656</v>
      </c>
      <c r="K696" s="79">
        <f>F696 * ((D696+L696)*I696-(A!$B$4*(G696+(B696+J696)/H696)^(1/2)))</f>
        <v>1.282850949</v>
      </c>
      <c r="L696" s="78">
        <f>F696 * (B696*(A!$B$8-D696)/(A!$B$12*A!$B$10))</f>
        <v>0.001283566879</v>
      </c>
      <c r="M696" s="78">
        <f>F696 * ((B696+J696)*(A!$B$8-(D696+L696))/(A!$B$12*A!$B$10))</f>
        <v>0.000818432703</v>
      </c>
    </row>
    <row r="697">
      <c r="A697" s="70" t="s">
        <v>160</v>
      </c>
      <c r="B697" s="78">
        <f t="shared" si="26"/>
        <v>31.54382712</v>
      </c>
      <c r="C697" s="70" t="s">
        <v>161</v>
      </c>
      <c r="D697" s="80">
        <f t="shared" si="27"/>
        <v>0.8977499829</v>
      </c>
      <c r="E697" s="75">
        <v>0.0109</v>
      </c>
      <c r="F697" s="76">
        <v>0.8</v>
      </c>
      <c r="G697" s="77">
        <f t="shared" si="25"/>
        <v>0.1666666667</v>
      </c>
      <c r="H697" s="78">
        <f>A!$B$3 * 3</f>
        <v>224.9868</v>
      </c>
      <c r="I697" s="78">
        <f>A!$B$2*E697</f>
        <v>6.721356235</v>
      </c>
      <c r="J697" s="78">
        <f>F697 * (D697*I697-(A!$B$4*(G697+B697/H697)^(1/2)))</f>
        <v>1.281945523</v>
      </c>
      <c r="K697" s="79">
        <f>F697 * ((D697+L697)*I697-(A!$B$4*(G697+(B697+J697)/H697)^(1/2)))</f>
        <v>1.254088543</v>
      </c>
      <c r="L697" s="78">
        <f>F697 * (B697*(A!$B$8-D697)/(A!$B$12*A!$B$10))</f>
        <v>0.0009123909781</v>
      </c>
      <c r="M697" s="78">
        <f>F697 * ((B697+J697)*(A!$B$8-(D697+L697))/(A!$B$12*A!$B$10))</f>
        <v>0.0005644565058</v>
      </c>
    </row>
    <row r="698">
      <c r="A698" s="70" t="s">
        <v>162</v>
      </c>
      <c r="B698" s="81">
        <f t="shared" si="26"/>
        <v>32.81184415</v>
      </c>
      <c r="C698" s="70" t="s">
        <v>163</v>
      </c>
      <c r="D698" s="80">
        <f t="shared" si="27"/>
        <v>0.8984884066</v>
      </c>
      <c r="E698" s="79">
        <v>0.0</v>
      </c>
      <c r="F698" s="82">
        <v>0.8</v>
      </c>
      <c r="G698" s="77">
        <f t="shared" si="25"/>
        <v>0.1666666667</v>
      </c>
      <c r="H698" s="78">
        <f>A!$B$3 * 3</f>
        <v>224.9868</v>
      </c>
      <c r="I698" s="78">
        <f>A!$B$2*E698</f>
        <v>0</v>
      </c>
      <c r="J698" s="78">
        <f>F698 * (D698*I698-(A!$B$4*(G698+B698/H698)^(1/2)))</f>
        <v>-3.577741055</v>
      </c>
      <c r="K698" s="79">
        <f>F698 * ((D698+L698)*I698-(A!$B$4*(G698+(B698+J698)/H698)^(1/2)))</f>
        <v>-3.485525062</v>
      </c>
      <c r="L698" s="78">
        <f>F698 * (B698*(A!$B$8-D698)/(A!$B$12*A!$B$10))</f>
        <v>0.0006375971956</v>
      </c>
      <c r="M698" s="78">
        <f>F698 * ((B698+J698)*(A!$B$8-(D698+L698))/(A!$B$12*A!$B$10))</f>
        <v>0.0003284581866</v>
      </c>
    </row>
    <row r="699">
      <c r="A699" s="70" t="s">
        <v>164</v>
      </c>
      <c r="B699" s="78">
        <f t="shared" si="26"/>
        <v>29.28021109</v>
      </c>
      <c r="C699" s="70" t="s">
        <v>165</v>
      </c>
      <c r="D699" s="80">
        <f t="shared" si="27"/>
        <v>0.8989714343</v>
      </c>
      <c r="E699" s="79">
        <v>0.0</v>
      </c>
      <c r="F699" s="82">
        <v>0.8</v>
      </c>
      <c r="G699" s="77">
        <f t="shared" si="25"/>
        <v>0.1666666667</v>
      </c>
      <c r="H699" s="78">
        <f>A!$B$3 * 3</f>
        <v>224.9868</v>
      </c>
      <c r="I699" s="78">
        <f>A!$B$2*E699</f>
        <v>0</v>
      </c>
      <c r="J699" s="78">
        <f>F699 * (D699*I699-(A!$B$4*(G699+B699/H699)^(1/2)))</f>
        <v>-3.486729006</v>
      </c>
      <c r="K699" s="79">
        <f>F699 * ((D699+L699)*I699-(A!$B$4*(G699+(B699+J699)/H699)^(1/2)))</f>
        <v>-3.394481149</v>
      </c>
      <c r="L699" s="78">
        <f>F699 * (B699*(A!$B$8-D699)/(A!$B$12*A!$B$10))</f>
        <v>0.0003871569102</v>
      </c>
      <c r="M699" s="78">
        <f>F699 * ((B699+J699)*(A!$B$8-(D699+L699))/(A!$B$12*A!$B$10))</f>
        <v>0.0002126795132</v>
      </c>
    </row>
    <row r="700">
      <c r="A700" s="70" t="s">
        <v>166</v>
      </c>
      <c r="B700" s="78">
        <f t="shared" si="26"/>
        <v>25.83960602</v>
      </c>
      <c r="C700" s="70" t="s">
        <v>167</v>
      </c>
      <c r="D700" s="80">
        <f t="shared" si="27"/>
        <v>0.8992713525</v>
      </c>
      <c r="E700" s="79">
        <v>0.0</v>
      </c>
      <c r="F700" s="82">
        <v>0.8</v>
      </c>
      <c r="G700" s="77">
        <f t="shared" si="25"/>
        <v>0.1666666667</v>
      </c>
      <c r="H700" s="78">
        <f>A!$B$3 * 3</f>
        <v>224.9868</v>
      </c>
      <c r="I700" s="78">
        <f>A!$B$2*E700</f>
        <v>0</v>
      </c>
      <c r="J700" s="78">
        <f>F700 * (D700*I700-(A!$B$4*(G700+B700/H700)^(1/2)))</f>
        <v>-3.395717799</v>
      </c>
      <c r="K700" s="79">
        <f>F700 * ((D700+L700)*I700-(A!$B$4*(G700+(B700+J700)/H700)^(1/2)))</f>
        <v>-3.303436323</v>
      </c>
      <c r="L700" s="78">
        <f>F700 * (B700*(A!$B$8-D700)/(A!$B$12*A!$B$10))</f>
        <v>0.0002420383227</v>
      </c>
      <c r="M700" s="78">
        <f>F700 * ((B700+J700)*(A!$B$8-(D700+L700))/(A!$B$12*A!$B$10))</f>
        <v>0.00014039743</v>
      </c>
    </row>
    <row r="701">
      <c r="A701" s="70" t="s">
        <v>168</v>
      </c>
      <c r="B701" s="78">
        <f t="shared" si="26"/>
        <v>22.49002896</v>
      </c>
      <c r="C701" s="70" t="s">
        <v>169</v>
      </c>
      <c r="D701" s="80">
        <f t="shared" si="27"/>
        <v>0.8994625704</v>
      </c>
      <c r="E701" s="79">
        <v>0.0</v>
      </c>
      <c r="F701" s="82">
        <v>0.8</v>
      </c>
      <c r="G701" s="77">
        <f t="shared" si="25"/>
        <v>0.1666666667</v>
      </c>
      <c r="H701" s="78">
        <f>A!$B$3 * 3</f>
        <v>224.9868</v>
      </c>
      <c r="I701" s="78">
        <f>A!$B$2*E701</f>
        <v>0</v>
      </c>
      <c r="J701" s="78">
        <f>F701 * (D701*I701-(A!$B$4*(G701+B701/H701)^(1/2)))</f>
        <v>-3.304707506</v>
      </c>
      <c r="K701" s="79">
        <f>F701 * ((D701+L701)*I701-(A!$B$4*(G701+(B701+J701)/H701)^(1/2)))</f>
        <v>-3.212390506</v>
      </c>
      <c r="L701" s="78">
        <f>F701 * (B701*(A!$B$8-D701)/(A!$B$12*A!$B$10))</f>
        <v>0.0001553790216</v>
      </c>
      <c r="M701" s="78">
        <f>F701 * ((B701+J701)*(A!$B$8-(D701+L701))/(A!$B$12*A!$B$10))</f>
        <v>0.00009422599504</v>
      </c>
    </row>
    <row r="702">
      <c r="A702" s="70" t="s">
        <v>170</v>
      </c>
      <c r="B702" s="78">
        <f t="shared" si="26"/>
        <v>19.23147995</v>
      </c>
      <c r="C702" s="70" t="s">
        <v>171</v>
      </c>
      <c r="D702" s="80">
        <f t="shared" si="27"/>
        <v>0.8995873729</v>
      </c>
      <c r="E702" s="79">
        <v>0.0</v>
      </c>
      <c r="F702" s="82">
        <v>0.8</v>
      </c>
      <c r="G702" s="77">
        <f t="shared" si="25"/>
        <v>0.1666666667</v>
      </c>
      <c r="H702" s="78">
        <f>A!$B$3 * 3</f>
        <v>224.9868</v>
      </c>
      <c r="I702" s="78">
        <f>A!$B$2*E702</f>
        <v>0</v>
      </c>
      <c r="J702" s="78">
        <f>F702 * (D702*I702-(A!$B$4*(G702+B702/H702)^(1/2)))</f>
        <v>-3.213698205</v>
      </c>
      <c r="K702" s="79">
        <f>F702 * ((D702+L702)*I702-(A!$B$4*(G702+(B702+J702)/H702)^(1/2)))</f>
        <v>-3.121343609</v>
      </c>
      <c r="L702" s="78">
        <f>F702 * (B702*(A!$B$8-D702)/(A!$B$12*A!$B$10))</f>
        <v>0.0001020119935</v>
      </c>
      <c r="M702" s="78">
        <f>F702 * ((B702+J702)*(A!$B$8-(D702+L702))/(A!$B$12*A!$B$10))</f>
        <v>0.00006395959843</v>
      </c>
    </row>
    <row r="703">
      <c r="A703" s="70" t="s">
        <v>172</v>
      </c>
      <c r="B703" s="78">
        <f t="shared" si="26"/>
        <v>16.06395904</v>
      </c>
      <c r="C703" s="70" t="s">
        <v>173</v>
      </c>
      <c r="D703" s="80">
        <f t="shared" si="27"/>
        <v>0.8996703587</v>
      </c>
      <c r="E703" s="79">
        <v>0.0</v>
      </c>
      <c r="F703" s="82">
        <v>0.8</v>
      </c>
      <c r="G703" s="77">
        <f t="shared" si="25"/>
        <v>0.1666666667</v>
      </c>
      <c r="H703" s="78">
        <f>A!$B$3 * 3</f>
        <v>224.9868</v>
      </c>
      <c r="I703" s="78">
        <f>A!$B$2*E703</f>
        <v>0</v>
      </c>
      <c r="J703" s="78">
        <f>F703 * (D703*I703-(A!$B$4*(G703+B703/H703)^(1/2)))</f>
        <v>-3.122689984</v>
      </c>
      <c r="K703" s="79">
        <f>F703 * ((D703+L703)*I703-(A!$B$4*(G703+(B703+J703)/H703)^(1/2)))</f>
        <v>-3.030295534</v>
      </c>
      <c r="L703" s="78">
        <f>F703 * (B703*(A!$B$8-D703)/(A!$B$12*A!$B$10))</f>
        <v>0.00006807301625</v>
      </c>
      <c r="M703" s="78">
        <f>F703 * ((B703+J703)*(A!$B$8-(D703+L703))/(A!$B$12*A!$B$10))</f>
        <v>0.00004351537608</v>
      </c>
    </row>
    <row r="704">
      <c r="A704" s="70" t="s">
        <v>174</v>
      </c>
      <c r="B704" s="78">
        <f t="shared" si="26"/>
        <v>12.98746628</v>
      </c>
      <c r="C704" s="70" t="s">
        <v>175</v>
      </c>
      <c r="D704" s="80">
        <f t="shared" si="27"/>
        <v>0.8997261529</v>
      </c>
      <c r="E704" s="79">
        <v>0.0</v>
      </c>
      <c r="F704" s="82">
        <v>0.8</v>
      </c>
      <c r="G704" s="77">
        <f t="shared" si="25"/>
        <v>0.1666666667</v>
      </c>
      <c r="H704" s="78">
        <f>A!$B$3 * 3</f>
        <v>224.9868</v>
      </c>
      <c r="I704" s="78">
        <f>A!$B$2*E704</f>
        <v>0</v>
      </c>
      <c r="J704" s="78">
        <f>F704 * (D704*I704-(A!$B$4*(G704+B704/H704)^(1/2)))</f>
        <v>-3.031682943</v>
      </c>
      <c r="K704" s="79">
        <f>F704 * ((D704+L704)*I704-(A!$B$4*(G704+(B704+J704)/H704)^(1/2)))</f>
        <v>-2.93924617</v>
      </c>
      <c r="L704" s="78">
        <f>F704 * (B704*(A!$B$8-D704)/(A!$B$12*A!$B$10))</f>
        <v>0.00004572075321</v>
      </c>
      <c r="M704" s="78">
        <f>F704 * ((B704+J704)*(A!$B$8-(D704+L704))/(A!$B$12*A!$B$10))</f>
        <v>0.00002919655998</v>
      </c>
    </row>
    <row r="705">
      <c r="A705" s="70" t="s">
        <v>176</v>
      </c>
      <c r="B705" s="78">
        <f t="shared" si="26"/>
        <v>10.00200173</v>
      </c>
      <c r="C705" s="70" t="s">
        <v>177</v>
      </c>
      <c r="D705" s="80">
        <f t="shared" si="27"/>
        <v>0.8997636115</v>
      </c>
      <c r="E705" s="79">
        <v>0.0</v>
      </c>
      <c r="F705" s="82">
        <v>0.8</v>
      </c>
      <c r="G705" s="77">
        <f t="shared" si="25"/>
        <v>0.1666666667</v>
      </c>
      <c r="H705" s="78">
        <f>A!$B$3 * 3</f>
        <v>224.9868</v>
      </c>
      <c r="I705" s="78">
        <f>A!$B$2*E705</f>
        <v>0</v>
      </c>
      <c r="J705" s="78">
        <f>F705 * (D705*I705-(A!$B$4*(G705+B705/H705)^(1/2)))</f>
        <v>-2.940677191</v>
      </c>
      <c r="K705" s="79">
        <f>F705 * ((D705+L705)*I705-(A!$B$4*(G705+(B705+J705)/H705)^(1/2)))</f>
        <v>-2.848195391</v>
      </c>
      <c r="L705" s="78">
        <f>F705 * (B705*(A!$B$8-D705)/(A!$B$12*A!$B$10))</f>
        <v>0.00003039442747</v>
      </c>
      <c r="M705" s="78">
        <f>F705 * ((B705+J705)*(A!$B$8-(D705+L705))/(A!$B$12*A!$B$10))</f>
        <v>0.00001869913778</v>
      </c>
    </row>
    <row r="706">
      <c r="A706" s="70" t="s">
        <v>178</v>
      </c>
      <c r="B706" s="78">
        <f t="shared" si="26"/>
        <v>7.107565437</v>
      </c>
      <c r="C706" s="70" t="s">
        <v>179</v>
      </c>
      <c r="D706" s="80">
        <f t="shared" si="27"/>
        <v>0.8997881583</v>
      </c>
      <c r="E706" s="79">
        <v>0.0</v>
      </c>
      <c r="F706" s="82">
        <v>0.8</v>
      </c>
      <c r="G706" s="77">
        <f t="shared" si="25"/>
        <v>0.1666666667</v>
      </c>
      <c r="H706" s="78">
        <f>A!$B$3 * 3</f>
        <v>224.9868</v>
      </c>
      <c r="I706" s="78">
        <f>A!$B$2*E706</f>
        <v>0</v>
      </c>
      <c r="J706" s="78">
        <f>F706 * (D706*I706-(A!$B$4*(G706+B706/H706)^(1/2)))</f>
        <v>-2.849672855</v>
      </c>
      <c r="K706" s="79">
        <f>F706 * ((D706+L706)*I706-(A!$B$4*(G706+(B706+J706)/H706)^(1/2)))</f>
        <v>-2.757143056</v>
      </c>
      <c r="L706" s="78">
        <f>F706 * (B706*(A!$B$8-D706)/(A!$B$12*A!$B$10))</f>
        <v>0.00001935588546</v>
      </c>
      <c r="M706" s="78">
        <f>F706 * ((B706+J706)*(A!$B$8-(D706+L706))/(A!$B$12*A!$B$10))</f>
        <v>0.00001053596087</v>
      </c>
    </row>
    <row r="707">
      <c r="A707" s="70" t="s">
        <v>180</v>
      </c>
      <c r="B707" s="78">
        <f t="shared" si="26"/>
        <v>4.304157481</v>
      </c>
      <c r="C707" s="70" t="s">
        <v>181</v>
      </c>
      <c r="D707" s="80">
        <f t="shared" si="27"/>
        <v>0.8998031042</v>
      </c>
      <c r="E707" s="79">
        <v>0.0</v>
      </c>
      <c r="F707" s="82">
        <v>0.8</v>
      </c>
      <c r="G707" s="77">
        <f t="shared" si="25"/>
        <v>0.1666666667</v>
      </c>
      <c r="H707" s="78">
        <f>A!$B$3 * 3</f>
        <v>224.9868</v>
      </c>
      <c r="I707" s="78">
        <f>A!$B$2*E707</f>
        <v>0</v>
      </c>
      <c r="J707" s="78">
        <f>F707 * (D707*I707-(A!$B$4*(G707+B707/H707)^(1/2)))</f>
        <v>-2.758670077</v>
      </c>
      <c r="K707" s="79">
        <f>F707 * ((D707+L707)*I707-(A!$B$4*(G707+(B707+J707)/H707)^(1/2)))</f>
        <v>-2.666089002</v>
      </c>
      <c r="L707" s="78">
        <f>F707 * (B707*(A!$B$8-D707)/(A!$B$12*A!$B$10))</f>
        <v>0.0000108944491</v>
      </c>
      <c r="M707" s="78">
        <f>F707 * ((B707+J707)*(A!$B$8-(D707+L707))/(A!$B$12*A!$B$10))</f>
        <v>0.000003695406609</v>
      </c>
    </row>
    <row r="708">
      <c r="A708" s="83" t="s">
        <v>182</v>
      </c>
      <c r="B708" s="78">
        <f t="shared" si="26"/>
        <v>1.591777941</v>
      </c>
      <c r="C708" s="70" t="s">
        <v>183</v>
      </c>
      <c r="D708" s="80">
        <f t="shared" si="27"/>
        <v>0.8998103992</v>
      </c>
      <c r="E708" s="79">
        <v>0.0</v>
      </c>
      <c r="F708" s="82">
        <v>0.8</v>
      </c>
      <c r="G708" s="77">
        <f t="shared" si="25"/>
        <v>0.1666666667</v>
      </c>
      <c r="H708" s="78">
        <f>A!$B$3 * 3</f>
        <v>224.9868</v>
      </c>
      <c r="I708" s="78">
        <f>A!$B$2*E708</f>
        <v>0</v>
      </c>
      <c r="J708" s="78">
        <f>F708 * (D708*I708-(A!$B$4*(G708+B708/H708)^(1/2)))</f>
        <v>-2.66766902</v>
      </c>
      <c r="K708" s="79">
        <f>F708 * ((D708+L708)*I708-(A!$B$4*(G708+(B708+J708)/H708)^(1/2)))</f>
        <v>-2.575033045</v>
      </c>
      <c r="L708" s="78">
        <f>F708 * (B708*(A!$B$8-D708)/(A!$B$12*A!$B$10))</f>
        <v>0.000003879747641</v>
      </c>
      <c r="M708" s="78">
        <f>F708 * ((B708+J708)*(A!$B$8-(D708+L708))/(A!$B$12*A!$B$10))</f>
        <v>-0.000002568681594</v>
      </c>
    </row>
    <row r="709">
      <c r="A709" s="70" t="s">
        <v>184</v>
      </c>
      <c r="B709" s="78">
        <f t="shared" si="26"/>
        <v>-1.029573091</v>
      </c>
      <c r="C709" s="70" t="s">
        <v>185</v>
      </c>
      <c r="D709" s="80">
        <f t="shared" si="27"/>
        <v>0.8998110547</v>
      </c>
      <c r="E709" s="79">
        <v>0.0</v>
      </c>
      <c r="F709" s="82">
        <v>0.8</v>
      </c>
      <c r="G709" s="77">
        <f t="shared" si="25"/>
        <v>0.1666666667</v>
      </c>
      <c r="H709" s="78">
        <f>A!$B$3 * 3</f>
        <v>224.9868</v>
      </c>
      <c r="I709" s="78">
        <f>A!$B$2*E709</f>
        <v>0</v>
      </c>
      <c r="J709" s="78">
        <f>F709 * (D709*I709-(A!$B$4*(G709+B709/H709)^(1/2)))</f>
        <v>-2.576669868</v>
      </c>
      <c r="K709" s="79">
        <f>F709 * ((D709+L709)*I709-(A!$B$4*(G709+(B709+J709)/H709)^(1/2)))</f>
        <v>-2.48397497</v>
      </c>
      <c r="L709" s="78">
        <f>F709 * (B709*(A!$B$8-D709)/(A!$B$12*A!$B$10))</f>
        <v>-0.000002500771616</v>
      </c>
      <c r="M709" s="78">
        <f>F709 * ((B709+J709)*(A!$B$8-(D709+L709))/(A!$B$12*A!$B$10))</f>
        <v>-0.000008875282729</v>
      </c>
    </row>
    <row r="710">
      <c r="A710" s="60"/>
      <c r="B710" s="78"/>
      <c r="C710" s="60"/>
      <c r="D710" s="78"/>
      <c r="E710" s="78"/>
      <c r="F710" s="82"/>
      <c r="G710" s="77"/>
      <c r="H710" s="78"/>
      <c r="I710" s="78"/>
      <c r="J710" s="78"/>
      <c r="K710" s="78"/>
      <c r="L710" s="78"/>
      <c r="M710" s="78"/>
    </row>
    <row r="711">
      <c r="A711" s="60"/>
      <c r="B711" s="78"/>
      <c r="C711" s="60"/>
      <c r="D711" s="78"/>
      <c r="E711" s="78"/>
      <c r="F711" s="82"/>
      <c r="G711" s="77"/>
      <c r="H711" s="78"/>
      <c r="I711" s="78"/>
      <c r="J711" s="78"/>
      <c r="K711" s="78"/>
      <c r="L711" s="78"/>
      <c r="M711" s="78"/>
    </row>
    <row r="737">
      <c r="A737" s="24" t="s">
        <v>78</v>
      </c>
      <c r="B737" s="24">
        <v>72.0</v>
      </c>
      <c r="C737" s="60"/>
      <c r="D737" s="60"/>
      <c r="E737" s="60"/>
      <c r="F737" s="60"/>
      <c r="G737" s="67"/>
      <c r="H737" s="60"/>
      <c r="I737" s="60"/>
      <c r="J737" s="60"/>
      <c r="K737" s="60"/>
      <c r="L737" s="60"/>
      <c r="M737" s="60"/>
    </row>
    <row r="738">
      <c r="A738" s="24" t="s">
        <v>79</v>
      </c>
      <c r="B738" s="24">
        <f>5.2/1000</f>
        <v>0.0052</v>
      </c>
      <c r="C738" s="60"/>
      <c r="D738" s="60"/>
      <c r="E738" s="60"/>
      <c r="F738" s="60"/>
      <c r="G738" s="67"/>
      <c r="H738" s="60"/>
      <c r="I738" s="60"/>
      <c r="J738" s="60"/>
      <c r="K738" s="60"/>
      <c r="L738" s="60"/>
      <c r="M738" s="60"/>
    </row>
    <row r="739">
      <c r="A739" s="60"/>
      <c r="B739" s="60"/>
      <c r="C739" s="60"/>
      <c r="D739" s="60"/>
      <c r="E739" s="60"/>
      <c r="F739" s="60"/>
      <c r="G739" s="67"/>
      <c r="H739" s="60"/>
      <c r="I739" s="60"/>
      <c r="J739" s="60"/>
      <c r="K739" s="60"/>
      <c r="L739" s="60"/>
      <c r="M739" s="60"/>
    </row>
    <row r="740">
      <c r="A740" s="60"/>
      <c r="B740" s="60"/>
      <c r="C740" s="60"/>
      <c r="D740" s="60"/>
      <c r="E740" s="60"/>
      <c r="F740" s="60"/>
      <c r="G740" s="67"/>
      <c r="H740" s="60"/>
      <c r="I740" s="60"/>
      <c r="J740" s="60"/>
      <c r="K740" s="60"/>
      <c r="L740" s="60"/>
      <c r="M740" s="60"/>
    </row>
    <row r="741">
      <c r="A741" s="60"/>
      <c r="B741" s="60"/>
      <c r="C741" s="60"/>
      <c r="D741" s="68"/>
      <c r="E741" s="69" t="s">
        <v>92</v>
      </c>
    </row>
    <row r="742">
      <c r="A742" s="70" t="s">
        <v>93</v>
      </c>
      <c r="B742" s="60"/>
      <c r="C742" s="70" t="s">
        <v>94</v>
      </c>
      <c r="D742" s="68"/>
      <c r="E742" s="71" t="s">
        <v>95</v>
      </c>
      <c r="F742" s="72" t="s">
        <v>96</v>
      </c>
      <c r="G742" s="67" t="s">
        <v>97</v>
      </c>
      <c r="H742" s="60" t="s">
        <v>98</v>
      </c>
      <c r="I742" s="60" t="s">
        <v>99</v>
      </c>
      <c r="J742" s="60" t="s">
        <v>638</v>
      </c>
      <c r="K742" s="60" t="s">
        <v>639</v>
      </c>
      <c r="L742" s="60" t="s">
        <v>640</v>
      </c>
      <c r="M742" s="60" t="s">
        <v>641</v>
      </c>
    </row>
    <row r="743">
      <c r="A743" s="70" t="s">
        <v>102</v>
      </c>
      <c r="B743" s="73">
        <v>0.0</v>
      </c>
      <c r="C743" s="70" t="s">
        <v>103</v>
      </c>
      <c r="D743" s="74">
        <v>0.6</v>
      </c>
      <c r="E743" s="43">
        <f>B738</f>
        <v>0.0052</v>
      </c>
      <c r="F743" s="48">
        <v>7.2E-7</v>
      </c>
      <c r="G743" s="77">
        <f t="shared" ref="G743:G759" si="28">0.5/3</f>
        <v>0.1666666667</v>
      </c>
      <c r="H743" s="78">
        <f>A!$B$3 * 3</f>
        <v>224.9868</v>
      </c>
      <c r="I743" s="78">
        <f>A!$B$2*E743</f>
        <v>3.206518571</v>
      </c>
      <c r="J743" s="78">
        <f>F743 * (D743*I743-(A!$B$4*(G743+B743/H743)^(1/2)))</f>
        <v>-0.0000009662941305</v>
      </c>
      <c r="K743" s="79">
        <f>F743 * ((D743+L743)*I743-(A!$B$4*(G743+(B743+J743)/H743)^(1/2)))</f>
        <v>-0.0000009662941002</v>
      </c>
      <c r="L743" s="78">
        <f>F743 * (B743*(A!$B$8-D743)/(A!$B$12*A!$B$10))</f>
        <v>0</v>
      </c>
      <c r="M743" s="78">
        <f>F743 * ((B743+J743)*(A!$B$8-(D743+L743))/(A!$B$12*A!$B$10))</f>
        <v>0</v>
      </c>
    </row>
    <row r="744">
      <c r="A744" s="70" t="s">
        <v>104</v>
      </c>
      <c r="B744" s="78">
        <f t="shared" ref="B744:B759" si="29">B743 + (J743+K743)/2</f>
        <v>-0.0000009662941154</v>
      </c>
      <c r="C744" s="70" t="s">
        <v>105</v>
      </c>
      <c r="D744" s="80">
        <f t="shared" ref="D744:D759" si="30">D743 + (L743+M743)/2</f>
        <v>0.6</v>
      </c>
      <c r="E744" s="43">
        <f>B738</f>
        <v>0.0052</v>
      </c>
      <c r="F744" s="48">
        <v>7.2E-7</v>
      </c>
      <c r="G744" s="77">
        <f t="shared" si="28"/>
        <v>0.1666666667</v>
      </c>
      <c r="H744" s="78">
        <f>A!$B$3 * 3</f>
        <v>224.9868</v>
      </c>
      <c r="I744" s="78">
        <f>A!$B$2*E744</f>
        <v>3.206518571</v>
      </c>
      <c r="J744" s="78">
        <f>F744 * (D744*I744-(A!$B$4*(G744+B744/H744)^(1/2)))</f>
        <v>-0.0000009662941002</v>
      </c>
      <c r="K744" s="79">
        <f>F744 * ((D744+L744)*I744-(A!$B$4*(G744+(B744+J744)/H744)^(1/2)))</f>
        <v>-0.0000009662940699</v>
      </c>
      <c r="L744" s="78">
        <f>F744 * (B744*(A!$B$8-D744)/(A!$B$12*A!$B$10))</f>
        <v>0</v>
      </c>
      <c r="M744" s="78">
        <f>F744 * ((B744+J744)*(A!$B$8-(D744+L744))/(A!$B$12*A!$B$10))</f>
        <v>0</v>
      </c>
    </row>
    <row r="745">
      <c r="A745" s="70" t="s">
        <v>106</v>
      </c>
      <c r="B745" s="78">
        <f t="shared" si="29"/>
        <v>-0.0000019325882</v>
      </c>
      <c r="C745" s="70" t="s">
        <v>107</v>
      </c>
      <c r="D745" s="80">
        <f t="shared" si="30"/>
        <v>0.6</v>
      </c>
      <c r="E745" s="43">
        <f>B738</f>
        <v>0.0052</v>
      </c>
      <c r="F745" s="48">
        <v>7.2E-7</v>
      </c>
      <c r="G745" s="77">
        <f t="shared" si="28"/>
        <v>0.1666666667</v>
      </c>
      <c r="H745" s="78">
        <f>A!$B$3 * 3</f>
        <v>224.9868</v>
      </c>
      <c r="I745" s="78">
        <f>A!$B$2*E745</f>
        <v>3.206518571</v>
      </c>
      <c r="J745" s="78">
        <f>F745 * (D745*I745-(A!$B$4*(G745+B745/H745)^(1/2)))</f>
        <v>-0.0000009662940699</v>
      </c>
      <c r="K745" s="79">
        <f>F745 * ((D745+L745)*I745-(A!$B$4*(G745+(B745+J745)/H745)^(1/2)))</f>
        <v>-0.0000009662940396</v>
      </c>
      <c r="L745" s="78">
        <f>F745 * (B745*(A!$B$8-D745)/(A!$B$12*A!$B$10))</f>
        <v>0</v>
      </c>
      <c r="M745" s="78">
        <f>F745 * ((B745+J745)*(A!$B$8-(D745+L745))/(A!$B$12*A!$B$10))</f>
        <v>0</v>
      </c>
    </row>
    <row r="746">
      <c r="A746" s="70" t="s">
        <v>108</v>
      </c>
      <c r="B746" s="78">
        <f t="shared" si="29"/>
        <v>-0.000002898882255</v>
      </c>
      <c r="C746" s="70" t="s">
        <v>109</v>
      </c>
      <c r="D746" s="80">
        <f t="shared" si="30"/>
        <v>0.6</v>
      </c>
      <c r="E746" s="43">
        <f>B738</f>
        <v>0.0052</v>
      </c>
      <c r="F746" s="48">
        <v>7.2E-7</v>
      </c>
      <c r="G746" s="77">
        <f t="shared" si="28"/>
        <v>0.1666666667</v>
      </c>
      <c r="H746" s="78">
        <f>A!$B$3 * 3</f>
        <v>224.9868</v>
      </c>
      <c r="I746" s="78">
        <f>A!$B$2*E746</f>
        <v>3.206518571</v>
      </c>
      <c r="J746" s="78">
        <f>F746 * (D746*I746-(A!$B$4*(G746+B746/H746)^(1/2)))</f>
        <v>-0.0000009662940396</v>
      </c>
      <c r="K746" s="79">
        <f>F746 * ((D746+L746)*I746-(A!$B$4*(G746+(B746+J746)/H746)^(1/2)))</f>
        <v>-0.0000009662940094</v>
      </c>
      <c r="L746" s="78">
        <f>F746 * (B746*(A!$B$8-D746)/(A!$B$12*A!$B$10))</f>
        <v>0</v>
      </c>
      <c r="M746" s="78">
        <f>F746 * ((B746+J746)*(A!$B$8-(D746+L746))/(A!$B$12*A!$B$10))</f>
        <v>0</v>
      </c>
    </row>
    <row r="747">
      <c r="A747" s="70" t="s">
        <v>110</v>
      </c>
      <c r="B747" s="78">
        <f t="shared" si="29"/>
        <v>-0.00000386517628</v>
      </c>
      <c r="C747" s="70" t="s">
        <v>111</v>
      </c>
      <c r="D747" s="80">
        <f t="shared" si="30"/>
        <v>0.6</v>
      </c>
      <c r="E747" s="43">
        <f>B738</f>
        <v>0.0052</v>
      </c>
      <c r="F747" s="48">
        <v>7.2E-7</v>
      </c>
      <c r="G747" s="77">
        <f t="shared" si="28"/>
        <v>0.1666666667</v>
      </c>
      <c r="H747" s="78">
        <f>A!$B$3 * 3</f>
        <v>224.9868</v>
      </c>
      <c r="I747" s="78">
        <f>A!$B$2*E747</f>
        <v>3.206518571</v>
      </c>
      <c r="J747" s="78">
        <f>F747 * (D747*I747-(A!$B$4*(G747+B747/H747)^(1/2)))</f>
        <v>-0.0000009662940094</v>
      </c>
      <c r="K747" s="79">
        <f>F747 * ((D747+L747)*I747-(A!$B$4*(G747+(B747+J747)/H747)^(1/2)))</f>
        <v>-0.0000009662939791</v>
      </c>
      <c r="L747" s="78">
        <f>F747 * (B747*(A!$B$8-D747)/(A!$B$12*A!$B$10))</f>
        <v>0</v>
      </c>
      <c r="M747" s="78">
        <f>F747 * ((B747+J747)*(A!$B$8-(D747+L747))/(A!$B$12*A!$B$10))</f>
        <v>0</v>
      </c>
    </row>
    <row r="748">
      <c r="A748" s="70" t="s">
        <v>112</v>
      </c>
      <c r="B748" s="78">
        <f t="shared" si="29"/>
        <v>-0.000004831470274</v>
      </c>
      <c r="C748" s="70" t="s">
        <v>113</v>
      </c>
      <c r="D748" s="80">
        <f t="shared" si="30"/>
        <v>0.6</v>
      </c>
      <c r="E748" s="43">
        <f>B738</f>
        <v>0.0052</v>
      </c>
      <c r="F748" s="48">
        <v>7.2E-7</v>
      </c>
      <c r="G748" s="77">
        <f t="shared" si="28"/>
        <v>0.1666666667</v>
      </c>
      <c r="H748" s="78">
        <f>A!$B$3 * 3</f>
        <v>224.9868</v>
      </c>
      <c r="I748" s="78">
        <f>A!$B$2*E748</f>
        <v>3.206518571</v>
      </c>
      <c r="J748" s="78">
        <f>F748 * (D748*I748-(A!$B$4*(G748+B748/H748)^(1/2)))</f>
        <v>-0.0000009662939791</v>
      </c>
      <c r="K748" s="79">
        <f>F748 * ((D748+L748)*I748-(A!$B$4*(G748+(B748+J748)/H748)^(1/2)))</f>
        <v>-0.0000009662939488</v>
      </c>
      <c r="L748" s="78">
        <f>F748 * (B748*(A!$B$8-D748)/(A!$B$12*A!$B$10))</f>
        <v>0</v>
      </c>
      <c r="M748" s="78">
        <f>F748 * ((B748+J748)*(A!$B$8-(D748+L748))/(A!$B$12*A!$B$10))</f>
        <v>0</v>
      </c>
    </row>
    <row r="749">
      <c r="A749" s="70" t="s">
        <v>114</v>
      </c>
      <c r="B749" s="78">
        <f t="shared" si="29"/>
        <v>-0.000005797764238</v>
      </c>
      <c r="C749" s="70" t="s">
        <v>115</v>
      </c>
      <c r="D749" s="80">
        <f t="shared" si="30"/>
        <v>0.6</v>
      </c>
      <c r="E749" s="38">
        <v>0.0052</v>
      </c>
      <c r="F749" s="48">
        <v>7.2E-7</v>
      </c>
      <c r="G749" s="77">
        <f t="shared" si="28"/>
        <v>0.1666666667</v>
      </c>
      <c r="H749" s="78">
        <f>A!$B$3 * 3</f>
        <v>224.9868</v>
      </c>
      <c r="I749" s="78">
        <f>A!$B$2*E749</f>
        <v>3.206518571</v>
      </c>
      <c r="J749" s="78">
        <f>F749 * (D749*I749-(A!$B$4*(G749+B749/H749)^(1/2)))</f>
        <v>-0.0000009662939488</v>
      </c>
      <c r="K749" s="79">
        <f>F749 * ((D749+L749)*I749-(A!$B$4*(G749+(B749+J749)/H749)^(1/2)))</f>
        <v>-0.0000009662939185</v>
      </c>
      <c r="L749" s="78">
        <f>F749 * (B749*(A!$B$8-D749)/(A!$B$12*A!$B$10))</f>
        <v>0</v>
      </c>
      <c r="M749" s="78">
        <f>F749 * ((B749+J749)*(A!$B$8-(D749+L749))/(A!$B$12*A!$B$10))</f>
        <v>0</v>
      </c>
    </row>
    <row r="750">
      <c r="A750" s="70" t="s">
        <v>116</v>
      </c>
      <c r="B750" s="78">
        <f t="shared" si="29"/>
        <v>-0.000006764058171</v>
      </c>
      <c r="C750" s="70" t="s">
        <v>117</v>
      </c>
      <c r="D750" s="80">
        <f t="shared" si="30"/>
        <v>0.6</v>
      </c>
      <c r="E750" s="38">
        <v>0.0052</v>
      </c>
      <c r="F750" s="48">
        <v>7.2E-7</v>
      </c>
      <c r="G750" s="77">
        <f t="shared" si="28"/>
        <v>0.1666666667</v>
      </c>
      <c r="H750" s="78">
        <f>A!$B$3 * 3</f>
        <v>224.9868</v>
      </c>
      <c r="I750" s="78">
        <f>A!$B$2*E750</f>
        <v>3.206518571</v>
      </c>
      <c r="J750" s="78">
        <f>F750 * (D750*I750-(A!$B$4*(G750+B750/H750)^(1/2)))</f>
        <v>-0.0000009662939185</v>
      </c>
      <c r="K750" s="79">
        <f>F750 * ((D750+L750)*I750-(A!$B$4*(G750+(B750+J750)/H750)^(1/2)))</f>
        <v>-0.0000009662938882</v>
      </c>
      <c r="L750" s="78">
        <f>F750 * (B750*(A!$B$8-D750)/(A!$B$12*A!$B$10))</f>
        <v>0</v>
      </c>
      <c r="M750" s="78">
        <f>F750 * ((B750+J750)*(A!$B$8-(D750+L750))/(A!$B$12*A!$B$10))</f>
        <v>0</v>
      </c>
    </row>
    <row r="751">
      <c r="A751" s="70" t="s">
        <v>118</v>
      </c>
      <c r="B751" s="78">
        <f t="shared" si="29"/>
        <v>-0.000007730352075</v>
      </c>
      <c r="C751" s="70" t="s">
        <v>119</v>
      </c>
      <c r="D751" s="80">
        <f t="shared" si="30"/>
        <v>0.6</v>
      </c>
      <c r="E751" s="38">
        <v>0.0052</v>
      </c>
      <c r="F751" s="48">
        <v>7.2E-7</v>
      </c>
      <c r="G751" s="77">
        <f t="shared" si="28"/>
        <v>0.1666666667</v>
      </c>
      <c r="H751" s="78">
        <f>A!$B$3 * 3</f>
        <v>224.9868</v>
      </c>
      <c r="I751" s="78">
        <f>A!$B$2*E751</f>
        <v>3.206518571</v>
      </c>
      <c r="J751" s="78">
        <f>F751 * (D751*I751-(A!$B$4*(G751+B751/H751)^(1/2)))</f>
        <v>-0.0000009662938882</v>
      </c>
      <c r="K751" s="79">
        <f>F751 * ((D751+L751)*I751-(A!$B$4*(G751+(B751+J751)/H751)^(1/2)))</f>
        <v>-0.0000009662938579</v>
      </c>
      <c r="L751" s="78">
        <f>F751 * (B751*(A!$B$8-D751)/(A!$B$12*A!$B$10))</f>
        <v>0</v>
      </c>
      <c r="M751" s="78">
        <f>F751 * ((B751+J751)*(A!$B$8-(D751+L751))/(A!$B$12*A!$B$10))</f>
        <v>0</v>
      </c>
    </row>
    <row r="752">
      <c r="A752" s="70" t="s">
        <v>120</v>
      </c>
      <c r="B752" s="78">
        <f t="shared" si="29"/>
        <v>-0.000008696645948</v>
      </c>
      <c r="C752" s="70" t="s">
        <v>121</v>
      </c>
      <c r="D752" s="80">
        <f t="shared" si="30"/>
        <v>0.6</v>
      </c>
      <c r="E752" s="38">
        <v>0.0052</v>
      </c>
      <c r="F752" s="48">
        <v>7.2E-7</v>
      </c>
      <c r="G752" s="77">
        <f t="shared" si="28"/>
        <v>0.1666666667</v>
      </c>
      <c r="H752" s="78">
        <f>A!$B$3 * 3</f>
        <v>224.9868</v>
      </c>
      <c r="I752" s="78">
        <f>A!$B$2*E752</f>
        <v>3.206518571</v>
      </c>
      <c r="J752" s="78">
        <f>F752 * (D752*I752-(A!$B$4*(G752+B752/H752)^(1/2)))</f>
        <v>-0.0000009662938579</v>
      </c>
      <c r="K752" s="79">
        <f>F752 * ((D752+L752)*I752-(A!$B$4*(G752+(B752+J752)/H752)^(1/2)))</f>
        <v>-0.0000009662938276</v>
      </c>
      <c r="L752" s="78">
        <f>F752 * (B752*(A!$B$8-D752)/(A!$B$12*A!$B$10))</f>
        <v>0</v>
      </c>
      <c r="M752" s="78">
        <f>F752 * ((B752+J752)*(A!$B$8-(D752+L752))/(A!$B$12*A!$B$10))</f>
        <v>0</v>
      </c>
    </row>
    <row r="753">
      <c r="A753" s="70" t="s">
        <v>122</v>
      </c>
      <c r="B753" s="78">
        <f t="shared" si="29"/>
        <v>-0.000009662939791</v>
      </c>
      <c r="C753" s="70" t="s">
        <v>123</v>
      </c>
      <c r="D753" s="80">
        <f t="shared" si="30"/>
        <v>0.6</v>
      </c>
      <c r="E753" s="38">
        <v>0.0052</v>
      </c>
      <c r="F753" s="48">
        <v>7.2E-7</v>
      </c>
      <c r="G753" s="77">
        <f t="shared" si="28"/>
        <v>0.1666666667</v>
      </c>
      <c r="H753" s="78">
        <f>A!$B$3 * 3</f>
        <v>224.9868</v>
      </c>
      <c r="I753" s="78">
        <f>A!$B$2*E753</f>
        <v>3.206518571</v>
      </c>
      <c r="J753" s="78">
        <f>F753 * (D753*I753-(A!$B$4*(G753+B753/H753)^(1/2)))</f>
        <v>-0.0000009662938276</v>
      </c>
      <c r="K753" s="79">
        <f>F753 * ((D753+L753)*I753-(A!$B$4*(G753+(B753+J753)/H753)^(1/2)))</f>
        <v>-0.0000009662937973</v>
      </c>
      <c r="L753" s="78">
        <f>F753 * (B753*(A!$B$8-D753)/(A!$B$12*A!$B$10))</f>
        <v>0</v>
      </c>
      <c r="M753" s="78">
        <f>F753 * ((B753+J753)*(A!$B$8-(D753+L753))/(A!$B$12*A!$B$10))</f>
        <v>0</v>
      </c>
    </row>
    <row r="754">
      <c r="A754" s="70" t="s">
        <v>124</v>
      </c>
      <c r="B754" s="78">
        <f t="shared" si="29"/>
        <v>-0.0000106292336</v>
      </c>
      <c r="C754" s="70" t="s">
        <v>125</v>
      </c>
      <c r="D754" s="80">
        <f t="shared" si="30"/>
        <v>0.6</v>
      </c>
      <c r="E754" s="38">
        <v>0.0052</v>
      </c>
      <c r="F754" s="48">
        <v>7.2E-7</v>
      </c>
      <c r="G754" s="77">
        <f t="shared" si="28"/>
        <v>0.1666666667</v>
      </c>
      <c r="H754" s="78">
        <f>A!$B$3 * 3</f>
        <v>224.9868</v>
      </c>
      <c r="I754" s="78">
        <f>A!$B$2*E754</f>
        <v>3.206518571</v>
      </c>
      <c r="J754" s="78">
        <f>F754 * (D754*I754-(A!$B$4*(G754+B754/H754)^(1/2)))</f>
        <v>-0.0000009662937973</v>
      </c>
      <c r="K754" s="79">
        <f>F754 * ((D754+L754)*I754-(A!$B$4*(G754+(B754+J754)/H754)^(1/2)))</f>
        <v>-0.000000966293767</v>
      </c>
      <c r="L754" s="78">
        <f>F754 * (B754*(A!$B$8-D754)/(A!$B$12*A!$B$10))</f>
        <v>0</v>
      </c>
      <c r="M754" s="78">
        <f>F754 * ((B754+J754)*(A!$B$8-(D754+L754))/(A!$B$12*A!$B$10))</f>
        <v>0</v>
      </c>
    </row>
    <row r="755">
      <c r="A755" s="70" t="s">
        <v>126</v>
      </c>
      <c r="B755" s="78">
        <f t="shared" si="29"/>
        <v>-0.00001159552739</v>
      </c>
      <c r="C755" s="70" t="s">
        <v>127</v>
      </c>
      <c r="D755" s="80">
        <f t="shared" si="30"/>
        <v>0.6</v>
      </c>
      <c r="E755" s="38">
        <v>0.0052</v>
      </c>
      <c r="F755" s="48">
        <v>7.2E-7</v>
      </c>
      <c r="G755" s="77">
        <f t="shared" si="28"/>
        <v>0.1666666667</v>
      </c>
      <c r="H755" s="78">
        <f>A!$B$3 * 3</f>
        <v>224.9868</v>
      </c>
      <c r="I755" s="78">
        <f>A!$B$2*E755</f>
        <v>3.206518571</v>
      </c>
      <c r="J755" s="78">
        <f>F755 * (D755*I755-(A!$B$4*(G755+B755/H755)^(1/2)))</f>
        <v>-0.000000966293767</v>
      </c>
      <c r="K755" s="79">
        <f>F755 * ((D755+L755)*I755-(A!$B$4*(G755+(B755+J755)/H755)^(1/2)))</f>
        <v>-0.0000009662937367</v>
      </c>
      <c r="L755" s="78">
        <f>F755 * (B755*(A!$B$8-D755)/(A!$B$12*A!$B$10))</f>
        <v>0</v>
      </c>
      <c r="M755" s="78">
        <f>F755 * ((B755+J755)*(A!$B$8-(D755+L755))/(A!$B$12*A!$B$10))</f>
        <v>0</v>
      </c>
    </row>
    <row r="756">
      <c r="A756" s="70" t="s">
        <v>128</v>
      </c>
      <c r="B756" s="78">
        <f t="shared" si="29"/>
        <v>-0.00001256182114</v>
      </c>
      <c r="C756" s="70" t="s">
        <v>129</v>
      </c>
      <c r="D756" s="80">
        <f t="shared" si="30"/>
        <v>0.6</v>
      </c>
      <c r="E756" s="38">
        <v>0.0052</v>
      </c>
      <c r="F756" s="48">
        <v>7.2E-7</v>
      </c>
      <c r="G756" s="77">
        <f t="shared" si="28"/>
        <v>0.1666666667</v>
      </c>
      <c r="H756" s="78">
        <f>A!$B$3 * 3</f>
        <v>224.9868</v>
      </c>
      <c r="I756" s="78">
        <f>A!$B$2*E756</f>
        <v>3.206518571</v>
      </c>
      <c r="J756" s="78">
        <f>F756 * (D756*I756-(A!$B$4*(G756+B756/H756)^(1/2)))</f>
        <v>-0.0000009662937367</v>
      </c>
      <c r="K756" s="79">
        <f>F756 * ((D756+L756)*I756-(A!$B$4*(G756+(B756+J756)/H756)^(1/2)))</f>
        <v>-0.0000009662937064</v>
      </c>
      <c r="L756" s="78">
        <f>F756 * (B756*(A!$B$8-D756)/(A!$B$12*A!$B$10))</f>
        <v>0</v>
      </c>
      <c r="M756" s="78">
        <f>F756 * ((B756+J756)*(A!$B$8-(D756+L756))/(A!$B$12*A!$B$10))</f>
        <v>0</v>
      </c>
    </row>
    <row r="757">
      <c r="A757" s="70" t="s">
        <v>130</v>
      </c>
      <c r="B757" s="78">
        <f t="shared" si="29"/>
        <v>-0.00001352811486</v>
      </c>
      <c r="C757" s="70" t="s">
        <v>131</v>
      </c>
      <c r="D757" s="80">
        <f t="shared" si="30"/>
        <v>0.6</v>
      </c>
      <c r="E757" s="38">
        <v>0.0052</v>
      </c>
      <c r="F757" s="48">
        <v>7.2E-7</v>
      </c>
      <c r="G757" s="77">
        <f t="shared" si="28"/>
        <v>0.1666666667</v>
      </c>
      <c r="H757" s="78">
        <f>A!$B$3 * 3</f>
        <v>224.9868</v>
      </c>
      <c r="I757" s="78">
        <f>A!$B$2*E757</f>
        <v>3.206518571</v>
      </c>
      <c r="J757" s="78">
        <f>F757 * (D757*I757-(A!$B$4*(G757+B757/H757)^(1/2)))</f>
        <v>-0.0000009662937064</v>
      </c>
      <c r="K757" s="79">
        <f>F757 * ((D757+L757)*I757-(A!$B$4*(G757+(B757+J757)/H757)^(1/2)))</f>
        <v>-0.0000009662936761</v>
      </c>
      <c r="L757" s="78">
        <f>F757 * (B757*(A!$B$8-D757)/(A!$B$12*A!$B$10))</f>
        <v>0</v>
      </c>
      <c r="M757" s="78">
        <f>F757 * ((B757+J757)*(A!$B$8-(D757+L757))/(A!$B$12*A!$B$10))</f>
        <v>0</v>
      </c>
    </row>
    <row r="758">
      <c r="A758" s="70" t="s">
        <v>132</v>
      </c>
      <c r="B758" s="78">
        <f t="shared" si="29"/>
        <v>-0.00001449440855</v>
      </c>
      <c r="C758" s="70" t="s">
        <v>133</v>
      </c>
      <c r="D758" s="80">
        <f t="shared" si="30"/>
        <v>0.6</v>
      </c>
      <c r="E758" s="38">
        <v>0.0052</v>
      </c>
      <c r="F758" s="48">
        <v>7.2E-7</v>
      </c>
      <c r="G758" s="77">
        <f t="shared" si="28"/>
        <v>0.1666666667</v>
      </c>
      <c r="H758" s="78">
        <f>A!$B$3 * 3</f>
        <v>224.9868</v>
      </c>
      <c r="I758" s="78">
        <f>A!$B$2*E758</f>
        <v>3.206518571</v>
      </c>
      <c r="J758" s="78">
        <f>F758 * (D758*I758-(A!$B$4*(G758+B758/H758)^(1/2)))</f>
        <v>-0.0000009662936761</v>
      </c>
      <c r="K758" s="79">
        <f>F758 * ((D758+L758)*I758-(A!$B$4*(G758+(B758+J758)/H758)^(1/2)))</f>
        <v>-0.0000009662936458</v>
      </c>
      <c r="L758" s="78">
        <f>F758 * (B758*(A!$B$8-D758)/(A!$B$12*A!$B$10))</f>
        <v>0</v>
      </c>
      <c r="M758" s="78">
        <f>F758 * ((B758+J758)*(A!$B$8-(D758+L758))/(A!$B$12*A!$B$10))</f>
        <v>0</v>
      </c>
    </row>
    <row r="759">
      <c r="A759" s="70" t="s">
        <v>134</v>
      </c>
      <c r="B759" s="78">
        <f t="shared" si="29"/>
        <v>-0.00001546070221</v>
      </c>
      <c r="C759" s="70" t="s">
        <v>135</v>
      </c>
      <c r="D759" s="80">
        <f t="shared" si="30"/>
        <v>0.6</v>
      </c>
      <c r="E759" s="79">
        <v>0.0</v>
      </c>
      <c r="F759" s="88">
        <v>7.2E-7</v>
      </c>
      <c r="G759" s="77">
        <f t="shared" si="28"/>
        <v>0.1666666667</v>
      </c>
      <c r="H759" s="78">
        <f>A!$B$3 * 3</f>
        <v>224.9868</v>
      </c>
      <c r="I759" s="78">
        <f>A!$B$2*E759</f>
        <v>0</v>
      </c>
      <c r="J759" s="78">
        <f>F759 * (D759*I759-(A!$B$4*(G759+B759/H759)^(1/2)))</f>
        <v>-0.000002351509668</v>
      </c>
      <c r="K759" s="79">
        <f>F759 * ((D759+L759)*I759-(A!$B$4*(G759+(B759+J759)/H759)^(1/2)))</f>
        <v>-0.000002351509595</v>
      </c>
      <c r="L759" s="78">
        <f>F759 * (B759*(A!$B$8-D759)/(A!$B$12*A!$B$10))</f>
        <v>0</v>
      </c>
      <c r="M759" s="78">
        <f>F759 * ((B759+J759)*(A!$B$8-(D759+L759))/(A!$B$12*A!$B$10))</f>
        <v>0</v>
      </c>
    </row>
  </sheetData>
  <mergeCells count="11">
    <mergeCell ref="E590:M590"/>
    <mergeCell ref="E631:M631"/>
    <mergeCell ref="E666:M666"/>
    <mergeCell ref="E741:M741"/>
    <mergeCell ref="E7:M7"/>
    <mergeCell ref="E153:M153"/>
    <mergeCell ref="E273:M273"/>
    <mergeCell ref="E372:I372"/>
    <mergeCell ref="E389:M389"/>
    <mergeCell ref="E498:M498"/>
    <mergeCell ref="E552:M55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9" max="19" width="13.75"/>
  </cols>
  <sheetData>
    <row r="2">
      <c r="A2" s="2" t="s">
        <v>642</v>
      </c>
      <c r="F2" s="89" t="s">
        <v>643</v>
      </c>
      <c r="Q2" s="26"/>
      <c r="R2" s="2" t="s">
        <v>644</v>
      </c>
    </row>
    <row r="3">
      <c r="X3" s="30"/>
    </row>
    <row r="4">
      <c r="A4" s="24" t="s">
        <v>78</v>
      </c>
      <c r="B4" s="24">
        <v>1.0</v>
      </c>
      <c r="C4" s="60"/>
      <c r="D4" s="60"/>
      <c r="E4" s="60"/>
      <c r="G4" s="67"/>
      <c r="H4" s="60"/>
      <c r="I4" s="60"/>
      <c r="J4" s="60"/>
      <c r="K4" s="60"/>
      <c r="L4" s="60"/>
      <c r="M4" s="60"/>
      <c r="Q4" s="26"/>
      <c r="R4" s="24" t="s">
        <v>78</v>
      </c>
      <c r="S4" s="24">
        <v>1.0</v>
      </c>
      <c r="X4" s="30"/>
    </row>
    <row r="5">
      <c r="A5" s="24" t="s">
        <v>79</v>
      </c>
      <c r="B5" s="24">
        <v>0.085</v>
      </c>
      <c r="C5" s="60"/>
      <c r="D5" s="60"/>
      <c r="E5" s="60"/>
      <c r="F5" s="60"/>
      <c r="G5" s="67"/>
      <c r="H5" s="60"/>
      <c r="I5" s="60"/>
      <c r="J5" s="60"/>
      <c r="K5" s="60"/>
      <c r="L5" s="60"/>
      <c r="M5" s="60"/>
      <c r="Q5" s="26"/>
      <c r="R5" s="24" t="s">
        <v>79</v>
      </c>
      <c r="S5" s="24">
        <f> 85 / 1000</f>
        <v>0.085</v>
      </c>
      <c r="X5" s="30"/>
    </row>
    <row r="6">
      <c r="A6" s="60"/>
      <c r="B6" s="60"/>
      <c r="C6" s="60"/>
      <c r="D6" s="60"/>
      <c r="E6" s="60"/>
      <c r="F6" s="60"/>
      <c r="G6" s="67"/>
      <c r="H6" s="60"/>
      <c r="I6" s="60"/>
      <c r="J6" s="60"/>
      <c r="K6" s="60"/>
      <c r="L6" s="60"/>
      <c r="M6" s="60"/>
      <c r="O6" s="90" t="s">
        <v>645</v>
      </c>
      <c r="X6" s="30"/>
    </row>
    <row r="7">
      <c r="A7" s="60"/>
      <c r="B7" s="60"/>
      <c r="C7" s="60"/>
      <c r="D7" s="60"/>
      <c r="E7" s="60"/>
      <c r="F7" s="60"/>
      <c r="G7" s="67"/>
      <c r="H7" s="60"/>
      <c r="I7" s="60"/>
      <c r="J7" s="60"/>
      <c r="K7" s="60"/>
      <c r="L7" s="60"/>
      <c r="M7" s="60"/>
      <c r="X7" s="30"/>
    </row>
    <row r="8">
      <c r="A8" s="91" t="s">
        <v>642</v>
      </c>
      <c r="D8" s="92"/>
      <c r="E8" s="69" t="s">
        <v>92</v>
      </c>
      <c r="Q8" s="26"/>
      <c r="R8" s="12" t="s">
        <v>644</v>
      </c>
      <c r="U8" s="92"/>
      <c r="V8" s="12" t="s">
        <v>92</v>
      </c>
    </row>
    <row r="9">
      <c r="A9" s="70" t="s">
        <v>93</v>
      </c>
      <c r="B9" s="60"/>
      <c r="C9" s="70" t="s">
        <v>94</v>
      </c>
      <c r="D9" s="68"/>
      <c r="E9" s="71" t="s">
        <v>95</v>
      </c>
      <c r="F9" s="72" t="s">
        <v>96</v>
      </c>
      <c r="G9" s="67" t="s">
        <v>97</v>
      </c>
      <c r="H9" s="60" t="s">
        <v>98</v>
      </c>
      <c r="I9" s="60" t="s">
        <v>99</v>
      </c>
      <c r="J9" s="60" t="s">
        <v>638</v>
      </c>
      <c r="K9" s="60" t="s">
        <v>639</v>
      </c>
      <c r="L9" s="60" t="s">
        <v>640</v>
      </c>
      <c r="M9" s="60" t="s">
        <v>641</v>
      </c>
      <c r="Q9" s="4" t="s">
        <v>100</v>
      </c>
      <c r="R9" s="37" t="s">
        <v>93</v>
      </c>
      <c r="T9" s="37" t="s">
        <v>94</v>
      </c>
      <c r="U9" s="36"/>
      <c r="V9" s="38" t="s">
        <v>95</v>
      </c>
      <c r="W9" s="39" t="s">
        <v>96</v>
      </c>
      <c r="X9" s="40" t="s">
        <v>97</v>
      </c>
      <c r="Y9" s="4" t="s">
        <v>98</v>
      </c>
      <c r="Z9" s="4" t="s">
        <v>99</v>
      </c>
    </row>
    <row r="10">
      <c r="A10" s="70" t="s">
        <v>102</v>
      </c>
      <c r="B10" s="73">
        <v>0.0</v>
      </c>
      <c r="C10" s="70" t="s">
        <v>103</v>
      </c>
      <c r="D10" s="74">
        <v>0.6</v>
      </c>
      <c r="E10" s="75">
        <v>0.085</v>
      </c>
      <c r="F10" s="76">
        <f t="shared" ref="F10:F81" si="1">$B$4/30</f>
        <v>0.03333333333</v>
      </c>
      <c r="G10" s="77">
        <f t="shared" ref="G10:G81" si="2">0.5/3</f>
        <v>0.1666666667</v>
      </c>
      <c r="H10" s="78">
        <f>A!$B$3 * 3</f>
        <v>224.9868</v>
      </c>
      <c r="I10" s="78">
        <f>A!$B$2*E10</f>
        <v>52.41424587</v>
      </c>
      <c r="J10" s="78">
        <f>F10 * (D10*I10-(B!$B$3*(G10+B10/H10)^(1/2)))</f>
        <v>0.6400366269</v>
      </c>
      <c r="K10" s="79">
        <f>F10 * ((D10+L10)*I10-(B!$B$3*(G10+(B10+J10)/H10)^(1/2)))</f>
        <v>0.6365672461</v>
      </c>
      <c r="L10" s="78">
        <f>F10 * (B10*(A!$B$8-D10)/(A!$B$12*A!$B$10))</f>
        <v>0</v>
      </c>
      <c r="M10" s="78">
        <f>F10 * ((B10+J10)*(A!$B$8-(D10+L10))/(A!$B$12*A!$B$10))</f>
        <v>0.0001028479437</v>
      </c>
      <c r="O10" s="4">
        <v>0.0</v>
      </c>
      <c r="Q10" s="27">
        <f>W10</f>
        <v>0.03333333333</v>
      </c>
      <c r="R10" s="37" t="s">
        <v>102</v>
      </c>
      <c r="S10" s="16">
        <v>0.0</v>
      </c>
      <c r="T10" s="37" t="s">
        <v>103</v>
      </c>
      <c r="U10" s="42">
        <v>0.6</v>
      </c>
      <c r="V10" s="43">
        <f t="shared" ref="V10:V39" si="3">$S$5</f>
        <v>0.085</v>
      </c>
      <c r="W10" s="39">
        <f t="shared" ref="W10:W81" si="4">$S$4/30</f>
        <v>0.03333333333</v>
      </c>
      <c r="X10" s="40">
        <f t="shared" ref="X10:X81" si="5">0.5/3</f>
        <v>0.1666666667</v>
      </c>
      <c r="Y10" s="4">
        <f>A!$B$3 * 3</f>
        <v>224.9868</v>
      </c>
      <c r="Z10" s="4">
        <f>A!$B$2*V10</f>
        <v>52.41424587</v>
      </c>
    </row>
    <row r="11">
      <c r="A11" s="70" t="s">
        <v>104</v>
      </c>
      <c r="B11" s="78">
        <f t="shared" ref="B11:B81" si="6">B10 + (J10+K10)/2</f>
        <v>0.6383019365</v>
      </c>
      <c r="C11" s="70" t="s">
        <v>105</v>
      </c>
      <c r="D11" s="80">
        <f t="shared" ref="D11:D81" si="7">D10 + (L10+M10)/2</f>
        <v>0.600051424</v>
      </c>
      <c r="E11" s="75">
        <v>0.085</v>
      </c>
      <c r="F11" s="76">
        <f t="shared" si="1"/>
        <v>0.03333333333</v>
      </c>
      <c r="G11" s="77">
        <f t="shared" si="2"/>
        <v>0.1666666667</v>
      </c>
      <c r="H11" s="78">
        <f>A!$B$3 * 3</f>
        <v>224.9868</v>
      </c>
      <c r="I11" s="78">
        <f>A!$B$2*E11</f>
        <v>52.41424587</v>
      </c>
      <c r="J11" s="78">
        <f>F11 * (D11*I11-(B!$B$3*(G11+B11/H11)^(1/2)))</f>
        <v>0.6366664546</v>
      </c>
      <c r="K11" s="79">
        <f>F11 * ((D11+L11)*I11-(B!$B$3*(G11+(B11+J11)/H11)^(1/2)))</f>
        <v>0.6334232017</v>
      </c>
      <c r="L11" s="78">
        <f>F11 * (B11*(A!$B$8-D11)/(A!$B$12*A!$B$10))</f>
        <v>0.0001025516134</v>
      </c>
      <c r="M11" s="78">
        <f>F11 * ((B11+J11)*(A!$B$8-(D11+L11))/(A!$B$12*A!$B$10))</f>
        <v>0.0002047704307</v>
      </c>
      <c r="O11" s="9">
        <f t="shared" ref="O11:O80" si="8">ABS((S11-B11)/B11)</f>
        <v>0.002717664284</v>
      </c>
      <c r="Q11" s="27">
        <f t="shared" ref="Q11:Q80" si="9">Q10+W11</f>
        <v>0.06666666667</v>
      </c>
      <c r="R11" s="37" t="s">
        <v>104</v>
      </c>
      <c r="S11" s="9">
        <f>S10+W10*(U10*Z10-(B!$B$3*(X10+S10/Y10)^(1/2)))</f>
        <v>0.6400366269</v>
      </c>
      <c r="T11" s="37" t="s">
        <v>105</v>
      </c>
      <c r="U11" s="36">
        <f>U10+(W10*S10*(A!$B$8-U10)/(A!$B$12*A!$B$10))</f>
        <v>0.6</v>
      </c>
      <c r="V11" s="43">
        <f t="shared" si="3"/>
        <v>0.085</v>
      </c>
      <c r="W11" s="39">
        <f t="shared" si="4"/>
        <v>0.03333333333</v>
      </c>
      <c r="X11" s="40">
        <f t="shared" si="5"/>
        <v>0.1666666667</v>
      </c>
      <c r="Y11" s="4">
        <f>A!$B$3 * 3</f>
        <v>224.9868</v>
      </c>
      <c r="Z11" s="4">
        <f>A!$B$2*V11</f>
        <v>52.41424587</v>
      </c>
    </row>
    <row r="12">
      <c r="A12" s="70" t="s">
        <v>106</v>
      </c>
      <c r="B12" s="78">
        <f t="shared" si="6"/>
        <v>1.273346765</v>
      </c>
      <c r="C12" s="70" t="s">
        <v>107</v>
      </c>
      <c r="D12" s="80">
        <f t="shared" si="7"/>
        <v>0.600205085</v>
      </c>
      <c r="E12" s="75">
        <v>0.085</v>
      </c>
      <c r="F12" s="76">
        <f t="shared" si="1"/>
        <v>0.03333333333</v>
      </c>
      <c r="G12" s="77">
        <f t="shared" si="2"/>
        <v>0.1666666667</v>
      </c>
      <c r="H12" s="78">
        <f>A!$B$3 * 3</f>
        <v>224.9868</v>
      </c>
      <c r="I12" s="78">
        <f>A!$B$2*E12</f>
        <v>52.41424587</v>
      </c>
      <c r="J12" s="78">
        <f>F12 * (D12*I12-(B!$B$3*(G12+B12/H12)^(1/2)))</f>
        <v>0.6335211783</v>
      </c>
      <c r="K12" s="79">
        <f>F12 * ((D12+L12)*I12-(B!$B$3*(G12+(B12+J12)/H12)^(1/2)))</f>
        <v>0.6305006172</v>
      </c>
      <c r="L12" s="78">
        <f>F12 * (B12*(A!$B$8-D12)/(A!$B$12*A!$B$10))</f>
        <v>0.0002044751249</v>
      </c>
      <c r="M12" s="78">
        <f>F12 * ((B12+J12)*(A!$B$8-(D12+L12))/(A!$B$12*A!$B$10))</f>
        <v>0.0003059976556</v>
      </c>
      <c r="O12" s="9">
        <f t="shared" si="8"/>
        <v>0.002557911506</v>
      </c>
      <c r="Q12" s="27">
        <f t="shared" si="9"/>
        <v>0.1</v>
      </c>
      <c r="R12" s="37" t="s">
        <v>106</v>
      </c>
      <c r="S12" s="9">
        <f>S11+W11*(U11*Z11-(B!$B$3*(X11+S11/Y11)^(1/2)))</f>
        <v>1.276603873</v>
      </c>
      <c r="T12" s="37" t="s">
        <v>107</v>
      </c>
      <c r="U12" s="36">
        <f>U11+(W11*S11*(A!$B$8-U11)/(A!$B$12*A!$B$10))</f>
        <v>0.6001028479</v>
      </c>
      <c r="V12" s="43">
        <f t="shared" si="3"/>
        <v>0.085</v>
      </c>
      <c r="W12" s="39">
        <f t="shared" si="4"/>
        <v>0.03333333333</v>
      </c>
      <c r="X12" s="40">
        <f t="shared" si="5"/>
        <v>0.1666666667</v>
      </c>
      <c r="Y12" s="4">
        <f>A!$B$3 * 3</f>
        <v>224.9868</v>
      </c>
      <c r="Z12" s="4">
        <f>A!$B$2*V12</f>
        <v>52.41424587</v>
      </c>
    </row>
    <row r="13">
      <c r="A13" s="70" t="s">
        <v>108</v>
      </c>
      <c r="B13" s="78">
        <f t="shared" si="6"/>
        <v>1.905357662</v>
      </c>
      <c r="C13" s="70" t="s">
        <v>109</v>
      </c>
      <c r="D13" s="80">
        <f t="shared" si="7"/>
        <v>0.6004603214</v>
      </c>
      <c r="E13" s="75">
        <v>0.085</v>
      </c>
      <c r="F13" s="76">
        <f t="shared" si="1"/>
        <v>0.03333333333</v>
      </c>
      <c r="G13" s="77">
        <f t="shared" si="2"/>
        <v>0.1666666667</v>
      </c>
      <c r="H13" s="78">
        <f>A!$B$3 * 3</f>
        <v>224.9868</v>
      </c>
      <c r="I13" s="78">
        <f>A!$B$2*E13</f>
        <v>52.41424587</v>
      </c>
      <c r="J13" s="78">
        <f>F13 * (D13*I13-(B!$B$3*(G13+B13/H13)^(1/2)))</f>
        <v>0.6305973244</v>
      </c>
      <c r="K13" s="79">
        <f>F13 * ((D13+L13)*I13-(B!$B$3*(G13+(B13+J13)/H13)^(1/2)))</f>
        <v>0.6277960092</v>
      </c>
      <c r="L13" s="78">
        <f>F13 * (B13*(A!$B$8-D13)/(A!$B$12*A!$B$10))</f>
        <v>0.000305703493</v>
      </c>
      <c r="M13" s="78">
        <f>F13 * ((B13+J13)*(A!$B$8-(D13+L13))/(A!$B$12*A!$B$10))</f>
        <v>0.0004064638938</v>
      </c>
      <c r="O13" s="9">
        <f t="shared" si="8"/>
        <v>0.002399197734</v>
      </c>
      <c r="Q13" s="27">
        <f t="shared" si="9"/>
        <v>0.1333333333</v>
      </c>
      <c r="R13" s="37" t="s">
        <v>108</v>
      </c>
      <c r="S13" s="9">
        <f>S12+W12*(U12*Z12-(B!$B$3*(X12+S12/Y12)^(1/2)))</f>
        <v>1.909928992</v>
      </c>
      <c r="T13" s="37" t="s">
        <v>109</v>
      </c>
      <c r="U13" s="36">
        <f>U12+(W12*S12*(A!$B$8-U12)/(A!$B$12*A!$B$10))</f>
        <v>0.600307916</v>
      </c>
      <c r="V13" s="43">
        <f t="shared" si="3"/>
        <v>0.085</v>
      </c>
      <c r="W13" s="39">
        <f t="shared" si="4"/>
        <v>0.03333333333</v>
      </c>
      <c r="X13" s="40">
        <f t="shared" si="5"/>
        <v>0.1666666667</v>
      </c>
      <c r="Y13" s="4">
        <f>A!$B$3 * 3</f>
        <v>224.9868</v>
      </c>
      <c r="Z13" s="4">
        <f>A!$B$2*V13</f>
        <v>52.41424587</v>
      </c>
    </row>
    <row r="14">
      <c r="A14" s="70" t="s">
        <v>110</v>
      </c>
      <c r="B14" s="78">
        <f t="shared" si="6"/>
        <v>2.534554329</v>
      </c>
      <c r="C14" s="70" t="s">
        <v>111</v>
      </c>
      <c r="D14" s="80">
        <f t="shared" si="7"/>
        <v>0.6008164051</v>
      </c>
      <c r="E14" s="75">
        <v>0.085</v>
      </c>
      <c r="F14" s="76">
        <f t="shared" si="1"/>
        <v>0.03333333333</v>
      </c>
      <c r="G14" s="77">
        <f t="shared" si="2"/>
        <v>0.1666666667</v>
      </c>
      <c r="H14" s="78">
        <f>A!$B$3 * 3</f>
        <v>224.9868</v>
      </c>
      <c r="I14" s="78">
        <f>A!$B$2*E14</f>
        <v>52.41424587</v>
      </c>
      <c r="J14" s="78">
        <f>F14 * (D14*I14-(B!$B$3*(G14+B14/H14)^(1/2)))</f>
        <v>0.6278914098</v>
      </c>
      <c r="K14" s="79">
        <f>F14 * ((D14+L14)*I14-(B!$B$3*(G14+(B14+J14)/H14)^(1/2)))</f>
        <v>0.6253058808</v>
      </c>
      <c r="L14" s="78">
        <f>F14 * (B14*(A!$B$8-D14)/(A!$B$12*A!$B$10))</f>
        <v>0.0004061709998</v>
      </c>
      <c r="M14" s="78">
        <f>F14 * ((B14+J14)*(A!$B$8-(D14+L14))/(A!$B$12*A!$B$10))</f>
        <v>0.0005061047249</v>
      </c>
      <c r="O14" s="9">
        <f t="shared" si="8"/>
        <v>0.002241592827</v>
      </c>
      <c r="Q14" s="27">
        <f t="shared" si="9"/>
        <v>0.1666666667</v>
      </c>
      <c r="R14" s="37" t="s">
        <v>110</v>
      </c>
      <c r="S14" s="9">
        <f>S13+W13*(U13*Z13-(B!$B$3*(X13+S13/Y13)^(1/2)))</f>
        <v>2.540235768</v>
      </c>
      <c r="T14" s="37" t="s">
        <v>111</v>
      </c>
      <c r="U14" s="36">
        <f>U13+(W13*S13*(A!$B$8-U13)/(A!$B$12*A!$B$10))</f>
        <v>0.6006145089</v>
      </c>
      <c r="V14" s="43">
        <f t="shared" si="3"/>
        <v>0.085</v>
      </c>
      <c r="W14" s="39">
        <f t="shared" si="4"/>
        <v>0.03333333333</v>
      </c>
      <c r="X14" s="40">
        <f t="shared" si="5"/>
        <v>0.1666666667</v>
      </c>
      <c r="Y14" s="4">
        <f>A!$B$3 * 3</f>
        <v>224.9868</v>
      </c>
      <c r="Z14" s="4">
        <f>A!$B$2*V14</f>
        <v>52.41424587</v>
      </c>
    </row>
    <row r="15">
      <c r="A15" s="70" t="s">
        <v>112</v>
      </c>
      <c r="B15" s="78">
        <f t="shared" si="6"/>
        <v>3.161152974</v>
      </c>
      <c r="C15" s="70" t="s">
        <v>113</v>
      </c>
      <c r="D15" s="80">
        <f t="shared" si="7"/>
        <v>0.6012725429</v>
      </c>
      <c r="E15" s="75">
        <v>0.085</v>
      </c>
      <c r="F15" s="76">
        <f t="shared" si="1"/>
        <v>0.03333333333</v>
      </c>
      <c r="G15" s="77">
        <f t="shared" si="2"/>
        <v>0.1666666667</v>
      </c>
      <c r="H15" s="78">
        <f>A!$B$3 * 3</f>
        <v>224.9868</v>
      </c>
      <c r="I15" s="78">
        <f>A!$B$2*E15</f>
        <v>52.41424587</v>
      </c>
      <c r="J15" s="78">
        <f>F15 * (D15*I15-(B!$B$3*(G15+B15/H15)^(1/2)))</f>
        <v>0.6253999382</v>
      </c>
      <c r="K15" s="79">
        <f>F15 * ((D15+L15)*I15-(B!$B$3*(G15+(B15+J15)/H15)^(1/2)))</f>
        <v>0.6230267181</v>
      </c>
      <c r="L15" s="78">
        <f>F15 * (B15*(A!$B$8-D15)/(A!$B$12*A!$B$10))</f>
        <v>0.000505813231</v>
      </c>
      <c r="M15" s="78">
        <f>F15 * ((B15+J15)*(A!$B$8-(D15+L15))/(A!$B$12*A!$B$10))</f>
        <v>0.0006048570131</v>
      </c>
      <c r="O15" s="9">
        <f t="shared" si="8"/>
        <v>0.002085166569</v>
      </c>
      <c r="Q15" s="27">
        <f t="shared" si="9"/>
        <v>0.2</v>
      </c>
      <c r="R15" s="37" t="s">
        <v>112</v>
      </c>
      <c r="S15" s="9">
        <f>S14+W14*(U14*Z14-(B!$B$3*(X14+S14/Y14)^(1/2)))</f>
        <v>3.167744505</v>
      </c>
      <c r="T15" s="37" t="s">
        <v>113</v>
      </c>
      <c r="U15" s="36">
        <f>U14+(W14*S14*(A!$B$8-U14)/(A!$B$12*A!$B$10))</f>
        <v>0.601021865</v>
      </c>
      <c r="V15" s="43">
        <f t="shared" si="3"/>
        <v>0.085</v>
      </c>
      <c r="W15" s="39">
        <f t="shared" si="4"/>
        <v>0.03333333333</v>
      </c>
      <c r="X15" s="40">
        <f t="shared" si="5"/>
        <v>0.1666666667</v>
      </c>
      <c r="Y15" s="4">
        <f>A!$B$3 * 3</f>
        <v>224.9868</v>
      </c>
      <c r="Z15" s="4">
        <f>A!$B$2*V15</f>
        <v>52.41424587</v>
      </c>
    </row>
    <row r="16">
      <c r="A16" s="70" t="s">
        <v>114</v>
      </c>
      <c r="B16" s="78">
        <f t="shared" si="6"/>
        <v>3.785366303</v>
      </c>
      <c r="C16" s="70" t="s">
        <v>115</v>
      </c>
      <c r="D16" s="80">
        <f t="shared" si="7"/>
        <v>0.6018278781</v>
      </c>
      <c r="E16" s="75">
        <v>0.085</v>
      </c>
      <c r="F16" s="76">
        <f t="shared" si="1"/>
        <v>0.03333333333</v>
      </c>
      <c r="G16" s="77">
        <f t="shared" si="2"/>
        <v>0.1666666667</v>
      </c>
      <c r="H16" s="78">
        <f>A!$B$3 * 3</f>
        <v>224.9868</v>
      </c>
      <c r="I16" s="78">
        <f>A!$B$2*E16</f>
        <v>52.41424587</v>
      </c>
      <c r="J16" s="78">
        <f>F16 * (D16*I16-(B!$B$3*(G16+B16/H16)^(1/2)))</f>
        <v>0.623119396</v>
      </c>
      <c r="K16" s="79">
        <f>F16 * ((D16+L16)*I16-(B!$B$3*(G16+(B16+J16)/H16)^(1/2)))</f>
        <v>0.620954987</v>
      </c>
      <c r="L16" s="78">
        <f>F16 * (B16*(A!$B$8-D16)/(A!$B$12*A!$B$10))</f>
        <v>0.0006045670567</v>
      </c>
      <c r="M16" s="78">
        <f>F16 * ((B16+J16)*(A!$B$8-(D16+L16))/(A!$B$12*A!$B$10))</f>
        <v>0.0007026588869</v>
      </c>
      <c r="O16" s="9">
        <f t="shared" si="8"/>
        <v>0.001929988488</v>
      </c>
      <c r="Q16" s="27">
        <f t="shared" si="9"/>
        <v>0.2333333333</v>
      </c>
      <c r="R16" s="37" t="s">
        <v>114</v>
      </c>
      <c r="S16" s="9">
        <f>S15+W15*(U15*Z15-(B!$B$3*(X15+S15/Y15)^(1/2)))</f>
        <v>3.792672016</v>
      </c>
      <c r="T16" s="37" t="s">
        <v>115</v>
      </c>
      <c r="U16" s="36">
        <f>U15+(W15*S15*(A!$B$8-U15)/(A!$B$12*A!$B$10))</f>
        <v>0.6015291583</v>
      </c>
      <c r="V16" s="43">
        <f t="shared" si="3"/>
        <v>0.085</v>
      </c>
      <c r="W16" s="39">
        <f t="shared" si="4"/>
        <v>0.03333333333</v>
      </c>
      <c r="X16" s="40">
        <f t="shared" si="5"/>
        <v>0.1666666667</v>
      </c>
      <c r="Y16" s="4">
        <f>A!$B$3 * 3</f>
        <v>224.9868</v>
      </c>
      <c r="Z16" s="4">
        <f>A!$B$2*V16</f>
        <v>52.41424587</v>
      </c>
    </row>
    <row r="17">
      <c r="A17" s="70" t="s">
        <v>116</v>
      </c>
      <c r="B17" s="78">
        <f t="shared" si="6"/>
        <v>4.407403494</v>
      </c>
      <c r="C17" s="70" t="s">
        <v>117</v>
      </c>
      <c r="D17" s="80">
        <f t="shared" si="7"/>
        <v>0.602481491</v>
      </c>
      <c r="E17" s="75">
        <v>0.085</v>
      </c>
      <c r="F17" s="76">
        <f t="shared" si="1"/>
        <v>0.03333333333</v>
      </c>
      <c r="G17" s="77">
        <f t="shared" si="2"/>
        <v>0.1666666667</v>
      </c>
      <c r="H17" s="78">
        <f>A!$B$3 * 3</f>
        <v>224.9868</v>
      </c>
      <c r="I17" s="78">
        <f>A!$B$2*E17</f>
        <v>52.41424587</v>
      </c>
      <c r="J17" s="78">
        <f>F17 * (D17*I17-(B!$B$3*(G17+B17/H17)^(1/2)))</f>
        <v>0.6210462498</v>
      </c>
      <c r="K17" s="79">
        <f>F17 * ((D17+L17)*I17-(B!$B$3*(G17+(B17+J17)/H17)^(1/2)))</f>
        <v>0.6190871305</v>
      </c>
      <c r="L17" s="78">
        <f>F17 * (B17*(A!$B$8-D17)/(A!$B$12*A!$B$10))</f>
        <v>0.000702370611</v>
      </c>
      <c r="M17" s="78">
        <f>F17 * ((B17+J17)*(A!$B$8-(D17+L17))/(A!$B$12*A!$B$10))</f>
        <v>0.000799449721</v>
      </c>
      <c r="O17" s="9">
        <f t="shared" si="8"/>
        <v>0.001776127698</v>
      </c>
      <c r="Q17" s="27">
        <f t="shared" si="9"/>
        <v>0.2666666667</v>
      </c>
      <c r="R17" s="37" t="s">
        <v>116</v>
      </c>
      <c r="S17" s="9">
        <f>S16+W16*(U16*Z16-(B!$B$3*(X16+S16/Y16)^(1/2)))</f>
        <v>4.415231606</v>
      </c>
      <c r="T17" s="37" t="s">
        <v>117</v>
      </c>
      <c r="U17" s="36">
        <f>U16+(W16*S16*(A!$B$8-U16)/(A!$B$12*A!$B$10))</f>
        <v>0.602135499</v>
      </c>
      <c r="V17" s="43">
        <f t="shared" si="3"/>
        <v>0.085</v>
      </c>
      <c r="W17" s="39">
        <f t="shared" si="4"/>
        <v>0.03333333333</v>
      </c>
      <c r="X17" s="40">
        <f t="shared" si="5"/>
        <v>0.1666666667</v>
      </c>
      <c r="Y17" s="4">
        <f>A!$B$3 * 3</f>
        <v>224.9868</v>
      </c>
      <c r="Z17" s="4">
        <f>A!$B$2*V17</f>
        <v>52.41424587</v>
      </c>
    </row>
    <row r="18">
      <c r="A18" s="70" t="s">
        <v>118</v>
      </c>
      <c r="B18" s="78">
        <f t="shared" si="6"/>
        <v>5.027470184</v>
      </c>
      <c r="C18" s="70" t="s">
        <v>119</v>
      </c>
      <c r="D18" s="80">
        <f t="shared" si="7"/>
        <v>0.6032324012</v>
      </c>
      <c r="E18" s="75">
        <v>0.085</v>
      </c>
      <c r="F18" s="76">
        <f t="shared" si="1"/>
        <v>0.03333333333</v>
      </c>
      <c r="G18" s="77">
        <f t="shared" si="2"/>
        <v>0.1666666667</v>
      </c>
      <c r="H18" s="78">
        <f>A!$B$3 * 3</f>
        <v>224.9868</v>
      </c>
      <c r="I18" s="78">
        <f>A!$B$2*E18</f>
        <v>52.41424587</v>
      </c>
      <c r="J18" s="78">
        <f>F18 * (D18*I18-(B!$B$3*(G18+B18/H18)^(1/2)))</f>
        <v>0.6191769432</v>
      </c>
      <c r="K18" s="79">
        <f>F18 * ((D18+L18)*I18-(B!$B$3*(G18+(B18+J18)/H18)^(1/2)))</f>
        <v>0.6174195668</v>
      </c>
      <c r="L18" s="78">
        <f>F18 * (B18*(A!$B$8-D18)/(A!$B$12*A!$B$10))</f>
        <v>0.0007991632736</v>
      </c>
      <c r="M18" s="78">
        <f>F18 * ((B18+J18)*(A!$B$8-(D18+L18))/(A!$B$12*A!$B$10))</f>
        <v>0.0008951701173</v>
      </c>
      <c r="O18" s="9">
        <f t="shared" si="8"/>
        <v>0.001623652747</v>
      </c>
      <c r="Q18" s="27">
        <f t="shared" si="9"/>
        <v>0.3</v>
      </c>
      <c r="R18" s="37" t="s">
        <v>118</v>
      </c>
      <c r="S18" s="9">
        <f>S17+W17*(U17*Z17-(B!$B$3*(X17+S17/Y17)^(1/2)))</f>
        <v>5.03563305</v>
      </c>
      <c r="T18" s="37" t="s">
        <v>119</v>
      </c>
      <c r="U18" s="36">
        <f>U17+(W17*S17*(A!$B$8-U17)/(A!$B$12*A!$B$10))</f>
        <v>0.6028399354</v>
      </c>
      <c r="V18" s="43">
        <f t="shared" si="3"/>
        <v>0.085</v>
      </c>
      <c r="W18" s="39">
        <f t="shared" si="4"/>
        <v>0.03333333333</v>
      </c>
      <c r="X18" s="40">
        <f t="shared" si="5"/>
        <v>0.1666666667</v>
      </c>
      <c r="Y18" s="4">
        <f>A!$B$3 * 3</f>
        <v>224.9868</v>
      </c>
      <c r="Z18" s="4">
        <f>A!$B$2*V18</f>
        <v>52.41424587</v>
      </c>
    </row>
    <row r="19">
      <c r="A19" s="70" t="s">
        <v>120</v>
      </c>
      <c r="B19" s="78">
        <f t="shared" si="6"/>
        <v>5.645768439</v>
      </c>
      <c r="C19" s="70" t="s">
        <v>121</v>
      </c>
      <c r="D19" s="80">
        <f t="shared" si="7"/>
        <v>0.6040795679</v>
      </c>
      <c r="E19" s="75">
        <v>0.085</v>
      </c>
      <c r="F19" s="76">
        <f t="shared" si="1"/>
        <v>0.03333333333</v>
      </c>
      <c r="G19" s="77">
        <f t="shared" si="2"/>
        <v>0.1666666667</v>
      </c>
      <c r="H19" s="78">
        <f>A!$B$3 * 3</f>
        <v>224.9868</v>
      </c>
      <c r="I19" s="78">
        <f>A!$B$2*E19</f>
        <v>52.41424587</v>
      </c>
      <c r="J19" s="78">
        <f>F19 * (D19*I19-(B!$B$3*(G19+B19/H19)^(1/2)))</f>
        <v>0.6175078949</v>
      </c>
      <c r="K19" s="79">
        <f>F19 * ((D19+L19)*I19-(B!$B$3*(G19+(B19+J19)/H19)^(1/2)))</f>
        <v>0.6159486869</v>
      </c>
      <c r="L19" s="78">
        <f>F19 * (B19*(A!$B$8-D19)/(A!$B$12*A!$B$10))</f>
        <v>0.0008948856518</v>
      </c>
      <c r="M19" s="78">
        <f>F19 * ((B19+J19)*(A!$B$8-(D19+L19))/(A!$B$12*A!$B$10))</f>
        <v>0.0009897618892</v>
      </c>
      <c r="O19" s="9">
        <f t="shared" si="8"/>
        <v>0.001472631473</v>
      </c>
      <c r="Q19" s="27">
        <f t="shared" si="9"/>
        <v>0.3333333333</v>
      </c>
      <c r="R19" s="37" t="s">
        <v>120</v>
      </c>
      <c r="S19" s="9">
        <f>S18+W18*(U18*Z18-(B!$B$3*(X18+S18/Y18)^(1/2)))</f>
        <v>5.654082576</v>
      </c>
      <c r="T19" s="37" t="s">
        <v>121</v>
      </c>
      <c r="U19" s="36">
        <f>U18+(W18*S18*(A!$B$8-U18)/(A!$B$12*A!$B$10))</f>
        <v>0.6036414548</v>
      </c>
      <c r="V19" s="43">
        <f t="shared" si="3"/>
        <v>0.085</v>
      </c>
      <c r="W19" s="39">
        <f t="shared" si="4"/>
        <v>0.03333333333</v>
      </c>
      <c r="X19" s="40">
        <f t="shared" si="5"/>
        <v>0.1666666667</v>
      </c>
      <c r="Y19" s="4">
        <f>A!$B$3 * 3</f>
        <v>224.9868</v>
      </c>
      <c r="Z19" s="4">
        <f>A!$B$2*V19</f>
        <v>52.41424587</v>
      </c>
    </row>
    <row r="20">
      <c r="A20" s="70" t="s">
        <v>122</v>
      </c>
      <c r="B20" s="78">
        <f t="shared" si="6"/>
        <v>6.26249673</v>
      </c>
      <c r="C20" s="70" t="s">
        <v>123</v>
      </c>
      <c r="D20" s="80">
        <f t="shared" si="7"/>
        <v>0.6050218917</v>
      </c>
      <c r="E20" s="75">
        <v>0.085</v>
      </c>
      <c r="F20" s="76">
        <f t="shared" si="1"/>
        <v>0.03333333333</v>
      </c>
      <c r="G20" s="77">
        <f t="shared" si="2"/>
        <v>0.1666666667</v>
      </c>
      <c r="H20" s="78">
        <f>A!$B$3 * 3</f>
        <v>224.9868</v>
      </c>
      <c r="I20" s="78">
        <f>A!$B$2*E20</f>
        <v>52.41424587</v>
      </c>
      <c r="J20" s="78">
        <f>F20 * (D20*I20-(B!$B$3*(G20+B20/H20)^(1/2)))</f>
        <v>0.6160354965</v>
      </c>
      <c r="K20" s="79">
        <f>F20 * ((D20+L20)*I20-(B!$B$3*(G20+(B20+J20)/H20)^(1/2)))</f>
        <v>0.6146708533</v>
      </c>
      <c r="L20" s="78">
        <f>F20 * (B20*(A!$B$8-D20)/(A!$B$12*A!$B$10))</f>
        <v>0.0009894795641</v>
      </c>
      <c r="M20" s="78">
        <f>F20 * ((B20+J20)*(A!$B$8-(D20+L20))/(A!$B$12*A!$B$10))</f>
        <v>0.001083168046</v>
      </c>
      <c r="O20" s="9">
        <f t="shared" si="8"/>
        <v>0.001323130871</v>
      </c>
      <c r="Q20" s="27">
        <f t="shared" si="9"/>
        <v>0.3666666667</v>
      </c>
      <c r="R20" s="37" t="s">
        <v>122</v>
      </c>
      <c r="S20" s="9">
        <f>S19+W19*(U19*Z19-(B!$B$3*(X19+S19/Y19)^(1/2)))</f>
        <v>6.270782833</v>
      </c>
      <c r="T20" s="37" t="s">
        <v>123</v>
      </c>
      <c r="U20" s="36">
        <f>U19+(W19*S19*(A!$B$8-U19)/(A!$B$12*A!$B$10))</f>
        <v>0.6045389851</v>
      </c>
      <c r="V20" s="43">
        <f t="shared" si="3"/>
        <v>0.085</v>
      </c>
      <c r="W20" s="39">
        <f t="shared" si="4"/>
        <v>0.03333333333</v>
      </c>
      <c r="X20" s="40">
        <f t="shared" si="5"/>
        <v>0.1666666667</v>
      </c>
      <c r="Y20" s="4">
        <f>A!$B$3 * 3</f>
        <v>224.9868</v>
      </c>
      <c r="Z20" s="4">
        <f>A!$B$2*V20</f>
        <v>52.41424587</v>
      </c>
    </row>
    <row r="21">
      <c r="A21" s="70" t="s">
        <v>124</v>
      </c>
      <c r="B21" s="78">
        <f t="shared" si="6"/>
        <v>6.877849905</v>
      </c>
      <c r="C21" s="70" t="s">
        <v>125</v>
      </c>
      <c r="D21" s="80">
        <f t="shared" si="7"/>
        <v>0.6060582155</v>
      </c>
      <c r="E21" s="75">
        <v>0.085</v>
      </c>
      <c r="F21" s="76">
        <f t="shared" si="1"/>
        <v>0.03333333333</v>
      </c>
      <c r="G21" s="77">
        <f t="shared" si="2"/>
        <v>0.1666666667</v>
      </c>
      <c r="H21" s="78">
        <f>A!$B$3 * 3</f>
        <v>224.9868</v>
      </c>
      <c r="I21" s="78">
        <f>A!$B$2*E21</f>
        <v>52.41424587</v>
      </c>
      <c r="J21" s="78">
        <f>F21 * (D21*I21-(B!$B$3*(G21+B21/H21)^(1/2)))</f>
        <v>0.6147561111</v>
      </c>
      <c r="K21" s="79">
        <f>F21 * ((D21+L21)*I21-(B!$B$3*(G21+(B21+J21)/H21)^(1/2)))</f>
        <v>0.6135823983</v>
      </c>
      <c r="L21" s="78">
        <f>F21 * (B21*(A!$B$8-D21)/(A!$B$12*A!$B$10))</f>
        <v>0.001082888025</v>
      </c>
      <c r="M21" s="78">
        <f>F21 * ((B21+J21)*(A!$B$8-(D21+L21))/(A!$B$12*A!$B$10))</f>
        <v>0.001175332781</v>
      </c>
      <c r="O21" s="9">
        <f t="shared" si="8"/>
        <v>0.001175216975</v>
      </c>
      <c r="Q21" s="27">
        <f t="shared" si="9"/>
        <v>0.4</v>
      </c>
      <c r="R21" s="37" t="s">
        <v>124</v>
      </c>
      <c r="S21" s="9">
        <f>S20+W20*(U20*Z20-(B!$B$3*(X20+S20/Y20)^(1/2)))</f>
        <v>6.885932871</v>
      </c>
      <c r="T21" s="37" t="s">
        <v>125</v>
      </c>
      <c r="U21" s="36">
        <f>U20+(W20*S20*(A!$B$8-U20)/(A!$B$12*A!$B$10))</f>
        <v>0.6055313959</v>
      </c>
      <c r="V21" s="43">
        <f t="shared" si="3"/>
        <v>0.085</v>
      </c>
      <c r="W21" s="39">
        <f t="shared" si="4"/>
        <v>0.03333333333</v>
      </c>
      <c r="X21" s="40">
        <f t="shared" si="5"/>
        <v>0.1666666667</v>
      </c>
      <c r="Y21" s="4">
        <f>A!$B$3 * 3</f>
        <v>224.9868</v>
      </c>
      <c r="Z21" s="4">
        <f>A!$B$2*V21</f>
        <v>52.41424587</v>
      </c>
    </row>
    <row r="22">
      <c r="A22" s="70" t="s">
        <v>126</v>
      </c>
      <c r="B22" s="78">
        <f t="shared" si="6"/>
        <v>7.49201916</v>
      </c>
      <c r="C22" s="70" t="s">
        <v>127</v>
      </c>
      <c r="D22" s="80">
        <f t="shared" si="7"/>
        <v>0.6071873259</v>
      </c>
      <c r="E22" s="75">
        <v>0.085</v>
      </c>
      <c r="F22" s="76">
        <f t="shared" si="1"/>
        <v>0.03333333333</v>
      </c>
      <c r="G22" s="77">
        <f t="shared" si="2"/>
        <v>0.1666666667</v>
      </c>
      <c r="H22" s="78">
        <f>A!$B$3 * 3</f>
        <v>224.9868</v>
      </c>
      <c r="I22" s="78">
        <f>A!$B$2*E22</f>
        <v>52.41424587</v>
      </c>
      <c r="J22" s="78">
        <f>F22 * (D22*I22-(B!$B$3*(G22+B22/H22)^(1/2)))</f>
        <v>0.6136660719</v>
      </c>
      <c r="K22" s="79">
        <f>F22 * ((D22+L22)*I22-(B!$B$3*(G22+(B22+J22)/H22)^(1/2)))</f>
        <v>0.6126796234</v>
      </c>
      <c r="L22" s="78">
        <f>F22 * (B22*(A!$B$8-D22)/(A!$B$12*A!$B$10))</f>
        <v>0.001175055233</v>
      </c>
      <c r="M22" s="78">
        <f>F22 * ((B22+J22)*(A!$B$8-(D22+L22))/(A!$B$12*A!$B$10))</f>
        <v>0.001266201458</v>
      </c>
      <c r="O22" s="9">
        <f t="shared" si="8"/>
        <v>0.001028954733</v>
      </c>
      <c r="Q22" s="27">
        <f t="shared" si="9"/>
        <v>0.4333333333</v>
      </c>
      <c r="R22" s="37" t="s">
        <v>126</v>
      </c>
      <c r="S22" s="9">
        <f>S21+W21*(U21*Z21-(B!$B$3*(X21+S21/Y21)^(1/2)))</f>
        <v>7.499728108</v>
      </c>
      <c r="T22" s="37" t="s">
        <v>127</v>
      </c>
      <c r="U22" s="36">
        <f>U21+(W21*S21*(A!$B$8-U21)/(A!$B$12*A!$B$10))</f>
        <v>0.6066174997</v>
      </c>
      <c r="V22" s="43">
        <f t="shared" si="3"/>
        <v>0.085</v>
      </c>
      <c r="W22" s="39">
        <f t="shared" si="4"/>
        <v>0.03333333333</v>
      </c>
      <c r="X22" s="40">
        <f t="shared" si="5"/>
        <v>0.1666666667</v>
      </c>
      <c r="Y22" s="4">
        <f>A!$B$3 * 3</f>
        <v>224.9868</v>
      </c>
      <c r="Z22" s="4">
        <f>A!$B$2*V22</f>
        <v>52.41424587</v>
      </c>
    </row>
    <row r="23">
      <c r="A23" s="70" t="s">
        <v>128</v>
      </c>
      <c r="B23" s="78">
        <f t="shared" si="6"/>
        <v>8.105192008</v>
      </c>
      <c r="C23" s="70" t="s">
        <v>129</v>
      </c>
      <c r="D23" s="80">
        <f t="shared" si="7"/>
        <v>0.6084079542</v>
      </c>
      <c r="E23" s="75">
        <v>0.085</v>
      </c>
      <c r="F23" s="76">
        <f t="shared" si="1"/>
        <v>0.03333333333</v>
      </c>
      <c r="G23" s="77">
        <f t="shared" si="2"/>
        <v>0.1666666667</v>
      </c>
      <c r="H23" s="78">
        <f>A!$B$3 * 3</f>
        <v>224.9868</v>
      </c>
      <c r="I23" s="78">
        <f>A!$B$2*E23</f>
        <v>52.41424587</v>
      </c>
      <c r="J23" s="78">
        <f>F23 * (D23*I23-(B!$B$3*(G23+B23/H23)^(1/2)))</f>
        <v>0.6127616808</v>
      </c>
      <c r="K23" s="79">
        <f>F23 * ((D23+L23)*I23-(B!$B$3*(G23+(B23+J23)/H23)^(1/2)))</f>
        <v>0.611958798</v>
      </c>
      <c r="L23" s="78">
        <f>F23 * (B23*(A!$B$8-D23)/(A!$B$12*A!$B$10))</f>
        <v>0.001265926558</v>
      </c>
      <c r="M23" s="78">
        <f>F23 * ((B23+J23)*(A!$B$8-(D23+L23))/(A!$B$12*A!$B$10))</f>
        <v>0.001355720607</v>
      </c>
      <c r="O23" s="9">
        <f t="shared" si="8"/>
        <v>0.0008844079048</v>
      </c>
      <c r="Q23" s="27">
        <f t="shared" si="9"/>
        <v>0.4666666667</v>
      </c>
      <c r="R23" s="37" t="s">
        <v>128</v>
      </c>
      <c r="S23" s="9">
        <f>S22+W22*(U22*Z22-(B!$B$3*(X22+S22/Y22)^(1/2)))</f>
        <v>8.112360303</v>
      </c>
      <c r="T23" s="37" t="s">
        <v>129</v>
      </c>
      <c r="U23" s="36">
        <f>U22+(W22*S22*(A!$B$8-U22)/(A!$B$12*A!$B$10))</f>
        <v>0.607796053</v>
      </c>
      <c r="V23" s="43">
        <f t="shared" si="3"/>
        <v>0.085</v>
      </c>
      <c r="W23" s="39">
        <f t="shared" si="4"/>
        <v>0.03333333333</v>
      </c>
      <c r="X23" s="40">
        <f t="shared" si="5"/>
        <v>0.1666666667</v>
      </c>
      <c r="Y23" s="4">
        <f>A!$B$3 * 3</f>
        <v>224.9868</v>
      </c>
      <c r="Z23" s="4">
        <f>A!$B$2*V23</f>
        <v>52.41424587</v>
      </c>
    </row>
    <row r="24">
      <c r="A24" s="70" t="s">
        <v>130</v>
      </c>
      <c r="B24" s="78">
        <f t="shared" si="6"/>
        <v>8.717552247</v>
      </c>
      <c r="C24" s="70" t="s">
        <v>131</v>
      </c>
      <c r="D24" s="80">
        <f t="shared" si="7"/>
        <v>0.6097187778</v>
      </c>
      <c r="E24" s="75">
        <v>0.085</v>
      </c>
      <c r="F24" s="76">
        <f t="shared" si="1"/>
        <v>0.03333333333</v>
      </c>
      <c r="G24" s="77">
        <f t="shared" si="2"/>
        <v>0.1666666667</v>
      </c>
      <c r="H24" s="78">
        <f>A!$B$3 * 3</f>
        <v>224.9868</v>
      </c>
      <c r="I24" s="78">
        <f>A!$B$2*E24</f>
        <v>52.41424587</v>
      </c>
      <c r="J24" s="78">
        <f>F24 * (D24*I24-(B!$B$3*(G24+B24/H24)^(1/2)))</f>
        <v>0.6120392079</v>
      </c>
      <c r="K24" s="79">
        <f>F24 * ((D24+L24)*I24-(B!$B$3*(G24+(B24+J24)/H24)^(1/2)))</f>
        <v>0.6114161589</v>
      </c>
      <c r="L24" s="78">
        <f>F24 * (B24*(A!$B$8-D24)/(A!$B$12*A!$B$10))</f>
        <v>0.001355448535</v>
      </c>
      <c r="M24" s="78">
        <f>F24 * ((B24+J24)*(A!$B$8-(D24+L24))/(A!$B$12*A!$B$10))</f>
        <v>0.001443837914</v>
      </c>
      <c r="O24" s="9">
        <f t="shared" si="8"/>
        <v>0.0007416389591</v>
      </c>
      <c r="Q24" s="27">
        <f t="shared" si="9"/>
        <v>0.5</v>
      </c>
      <c r="R24" s="37" t="s">
        <v>130</v>
      </c>
      <c r="S24" s="9">
        <f>S23+W23*(U23*Z23-(B!$B$3*(X23+S23/Y23)^(1/2)))</f>
        <v>8.724017523</v>
      </c>
      <c r="T24" s="37" t="s">
        <v>131</v>
      </c>
      <c r="U24" s="36">
        <f>U23+(W23*S23*(A!$B$8-U23)/(A!$B$12*A!$B$10))</f>
        <v>0.6090657581</v>
      </c>
      <c r="V24" s="43">
        <f t="shared" si="3"/>
        <v>0.085</v>
      </c>
      <c r="W24" s="39">
        <f t="shared" si="4"/>
        <v>0.03333333333</v>
      </c>
      <c r="X24" s="40">
        <f t="shared" si="5"/>
        <v>0.1666666667</v>
      </c>
      <c r="Y24" s="4">
        <f>A!$B$3 * 3</f>
        <v>224.9868</v>
      </c>
      <c r="Z24" s="4">
        <f>A!$B$2*V24</f>
        <v>52.41424587</v>
      </c>
    </row>
    <row r="25">
      <c r="A25" s="70" t="s">
        <v>132</v>
      </c>
      <c r="B25" s="78">
        <f t="shared" si="6"/>
        <v>9.32927993</v>
      </c>
      <c r="C25" s="70" t="s">
        <v>133</v>
      </c>
      <c r="D25" s="80">
        <f t="shared" si="7"/>
        <v>0.611118421</v>
      </c>
      <c r="E25" s="75">
        <v>0.085</v>
      </c>
      <c r="F25" s="76">
        <f t="shared" si="1"/>
        <v>0.03333333333</v>
      </c>
      <c r="G25" s="77">
        <f t="shared" si="2"/>
        <v>0.1666666667</v>
      </c>
      <c r="H25" s="78">
        <f>A!$B$3 * 3</f>
        <v>224.9868</v>
      </c>
      <c r="I25" s="78">
        <f>A!$B$2*E25</f>
        <v>52.41424587</v>
      </c>
      <c r="J25" s="78">
        <f>F25 * (D25*I25-(B!$B$3*(G25+B25/H25)^(1/2)))</f>
        <v>0.6114948908</v>
      </c>
      <c r="K25" s="79">
        <f>F25 * ((D25+L25)*I25-(B!$B$3*(G25+(B25+J25)/H25)^(1/2)))</f>
        <v>0.6110479097</v>
      </c>
      <c r="L25" s="78">
        <f>F25 * (B25*(A!$B$8-D25)/(A!$B$12*A!$B$10))</f>
        <v>0.001443568858</v>
      </c>
      <c r="M25" s="78">
        <f>F25 * ((B25+J25)*(A!$B$8-(D25+L25))/(A!$B$12*A!$B$10))</f>
        <v>0.001530502223</v>
      </c>
      <c r="O25" s="9">
        <f t="shared" si="8"/>
        <v>0.0006007089761</v>
      </c>
      <c r="Q25" s="27">
        <f t="shared" si="9"/>
        <v>0.5333333333</v>
      </c>
      <c r="R25" s="37" t="s">
        <v>132</v>
      </c>
      <c r="S25" s="9">
        <f>S24+W24*(U24*Z24-(B!$B$3*(X24+S24/Y24)^(1/2)))</f>
        <v>9.334884113</v>
      </c>
      <c r="T25" s="37" t="s">
        <v>133</v>
      </c>
      <c r="U25" s="36">
        <f>U24+(W24*S24*(A!$B$8-U24)/(A!$B$12*A!$B$10))</f>
        <v>0.6104252634</v>
      </c>
      <c r="V25" s="43">
        <f t="shared" si="3"/>
        <v>0.085</v>
      </c>
      <c r="W25" s="39">
        <f t="shared" si="4"/>
        <v>0.03333333333</v>
      </c>
      <c r="X25" s="40">
        <f t="shared" si="5"/>
        <v>0.1666666667</v>
      </c>
      <c r="Y25" s="4">
        <f>A!$B$3 * 3</f>
        <v>224.9868</v>
      </c>
      <c r="Z25" s="4">
        <f>A!$B$2*V25</f>
        <v>52.41424587</v>
      </c>
    </row>
    <row r="26">
      <c r="A26" s="70" t="s">
        <v>134</v>
      </c>
      <c r="B26" s="78">
        <f t="shared" si="6"/>
        <v>9.940551331</v>
      </c>
      <c r="C26" s="70" t="s">
        <v>135</v>
      </c>
      <c r="D26" s="80">
        <f t="shared" si="7"/>
        <v>0.6126054566</v>
      </c>
      <c r="E26" s="75">
        <v>0.085</v>
      </c>
      <c r="F26" s="76">
        <f t="shared" si="1"/>
        <v>0.03333333333</v>
      </c>
      <c r="G26" s="77">
        <f t="shared" si="2"/>
        <v>0.1666666667</v>
      </c>
      <c r="H26" s="78">
        <f>A!$B$3 * 3</f>
        <v>224.9868</v>
      </c>
      <c r="I26" s="78">
        <f>A!$B$2*E26</f>
        <v>52.41424587</v>
      </c>
      <c r="J26" s="78">
        <f>F26 * (D26*I26-(B!$B$3*(G26+B26/H26)^(1/2)))</f>
        <v>0.6111249338</v>
      </c>
      <c r="K26" s="79">
        <f>F26 * ((D26+L26)*I26-(B!$B$3*(G26+(B26+J26)/H26)^(1/2)))</f>
        <v>0.6108502206</v>
      </c>
      <c r="L26" s="78">
        <f>F26 * (B26*(A!$B$8-D26)/(A!$B$12*A!$B$10))</f>
        <v>0.001530236375</v>
      </c>
      <c r="M26" s="78">
        <f>F26 * ((B26+J26)*(A!$B$8-(D26+L26))/(A!$B$12*A!$B$10))</f>
        <v>0.00161566353</v>
      </c>
      <c r="O26" s="9">
        <f t="shared" si="8"/>
        <v>0.0004616775603</v>
      </c>
      <c r="Q26" s="27">
        <f t="shared" si="9"/>
        <v>0.5666666667</v>
      </c>
      <c r="R26" s="37" t="s">
        <v>134</v>
      </c>
      <c r="S26" s="9">
        <f>S25+W25*(U25*Z25-(B!$B$3*(X25+S25/Y25)^(1/2)))</f>
        <v>9.94514066</v>
      </c>
      <c r="T26" s="37" t="s">
        <v>135</v>
      </c>
      <c r="U26" s="36">
        <f>U25+(W25*S25*(A!$B$8-U25)/(A!$B$12*A!$B$10))</f>
        <v>0.6118731652</v>
      </c>
      <c r="V26" s="43">
        <f t="shared" si="3"/>
        <v>0.085</v>
      </c>
      <c r="W26" s="39">
        <f t="shared" si="4"/>
        <v>0.03333333333</v>
      </c>
      <c r="X26" s="40">
        <f t="shared" si="5"/>
        <v>0.1666666667</v>
      </c>
      <c r="Y26" s="4">
        <f>A!$B$3 * 3</f>
        <v>224.9868</v>
      </c>
      <c r="Z26" s="4">
        <f>A!$B$2*V26</f>
        <v>52.41424587</v>
      </c>
    </row>
    <row r="27">
      <c r="A27" s="70" t="s">
        <v>136</v>
      </c>
      <c r="B27" s="78">
        <f t="shared" si="6"/>
        <v>10.55153891</v>
      </c>
      <c r="C27" s="70" t="s">
        <v>137</v>
      </c>
      <c r="D27" s="80">
        <f t="shared" si="7"/>
        <v>0.6141784065</v>
      </c>
      <c r="E27" s="75">
        <v>0.085</v>
      </c>
      <c r="F27" s="76">
        <f t="shared" si="1"/>
        <v>0.03333333333</v>
      </c>
      <c r="G27" s="77">
        <f t="shared" si="2"/>
        <v>0.1666666667</v>
      </c>
      <c r="H27" s="78">
        <f>A!$B$3 * 3</f>
        <v>224.9868</v>
      </c>
      <c r="I27" s="78">
        <f>A!$B$2*E27</f>
        <v>52.41424587</v>
      </c>
      <c r="J27" s="78">
        <f>F27 * (D27*I27-(B!$B$3*(G27+B27/H27)^(1/2)))</f>
        <v>0.6109255078</v>
      </c>
      <c r="K27" s="79">
        <f>F27 * ((D27+L27)*I27-(B!$B$3*(G27+(B27+J27)/H27)^(1/2)))</f>
        <v>0.6108192283</v>
      </c>
      <c r="L27" s="78">
        <f>F27 * (B27*(A!$B$8-D27)/(A!$B$12*A!$B$10))</f>
        <v>0.00161540109</v>
      </c>
      <c r="M27" s="78">
        <f>F27 * ((B27+J27)*(A!$B$8-(D27+L27))/(A!$B$12*A!$B$10))</f>
        <v>0.00169927299</v>
      </c>
      <c r="O27" s="9">
        <f t="shared" si="8"/>
        <v>0.0003246027565</v>
      </c>
      <c r="Q27" s="27">
        <f t="shared" si="9"/>
        <v>0.6</v>
      </c>
      <c r="R27" s="37" t="s">
        <v>136</v>
      </c>
      <c r="S27" s="9">
        <f>S26+W26*(U26*Z26-(B!$B$3*(X26+S26/Y26)^(1/2)))</f>
        <v>10.55496397</v>
      </c>
      <c r="T27" s="37" t="s">
        <v>137</v>
      </c>
      <c r="U27" s="36">
        <f>U26+(W26*S26*(A!$B$8-U26)/(A!$B$12*A!$B$10))</f>
        <v>0.613408009</v>
      </c>
      <c r="V27" s="43">
        <f t="shared" si="3"/>
        <v>0.085</v>
      </c>
      <c r="W27" s="39">
        <f t="shared" si="4"/>
        <v>0.03333333333</v>
      </c>
      <c r="X27" s="40">
        <f t="shared" si="5"/>
        <v>0.1666666667</v>
      </c>
      <c r="Y27" s="4">
        <f>A!$B$3 * 3</f>
        <v>224.9868</v>
      </c>
      <c r="Z27" s="4">
        <f>A!$B$2*V27</f>
        <v>52.41424587</v>
      </c>
    </row>
    <row r="28">
      <c r="A28" s="70" t="s">
        <v>138</v>
      </c>
      <c r="B28" s="78">
        <f t="shared" si="6"/>
        <v>11.16241128</v>
      </c>
      <c r="C28" s="70" t="s">
        <v>139</v>
      </c>
      <c r="D28" s="80">
        <f t="shared" si="7"/>
        <v>0.6158357436</v>
      </c>
      <c r="E28" s="75">
        <v>0.085</v>
      </c>
      <c r="F28" s="76">
        <f t="shared" si="1"/>
        <v>0.03333333333</v>
      </c>
      <c r="G28" s="77">
        <f t="shared" si="2"/>
        <v>0.1666666667</v>
      </c>
      <c r="H28" s="78">
        <f>A!$B$3 * 3</f>
        <v>224.9868</v>
      </c>
      <c r="I28" s="78">
        <f>A!$B$2*E28</f>
        <v>52.41424587</v>
      </c>
      <c r="J28" s="78">
        <f>F28 * (D28*I28-(B!$B$3*(G28+B28/H28)^(1/2)))</f>
        <v>0.6108927503</v>
      </c>
      <c r="K28" s="79">
        <f>F28 * ((D28+L28)*I28-(B!$B$3*(G28+(B28+J28)/H28)^(1/2)))</f>
        <v>0.610951036</v>
      </c>
      <c r="L28" s="78">
        <f>F28 * (B28*(A!$B$8-D28)/(A!$B$12*A!$B$10))</f>
        <v>0.001699014166</v>
      </c>
      <c r="M28" s="78">
        <f>F28 * ((B28+J28)*(A!$B$8-(D28+L28))/(A!$B$12*A!$B$10))</f>
        <v>0.001781282925</v>
      </c>
      <c r="O28" s="9">
        <f t="shared" si="8"/>
        <v>0.0001895409718</v>
      </c>
      <c r="Q28" s="27">
        <f t="shared" si="9"/>
        <v>0.6333333333</v>
      </c>
      <c r="R28" s="37" t="s">
        <v>138</v>
      </c>
      <c r="S28" s="9">
        <f>S27+W27*(U27*Z27-(B!$B$3*(X27+S27/Y27)^(1/2)))</f>
        <v>11.16452701</v>
      </c>
      <c r="T28" s="37" t="s">
        <v>139</v>
      </c>
      <c r="U28" s="36">
        <f>U27+(W27*S27*(A!$B$8-U27)/(A!$B$12*A!$B$10))</f>
        <v>0.61502829</v>
      </c>
      <c r="V28" s="43">
        <f t="shared" si="3"/>
        <v>0.085</v>
      </c>
      <c r="W28" s="39">
        <f t="shared" si="4"/>
        <v>0.03333333333</v>
      </c>
      <c r="X28" s="40">
        <f t="shared" si="5"/>
        <v>0.1666666667</v>
      </c>
      <c r="Y28" s="4">
        <f>A!$B$3 * 3</f>
        <v>224.9868</v>
      </c>
      <c r="Z28" s="4">
        <f>A!$B$2*V28</f>
        <v>52.41424587</v>
      </c>
    </row>
    <row r="29">
      <c r="A29" s="70" t="s">
        <v>140</v>
      </c>
      <c r="B29" s="78">
        <f t="shared" si="6"/>
        <v>11.77333317</v>
      </c>
      <c r="C29" s="70" t="s">
        <v>141</v>
      </c>
      <c r="D29" s="80">
        <f t="shared" si="7"/>
        <v>0.6175758921</v>
      </c>
      <c r="E29" s="75">
        <v>0.085</v>
      </c>
      <c r="F29" s="76">
        <f t="shared" si="1"/>
        <v>0.03333333333</v>
      </c>
      <c r="G29" s="77">
        <f t="shared" si="2"/>
        <v>0.1666666667</v>
      </c>
      <c r="H29" s="78">
        <f>A!$B$3 * 3</f>
        <v>224.9868</v>
      </c>
      <c r="I29" s="78">
        <f>A!$B$2*E29</f>
        <v>52.41424587</v>
      </c>
      <c r="J29" s="78">
        <f>F29 * (D29*I29-(B!$B$3*(G29+B29/H29)^(1/2)))</f>
        <v>0.6110227651</v>
      </c>
      <c r="K29" s="79">
        <f>F29 * ((D29+L29)*I29-(B!$B$3*(G29+(B29+J29)/H29)^(1/2)))</f>
        <v>0.6112417132</v>
      </c>
      <c r="L29" s="78">
        <f>F29 * (B29*(A!$B$8-D29)/(A!$B$12*A!$B$10))</f>
        <v>0.001781027932</v>
      </c>
      <c r="M29" s="78">
        <f>F29 * ((B29+J29)*(A!$B$8-(D29+L29))/(A!$B$12*A!$B$10))</f>
        <v>0.001861646826</v>
      </c>
      <c r="O29" s="9">
        <f t="shared" si="8"/>
        <v>0.00005654690316</v>
      </c>
      <c r="Q29" s="27">
        <f t="shared" si="9"/>
        <v>0.6666666667</v>
      </c>
      <c r="R29" s="37" t="s">
        <v>140</v>
      </c>
      <c r="S29" s="9">
        <f>S28+W28*(U28*Z28-(B!$B$3*(X28+S28/Y28)^(1/2)))</f>
        <v>11.77399891</v>
      </c>
      <c r="T29" s="37" t="s">
        <v>141</v>
      </c>
      <c r="U29" s="36">
        <f>U28+(W28*S28*(A!$B$8-U28)/(A!$B$12*A!$B$10))</f>
        <v>0.6167324548</v>
      </c>
      <c r="V29" s="43">
        <f t="shared" si="3"/>
        <v>0.085</v>
      </c>
      <c r="W29" s="39">
        <f t="shared" si="4"/>
        <v>0.03333333333</v>
      </c>
      <c r="X29" s="40">
        <f t="shared" si="5"/>
        <v>0.1666666667</v>
      </c>
      <c r="Y29" s="4">
        <f>A!$B$3 * 3</f>
        <v>224.9868</v>
      </c>
      <c r="Z29" s="4">
        <f>A!$B$2*V29</f>
        <v>52.41424587</v>
      </c>
    </row>
    <row r="30">
      <c r="A30" s="70" t="s">
        <v>142</v>
      </c>
      <c r="B30" s="78">
        <f t="shared" si="6"/>
        <v>12.38446541</v>
      </c>
      <c r="C30" s="70" t="s">
        <v>143</v>
      </c>
      <c r="D30" s="80">
        <f t="shared" si="7"/>
        <v>0.6193972295</v>
      </c>
      <c r="E30" s="75">
        <v>0.085</v>
      </c>
      <c r="F30" s="76">
        <f t="shared" si="1"/>
        <v>0.03333333333</v>
      </c>
      <c r="G30" s="77">
        <f t="shared" si="2"/>
        <v>0.1666666667</v>
      </c>
      <c r="H30" s="78">
        <f>A!$B$3 * 3</f>
        <v>224.9868</v>
      </c>
      <c r="I30" s="78">
        <f>A!$B$2*E30</f>
        <v>52.41424587</v>
      </c>
      <c r="J30" s="78">
        <f>F30 * (D30*I30-(B!$B$3*(G30+B30/H30)^(1/2)))</f>
        <v>0.6113116228</v>
      </c>
      <c r="K30" s="79">
        <f>F30 * ((D30+L30)*I30-(B!$B$3*(G30+(B30+J30)/H30)^(1/2)))</f>
        <v>0.6116872967</v>
      </c>
      <c r="L30" s="78">
        <f>F30 * (B30*(A!$B$8-D30)/(A!$B$12*A!$B$10))</f>
        <v>0.001861395887</v>
      </c>
      <c r="M30" s="78">
        <f>F30 * ((B30+J30)*(A!$B$8-(D30+L30))/(A!$B$12*A!$B$10))</f>
        <v>0.001940319372</v>
      </c>
      <c r="O30" s="9">
        <f t="shared" si="8"/>
        <v>0.00007432653045</v>
      </c>
      <c r="Q30" s="27">
        <f t="shared" si="9"/>
        <v>0.7</v>
      </c>
      <c r="R30" s="37" t="s">
        <v>142</v>
      </c>
      <c r="S30" s="9">
        <f>S29+W29*(U29*Z29-(B!$B$3*(X29+S29/Y29)^(1/2)))</f>
        <v>12.38354491</v>
      </c>
      <c r="T30" s="37" t="s">
        <v>143</v>
      </c>
      <c r="U30" s="36">
        <f>U29+(W29*S29*(A!$B$8-U29)/(A!$B$12*A!$B$10))</f>
        <v>0.6185189027</v>
      </c>
      <c r="V30" s="43">
        <f t="shared" si="3"/>
        <v>0.085</v>
      </c>
      <c r="W30" s="39">
        <f t="shared" si="4"/>
        <v>0.03333333333</v>
      </c>
      <c r="X30" s="40">
        <f t="shared" si="5"/>
        <v>0.1666666667</v>
      </c>
      <c r="Y30" s="4">
        <f>A!$B$3 * 3</f>
        <v>224.9868</v>
      </c>
      <c r="Z30" s="4">
        <f>A!$B$2*V30</f>
        <v>52.41424587</v>
      </c>
    </row>
    <row r="31">
      <c r="A31" s="70" t="s">
        <v>144</v>
      </c>
      <c r="B31" s="78">
        <f t="shared" si="6"/>
        <v>12.99596487</v>
      </c>
      <c r="C31" s="70" t="s">
        <v>145</v>
      </c>
      <c r="D31" s="80">
        <f t="shared" si="7"/>
        <v>0.6212980871</v>
      </c>
      <c r="E31" s="75">
        <v>0.085</v>
      </c>
      <c r="F31" s="76">
        <f t="shared" si="1"/>
        <v>0.03333333333</v>
      </c>
      <c r="G31" s="77">
        <f t="shared" si="2"/>
        <v>0.1666666667</v>
      </c>
      <c r="H31" s="78">
        <f>A!$B$3 * 3</f>
        <v>224.9868</v>
      </c>
      <c r="I31" s="78">
        <f>A!$B$2*E31</f>
        <v>52.41424587</v>
      </c>
      <c r="J31" s="78">
        <f>F31 * (D31*I31-(B!$B$3*(G31+B31/H31)^(1/2)))</f>
        <v>0.6117553608</v>
      </c>
      <c r="K31" s="79">
        <f>F31 * ((D31+L31)*I31-(B!$B$3*(G31+(B31+J31)/H31)^(1/2)))</f>
        <v>0.6122837906</v>
      </c>
      <c r="L31" s="78">
        <f>F31 * (B31*(A!$B$8-D31)/(A!$B$12*A!$B$10))</f>
        <v>0.00194007272</v>
      </c>
      <c r="M31" s="78">
        <f>F31 * ((B31+J31)*(A!$B$8-(D31+L31))/(A!$B$12*A!$B$10))</f>
        <v>0.002017256446</v>
      </c>
      <c r="O31" s="9">
        <f t="shared" si="8"/>
        <v>0.0002030282514</v>
      </c>
      <c r="Q31" s="27">
        <f t="shared" si="9"/>
        <v>0.7333333333</v>
      </c>
      <c r="R31" s="37" t="s">
        <v>144</v>
      </c>
      <c r="S31" s="9">
        <f>S30+W30*(U30*Z30-(B!$B$3*(X30+S30/Y30)^(1/2)))</f>
        <v>12.99332632</v>
      </c>
      <c r="T31" s="37" t="s">
        <v>145</v>
      </c>
      <c r="U31" s="36">
        <f>U30+(W30*S30*(A!$B$8-U30)/(A!$B$12*A!$B$10))</f>
        <v>0.6203859862</v>
      </c>
      <c r="V31" s="43">
        <f t="shared" si="3"/>
        <v>0.085</v>
      </c>
      <c r="W31" s="39">
        <f t="shared" si="4"/>
        <v>0.03333333333</v>
      </c>
      <c r="X31" s="40">
        <f t="shared" si="5"/>
        <v>0.1666666667</v>
      </c>
      <c r="Y31" s="4">
        <f>A!$B$3 * 3</f>
        <v>224.9868</v>
      </c>
      <c r="Z31" s="4">
        <f>A!$B$2*V31</f>
        <v>52.41424587</v>
      </c>
    </row>
    <row r="32">
      <c r="A32" s="70" t="s">
        <v>146</v>
      </c>
      <c r="B32" s="78">
        <f t="shared" si="6"/>
        <v>13.60798444</v>
      </c>
      <c r="C32" s="70" t="s">
        <v>147</v>
      </c>
      <c r="D32" s="80">
        <f t="shared" si="7"/>
        <v>0.6232767517</v>
      </c>
      <c r="E32" s="75">
        <v>0.085</v>
      </c>
      <c r="F32" s="76">
        <f t="shared" si="1"/>
        <v>0.03333333333</v>
      </c>
      <c r="G32" s="77">
        <f t="shared" si="2"/>
        <v>0.1666666667</v>
      </c>
      <c r="H32" s="78">
        <f>A!$B$3 * 3</f>
        <v>224.9868</v>
      </c>
      <c r="I32" s="78">
        <f>A!$B$2*E32</f>
        <v>52.41424587</v>
      </c>
      <c r="J32" s="78">
        <f>F32 * (D32*I32-(B!$B$3*(G32+B32/H32)^(1/2)))</f>
        <v>0.612349984</v>
      </c>
      <c r="K32" s="79">
        <f>F32 * ((D32+L32)*I32-(B!$B$3*(G32+(B32+J32)/H32)^(1/2)))</f>
        <v>0.6130271667</v>
      </c>
      <c r="L32" s="78">
        <f>F32 * (B32*(A!$B$8-D32)/(A!$B$12*A!$B$10))</f>
        <v>0.002017014322</v>
      </c>
      <c r="M32" s="78">
        <f>F32 * ((B32+J32)*(A!$B$8-(D32+L32))/(A!$B$12*A!$B$10))</f>
        <v>0.00209241515</v>
      </c>
      <c r="O32" s="9">
        <f t="shared" si="8"/>
        <v>0.0003295090819</v>
      </c>
      <c r="Q32" s="27">
        <f t="shared" si="9"/>
        <v>0.7666666667</v>
      </c>
      <c r="R32" s="37" t="s">
        <v>146</v>
      </c>
      <c r="S32" s="9">
        <f>S31+W31*(U31*Z31-(B!$B$3*(X31+S31/Y31)^(1/2)))</f>
        <v>13.60350049</v>
      </c>
      <c r="T32" s="37" t="s">
        <v>147</v>
      </c>
      <c r="U32" s="36">
        <f>U31+(W31*S31*(A!$B$8-U31)/(A!$B$12*A!$B$10))</f>
        <v>0.622332013</v>
      </c>
      <c r="V32" s="43">
        <f t="shared" si="3"/>
        <v>0.085</v>
      </c>
      <c r="W32" s="39">
        <f t="shared" si="4"/>
        <v>0.03333333333</v>
      </c>
      <c r="X32" s="40">
        <f t="shared" si="5"/>
        <v>0.1666666667</v>
      </c>
      <c r="Y32" s="4">
        <f>A!$B$3 * 3</f>
        <v>224.9868</v>
      </c>
      <c r="Z32" s="4">
        <f>A!$B$2*V32</f>
        <v>52.41424587</v>
      </c>
    </row>
    <row r="33">
      <c r="A33" s="70" t="s">
        <v>148</v>
      </c>
      <c r="B33" s="78">
        <f t="shared" si="6"/>
        <v>14.22067302</v>
      </c>
      <c r="C33" s="70" t="s">
        <v>149</v>
      </c>
      <c r="D33" s="80">
        <f t="shared" si="7"/>
        <v>0.6253314664</v>
      </c>
      <c r="E33" s="75">
        <v>0.085</v>
      </c>
      <c r="F33" s="76">
        <f t="shared" si="1"/>
        <v>0.03333333333</v>
      </c>
      <c r="G33" s="77">
        <f t="shared" si="2"/>
        <v>0.1666666667</v>
      </c>
      <c r="H33" s="78">
        <f>A!$B$3 * 3</f>
        <v>224.9868</v>
      </c>
      <c r="I33" s="78">
        <f>A!$B$2*E33</f>
        <v>52.41424587</v>
      </c>
      <c r="J33" s="78">
        <f>F33 * (D33*I33-(B!$B$3*(G33+B33/H33)^(1/2)))</f>
        <v>0.6130914653</v>
      </c>
      <c r="K33" s="79">
        <f>F33 * ((D33+L33)*I33-(B!$B$3*(G33+(B33+J33)/H33)^(1/2)))</f>
        <v>0.6139133658</v>
      </c>
      <c r="L33" s="78">
        <f>F33 * (B33*(A!$B$8-D33)/(A!$B$12*A!$B$10))</f>
        <v>0.002092177804</v>
      </c>
      <c r="M33" s="78">
        <f>F33 * ((B33+J33)*(A!$B$8-(D33+L33))/(A!$B$12*A!$B$10))</f>
        <v>0.00216575383</v>
      </c>
      <c r="O33" s="9">
        <f t="shared" si="8"/>
        <v>0.0004537217984</v>
      </c>
      <c r="Q33" s="27">
        <f t="shared" si="9"/>
        <v>0.8</v>
      </c>
      <c r="R33" s="37" t="s">
        <v>148</v>
      </c>
      <c r="S33" s="9">
        <f>S32+W32*(U32*Z32-(B!$B$3*(X32+S32/Y32)^(1/2)))</f>
        <v>14.21422079</v>
      </c>
      <c r="T33" s="37" t="s">
        <v>149</v>
      </c>
      <c r="U33" s="36">
        <f>U32+(W32*S32*(A!$B$8-U32)/(A!$B$12*A!$B$10))</f>
        <v>0.6243552465</v>
      </c>
      <c r="V33" s="43">
        <f t="shared" si="3"/>
        <v>0.085</v>
      </c>
      <c r="W33" s="39">
        <f t="shared" si="4"/>
        <v>0.03333333333</v>
      </c>
      <c r="X33" s="40">
        <f t="shared" si="5"/>
        <v>0.1666666667</v>
      </c>
      <c r="Y33" s="4">
        <f>A!$B$3 * 3</f>
        <v>224.9868</v>
      </c>
      <c r="Z33" s="4">
        <f>A!$B$2*V33</f>
        <v>52.41424587</v>
      </c>
    </row>
    <row r="34">
      <c r="A34" s="70" t="s">
        <v>150</v>
      </c>
      <c r="B34" s="78">
        <f t="shared" si="6"/>
        <v>14.83417543</v>
      </c>
      <c r="C34" s="70" t="s">
        <v>151</v>
      </c>
      <c r="D34" s="80">
        <f t="shared" si="7"/>
        <v>0.6274604322</v>
      </c>
      <c r="E34" s="75">
        <v>0.085</v>
      </c>
      <c r="F34" s="76">
        <f t="shared" si="1"/>
        <v>0.03333333333</v>
      </c>
      <c r="G34" s="77">
        <f t="shared" si="2"/>
        <v>0.1666666667</v>
      </c>
      <c r="H34" s="78">
        <f>A!$B$3 * 3</f>
        <v>224.9868</v>
      </c>
      <c r="I34" s="78">
        <f>A!$B$2*E34</f>
        <v>52.41424587</v>
      </c>
      <c r="J34" s="78">
        <f>F34 * (D34*I34-(B!$B$3*(G34+B34/H34)^(1/2)))</f>
        <v>0.613975746</v>
      </c>
      <c r="K34" s="79">
        <f>F34 * ((D34+L34)*I34-(B!$B$3*(G34+(B34+J34)/H34)^(1/2)))</f>
        <v>0.6149382979</v>
      </c>
      <c r="L34" s="78">
        <f>F34 * (B34*(A!$B$8-D34)/(A!$B$12*A!$B$10))</f>
        <v>0.002165521522</v>
      </c>
      <c r="M34" s="78">
        <f>F34 * ((B34+J34)*(A!$B$8-(D34+L34))/(A!$B$12*A!$B$10))</f>
        <v>0.002237232101</v>
      </c>
      <c r="O34" s="9">
        <f t="shared" si="8"/>
        <v>0.000575621182</v>
      </c>
      <c r="Q34" s="27">
        <f t="shared" si="9"/>
        <v>0.8333333333</v>
      </c>
      <c r="R34" s="37" t="s">
        <v>150</v>
      </c>
      <c r="S34" s="9">
        <f>S33+W33*(U33*Z33-(B!$B$3*(X33+S33/Y33)^(1/2)))</f>
        <v>14.82563657</v>
      </c>
      <c r="T34" s="37" t="s">
        <v>151</v>
      </c>
      <c r="U34" s="36">
        <f>U33+(W33*S33*(A!$B$8-U33)/(A!$B$12*A!$B$10))</f>
        <v>0.6264539077</v>
      </c>
      <c r="V34" s="43">
        <f t="shared" si="3"/>
        <v>0.085</v>
      </c>
      <c r="W34" s="39">
        <f t="shared" si="4"/>
        <v>0.03333333333</v>
      </c>
      <c r="X34" s="40">
        <f t="shared" si="5"/>
        <v>0.1666666667</v>
      </c>
      <c r="Y34" s="4">
        <f>A!$B$3 * 3</f>
        <v>224.9868</v>
      </c>
      <c r="Z34" s="4">
        <f>A!$B$2*V34</f>
        <v>52.41424587</v>
      </c>
    </row>
    <row r="35">
      <c r="A35" s="70" t="s">
        <v>152</v>
      </c>
      <c r="B35" s="78">
        <f t="shared" si="6"/>
        <v>15.44863246</v>
      </c>
      <c r="C35" s="70" t="s">
        <v>153</v>
      </c>
      <c r="D35" s="80">
        <f t="shared" si="7"/>
        <v>0.6296618091</v>
      </c>
      <c r="E35" s="75">
        <v>0.085</v>
      </c>
      <c r="F35" s="76">
        <f t="shared" si="1"/>
        <v>0.03333333333</v>
      </c>
      <c r="G35" s="77">
        <f t="shared" si="2"/>
        <v>0.1666666667</v>
      </c>
      <c r="H35" s="78">
        <f>A!$B$3 * 3</f>
        <v>224.9868</v>
      </c>
      <c r="I35" s="78">
        <f>A!$B$2*E35</f>
        <v>52.41424587</v>
      </c>
      <c r="J35" s="78">
        <f>F35 * (D35*I35-(B!$B$3*(G35+B35/H35)^(1/2)))</f>
        <v>0.6149987373</v>
      </c>
      <c r="K35" s="79">
        <f>F35 * ((D35+L35)*I35-(B!$B$3*(G35+(B35+J35)/H35)^(1/2)))</f>
        <v>0.6160978435</v>
      </c>
      <c r="L35" s="78">
        <f>F35 * (B35*(A!$B$8-D35)/(A!$B$12*A!$B$10))</f>
        <v>0.002237005103</v>
      </c>
      <c r="M35" s="78">
        <f>F35 * ((B35+J35)*(A!$B$8-(D35+L35))/(A!$B$12*A!$B$10))</f>
        <v>0.002306810876</v>
      </c>
      <c r="O35" s="9">
        <f t="shared" si="8"/>
        <v>0.0006951640643</v>
      </c>
      <c r="Q35" s="27">
        <f t="shared" si="9"/>
        <v>0.8666666667</v>
      </c>
      <c r="R35" s="37" t="s">
        <v>152</v>
      </c>
      <c r="S35" s="9">
        <f>S34+W34*(U34*Z34-(B!$B$3*(X34+S34/Y34)^(1/2)))</f>
        <v>15.43789312</v>
      </c>
      <c r="T35" s="37" t="s">
        <v>153</v>
      </c>
      <c r="U35" s="36">
        <f>U34+(W34*S34*(A!$B$8-U34)/(A!$B$12*A!$B$10))</f>
        <v>0.6286261756</v>
      </c>
      <c r="V35" s="43">
        <f t="shared" si="3"/>
        <v>0.085</v>
      </c>
      <c r="W35" s="39">
        <f t="shared" si="4"/>
        <v>0.03333333333</v>
      </c>
      <c r="X35" s="40">
        <f t="shared" si="5"/>
        <v>0.1666666667</v>
      </c>
      <c r="Y35" s="4">
        <f>A!$B$3 * 3</f>
        <v>224.9868</v>
      </c>
      <c r="Z35" s="4">
        <f>A!$B$2*V35</f>
        <v>52.41424587</v>
      </c>
    </row>
    <row r="36">
      <c r="A36" s="70" t="s">
        <v>154</v>
      </c>
      <c r="B36" s="78">
        <f t="shared" si="6"/>
        <v>16.06418075</v>
      </c>
      <c r="C36" s="70" t="s">
        <v>155</v>
      </c>
      <c r="D36" s="80">
        <f t="shared" si="7"/>
        <v>0.631933717</v>
      </c>
      <c r="E36" s="75">
        <v>0.085</v>
      </c>
      <c r="F36" s="76">
        <f t="shared" si="1"/>
        <v>0.03333333333</v>
      </c>
      <c r="G36" s="77">
        <f t="shared" si="2"/>
        <v>0.1666666667</v>
      </c>
      <c r="H36" s="78">
        <f>A!$B$3 * 3</f>
        <v>224.9868</v>
      </c>
      <c r="I36" s="78">
        <f>A!$B$2*E36</f>
        <v>52.41424587</v>
      </c>
      <c r="J36" s="78">
        <f>F36 * (D36*I36-(B!$B$3*(G36+B36/H36)^(1/2)))</f>
        <v>0.6161563207</v>
      </c>
      <c r="K36" s="79">
        <f>F36 * ((D36+L36)*I36-(B!$B$3*(G36+(B36+J36)/H36)^(1/2)))</f>
        <v>0.6173878548</v>
      </c>
      <c r="L36" s="78">
        <f>F36 * (B36*(A!$B$8-D36)/(A!$B$12*A!$B$10))</f>
        <v>0.00230658947</v>
      </c>
      <c r="M36" s="78">
        <f>F36 * ((B36+J36)*(A!$B$8-(D36+L36))/(A!$B$12*A!$B$10))</f>
        <v>0.002374452397</v>
      </c>
      <c r="O36" s="9">
        <f t="shared" si="8"/>
        <v>0.0008123093707</v>
      </c>
      <c r="Q36" s="27">
        <f t="shared" si="9"/>
        <v>0.9</v>
      </c>
      <c r="R36" s="37" t="s">
        <v>154</v>
      </c>
      <c r="S36" s="9">
        <f>S35+W35*(U35*Z35-(B!$B$3*(X35+S35/Y35)^(1/2)))</f>
        <v>16.05113166</v>
      </c>
      <c r="T36" s="37" t="s">
        <v>155</v>
      </c>
      <c r="U36" s="36">
        <f>U35+(W35*S35*(A!$B$8-U35)/(A!$B$12*A!$B$10))</f>
        <v>0.6308701894</v>
      </c>
      <c r="V36" s="43">
        <f t="shared" si="3"/>
        <v>0.085</v>
      </c>
      <c r="W36" s="39">
        <f t="shared" si="4"/>
        <v>0.03333333333</v>
      </c>
      <c r="X36" s="40">
        <f t="shared" si="5"/>
        <v>0.1666666667</v>
      </c>
      <c r="Y36" s="4">
        <f>A!$B$3 * 3</f>
        <v>224.9868</v>
      </c>
      <c r="Z36" s="4">
        <f>A!$B$2*V36</f>
        <v>52.41424587</v>
      </c>
    </row>
    <row r="37">
      <c r="A37" s="70" t="s">
        <v>156</v>
      </c>
      <c r="B37" s="78">
        <f t="shared" si="6"/>
        <v>16.68095283</v>
      </c>
      <c r="C37" s="70" t="s">
        <v>157</v>
      </c>
      <c r="D37" s="80">
        <f t="shared" si="7"/>
        <v>0.634274238</v>
      </c>
      <c r="E37" s="75">
        <v>0.085</v>
      </c>
      <c r="F37" s="76">
        <f t="shared" si="1"/>
        <v>0.03333333333</v>
      </c>
      <c r="G37" s="77">
        <f t="shared" si="2"/>
        <v>0.1666666667</v>
      </c>
      <c r="H37" s="78">
        <f>A!$B$3 * 3</f>
        <v>224.9868</v>
      </c>
      <c r="I37" s="78">
        <f>A!$B$2*E37</f>
        <v>52.41424587</v>
      </c>
      <c r="J37" s="78">
        <f>F37 * (D37*I37-(B!$B$3*(G37+B37/H37)^(1/2)))</f>
        <v>0.6174443492</v>
      </c>
      <c r="K37" s="79">
        <f>F37 * ((D37+L37)*I37-(B!$B$3*(G37+(B37+J37)/H37)^(1/2)))</f>
        <v>0.6188041564</v>
      </c>
      <c r="L37" s="78">
        <f>F37 * (B37*(A!$B$8-D37)/(A!$B$12*A!$B$10))</f>
        <v>0.002374236877</v>
      </c>
      <c r="M37" s="78">
        <f>F37 * ((B37+J37)*(A!$B$8-(D37+L37))/(A!$B$12*A!$B$10))</f>
        <v>0.002440120273</v>
      </c>
      <c r="O37" s="9">
        <f t="shared" si="8"/>
        <v>0.0009270181586</v>
      </c>
      <c r="Q37" s="27">
        <f t="shared" si="9"/>
        <v>0.9333333333</v>
      </c>
      <c r="R37" s="37" t="s">
        <v>156</v>
      </c>
      <c r="S37" s="9">
        <f>S36+W36*(U36*Z36-(B!$B$3*(X36+S36/Y36)^(1/2)))</f>
        <v>16.66548929</v>
      </c>
      <c r="T37" s="37" t="s">
        <v>157</v>
      </c>
      <c r="U37" s="36">
        <f>U36+(W36*S36*(A!$B$8-U36)/(A!$B$12*A!$B$10))</f>
        <v>0.6331840489</v>
      </c>
      <c r="V37" s="43">
        <f t="shared" si="3"/>
        <v>0.085</v>
      </c>
      <c r="W37" s="39">
        <f t="shared" si="4"/>
        <v>0.03333333333</v>
      </c>
      <c r="X37" s="40">
        <f t="shared" si="5"/>
        <v>0.1666666667</v>
      </c>
      <c r="Y37" s="4">
        <f>A!$B$3 * 3</f>
        <v>224.9868</v>
      </c>
      <c r="Z37" s="4">
        <f>A!$B$2*V37</f>
        <v>52.41424587</v>
      </c>
    </row>
    <row r="38">
      <c r="A38" s="70" t="s">
        <v>158</v>
      </c>
      <c r="B38" s="78">
        <f t="shared" si="6"/>
        <v>17.29907709</v>
      </c>
      <c r="C38" s="70" t="s">
        <v>159</v>
      </c>
      <c r="D38" s="80">
        <f t="shared" si="7"/>
        <v>0.6366814166</v>
      </c>
      <c r="E38" s="75">
        <v>0.085</v>
      </c>
      <c r="F38" s="76">
        <f t="shared" si="1"/>
        <v>0.03333333333</v>
      </c>
      <c r="G38" s="77">
        <f t="shared" si="2"/>
        <v>0.1666666667</v>
      </c>
      <c r="H38" s="78">
        <f>A!$B$3 * 3</f>
        <v>224.9868</v>
      </c>
      <c r="I38" s="78">
        <f>A!$B$2*E38</f>
        <v>52.41424587</v>
      </c>
      <c r="J38" s="78">
        <f>F38 * (D38*I38-(B!$B$3*(G38+B38/H38)^(1/2)))</f>
        <v>0.6188586485</v>
      </c>
      <c r="K38" s="79">
        <f>F38 * ((D38+L38)*I38-(B!$B$3*(G38+(B38+J38)/H38)^(1/2)))</f>
        <v>0.6203425473</v>
      </c>
      <c r="L38" s="78">
        <f>F38 * (B38*(A!$B$8-D38)/(A!$B$12*A!$B$10))</f>
        <v>0.002439910943</v>
      </c>
      <c r="M38" s="78">
        <f>F38 * ((B38+J38)*(A!$B$8-(D38+L38))/(A!$B$12*A!$B$10))</f>
        <v>0.002503779511</v>
      </c>
      <c r="O38" s="9">
        <f t="shared" si="8"/>
        <v>0.001039253653</v>
      </c>
      <c r="Q38" s="27">
        <f t="shared" si="9"/>
        <v>0.9666666667</v>
      </c>
      <c r="R38" s="37" t="s">
        <v>158</v>
      </c>
      <c r="S38" s="9">
        <f>S37+W37*(U37*Z37-(B!$B$3*(X37+S37/Y37)^(1/2)))</f>
        <v>17.28109896</v>
      </c>
      <c r="T38" s="37" t="s">
        <v>159</v>
      </c>
      <c r="U38" s="36">
        <f>U37+(W37*S37*(A!$B$8-U37)/(A!$B$12*A!$B$10))</f>
        <v>0.6355658166</v>
      </c>
      <c r="V38" s="43">
        <f t="shared" si="3"/>
        <v>0.085</v>
      </c>
      <c r="W38" s="39">
        <f t="shared" si="4"/>
        <v>0.03333333333</v>
      </c>
      <c r="X38" s="40">
        <f t="shared" si="5"/>
        <v>0.1666666667</v>
      </c>
      <c r="Y38" s="4">
        <f>A!$B$3 * 3</f>
        <v>224.9868</v>
      </c>
      <c r="Z38" s="4">
        <f>A!$B$2*V38</f>
        <v>52.41424587</v>
      </c>
    </row>
    <row r="39">
      <c r="A39" s="70" t="s">
        <v>160</v>
      </c>
      <c r="B39" s="78">
        <f t="shared" si="6"/>
        <v>17.91867769</v>
      </c>
      <c r="C39" s="70" t="s">
        <v>161</v>
      </c>
      <c r="D39" s="80">
        <f t="shared" si="7"/>
        <v>0.6391532618</v>
      </c>
      <c r="E39" s="75">
        <v>0.085</v>
      </c>
      <c r="F39" s="76">
        <f t="shared" si="1"/>
        <v>0.03333333333</v>
      </c>
      <c r="G39" s="77">
        <f t="shared" si="2"/>
        <v>0.1666666667</v>
      </c>
      <c r="H39" s="78">
        <f>A!$B$3 * 3</f>
        <v>224.9868</v>
      </c>
      <c r="I39" s="78">
        <f>A!$B$2*E39</f>
        <v>52.41424587</v>
      </c>
      <c r="J39" s="78">
        <f>F39 * (D39*I39-(B!$B$3*(G39+B39/H39)^(1/2)))</f>
        <v>0.6203950187</v>
      </c>
      <c r="K39" s="79">
        <f>F39 * ((D39+L39)*I39-(B!$B$3*(G39+(B39+J39)/H39)^(1/2)))</f>
        <v>0.6219988017</v>
      </c>
      <c r="L39" s="78">
        <f>F39 * (B39*(A!$B$8-D39)/(A!$B$12*A!$B$10))</f>
        <v>0.002503576687</v>
      </c>
      <c r="M39" s="78">
        <f>F39 * ((B39+J39)*(A!$B$8-(D39+L39))/(A!$B$12*A!$B$10))</f>
        <v>0.002565396562</v>
      </c>
      <c r="O39" s="9">
        <f t="shared" si="8"/>
        <v>0.001148981278</v>
      </c>
      <c r="Q39" s="27">
        <f t="shared" si="9"/>
        <v>1</v>
      </c>
      <c r="R39" s="37" t="s">
        <v>160</v>
      </c>
      <c r="S39" s="9">
        <f>S38+W38*(U38*Z38-(B!$B$3*(X38+S38/Y38)^(1/2)))</f>
        <v>17.89808946</v>
      </c>
      <c r="T39" s="37" t="s">
        <v>161</v>
      </c>
      <c r="U39" s="36">
        <f>U38+(W38*S38*(A!$B$8-U38)/(A!$B$12*A!$B$10))</f>
        <v>0.6380135182</v>
      </c>
      <c r="V39" s="43">
        <f t="shared" si="3"/>
        <v>0.085</v>
      </c>
      <c r="W39" s="39">
        <f t="shared" si="4"/>
        <v>0.03333333333</v>
      </c>
      <c r="X39" s="40">
        <f t="shared" si="5"/>
        <v>0.1666666667</v>
      </c>
      <c r="Y39" s="4">
        <f>A!$B$3 * 3</f>
        <v>224.9868</v>
      </c>
      <c r="Z39" s="4">
        <f>A!$B$2*V39</f>
        <v>52.41424587</v>
      </c>
    </row>
    <row r="40">
      <c r="A40" s="70" t="s">
        <v>162</v>
      </c>
      <c r="B40" s="93">
        <f t="shared" si="6"/>
        <v>18.5398746</v>
      </c>
      <c r="C40" s="70" t="s">
        <v>163</v>
      </c>
      <c r="D40" s="80">
        <f t="shared" si="7"/>
        <v>0.6416877484</v>
      </c>
      <c r="E40" s="86">
        <v>0.0</v>
      </c>
      <c r="F40" s="82">
        <f t="shared" si="1"/>
        <v>0.03333333333</v>
      </c>
      <c r="G40" s="77">
        <f t="shared" si="2"/>
        <v>0.1666666667</v>
      </c>
      <c r="H40" s="78">
        <f>A!$B$3 * 3</f>
        <v>224.9868</v>
      </c>
      <c r="I40" s="78">
        <f>A!$B$2*E40</f>
        <v>0</v>
      </c>
      <c r="J40" s="78">
        <f>F40 * (D40*I40-(B!$B$3*(G40+B40/H40)^(1/2)))</f>
        <v>-0.4990700789</v>
      </c>
      <c r="K40" s="79">
        <f>F40 * ((D40+L40)*I40-(B!$B$3*(G40+(B40+J40)/H40)^(1/2)))</f>
        <v>-0.4968427561</v>
      </c>
      <c r="L40" s="78">
        <f>F40 * (B40*(A!$B$8-D40)/(A!$B$12*A!$B$10))</f>
        <v>0.002565200571</v>
      </c>
      <c r="M40" s="78">
        <f>F40 * ((B40+J40)*(A!$B$8-(D40+L40))/(A!$B$12*A!$B$10))</f>
        <v>0.002471360301</v>
      </c>
      <c r="O40" s="9">
        <f t="shared" si="8"/>
        <v>0.001256168686</v>
      </c>
      <c r="Q40" s="27">
        <f t="shared" si="9"/>
        <v>1.033333333</v>
      </c>
      <c r="R40" s="37" t="s">
        <v>162</v>
      </c>
      <c r="S40" s="94">
        <f>S39+W39*(U39*Z39-(B!$B$3*(X39+S39/Y39)^(1/2)))</f>
        <v>18.51658539</v>
      </c>
      <c r="T40" s="37" t="s">
        <v>163</v>
      </c>
      <c r="U40" s="36">
        <f>U39+(W39*S39*(A!$B$8-U39)/(A!$B$12*A!$B$10))</f>
        <v>0.6405251449</v>
      </c>
      <c r="V40" s="4">
        <v>0.0</v>
      </c>
      <c r="W40" s="45">
        <f t="shared" si="4"/>
        <v>0.03333333333</v>
      </c>
      <c r="X40" s="40">
        <f t="shared" si="5"/>
        <v>0.1666666667</v>
      </c>
      <c r="Y40" s="4">
        <f>A!$B$3 * 3</f>
        <v>224.9868</v>
      </c>
      <c r="Z40" s="4">
        <f>A!$B$2*V40</f>
        <v>0</v>
      </c>
    </row>
    <row r="41">
      <c r="A41" s="70" t="s">
        <v>164</v>
      </c>
      <c r="B41" s="78">
        <f t="shared" si="6"/>
        <v>18.04191818</v>
      </c>
      <c r="C41" s="70" t="s">
        <v>165</v>
      </c>
      <c r="D41" s="80">
        <f t="shared" si="7"/>
        <v>0.6442060288</v>
      </c>
      <c r="E41" s="86">
        <v>0.0</v>
      </c>
      <c r="F41" s="82">
        <f t="shared" si="1"/>
        <v>0.03333333333</v>
      </c>
      <c r="G41" s="77">
        <f t="shared" si="2"/>
        <v>0.1666666667</v>
      </c>
      <c r="H41" s="78">
        <f>A!$B$3 * 3</f>
        <v>224.9868</v>
      </c>
      <c r="I41" s="78">
        <f>A!$B$2*E41</f>
        <v>0</v>
      </c>
      <c r="J41" s="78">
        <f>F41 * (D41*I41-(B!$B$3*(G41+B41/H41)^(1/2)))</f>
        <v>-0.4968477375</v>
      </c>
      <c r="K41" s="79">
        <f>F41 * ((D41+L41)*I41-(B!$B$3*(G41+(B41+J41)/H41)^(1/2)))</f>
        <v>-0.4946203923</v>
      </c>
      <c r="L41" s="78">
        <f>F41 * (B41*(A!$B$8-D41)/(A!$B$12*A!$B$10))</f>
        <v>0.00247196629</v>
      </c>
      <c r="M41" s="78">
        <f>F41 * ((B41+J41)*(A!$B$8-(D41+L41))/(A!$B$12*A!$B$10))</f>
        <v>0.002380661033</v>
      </c>
      <c r="O41" s="9">
        <f t="shared" si="8"/>
        <v>0.00134681655</v>
      </c>
      <c r="Q41" s="27">
        <f t="shared" si="9"/>
        <v>1.066666667</v>
      </c>
      <c r="R41" s="37" t="s">
        <v>164</v>
      </c>
      <c r="S41" s="9">
        <f>S40+W40*(U40*Z40-(B!$B$3*(X40+S40/Y40)^(1/2)))</f>
        <v>18.01761902</v>
      </c>
      <c r="T41" s="37" t="s">
        <v>165</v>
      </c>
      <c r="U41" s="36">
        <f>U40+(W40*S40*(A!$B$8-U40)/(A!$B$12*A!$B$10))</f>
        <v>0.643098654</v>
      </c>
      <c r="V41" s="4">
        <v>0.0</v>
      </c>
      <c r="W41" s="45">
        <f t="shared" si="4"/>
        <v>0.03333333333</v>
      </c>
      <c r="X41" s="40">
        <f t="shared" si="5"/>
        <v>0.1666666667</v>
      </c>
      <c r="Y41" s="4">
        <f>A!$B$3 * 3</f>
        <v>224.9868</v>
      </c>
      <c r="Z41" s="4">
        <f>A!$B$2*V41</f>
        <v>0</v>
      </c>
    </row>
    <row r="42">
      <c r="A42" s="70" t="s">
        <v>166</v>
      </c>
      <c r="B42" s="78">
        <f t="shared" si="6"/>
        <v>17.54618411</v>
      </c>
      <c r="C42" s="70" t="s">
        <v>167</v>
      </c>
      <c r="D42" s="80">
        <f t="shared" si="7"/>
        <v>0.6466323425</v>
      </c>
      <c r="E42" s="86">
        <v>0.0</v>
      </c>
      <c r="F42" s="82">
        <f t="shared" si="1"/>
        <v>0.03333333333</v>
      </c>
      <c r="G42" s="77">
        <f t="shared" si="2"/>
        <v>0.1666666667</v>
      </c>
      <c r="H42" s="78">
        <f>A!$B$3 * 3</f>
        <v>224.9868</v>
      </c>
      <c r="I42" s="78">
        <f>A!$B$2*E42</f>
        <v>0</v>
      </c>
      <c r="J42" s="78">
        <f>F42 * (D42*I42-(B!$B$3*(G42+B42/H42)^(1/2)))</f>
        <v>-0.4946253961</v>
      </c>
      <c r="K42" s="79">
        <f>F42 * ((D42+L42)*I42-(B!$B$3*(G42+(B42+J42)/H42)^(1/2)))</f>
        <v>-0.4923980284</v>
      </c>
      <c r="L42" s="78">
        <f>F42 * (B42*(A!$B$8-D42)/(A!$B$12*A!$B$10))</f>
        <v>0.002381241205</v>
      </c>
      <c r="M42" s="78">
        <f>F42 * ((B42+J42)*(A!$B$8-(D42+L42))/(A!$B$12*A!$B$10))</f>
        <v>0.002292365339</v>
      </c>
      <c r="O42" s="9">
        <f t="shared" si="8"/>
        <v>0.001442144156</v>
      </c>
      <c r="Q42" s="27">
        <f t="shared" si="9"/>
        <v>1.1</v>
      </c>
      <c r="R42" s="37" t="s">
        <v>166</v>
      </c>
      <c r="S42" s="9">
        <f>S41+W41*(U41*Z41-(B!$B$3*(X41+S41/Y41)^(1/2)))</f>
        <v>17.52087999</v>
      </c>
      <c r="T42" s="37" t="s">
        <v>167</v>
      </c>
      <c r="U42" s="36">
        <f>U41+(W41*S41*(A!$B$8-U41)/(A!$B$12*A!$B$10))</f>
        <v>0.6455779782</v>
      </c>
      <c r="V42" s="4">
        <v>0.0</v>
      </c>
      <c r="W42" s="45">
        <f t="shared" si="4"/>
        <v>0.03333333333</v>
      </c>
      <c r="X42" s="40">
        <f t="shared" si="5"/>
        <v>0.1666666667</v>
      </c>
      <c r="Y42" s="4">
        <f>A!$B$3 * 3</f>
        <v>224.9868</v>
      </c>
      <c r="Z42" s="4">
        <f>A!$B$2*V42</f>
        <v>0</v>
      </c>
    </row>
    <row r="43">
      <c r="A43" s="70" t="s">
        <v>168</v>
      </c>
      <c r="B43" s="78">
        <f t="shared" si="6"/>
        <v>17.0526724</v>
      </c>
      <c r="C43" s="70" t="s">
        <v>169</v>
      </c>
      <c r="D43" s="80">
        <f t="shared" si="7"/>
        <v>0.6489691458</v>
      </c>
      <c r="E43" s="86">
        <v>0.0</v>
      </c>
      <c r="F43" s="82">
        <f t="shared" si="1"/>
        <v>0.03333333333</v>
      </c>
      <c r="G43" s="77">
        <f t="shared" si="2"/>
        <v>0.1666666667</v>
      </c>
      <c r="H43" s="78">
        <f>A!$B$3 * 3</f>
        <v>224.9868</v>
      </c>
      <c r="I43" s="78">
        <f>A!$B$2*E43</f>
        <v>0</v>
      </c>
      <c r="J43" s="78">
        <f>F43 * (D43*I43-(B!$B$3*(G43+B43/H43)^(1/2)))</f>
        <v>-0.4924030548</v>
      </c>
      <c r="K43" s="79">
        <f>F43 * ((D43+L43)*I43-(B!$B$3*(G43+(B43+J43)/H43)^(1/2)))</f>
        <v>-0.4901756644</v>
      </c>
      <c r="L43" s="78">
        <f>F43 * (B43*(A!$B$8-D43)/(A!$B$12*A!$B$10))</f>
        <v>0.002292920956</v>
      </c>
      <c r="M43" s="78">
        <f>F43 * ((B43+J43)*(A!$B$8-(D43+L43))/(A!$B$12*A!$B$10))</f>
        <v>0.002206373072</v>
      </c>
      <c r="O43" s="9">
        <f t="shared" si="8"/>
        <v>0.001542521051</v>
      </c>
      <c r="Q43" s="27">
        <f t="shared" si="9"/>
        <v>1.133333333</v>
      </c>
      <c r="R43" s="37" t="s">
        <v>168</v>
      </c>
      <c r="S43" s="9">
        <f>S42+W42*(U42*Z42-(B!$B$3*(X42+S42/Y42)^(1/2)))</f>
        <v>17.02636829</v>
      </c>
      <c r="T43" s="37" t="s">
        <v>169</v>
      </c>
      <c r="U43" s="36">
        <f>U42+(W42*S42*(A!$B$8-U42)/(A!$B$12*A!$B$10))</f>
        <v>0.6479656803</v>
      </c>
      <c r="V43" s="4">
        <v>0.0</v>
      </c>
      <c r="W43" s="45">
        <f t="shared" si="4"/>
        <v>0.03333333333</v>
      </c>
      <c r="X43" s="40">
        <f t="shared" si="5"/>
        <v>0.1666666667</v>
      </c>
      <c r="Y43" s="4">
        <f>A!$B$3 * 3</f>
        <v>224.9868</v>
      </c>
      <c r="Z43" s="4">
        <f>A!$B$2*V43</f>
        <v>0</v>
      </c>
    </row>
    <row r="44">
      <c r="A44" s="70" t="s">
        <v>170</v>
      </c>
      <c r="B44" s="78">
        <f t="shared" si="6"/>
        <v>16.56138304</v>
      </c>
      <c r="C44" s="70" t="s">
        <v>171</v>
      </c>
      <c r="D44" s="80">
        <f t="shared" si="7"/>
        <v>0.6512187928</v>
      </c>
      <c r="E44" s="86">
        <v>0.0</v>
      </c>
      <c r="F44" s="82">
        <f t="shared" si="1"/>
        <v>0.03333333333</v>
      </c>
      <c r="G44" s="77">
        <f t="shared" si="2"/>
        <v>0.1666666667</v>
      </c>
      <c r="H44" s="78">
        <f>A!$B$3 * 3</f>
        <v>224.9868</v>
      </c>
      <c r="I44" s="78">
        <f>A!$B$2*E44</f>
        <v>0</v>
      </c>
      <c r="J44" s="78">
        <f>F44 * (D44*I44-(B!$B$3*(G44+B44/H44)^(1/2)))</f>
        <v>-0.4901807136</v>
      </c>
      <c r="K44" s="79">
        <f>F44 * ((D44+L44)*I44-(B!$B$3*(G44+(B44+J44)/H44)^(1/2)))</f>
        <v>-0.4879533003</v>
      </c>
      <c r="L44" s="78">
        <f>F44 * (B44*(A!$B$8-D44)/(A!$B$12*A!$B$10))</f>
        <v>0.00220690533</v>
      </c>
      <c r="M44" s="78">
        <f>F44 * ((B44+J44)*(A!$B$8-(D44+L44))/(A!$B$12*A!$B$10))</f>
        <v>0.002122588034</v>
      </c>
      <c r="O44" s="9">
        <f t="shared" si="8"/>
        <v>0.001648356855</v>
      </c>
      <c r="Q44" s="27">
        <f t="shared" si="9"/>
        <v>1.166666667</v>
      </c>
      <c r="R44" s="37" t="s">
        <v>170</v>
      </c>
      <c r="S44" s="9">
        <f>S43+W43*(U43*Z43-(B!$B$3*(X43+S43/Y43)^(1/2)))</f>
        <v>16.53408397</v>
      </c>
      <c r="T44" s="37" t="s">
        <v>171</v>
      </c>
      <c r="U44" s="36">
        <f>U43+(W43*S43*(A!$B$8-U43)/(A!$B$12*A!$B$10))</f>
        <v>0.6502642159</v>
      </c>
      <c r="V44" s="4">
        <v>0.0</v>
      </c>
      <c r="W44" s="45">
        <f t="shared" si="4"/>
        <v>0.03333333333</v>
      </c>
      <c r="X44" s="40">
        <f t="shared" si="5"/>
        <v>0.1666666667</v>
      </c>
      <c r="Y44" s="4">
        <f>A!$B$3 * 3</f>
        <v>224.9868</v>
      </c>
      <c r="Z44" s="4">
        <f>A!$B$2*V44</f>
        <v>0</v>
      </c>
    </row>
    <row r="45">
      <c r="A45" s="70" t="s">
        <v>172</v>
      </c>
      <c r="B45" s="78">
        <f t="shared" si="6"/>
        <v>16.07231603</v>
      </c>
      <c r="C45" s="70" t="s">
        <v>173</v>
      </c>
      <c r="D45" s="80">
        <f t="shared" si="7"/>
        <v>0.6533835395</v>
      </c>
      <c r="E45" s="86">
        <v>0.0</v>
      </c>
      <c r="F45" s="82">
        <f t="shared" si="1"/>
        <v>0.03333333333</v>
      </c>
      <c r="G45" s="77">
        <f t="shared" si="2"/>
        <v>0.1666666667</v>
      </c>
      <c r="H45" s="78">
        <f>A!$B$3 * 3</f>
        <v>224.9868</v>
      </c>
      <c r="I45" s="78">
        <f>A!$B$2*E45</f>
        <v>0</v>
      </c>
      <c r="J45" s="78">
        <f>F45 * (D45*I45-(B!$B$3*(G45+B45/H45)^(1/2)))</f>
        <v>-0.4879583725</v>
      </c>
      <c r="K45" s="79">
        <f>F45 * ((D45+L45)*I45-(B!$B$3*(G45+(B45+J45)/H45)^(1/2)))</f>
        <v>-0.485730936</v>
      </c>
      <c r="L45" s="78">
        <f>F45 * (B45*(A!$B$8-D45)/(A!$B$12*A!$B$10))</f>
        <v>0.002123098066</v>
      </c>
      <c r="M45" s="78">
        <f>F45 * ((B45+J45)*(A!$B$8-(D45+L45))/(A!$B$12*A!$B$10))</f>
        <v>0.002040917788</v>
      </c>
      <c r="O45" s="9">
        <f t="shared" si="8"/>
        <v>0.001760106841</v>
      </c>
      <c r="Q45" s="27">
        <f t="shared" si="9"/>
        <v>1.2</v>
      </c>
      <c r="R45" s="37" t="s">
        <v>172</v>
      </c>
      <c r="S45" s="9">
        <f>S44+W44*(U44*Z44-(B!$B$3*(X44+S44/Y44)^(1/2)))</f>
        <v>16.04402704</v>
      </c>
      <c r="T45" s="37" t="s">
        <v>173</v>
      </c>
      <c r="U45" s="36">
        <f>U44+(W44*S44*(A!$B$8-U44)/(A!$B$12*A!$B$10))</f>
        <v>0.6524759374</v>
      </c>
      <c r="V45" s="4">
        <v>0.0</v>
      </c>
      <c r="W45" s="45">
        <f t="shared" si="4"/>
        <v>0.03333333333</v>
      </c>
      <c r="X45" s="40">
        <f t="shared" si="5"/>
        <v>0.1666666667</v>
      </c>
      <c r="Y45" s="4">
        <f>A!$B$3 * 3</f>
        <v>224.9868</v>
      </c>
      <c r="Z45" s="4">
        <f>A!$B$2*V45</f>
        <v>0</v>
      </c>
    </row>
    <row r="46">
      <c r="A46" s="70" t="s">
        <v>174</v>
      </c>
      <c r="B46" s="78">
        <f t="shared" si="6"/>
        <v>15.58547138</v>
      </c>
      <c r="C46" s="70" t="s">
        <v>175</v>
      </c>
      <c r="D46" s="80">
        <f t="shared" si="7"/>
        <v>0.6554655474</v>
      </c>
      <c r="E46" s="86">
        <v>0.0</v>
      </c>
      <c r="F46" s="82">
        <f t="shared" si="1"/>
        <v>0.03333333333</v>
      </c>
      <c r="G46" s="77">
        <f t="shared" si="2"/>
        <v>0.1666666667</v>
      </c>
      <c r="H46" s="78">
        <f>A!$B$3 * 3</f>
        <v>224.9868</v>
      </c>
      <c r="I46" s="78">
        <f>A!$B$2*E46</f>
        <v>0</v>
      </c>
      <c r="J46" s="78">
        <f>F46 * (D46*I46-(B!$B$3*(G46+B46/H46)^(1/2)))</f>
        <v>-0.4857360316</v>
      </c>
      <c r="K46" s="79">
        <f>F46 * ((D46+L46)*I46-(B!$B$3*(G46+(B46+J46)/H46)^(1/2)))</f>
        <v>-0.4835085717</v>
      </c>
      <c r="L46" s="78">
        <f>F46 * (B46*(A!$B$8-D46)/(A!$B$12*A!$B$10))</f>
        <v>0.002041406666</v>
      </c>
      <c r="M46" s="78">
        <f>F46 * ((B46+J46)*(A!$B$8-(D46+L46))/(A!$B$12*A!$B$10))</f>
        <v>0.001961273476</v>
      </c>
      <c r="O46" s="9">
        <f t="shared" si="8"/>
        <v>0.001878278483</v>
      </c>
      <c r="Q46" s="27">
        <f t="shared" si="9"/>
        <v>1.233333333</v>
      </c>
      <c r="R46" s="37" t="s">
        <v>174</v>
      </c>
      <c r="S46" s="9">
        <f>S45+W45*(U45*Z45-(B!$B$3*(X45+S45/Y45)^(1/2)))</f>
        <v>15.55619752</v>
      </c>
      <c r="T46" s="37" t="s">
        <v>175</v>
      </c>
      <c r="U46" s="36">
        <f>U45+(W45*S45*(A!$B$8-U45)/(A!$B$12*A!$B$10))</f>
        <v>0.6546030983</v>
      </c>
      <c r="V46" s="4">
        <v>0.0</v>
      </c>
      <c r="W46" s="45">
        <f t="shared" si="4"/>
        <v>0.03333333333</v>
      </c>
      <c r="X46" s="40">
        <f t="shared" si="5"/>
        <v>0.1666666667</v>
      </c>
      <c r="Y46" s="4">
        <f>A!$B$3 * 3</f>
        <v>224.9868</v>
      </c>
      <c r="Z46" s="4">
        <f>A!$B$2*V46</f>
        <v>0</v>
      </c>
    </row>
    <row r="47">
      <c r="A47" s="70" t="s">
        <v>176</v>
      </c>
      <c r="B47" s="78">
        <f t="shared" si="6"/>
        <v>15.10084908</v>
      </c>
      <c r="C47" s="70" t="s">
        <v>177</v>
      </c>
      <c r="D47" s="80">
        <f t="shared" si="7"/>
        <v>0.6574668875</v>
      </c>
      <c r="E47" s="86">
        <v>0.0</v>
      </c>
      <c r="F47" s="82">
        <f t="shared" si="1"/>
        <v>0.03333333333</v>
      </c>
      <c r="G47" s="77">
        <f t="shared" si="2"/>
        <v>0.1666666667</v>
      </c>
      <c r="H47" s="78">
        <f>A!$B$3 * 3</f>
        <v>224.9868</v>
      </c>
      <c r="I47" s="78">
        <f>A!$B$2*E47</f>
        <v>0</v>
      </c>
      <c r="J47" s="78">
        <f>F47 * (D47*I47-(B!$B$3*(G47+B47/H47)^(1/2)))</f>
        <v>-0.4835136907</v>
      </c>
      <c r="K47" s="79">
        <f>F47 * ((D47+L47)*I47-(B!$B$3*(G47+(B47+J47)/H47)^(1/2)))</f>
        <v>-0.4812862072</v>
      </c>
      <c r="L47" s="78">
        <f>F47 * (B47*(A!$B$8-D47)/(A!$B$12*A!$B$10))</f>
        <v>0.001961742217</v>
      </c>
      <c r="M47" s="78">
        <f>F47 * ((B47+J47)*(A!$B$8-(D47+L47))/(A!$B$12*A!$B$10))</f>
        <v>0.001883569652</v>
      </c>
      <c r="O47" s="9">
        <f t="shared" si="8"/>
        <v>0.002003439165</v>
      </c>
      <c r="Q47" s="27">
        <f t="shared" si="9"/>
        <v>1.266666667</v>
      </c>
      <c r="R47" s="37" t="s">
        <v>176</v>
      </c>
      <c r="S47" s="9">
        <f>S46+W46*(U46*Z46-(B!$B$3*(X46+S46/Y46)^(1/2)))</f>
        <v>15.07059545</v>
      </c>
      <c r="T47" s="37" t="s">
        <v>177</v>
      </c>
      <c r="U47" s="36">
        <f>U46+(W46*S46*(A!$B$8-U46)/(A!$B$12*A!$B$10))</f>
        <v>0.656647857</v>
      </c>
      <c r="V47" s="4">
        <v>0.0</v>
      </c>
      <c r="W47" s="45">
        <f t="shared" si="4"/>
        <v>0.03333333333</v>
      </c>
      <c r="X47" s="40">
        <f t="shared" si="5"/>
        <v>0.1666666667</v>
      </c>
      <c r="Y47" s="4">
        <f>A!$B$3 * 3</f>
        <v>224.9868</v>
      </c>
      <c r="Z47" s="4">
        <f>A!$B$2*V47</f>
        <v>0</v>
      </c>
    </row>
    <row r="48">
      <c r="A48" s="70" t="s">
        <v>178</v>
      </c>
      <c r="B48" s="78">
        <f t="shared" si="6"/>
        <v>14.61844913</v>
      </c>
      <c r="C48" s="70" t="s">
        <v>179</v>
      </c>
      <c r="D48" s="80">
        <f t="shared" si="7"/>
        <v>0.6593895434</v>
      </c>
      <c r="E48" s="86">
        <v>0.0</v>
      </c>
      <c r="F48" s="82">
        <f t="shared" si="1"/>
        <v>0.03333333333</v>
      </c>
      <c r="G48" s="77">
        <f t="shared" si="2"/>
        <v>0.1666666667</v>
      </c>
      <c r="H48" s="78">
        <f>A!$B$3 * 3</f>
        <v>224.9868</v>
      </c>
      <c r="I48" s="78">
        <f>A!$B$2*E48</f>
        <v>0</v>
      </c>
      <c r="J48" s="78">
        <f>F48 * (D48*I48-(B!$B$3*(G48+B48/H48)^(1/2)))</f>
        <v>-0.4812913499</v>
      </c>
      <c r="K48" s="79">
        <f>F48 * ((D48+L48)*I48-(B!$B$3*(G48+(B48+J48)/H48)^(1/2)))</f>
        <v>-0.4790638427</v>
      </c>
      <c r="L48" s="78">
        <f>F48 * (B48*(A!$B$8-D48)/(A!$B$12*A!$B$10))</f>
        <v>0.001884019219</v>
      </c>
      <c r="M48" s="78">
        <f>F48 * ((B48+J48)*(A!$B$8-(D48+L48))/(A!$B$12*A!$B$10))</f>
        <v>0.00180772412</v>
      </c>
      <c r="O48" s="9">
        <f t="shared" si="8"/>
        <v>0.002136225293</v>
      </c>
      <c r="Q48" s="27">
        <f t="shared" si="9"/>
        <v>1.3</v>
      </c>
      <c r="R48" s="37" t="s">
        <v>178</v>
      </c>
      <c r="S48" s="9">
        <f>S47+W47*(U47*Z47-(B!$B$3*(X47+S47/Y47)^(1/2)))</f>
        <v>14.58722083</v>
      </c>
      <c r="T48" s="37" t="s">
        <v>179</v>
      </c>
      <c r="U48" s="36">
        <f>U47+(W47*S47*(A!$B$8-U47)/(A!$B$12*A!$B$10))</f>
        <v>0.6586122805</v>
      </c>
      <c r="V48" s="4">
        <v>0.0</v>
      </c>
      <c r="W48" s="45">
        <f t="shared" si="4"/>
        <v>0.03333333333</v>
      </c>
      <c r="X48" s="40">
        <f t="shared" si="5"/>
        <v>0.1666666667</v>
      </c>
      <c r="Y48" s="4">
        <f>A!$B$3 * 3</f>
        <v>224.9868</v>
      </c>
      <c r="Z48" s="4">
        <f>A!$B$2*V48</f>
        <v>0</v>
      </c>
    </row>
    <row r="49">
      <c r="A49" s="70" t="s">
        <v>180</v>
      </c>
      <c r="B49" s="78">
        <f t="shared" si="6"/>
        <v>14.13827153</v>
      </c>
      <c r="C49" s="70" t="s">
        <v>181</v>
      </c>
      <c r="D49" s="80">
        <f t="shared" si="7"/>
        <v>0.6612354151</v>
      </c>
      <c r="E49" s="86">
        <v>0.0</v>
      </c>
      <c r="F49" s="82">
        <f t="shared" si="1"/>
        <v>0.03333333333</v>
      </c>
      <c r="G49" s="77">
        <f t="shared" si="2"/>
        <v>0.1666666667</v>
      </c>
      <c r="H49" s="78">
        <f>A!$B$3 * 3</f>
        <v>224.9868</v>
      </c>
      <c r="I49" s="78">
        <f>A!$B$2*E49</f>
        <v>0</v>
      </c>
      <c r="J49" s="78">
        <f>F49 * (D49*I49-(B!$B$3*(G49+B49/H49)^(1/2)))</f>
        <v>-0.4790690093</v>
      </c>
      <c r="K49" s="79">
        <f>F49 * ((D49+L49)*I49-(B!$B$3*(G49+(B49+J49)/H49)^(1/2)))</f>
        <v>-0.476841478</v>
      </c>
      <c r="L49" s="78">
        <f>F49 * (B49*(A!$B$8-D49)/(A!$B$12*A!$B$10))</f>
        <v>0.001808155426</v>
      </c>
      <c r="M49" s="78">
        <f>F49 * ((B49+J49)*(A!$B$8-(D49+L49))/(A!$B$12*A!$B$10))</f>
        <v>0.001733657778</v>
      </c>
      <c r="O49" s="9">
        <f t="shared" si="8"/>
        <v>0.002277353119</v>
      </c>
      <c r="Q49" s="27">
        <f t="shared" si="9"/>
        <v>1.333333333</v>
      </c>
      <c r="R49" s="37" t="s">
        <v>180</v>
      </c>
      <c r="S49" s="9">
        <f>S48+W48*(U48*Z48-(B!$B$3*(X48+S48/Y48)^(1/2)))</f>
        <v>14.1060737</v>
      </c>
      <c r="T49" s="37" t="s">
        <v>181</v>
      </c>
      <c r="U49" s="36">
        <f>U48+(W48*S48*(A!$B$8-U48)/(A!$B$12*A!$B$10))</f>
        <v>0.6604983481</v>
      </c>
      <c r="V49" s="4">
        <v>0.0</v>
      </c>
      <c r="W49" s="45">
        <f t="shared" si="4"/>
        <v>0.03333333333</v>
      </c>
      <c r="X49" s="40">
        <f t="shared" si="5"/>
        <v>0.1666666667</v>
      </c>
      <c r="Y49" s="4">
        <f>A!$B$3 * 3</f>
        <v>224.9868</v>
      </c>
      <c r="Z49" s="4">
        <f>A!$B$2*V49</f>
        <v>0</v>
      </c>
    </row>
    <row r="50">
      <c r="A50" s="70" t="s">
        <v>182</v>
      </c>
      <c r="B50" s="78">
        <f t="shared" si="6"/>
        <v>13.66031629</v>
      </c>
      <c r="C50" s="70" t="s">
        <v>183</v>
      </c>
      <c r="D50" s="80">
        <f t="shared" si="7"/>
        <v>0.6630063217</v>
      </c>
      <c r="E50" s="86">
        <v>0.0</v>
      </c>
      <c r="F50" s="82">
        <f t="shared" si="1"/>
        <v>0.03333333333</v>
      </c>
      <c r="G50" s="77">
        <f t="shared" si="2"/>
        <v>0.1666666667</v>
      </c>
      <c r="H50" s="78">
        <f>A!$B$3 * 3</f>
        <v>224.9868</v>
      </c>
      <c r="I50" s="78">
        <f>A!$B$2*E50</f>
        <v>0</v>
      </c>
      <c r="J50" s="78">
        <f>F50 * (D50*I50-(B!$B$3*(G50+B50/H50)^(1/2)))</f>
        <v>-0.4768466688</v>
      </c>
      <c r="K50" s="79">
        <f>F50 * ((D50+L50)*I50-(B!$B$3*(G50+(B50+J50)/H50)^(1/2)))</f>
        <v>-0.4746191132</v>
      </c>
      <c r="L50" s="78">
        <f>F50 * (B50*(A!$B$8-D50)/(A!$B$12*A!$B$10))</f>
        <v>0.001734071687</v>
      </c>
      <c r="M50" s="78">
        <f>F50 * ((B50+J50)*(A!$B$8-(D50+L50))/(A!$B$12*A!$B$10))</f>
        <v>0.001661294472</v>
      </c>
      <c r="O50" s="9">
        <f t="shared" si="8"/>
        <v>0.002427631683</v>
      </c>
      <c r="Q50" s="27">
        <f t="shared" si="9"/>
        <v>1.366666667</v>
      </c>
      <c r="R50" s="37" t="s">
        <v>182</v>
      </c>
      <c r="S50" s="9">
        <f>S49+W49*(U49*Z49-(B!$B$3*(X49+S49/Y49)^(1/2)))</f>
        <v>13.62715407</v>
      </c>
      <c r="T50" s="37" t="s">
        <v>183</v>
      </c>
      <c r="U50" s="36">
        <f>U49+(W49*S49*(A!$B$8-U49)/(A!$B$12*A!$B$10))</f>
        <v>0.6623079548</v>
      </c>
      <c r="V50" s="4">
        <v>0.0</v>
      </c>
      <c r="W50" s="45">
        <f t="shared" si="4"/>
        <v>0.03333333333</v>
      </c>
      <c r="X50" s="40">
        <f t="shared" si="5"/>
        <v>0.1666666667</v>
      </c>
      <c r="Y50" s="4">
        <f>A!$B$3 * 3</f>
        <v>224.9868</v>
      </c>
      <c r="Z50" s="4">
        <f>A!$B$2*V50</f>
        <v>0</v>
      </c>
    </row>
    <row r="51">
      <c r="A51" s="70" t="s">
        <v>184</v>
      </c>
      <c r="B51" s="78">
        <f t="shared" si="6"/>
        <v>13.1845834</v>
      </c>
      <c r="C51" s="70" t="s">
        <v>185</v>
      </c>
      <c r="D51" s="80">
        <f t="shared" si="7"/>
        <v>0.6647040048</v>
      </c>
      <c r="E51" s="86">
        <v>0.0</v>
      </c>
      <c r="F51" s="82">
        <f t="shared" si="1"/>
        <v>0.03333333333</v>
      </c>
      <c r="G51" s="77">
        <f t="shared" si="2"/>
        <v>0.1666666667</v>
      </c>
      <c r="H51" s="78">
        <f>A!$B$3 * 3</f>
        <v>224.9868</v>
      </c>
      <c r="I51" s="78">
        <f>A!$B$2*E51</f>
        <v>0</v>
      </c>
      <c r="J51" s="78">
        <f>F51 * (D51*I51-(B!$B$3*(G51+B51/H51)^(1/2)))</f>
        <v>-0.4746243284</v>
      </c>
      <c r="K51" s="79">
        <f>F51 * ((D51+L51)*I51-(B!$B$3*(G51+(B51+J51)/H51)^(1/2)))</f>
        <v>-0.4723967483</v>
      </c>
      <c r="L51" s="78">
        <f>F51 * (B51*(A!$B$8-D51)/(A!$B$12*A!$B$10))</f>
        <v>0.001661691805</v>
      </c>
      <c r="M51" s="78">
        <f>F51 * ((B51+J51)*(A!$B$8-(D51+L51))/(A!$B$12*A!$B$10))</f>
        <v>0.00159056086</v>
      </c>
      <c r="O51" s="9">
        <f t="shared" si="8"/>
        <v>0.002587978338</v>
      </c>
      <c r="Q51" s="27">
        <f t="shared" si="9"/>
        <v>1.4</v>
      </c>
      <c r="R51" s="37" t="s">
        <v>184</v>
      </c>
      <c r="S51" s="9">
        <f>S50+W50*(U50*Z50-(B!$B$3*(X50+S50/Y50)^(1/2)))</f>
        <v>13.15046198</v>
      </c>
      <c r="T51" s="37" t="s">
        <v>185</v>
      </c>
      <c r="U51" s="36">
        <f>U50+(W50*S50*(A!$B$8-U50)/(A!$B$12*A!$B$10))</f>
        <v>0.6640429143</v>
      </c>
      <c r="V51" s="4">
        <v>0.0</v>
      </c>
      <c r="W51" s="45">
        <f t="shared" si="4"/>
        <v>0.03333333333</v>
      </c>
      <c r="X51" s="40">
        <f t="shared" si="5"/>
        <v>0.1666666667</v>
      </c>
      <c r="Y51" s="4">
        <f>A!$B$3 * 3</f>
        <v>224.9868</v>
      </c>
      <c r="Z51" s="4">
        <f>A!$B$2*V51</f>
        <v>0</v>
      </c>
    </row>
    <row r="52">
      <c r="A52" s="70" t="s">
        <v>186</v>
      </c>
      <c r="B52" s="78">
        <f t="shared" si="6"/>
        <v>12.71107286</v>
      </c>
      <c r="C52" s="70" t="s">
        <v>187</v>
      </c>
      <c r="D52" s="80">
        <f t="shared" si="7"/>
        <v>0.6663301311</v>
      </c>
      <c r="E52" s="86">
        <v>0.0</v>
      </c>
      <c r="F52" s="82">
        <f t="shared" si="1"/>
        <v>0.03333333333</v>
      </c>
      <c r="G52" s="77">
        <f t="shared" si="2"/>
        <v>0.1666666667</v>
      </c>
      <c r="H52" s="78">
        <f>A!$B$3 * 3</f>
        <v>224.9868</v>
      </c>
      <c r="I52" s="78">
        <f>A!$B$2*E52</f>
        <v>0</v>
      </c>
      <c r="J52" s="78">
        <f>F52 * (D52*I52-(B!$B$3*(G52+B52/H52)^(1/2)))</f>
        <v>-0.472401988</v>
      </c>
      <c r="K52" s="79">
        <f>F52 * ((D52+L52)*I52-(B!$B$3*(G52+(B52+J52)/H52)^(1/2)))</f>
        <v>-0.4701743833</v>
      </c>
      <c r="L52" s="78">
        <f>F52 * (B52*(A!$B$8-D52)/(A!$B$12*A!$B$10))</f>
        <v>0.001590942391</v>
      </c>
      <c r="M52" s="78">
        <f>F52 * ((B52+J52)*(A!$B$8-(D52+L52))/(A!$B$12*A!$B$10))</f>
        <v>0.001521386273</v>
      </c>
      <c r="O52" s="9">
        <f t="shared" si="8"/>
        <v>0.002759437511</v>
      </c>
      <c r="Q52" s="27">
        <f t="shared" si="9"/>
        <v>1.433333333</v>
      </c>
      <c r="R52" s="37" t="s">
        <v>186</v>
      </c>
      <c r="S52" s="9">
        <f>S51+W51*(U51*Z51-(B!$B$3*(X51+S51/Y51)^(1/2)))</f>
        <v>12.67599745</v>
      </c>
      <c r="T52" s="37" t="s">
        <v>187</v>
      </c>
      <c r="U52" s="36">
        <f>U51+(W51*S51*(A!$B$8-U51)/(A!$B$12*A!$B$10))</f>
        <v>0.6657049623</v>
      </c>
      <c r="V52" s="4">
        <v>0.0</v>
      </c>
      <c r="W52" s="45">
        <f t="shared" si="4"/>
        <v>0.03333333333</v>
      </c>
      <c r="X52" s="40">
        <f t="shared" si="5"/>
        <v>0.1666666667</v>
      </c>
      <c r="Y52" s="4">
        <f>A!$B$3 * 3</f>
        <v>224.9868</v>
      </c>
      <c r="Z52" s="4">
        <f>A!$B$2*V52</f>
        <v>0</v>
      </c>
    </row>
    <row r="53">
      <c r="A53" s="70" t="s">
        <v>188</v>
      </c>
      <c r="B53" s="78">
        <f t="shared" si="6"/>
        <v>12.23978467</v>
      </c>
      <c r="C53" s="70" t="s">
        <v>189</v>
      </c>
      <c r="D53" s="80">
        <f t="shared" si="7"/>
        <v>0.6678862954</v>
      </c>
      <c r="E53" s="86">
        <v>0.0</v>
      </c>
      <c r="F53" s="82">
        <f t="shared" si="1"/>
        <v>0.03333333333</v>
      </c>
      <c r="G53" s="77">
        <f t="shared" si="2"/>
        <v>0.1666666667</v>
      </c>
      <c r="H53" s="78">
        <f>A!$B$3 * 3</f>
        <v>224.9868</v>
      </c>
      <c r="I53" s="78">
        <f>A!$B$2*E53</f>
        <v>0</v>
      </c>
      <c r="J53" s="78">
        <f>F53 * (D53*I53-(B!$B$3*(G53+B53/H53)^(1/2)))</f>
        <v>-0.4701796479</v>
      </c>
      <c r="K53" s="79">
        <f>F53 * ((D53+L53)*I53-(B!$B$3*(G53+(B53+J53)/H53)^(1/2)))</f>
        <v>-0.4679520182</v>
      </c>
      <c r="L53" s="78">
        <f>F53 * (B53*(A!$B$8-D53)/(A!$B$12*A!$B$10))</f>
        <v>0.001521752737</v>
      </c>
      <c r="M53" s="78">
        <f>F53 * ((B53+J53)*(A!$B$8-(D53+L53))/(A!$B$12*A!$B$10))</f>
        <v>0.001453702592</v>
      </c>
      <c r="O53" s="9">
        <f t="shared" si="8"/>
        <v>0.002943203505</v>
      </c>
      <c r="Q53" s="27">
        <f t="shared" si="9"/>
        <v>1.466666667</v>
      </c>
      <c r="R53" s="37" t="s">
        <v>188</v>
      </c>
      <c r="S53" s="9">
        <f>S52+W52*(U52*Z52-(B!$B$3*(X52+S52/Y52)^(1/2)))</f>
        <v>12.2037605</v>
      </c>
      <c r="T53" s="37" t="s">
        <v>189</v>
      </c>
      <c r="U53" s="36">
        <f>U52+(W52*S52*(A!$B$8-U52)/(A!$B$12*A!$B$10))</f>
        <v>0.6672957593</v>
      </c>
      <c r="V53" s="4">
        <v>0.0</v>
      </c>
      <c r="W53" s="45">
        <f t="shared" si="4"/>
        <v>0.03333333333</v>
      </c>
      <c r="X53" s="40">
        <f t="shared" si="5"/>
        <v>0.1666666667</v>
      </c>
      <c r="Y53" s="4">
        <f>A!$B$3 * 3</f>
        <v>224.9868</v>
      </c>
      <c r="Z53" s="4">
        <f>A!$B$2*V53</f>
        <v>0</v>
      </c>
    </row>
    <row r="54">
      <c r="A54" s="70" t="s">
        <v>190</v>
      </c>
      <c r="B54" s="78">
        <f t="shared" si="6"/>
        <v>11.77071884</v>
      </c>
      <c r="C54" s="70" t="s">
        <v>191</v>
      </c>
      <c r="D54" s="80">
        <f t="shared" si="7"/>
        <v>0.6693740231</v>
      </c>
      <c r="E54" s="86">
        <v>0.0</v>
      </c>
      <c r="F54" s="82">
        <f t="shared" si="1"/>
        <v>0.03333333333</v>
      </c>
      <c r="G54" s="77">
        <f t="shared" si="2"/>
        <v>0.1666666667</v>
      </c>
      <c r="H54" s="78">
        <f>A!$B$3 * 3</f>
        <v>224.9868</v>
      </c>
      <c r="I54" s="78">
        <f>A!$B$2*E54</f>
        <v>0</v>
      </c>
      <c r="J54" s="78">
        <f>F54 * (D54*I54-(B!$B$3*(G54+B54/H54)^(1/2)))</f>
        <v>-0.4679573078</v>
      </c>
      <c r="K54" s="79">
        <f>F54 * ((D54+L54)*I54-(B!$B$3*(G54+(B54+J54)/H54)^(1/2)))</f>
        <v>-0.4657296529</v>
      </c>
      <c r="L54" s="78">
        <f>F54 * (B54*(A!$B$8-D54)/(A!$B$12*A!$B$10))</f>
        <v>0.001454054685</v>
      </c>
      <c r="M54" s="78">
        <f>F54 * ((B54+J54)*(A!$B$8-(D54+L54))/(A!$B$12*A!$B$10))</f>
        <v>0.001387444128</v>
      </c>
      <c r="O54" s="9">
        <f t="shared" si="8"/>
        <v>0.003140648388</v>
      </c>
      <c r="Q54" s="27">
        <f t="shared" si="9"/>
        <v>1.5</v>
      </c>
      <c r="R54" s="37" t="s">
        <v>190</v>
      </c>
      <c r="S54" s="9">
        <f>S53+W53*(U53*Z53-(B!$B$3*(X53+S53/Y53)^(1/2)))</f>
        <v>11.73375115</v>
      </c>
      <c r="T54" s="37" t="s">
        <v>191</v>
      </c>
      <c r="U54" s="36">
        <f>U53+(W53*S53*(A!$B$8-U53)/(A!$B$12*A!$B$10))</f>
        <v>0.6688168934</v>
      </c>
      <c r="V54" s="4">
        <v>0.0</v>
      </c>
      <c r="W54" s="45">
        <f t="shared" si="4"/>
        <v>0.03333333333</v>
      </c>
      <c r="X54" s="40">
        <f t="shared" si="5"/>
        <v>0.1666666667</v>
      </c>
      <c r="Y54" s="4">
        <f>A!$B$3 * 3</f>
        <v>224.9868</v>
      </c>
      <c r="Z54" s="4">
        <f>A!$B$2*V54</f>
        <v>0</v>
      </c>
    </row>
    <row r="55">
      <c r="A55" s="70" t="s">
        <v>192</v>
      </c>
      <c r="B55" s="78">
        <f t="shared" si="6"/>
        <v>11.30387536</v>
      </c>
      <c r="C55" s="70" t="s">
        <v>193</v>
      </c>
      <c r="D55" s="80">
        <f t="shared" si="7"/>
        <v>0.6707947725</v>
      </c>
      <c r="E55" s="86">
        <v>0.0</v>
      </c>
      <c r="F55" s="82">
        <f t="shared" si="1"/>
        <v>0.03333333333</v>
      </c>
      <c r="G55" s="77">
        <f t="shared" si="2"/>
        <v>0.1666666667</v>
      </c>
      <c r="H55" s="78">
        <f>A!$B$3 * 3</f>
        <v>224.9868</v>
      </c>
      <c r="I55" s="78">
        <f>A!$B$2*E55</f>
        <v>0</v>
      </c>
      <c r="J55" s="78">
        <f>F55 * (D55*I55-(B!$B$3*(G55+B55/H55)^(1/2)))</f>
        <v>-0.4657349678</v>
      </c>
      <c r="K55" s="79">
        <f>F55 * ((D55+L55)*I55-(B!$B$3*(G55+(B55+J55)/H55)^(1/2)))</f>
        <v>-0.4635072876</v>
      </c>
      <c r="L55" s="78">
        <f>F55 * (B55*(A!$B$8-D55)/(A!$B$12*A!$B$10))</f>
        <v>0.001387782509</v>
      </c>
      <c r="M55" s="78">
        <f>F55 * ((B55+J55)*(A!$B$8-(D55+L55))/(A!$B$12*A!$B$10))</f>
        <v>0.001322547503</v>
      </c>
      <c r="O55" s="9">
        <f t="shared" si="8"/>
        <v>0.003353356351</v>
      </c>
      <c r="Q55" s="27">
        <f t="shared" si="9"/>
        <v>1.533333333</v>
      </c>
      <c r="R55" s="37" t="s">
        <v>192</v>
      </c>
      <c r="S55" s="9">
        <f>S54+W54*(U54*Z54-(B!$B$3*(X54+S54/Y54)^(1/2)))</f>
        <v>11.26596944</v>
      </c>
      <c r="T55" s="37" t="s">
        <v>193</v>
      </c>
      <c r="U55" s="36">
        <f>U54+(W54*S54*(A!$B$8-U54)/(A!$B$12*A!$B$10))</f>
        <v>0.670269883</v>
      </c>
      <c r="V55" s="4">
        <v>0.0</v>
      </c>
      <c r="W55" s="45">
        <f t="shared" si="4"/>
        <v>0.03333333333</v>
      </c>
      <c r="X55" s="40">
        <f t="shared" si="5"/>
        <v>0.1666666667</v>
      </c>
      <c r="Y55" s="4">
        <f>A!$B$3 * 3</f>
        <v>224.9868</v>
      </c>
      <c r="Z55" s="4">
        <f>A!$B$2*V55</f>
        <v>0</v>
      </c>
    </row>
    <row r="56">
      <c r="A56" s="70" t="s">
        <v>194</v>
      </c>
      <c r="B56" s="78">
        <f t="shared" si="6"/>
        <v>10.83925423</v>
      </c>
      <c r="C56" s="70" t="s">
        <v>195</v>
      </c>
      <c r="D56" s="80">
        <f t="shared" si="7"/>
        <v>0.6721499375</v>
      </c>
      <c r="E56" s="86">
        <v>0.0</v>
      </c>
      <c r="F56" s="82">
        <f t="shared" si="1"/>
        <v>0.03333333333</v>
      </c>
      <c r="G56" s="77">
        <f t="shared" si="2"/>
        <v>0.1666666667</v>
      </c>
      <c r="H56" s="78">
        <f>A!$B$3 * 3</f>
        <v>224.9868</v>
      </c>
      <c r="I56" s="78">
        <f>A!$B$2*E56</f>
        <v>0</v>
      </c>
      <c r="J56" s="78">
        <f>F56 * (D56*I56-(B!$B$3*(G56+B56/H56)^(1/2)))</f>
        <v>-0.463512628</v>
      </c>
      <c r="K56" s="79">
        <f>F56 * ((D56+L56)*I56-(B!$B$3*(G56+(B56+J56)/H56)^(1/2)))</f>
        <v>-0.4612849221</v>
      </c>
      <c r="L56" s="78">
        <f>F56 * (B56*(A!$B$8-D56)/(A!$B$12*A!$B$10))</f>
        <v>0.001322872796</v>
      </c>
      <c r="M56" s="78">
        <f>F56 * ((B56+J56)*(A!$B$8-(D56+L56))/(A!$B$12*A!$B$10))</f>
        <v>0.001258951546</v>
      </c>
      <c r="O56" s="9">
        <f t="shared" si="8"/>
        <v>0.003583166359</v>
      </c>
      <c r="Q56" s="27">
        <f t="shared" si="9"/>
        <v>1.566666667</v>
      </c>
      <c r="R56" s="37" t="s">
        <v>194</v>
      </c>
      <c r="S56" s="9">
        <f>S55+W55*(U55*Z55-(B!$B$3*(X55+S55/Y55)^(1/2)))</f>
        <v>10.80041538</v>
      </c>
      <c r="T56" s="37" t="s">
        <v>195</v>
      </c>
      <c r="U56" s="36">
        <f>U55+(W55*S55*(A!$B$8-U55)/(A!$B$12*A!$B$10))</f>
        <v>0.6716561792</v>
      </c>
      <c r="V56" s="4">
        <v>0.0</v>
      </c>
      <c r="W56" s="45">
        <f t="shared" si="4"/>
        <v>0.03333333333</v>
      </c>
      <c r="X56" s="40">
        <f t="shared" si="5"/>
        <v>0.1666666667</v>
      </c>
      <c r="Y56" s="4">
        <f>A!$B$3 * 3</f>
        <v>224.9868</v>
      </c>
      <c r="Z56" s="4">
        <f>A!$B$2*V56</f>
        <v>0</v>
      </c>
    </row>
    <row r="57">
      <c r="A57" s="70" t="s">
        <v>196</v>
      </c>
      <c r="B57" s="78">
        <f t="shared" si="6"/>
        <v>10.37685546</v>
      </c>
      <c r="C57" s="70" t="s">
        <v>197</v>
      </c>
      <c r="D57" s="80">
        <f t="shared" si="7"/>
        <v>0.6734408497</v>
      </c>
      <c r="E57" s="86">
        <v>0.0</v>
      </c>
      <c r="F57" s="82">
        <f t="shared" si="1"/>
        <v>0.03333333333</v>
      </c>
      <c r="G57" s="77">
        <f t="shared" si="2"/>
        <v>0.1666666667</v>
      </c>
      <c r="H57" s="78">
        <f>A!$B$3 * 3</f>
        <v>224.9868</v>
      </c>
      <c r="I57" s="78">
        <f>A!$B$2*E57</f>
        <v>0</v>
      </c>
      <c r="J57" s="78">
        <f>F57 * (D57*I57-(B!$B$3*(G57+B57/H57)^(1/2)))</f>
        <v>-0.4612902883</v>
      </c>
      <c r="K57" s="79">
        <f>F57 * ((D57+L57)*I57-(B!$B$3*(G57+(B57+J57)/H57)^(1/2)))</f>
        <v>-0.4590625565</v>
      </c>
      <c r="L57" s="78">
        <f>F57 * (B57*(A!$B$8-D57)/(A!$B$12*A!$B$10))</f>
        <v>0.001259264341</v>
      </c>
      <c r="M57" s="78">
        <f>F57 * ((B57+J57)*(A!$B$8-(D57+L57))/(A!$B$12*A!$B$10))</f>
        <v>0.001196597183</v>
      </c>
      <c r="O57" s="9">
        <f t="shared" si="8"/>
        <v>0.003832225523</v>
      </c>
      <c r="Q57" s="27">
        <f t="shared" si="9"/>
        <v>1.6</v>
      </c>
      <c r="R57" s="37" t="s">
        <v>196</v>
      </c>
      <c r="S57" s="9">
        <f>S56+W56*(U56*Z56-(B!$B$3*(X56+S56/Y56)^(1/2)))</f>
        <v>10.33708901</v>
      </c>
      <c r="T57" s="37" t="s">
        <v>197</v>
      </c>
      <c r="U57" s="36">
        <f>U56+(W56*S56*(A!$B$8-U56)/(A!$B$12*A!$B$10))</f>
        <v>0.6729771684</v>
      </c>
      <c r="V57" s="4">
        <v>0.0</v>
      </c>
      <c r="W57" s="45">
        <f t="shared" si="4"/>
        <v>0.03333333333</v>
      </c>
      <c r="X57" s="40">
        <f t="shared" si="5"/>
        <v>0.1666666667</v>
      </c>
      <c r="Y57" s="4">
        <f>A!$B$3 * 3</f>
        <v>224.9868</v>
      </c>
      <c r="Z57" s="4">
        <f>A!$B$2*V57</f>
        <v>0</v>
      </c>
    </row>
    <row r="58">
      <c r="A58" s="70" t="s">
        <v>198</v>
      </c>
      <c r="B58" s="78">
        <f t="shared" si="6"/>
        <v>9.916679036</v>
      </c>
      <c r="C58" s="70" t="s">
        <v>199</v>
      </c>
      <c r="D58" s="80">
        <f t="shared" si="7"/>
        <v>0.6746687804</v>
      </c>
      <c r="E58" s="86">
        <v>0.0</v>
      </c>
      <c r="F58" s="82">
        <f t="shared" si="1"/>
        <v>0.03333333333</v>
      </c>
      <c r="G58" s="77">
        <f t="shared" si="2"/>
        <v>0.1666666667</v>
      </c>
      <c r="H58" s="78">
        <f>A!$B$3 * 3</f>
        <v>224.9868</v>
      </c>
      <c r="I58" s="78">
        <f>A!$B$2*E58</f>
        <v>0</v>
      </c>
      <c r="J58" s="78">
        <f>F58 * (D58*I58-(B!$B$3*(G58+B58/H58)^(1/2)))</f>
        <v>-0.4590679487</v>
      </c>
      <c r="K58" s="79">
        <f>F58 * ((D58+L58)*I58-(B!$B$3*(G58+(B58+J58)/H58)^(1/2)))</f>
        <v>-0.4568401907</v>
      </c>
      <c r="L58" s="78">
        <f>F58 * (B58*(A!$B$8-D58)/(A!$B$12*A!$B$10))</f>
        <v>0.001196898038</v>
      </c>
      <c r="M58" s="78">
        <f>F58 * ((B58+J58)*(A!$B$8-(D58+L58))/(A!$B$12*A!$B$10))</f>
        <v>0.001135427338</v>
      </c>
      <c r="O58" s="9">
        <f t="shared" si="8"/>
        <v>0.004103056474</v>
      </c>
      <c r="Q58" s="27">
        <f t="shared" si="9"/>
        <v>1.633333333</v>
      </c>
      <c r="R58" s="37" t="s">
        <v>198</v>
      </c>
      <c r="S58" s="9">
        <f>S57+W57*(U57*Z57-(B!$B$3*(X57+S57/Y57)^(1/2)))</f>
        <v>9.875990342</v>
      </c>
      <c r="T58" s="37" t="s">
        <v>199</v>
      </c>
      <c r="U58" s="36">
        <f>U57+(W57*S57*(A!$B$8-U57)/(A!$B$12*A!$B$10))</f>
        <v>0.6742341743</v>
      </c>
      <c r="V58" s="4">
        <v>0.0</v>
      </c>
      <c r="W58" s="45">
        <f t="shared" si="4"/>
        <v>0.03333333333</v>
      </c>
      <c r="X58" s="40">
        <f t="shared" si="5"/>
        <v>0.1666666667</v>
      </c>
      <c r="Y58" s="4">
        <f>A!$B$3 * 3</f>
        <v>224.9868</v>
      </c>
      <c r="Z58" s="4">
        <f>A!$B$2*V58</f>
        <v>0</v>
      </c>
    </row>
    <row r="59">
      <c r="A59" s="70" t="s">
        <v>200</v>
      </c>
      <c r="B59" s="78">
        <f t="shared" si="6"/>
        <v>9.458724966</v>
      </c>
      <c r="C59" s="70" t="s">
        <v>201</v>
      </c>
      <c r="D59" s="80">
        <f t="shared" si="7"/>
        <v>0.6758349431</v>
      </c>
      <c r="E59" s="86">
        <v>0.0</v>
      </c>
      <c r="F59" s="82">
        <f t="shared" si="1"/>
        <v>0.03333333333</v>
      </c>
      <c r="G59" s="77">
        <f t="shared" si="2"/>
        <v>0.1666666667</v>
      </c>
      <c r="H59" s="78">
        <f>A!$B$3 * 3</f>
        <v>224.9868</v>
      </c>
      <c r="I59" s="78">
        <f>A!$B$2*E59</f>
        <v>0</v>
      </c>
      <c r="J59" s="78">
        <f>F59 * (D59*I59-(B!$B$3*(G59+B59/H59)^(1/2)))</f>
        <v>-0.4568456093</v>
      </c>
      <c r="K59" s="79">
        <f>F59 * ((D59+L59)*I59-(B!$B$3*(G59+(B59+J59)/H59)^(1/2)))</f>
        <v>-0.4546178248</v>
      </c>
      <c r="L59" s="78">
        <f>F59 * (B59*(A!$B$8-D59)/(A!$B$12*A!$B$10))</f>
        <v>0.001135716783</v>
      </c>
      <c r="M59" s="78">
        <f>F59 * ((B59+J59)*(A!$B$8-(D59+L59))/(A!$B$12*A!$B$10))</f>
        <v>0.001075386842</v>
      </c>
      <c r="O59" s="9">
        <f t="shared" si="8"/>
        <v>0.004398643223</v>
      </c>
      <c r="Q59" s="27">
        <f t="shared" si="9"/>
        <v>1.666666667</v>
      </c>
      <c r="R59" s="37" t="s">
        <v>200</v>
      </c>
      <c r="S59" s="9">
        <f>S58+W58*(U58*Z58-(B!$B$3*(X58+S58/Y58)^(1/2)))</f>
        <v>9.41711941</v>
      </c>
      <c r="T59" s="37" t="s">
        <v>201</v>
      </c>
      <c r="U59" s="36">
        <f>U58+(W58*S58*(A!$B$8-U58)/(A!$B$12*A!$B$10))</f>
        <v>0.6754284604</v>
      </c>
      <c r="V59" s="4">
        <v>0.0</v>
      </c>
      <c r="W59" s="45">
        <f t="shared" si="4"/>
        <v>0.03333333333</v>
      </c>
      <c r="X59" s="40">
        <f t="shared" si="5"/>
        <v>0.1666666667</v>
      </c>
      <c r="Y59" s="4">
        <f>A!$B$3 * 3</f>
        <v>224.9868</v>
      </c>
      <c r="Z59" s="4">
        <f>A!$B$2*V59</f>
        <v>0</v>
      </c>
    </row>
    <row r="60">
      <c r="A60" s="70" t="s">
        <v>202</v>
      </c>
      <c r="B60" s="78">
        <f t="shared" si="6"/>
        <v>9.002993249</v>
      </c>
      <c r="C60" s="70" t="s">
        <v>203</v>
      </c>
      <c r="D60" s="80">
        <f t="shared" si="7"/>
        <v>0.6769404949</v>
      </c>
      <c r="E60" s="86">
        <v>0.0</v>
      </c>
      <c r="F60" s="82">
        <f t="shared" si="1"/>
        <v>0.03333333333</v>
      </c>
      <c r="G60" s="77">
        <f t="shared" si="2"/>
        <v>0.1666666667</v>
      </c>
      <c r="H60" s="78">
        <f>A!$B$3 * 3</f>
        <v>224.9868</v>
      </c>
      <c r="I60" s="78">
        <f>A!$B$2*E60</f>
        <v>0</v>
      </c>
      <c r="J60" s="78">
        <f>F60 * (D60*I60-(B!$B$3*(G60+B60/H60)^(1/2)))</f>
        <v>-0.45462327</v>
      </c>
      <c r="K60" s="79">
        <f>F60 * ((D60+L60)*I60-(B!$B$3*(G60+(B60+J60)/H60)^(1/2)))</f>
        <v>-0.4523954588</v>
      </c>
      <c r="L60" s="78">
        <f>F60 * (B60*(A!$B$8-D60)/(A!$B$12*A!$B$10))</f>
        <v>0.001075665376</v>
      </c>
      <c r="M60" s="78">
        <f>F60 * ((B60+J60)*(A!$B$8-(D60+L60))/(A!$B$12*A!$B$10))</f>
        <v>0.001016422337</v>
      </c>
      <c r="O60" s="9">
        <f t="shared" si="8"/>
        <v>0.00472254171</v>
      </c>
      <c r="Q60" s="27">
        <f t="shared" si="9"/>
        <v>1.7</v>
      </c>
      <c r="R60" s="37" t="s">
        <v>202</v>
      </c>
      <c r="S60" s="9">
        <f>S59+W59*(U59*Z59-(B!$B$3*(X59+S59/Y59)^(1/2)))</f>
        <v>8.960476238</v>
      </c>
      <c r="T60" s="37" t="s">
        <v>203</v>
      </c>
      <c r="U60" s="36">
        <f>U59+(W59*S59*(A!$B$8-U59)/(A!$B$12*A!$B$10))</f>
        <v>0.6765612319</v>
      </c>
      <c r="V60" s="4">
        <v>0.0</v>
      </c>
      <c r="W60" s="45">
        <f t="shared" si="4"/>
        <v>0.03333333333</v>
      </c>
      <c r="X60" s="40">
        <f t="shared" si="5"/>
        <v>0.1666666667</v>
      </c>
      <c r="Y60" s="4">
        <f>A!$B$3 * 3</f>
        <v>224.9868</v>
      </c>
      <c r="Z60" s="4">
        <f>A!$B$2*V60</f>
        <v>0</v>
      </c>
    </row>
    <row r="61">
      <c r="A61" s="70" t="s">
        <v>204</v>
      </c>
      <c r="B61" s="78">
        <f t="shared" si="6"/>
        <v>8.549483885</v>
      </c>
      <c r="C61" s="70" t="s">
        <v>205</v>
      </c>
      <c r="D61" s="80">
        <f t="shared" si="7"/>
        <v>0.6779865388</v>
      </c>
      <c r="E61" s="86">
        <v>0.0</v>
      </c>
      <c r="F61" s="82">
        <f t="shared" si="1"/>
        <v>0.03333333333</v>
      </c>
      <c r="G61" s="77">
        <f t="shared" si="2"/>
        <v>0.1666666667</v>
      </c>
      <c r="H61" s="78">
        <f>A!$B$3 * 3</f>
        <v>224.9868</v>
      </c>
      <c r="I61" s="78">
        <f>A!$B$2*E61</f>
        <v>0</v>
      </c>
      <c r="J61" s="78">
        <f>F61 * (D61*I61-(B!$B$3*(G61+B61/H61)^(1/2)))</f>
        <v>-0.4524009308</v>
      </c>
      <c r="K61" s="79">
        <f>F61 * ((D61+L61)*I61-(B!$B$3*(G61+(B61+J61)/H61)^(1/2)))</f>
        <v>-0.4501730927</v>
      </c>
      <c r="L61" s="78">
        <f>F61 * (B61*(A!$B$8-D61)/(A!$B$12*A!$B$10))</f>
        <v>0.001016690432</v>
      </c>
      <c r="M61" s="78">
        <f>F61 * ((B61+J61)*(A!$B$8-(D61+L61))/(A!$B$12*A!$B$10))</f>
        <v>0.0009584821893</v>
      </c>
      <c r="O61" s="9">
        <f t="shared" si="8"/>
        <v>0.005079023739</v>
      </c>
      <c r="Q61" s="27">
        <f t="shared" si="9"/>
        <v>1.733333333</v>
      </c>
      <c r="R61" s="37" t="s">
        <v>204</v>
      </c>
      <c r="S61" s="9">
        <f>S60+W60*(U60*Z60-(B!$B$3*(X60+S60/Y60)^(1/2)))</f>
        <v>8.506060853</v>
      </c>
      <c r="T61" s="37" t="s">
        <v>205</v>
      </c>
      <c r="U61" s="36">
        <f>U60+(W60*S60*(A!$B$8-U60)/(A!$B$12*A!$B$10))</f>
        <v>0.6776336377</v>
      </c>
      <c r="V61" s="4">
        <v>0.0</v>
      </c>
      <c r="W61" s="45">
        <f t="shared" si="4"/>
        <v>0.03333333333</v>
      </c>
      <c r="X61" s="40">
        <f t="shared" si="5"/>
        <v>0.1666666667</v>
      </c>
      <c r="Y61" s="4">
        <f>A!$B$3 * 3</f>
        <v>224.9868</v>
      </c>
      <c r="Z61" s="4">
        <f>A!$B$2*V61</f>
        <v>0</v>
      </c>
    </row>
    <row r="62">
      <c r="A62" s="70" t="s">
        <v>206</v>
      </c>
      <c r="B62" s="78">
        <f t="shared" si="6"/>
        <v>8.098196873</v>
      </c>
      <c r="C62" s="70" t="s">
        <v>207</v>
      </c>
      <c r="D62" s="80">
        <f t="shared" si="7"/>
        <v>0.6789741251</v>
      </c>
      <c r="E62" s="86">
        <v>0.0</v>
      </c>
      <c r="F62" s="82">
        <f t="shared" si="1"/>
        <v>0.03333333333</v>
      </c>
      <c r="G62" s="77">
        <f t="shared" si="2"/>
        <v>0.1666666667</v>
      </c>
      <c r="H62" s="78">
        <f>A!$B$3 * 3</f>
        <v>224.9868</v>
      </c>
      <c r="I62" s="78">
        <f>A!$B$2*E62</f>
        <v>0</v>
      </c>
      <c r="J62" s="78">
        <f>F62 * (D62*I62-(B!$B$3*(G62+B62/H62)^(1/2)))</f>
        <v>-0.4501785917</v>
      </c>
      <c r="K62" s="79">
        <f>F62 * ((D62+L62)*I62-(B!$B$3*(G62+(B62+J62)/H62)^(1/2)))</f>
        <v>-0.4479507264</v>
      </c>
      <c r="L62" s="78">
        <f>F62 * (B62*(A!$B$8-D62)/(A!$B$12*A!$B$10))</f>
        <v>0.0009587402926</v>
      </c>
      <c r="M62" s="78">
        <f>F62 * ((B62+J62)*(A!$B$8-(D62+L62))/(A!$B$12*A!$B$10))</f>
        <v>0.0009015164109</v>
      </c>
      <c r="O62" s="9">
        <f t="shared" si="8"/>
        <v>0.00547326668</v>
      </c>
      <c r="Q62" s="27">
        <f t="shared" si="9"/>
        <v>1.766666667</v>
      </c>
      <c r="R62" s="37" t="s">
        <v>206</v>
      </c>
      <c r="S62" s="9">
        <f>S61+W61*(U61*Z61-(B!$B$3*(X61+S61/Y61)^(1/2)))</f>
        <v>8.053873282</v>
      </c>
      <c r="T62" s="37" t="s">
        <v>207</v>
      </c>
      <c r="U62" s="36">
        <f>U61+(W61*S61*(A!$B$8-U61)/(A!$B$12*A!$B$10))</f>
        <v>0.6786467722</v>
      </c>
      <c r="V62" s="4">
        <v>0.0</v>
      </c>
      <c r="W62" s="45">
        <f t="shared" si="4"/>
        <v>0.03333333333</v>
      </c>
      <c r="X62" s="40">
        <f t="shared" si="5"/>
        <v>0.1666666667</v>
      </c>
      <c r="Y62" s="4">
        <f>A!$B$3 * 3</f>
        <v>224.9868</v>
      </c>
      <c r="Z62" s="4">
        <f>A!$B$2*V62</f>
        <v>0</v>
      </c>
    </row>
    <row r="63">
      <c r="A63" s="70" t="s">
        <v>208</v>
      </c>
      <c r="B63" s="78">
        <f t="shared" si="6"/>
        <v>7.649132214</v>
      </c>
      <c r="C63" s="70" t="s">
        <v>209</v>
      </c>
      <c r="D63" s="80">
        <f t="shared" si="7"/>
        <v>0.6799042535</v>
      </c>
      <c r="E63" s="86">
        <v>0.0</v>
      </c>
      <c r="F63" s="82">
        <f t="shared" si="1"/>
        <v>0.03333333333</v>
      </c>
      <c r="G63" s="77">
        <f t="shared" si="2"/>
        <v>0.1666666667</v>
      </c>
      <c r="H63" s="78">
        <f>A!$B$3 * 3</f>
        <v>224.9868</v>
      </c>
      <c r="I63" s="78">
        <f>A!$B$2*E63</f>
        <v>0</v>
      </c>
      <c r="J63" s="78">
        <f>F63 * (D63*I63-(B!$B$3*(G63+B63/H63)^(1/2)))</f>
        <v>-0.4479562528</v>
      </c>
      <c r="K63" s="79">
        <f>F63 * ((D63+L63)*I63-(B!$B$3*(G63+(B63+J63)/H63)^(1/2)))</f>
        <v>-0.44572836</v>
      </c>
      <c r="L63" s="78">
        <f>F63 * (B63*(A!$B$8-D63)/(A!$B$12*A!$B$10))</f>
        <v>0.000901764944</v>
      </c>
      <c r="M63" s="78">
        <f>F63 * ((B63+J63)*(A!$B$8-(D63+L63))/(A!$B$12*A!$B$10))</f>
        <v>0.000845476575</v>
      </c>
      <c r="O63" s="9">
        <f t="shared" si="8"/>
        <v>0.00591160688</v>
      </c>
      <c r="Q63" s="27">
        <f t="shared" si="9"/>
        <v>1.8</v>
      </c>
      <c r="R63" s="37" t="s">
        <v>208</v>
      </c>
      <c r="S63" s="9">
        <f>S62+W62*(U62*Z62-(B!$B$3*(X62+S62/Y62)^(1/2)))</f>
        <v>7.603913551</v>
      </c>
      <c r="T63" s="37" t="s">
        <v>209</v>
      </c>
      <c r="U63" s="36">
        <f>U62+(W62*S62*(A!$B$8-U62)/(A!$B$12*A!$B$10))</f>
        <v>0.6796016773</v>
      </c>
      <c r="V63" s="4">
        <v>0.0</v>
      </c>
      <c r="W63" s="45">
        <f t="shared" si="4"/>
        <v>0.03333333333</v>
      </c>
      <c r="X63" s="40">
        <f t="shared" si="5"/>
        <v>0.1666666667</v>
      </c>
      <c r="Y63" s="4">
        <f>A!$B$3 * 3</f>
        <v>224.9868</v>
      </c>
      <c r="Z63" s="4">
        <f>A!$B$2*V63</f>
        <v>0</v>
      </c>
    </row>
    <row r="64">
      <c r="A64" s="70" t="s">
        <v>210</v>
      </c>
      <c r="B64" s="78">
        <f t="shared" si="6"/>
        <v>7.202289908</v>
      </c>
      <c r="C64" s="70" t="s">
        <v>211</v>
      </c>
      <c r="D64" s="80">
        <f t="shared" si="7"/>
        <v>0.6807778742</v>
      </c>
      <c r="E64" s="86">
        <v>0.0</v>
      </c>
      <c r="F64" s="82">
        <f t="shared" si="1"/>
        <v>0.03333333333</v>
      </c>
      <c r="G64" s="77">
        <f t="shared" si="2"/>
        <v>0.1666666667</v>
      </c>
      <c r="H64" s="78">
        <f>A!$B$3 * 3</f>
        <v>224.9868</v>
      </c>
      <c r="I64" s="78">
        <f>A!$B$2*E64</f>
        <v>0</v>
      </c>
      <c r="J64" s="78">
        <f>F64 * (D64*I64-(B!$B$3*(G64+B64/H64)^(1/2)))</f>
        <v>-0.445733914</v>
      </c>
      <c r="K64" s="79">
        <f>F64 * ((D64+L64)*I64-(B!$B$3*(G64+(B64+J64)/H64)^(1/2)))</f>
        <v>-0.4435059935</v>
      </c>
      <c r="L64" s="78">
        <f>F64 * (B64*(A!$B$8-D64)/(A!$B$12*A!$B$10))</f>
        <v>0.0008457159361</v>
      </c>
      <c r="M64" s="78">
        <f>F64 * ((B64+J64)*(A!$B$8-(D64+L64))/(A!$B$12*A!$B$10))</f>
        <v>0.0007903157425</v>
      </c>
      <c r="O64" s="9">
        <f t="shared" si="8"/>
        <v>0.006401883208</v>
      </c>
      <c r="Q64" s="27">
        <f t="shared" si="9"/>
        <v>1.833333333</v>
      </c>
      <c r="R64" s="37" t="s">
        <v>210</v>
      </c>
      <c r="S64" s="9">
        <f>S63+W63*(U63*Z63-(B!$B$3*(X63+S63/Y63)^(1/2)))</f>
        <v>7.156181689</v>
      </c>
      <c r="T64" s="37" t="s">
        <v>211</v>
      </c>
      <c r="U64" s="36">
        <f>U63+(W63*S63*(A!$B$8-U63)/(A!$B$12*A!$B$10))</f>
        <v>0.6804993437</v>
      </c>
      <c r="V64" s="4">
        <v>0.0</v>
      </c>
      <c r="W64" s="45">
        <f t="shared" si="4"/>
        <v>0.03333333333</v>
      </c>
      <c r="X64" s="40">
        <f t="shared" si="5"/>
        <v>0.1666666667</v>
      </c>
      <c r="Y64" s="4">
        <f>A!$B$3 * 3</f>
        <v>224.9868</v>
      </c>
      <c r="Z64" s="4">
        <f>A!$B$2*V64</f>
        <v>0</v>
      </c>
    </row>
    <row r="65">
      <c r="A65" s="70" t="s">
        <v>212</v>
      </c>
      <c r="B65" s="78">
        <f t="shared" si="6"/>
        <v>6.757669954</v>
      </c>
      <c r="C65" s="70" t="s">
        <v>213</v>
      </c>
      <c r="D65" s="80">
        <f t="shared" si="7"/>
        <v>0.6815958901</v>
      </c>
      <c r="E65" s="86">
        <v>0.0</v>
      </c>
      <c r="F65" s="82">
        <f t="shared" si="1"/>
        <v>0.03333333333</v>
      </c>
      <c r="G65" s="77">
        <f t="shared" si="2"/>
        <v>0.1666666667</v>
      </c>
      <c r="H65" s="78">
        <f>A!$B$3 * 3</f>
        <v>224.9868</v>
      </c>
      <c r="I65" s="78">
        <f>A!$B$2*E65</f>
        <v>0</v>
      </c>
      <c r="J65" s="78">
        <f>F65 * (D65*I65-(B!$B$3*(G65+B65/H65)^(1/2)))</f>
        <v>-0.4435115753</v>
      </c>
      <c r="K65" s="79">
        <f>F65 * ((D65+L65)*I65-(B!$B$3*(G65+(B65+J65)/H65)^(1/2)))</f>
        <v>-0.4412836268</v>
      </c>
      <c r="L65" s="78">
        <f>F65 * (B65*(A!$B$8-D65)/(A!$B$12*A!$B$10))</f>
        <v>0.0007905463073</v>
      </c>
      <c r="M65" s="78">
        <f>F65 * ((B65+J65)*(A!$B$8-(D65+L65))/(A!$B$12*A!$B$10))</f>
        <v>0.000735988389</v>
      </c>
      <c r="O65" s="9">
        <f t="shared" si="8"/>
        <v>0.006953910511</v>
      </c>
      <c r="Q65" s="27">
        <f t="shared" si="9"/>
        <v>1.866666667</v>
      </c>
      <c r="R65" s="37" t="s">
        <v>212</v>
      </c>
      <c r="S65" s="9">
        <f>S64+W64*(U64*Z64-(B!$B$3*(X64+S64/Y64)^(1/2)))</f>
        <v>6.710677722</v>
      </c>
      <c r="T65" s="37" t="s">
        <v>213</v>
      </c>
      <c r="U65" s="36">
        <f>U64+(W64*S64*(A!$B$8-U64)/(A!$B$12*A!$B$10))</f>
        <v>0.6813407131</v>
      </c>
      <c r="V65" s="4">
        <v>0.0</v>
      </c>
      <c r="W65" s="45">
        <f t="shared" si="4"/>
        <v>0.03333333333</v>
      </c>
      <c r="X65" s="40">
        <f t="shared" si="5"/>
        <v>0.1666666667</v>
      </c>
      <c r="Y65" s="4">
        <f>A!$B$3 * 3</f>
        <v>224.9868</v>
      </c>
      <c r="Z65" s="4">
        <f>A!$B$2*V65</f>
        <v>0</v>
      </c>
    </row>
    <row r="66">
      <c r="A66" s="70" t="s">
        <v>214</v>
      </c>
      <c r="B66" s="78">
        <f t="shared" si="6"/>
        <v>6.315272353</v>
      </c>
      <c r="C66" s="70" t="s">
        <v>215</v>
      </c>
      <c r="D66" s="80">
        <f t="shared" si="7"/>
        <v>0.6823591574</v>
      </c>
      <c r="E66" s="86">
        <v>0.0</v>
      </c>
      <c r="F66" s="82">
        <f t="shared" si="1"/>
        <v>0.03333333333</v>
      </c>
      <c r="G66" s="77">
        <f t="shared" si="2"/>
        <v>0.1666666667</v>
      </c>
      <c r="H66" s="78">
        <f>A!$B$3 * 3</f>
        <v>224.9868</v>
      </c>
      <c r="I66" s="78">
        <f>A!$B$2*E66</f>
        <v>0</v>
      </c>
      <c r="J66" s="78">
        <f>F66 * (D66*I66-(B!$B$3*(G66+B66/H66)^(1/2)))</f>
        <v>-0.4412892368</v>
      </c>
      <c r="K66" s="79">
        <f>F66 * ((D66+L66)*I66-(B!$B$3*(G66+(B66+J66)/H66)^(1/2)))</f>
        <v>-0.4390612599</v>
      </c>
      <c r="L66" s="78">
        <f>F66 * (B66*(A!$B$8-D66)/(A!$B$12*A!$B$10))</f>
        <v>0.0007362105117</v>
      </c>
      <c r="M66" s="78">
        <f>F66 * ((B66+J66)*(A!$B$8-(D66+L66))/(A!$B$12*A!$B$10))</f>
        <v>0.000682450335</v>
      </c>
      <c r="O66" s="9">
        <f t="shared" si="8"/>
        <v>0.007580144134</v>
      </c>
      <c r="Q66" s="27">
        <f t="shared" si="9"/>
        <v>1.9</v>
      </c>
      <c r="R66" s="37" t="s">
        <v>214</v>
      </c>
      <c r="S66" s="9">
        <f>S65+W65*(U65*Z65-(B!$B$3*(X65+S65/Y65)^(1/2)))</f>
        <v>6.267401678</v>
      </c>
      <c r="T66" s="37" t="s">
        <v>215</v>
      </c>
      <c r="U66" s="36">
        <f>U65+(W65*S65*(A!$B$8-U65)/(A!$B$12*A!$B$10))</f>
        <v>0.6821266793</v>
      </c>
      <c r="V66" s="4">
        <v>0.0</v>
      </c>
      <c r="W66" s="45">
        <f t="shared" si="4"/>
        <v>0.03333333333</v>
      </c>
      <c r="X66" s="40">
        <f t="shared" si="5"/>
        <v>0.1666666667</v>
      </c>
      <c r="Y66" s="4">
        <f>A!$B$3 * 3</f>
        <v>224.9868</v>
      </c>
      <c r="Z66" s="4">
        <f>A!$B$2*V66</f>
        <v>0</v>
      </c>
    </row>
    <row r="67">
      <c r="A67" s="70" t="s">
        <v>216</v>
      </c>
      <c r="B67" s="78">
        <f t="shared" si="6"/>
        <v>5.875097104</v>
      </c>
      <c r="C67" s="70" t="s">
        <v>217</v>
      </c>
      <c r="D67" s="80">
        <f t="shared" si="7"/>
        <v>0.6830684878</v>
      </c>
      <c r="E67" s="86">
        <v>0.0</v>
      </c>
      <c r="F67" s="82">
        <f t="shared" si="1"/>
        <v>0.03333333333</v>
      </c>
      <c r="G67" s="77">
        <f t="shared" si="2"/>
        <v>0.1666666667</v>
      </c>
      <c r="H67" s="78">
        <f>A!$B$3 * 3</f>
        <v>224.9868</v>
      </c>
      <c r="I67" s="78">
        <f>A!$B$2*E67</f>
        <v>0</v>
      </c>
      <c r="J67" s="78">
        <f>F67 * (D67*I67-(B!$B$3*(G67+B67/H67)^(1/2)))</f>
        <v>-0.4390668985</v>
      </c>
      <c r="K67" s="79">
        <f>F67 * ((D67+L67)*I67-(B!$B$3*(G67+(B67+J67)/H67)^(1/2)))</f>
        <v>-0.4368388929</v>
      </c>
      <c r="L67" s="78">
        <f>F67 * (B67*(A!$B$8-D67)/(A!$B$12*A!$B$10))</f>
        <v>0.0006826643495</v>
      </c>
      <c r="M67" s="78">
        <f>F67 * ((B67+J67)*(A!$B$8-(D67+L67))/(A!$B$12*A!$B$10))</f>
        <v>0.0006296586795</v>
      </c>
      <c r="O67" s="9">
        <f t="shared" si="8"/>
        <v>0.008296631951</v>
      </c>
      <c r="Q67" s="27">
        <f t="shared" si="9"/>
        <v>1.933333333</v>
      </c>
      <c r="R67" s="37" t="s">
        <v>216</v>
      </c>
      <c r="S67" s="9">
        <f>S66+W66*(U66*Z66-(B!$B$3*(X66+S66/Y66)^(1/2)))</f>
        <v>5.826353586</v>
      </c>
      <c r="T67" s="37" t="s">
        <v>217</v>
      </c>
      <c r="U67" s="36">
        <f>U66+(W66*S66*(A!$B$8-U66)/(A!$B$12*A!$B$10))</f>
        <v>0.6828580896</v>
      </c>
      <c r="V67" s="4">
        <v>0.0</v>
      </c>
      <c r="W67" s="45">
        <f t="shared" si="4"/>
        <v>0.03333333333</v>
      </c>
      <c r="X67" s="40">
        <f t="shared" si="5"/>
        <v>0.1666666667</v>
      </c>
      <c r="Y67" s="4">
        <f>A!$B$3 * 3</f>
        <v>224.9868</v>
      </c>
      <c r="Z67" s="4">
        <f>A!$B$2*V67</f>
        <v>0</v>
      </c>
    </row>
    <row r="68">
      <c r="A68" s="70" t="s">
        <v>218</v>
      </c>
      <c r="B68" s="78">
        <f t="shared" si="6"/>
        <v>5.437144209</v>
      </c>
      <c r="C68" s="70" t="s">
        <v>219</v>
      </c>
      <c r="D68" s="80">
        <f t="shared" si="7"/>
        <v>0.6837246493</v>
      </c>
      <c r="E68" s="86">
        <v>0.0</v>
      </c>
      <c r="F68" s="82">
        <f t="shared" si="1"/>
        <v>0.03333333333</v>
      </c>
      <c r="G68" s="77">
        <f t="shared" si="2"/>
        <v>0.1666666667</v>
      </c>
      <c r="H68" s="78">
        <f>A!$B$3 * 3</f>
        <v>224.9868</v>
      </c>
      <c r="I68" s="78">
        <f>A!$B$2*E68</f>
        <v>0</v>
      </c>
      <c r="J68" s="78">
        <f>F68 * (D68*I68-(B!$B$3*(G68+B68/H68)^(1/2)))</f>
        <v>-0.4368445602</v>
      </c>
      <c r="K68" s="79">
        <f>F68 * ((D68+L68)*I68-(B!$B$3*(G68+(B68+J68)/H68)^(1/2)))</f>
        <v>-0.4346165258</v>
      </c>
      <c r="L68" s="78">
        <f>F68 * (B68*(A!$B$8-D68)/(A!$B$12*A!$B$10))</f>
        <v>0.0006298649001</v>
      </c>
      <c r="M68" s="78">
        <f>F68 * ((B68+J68)*(A!$B$8-(D68+L68))/(A!$B$12*A!$B$10))</f>
        <v>0.0005775717363</v>
      </c>
      <c r="O68" s="9">
        <f t="shared" si="8"/>
        <v>0.009124410317</v>
      </c>
      <c r="Q68" s="27">
        <f t="shared" si="9"/>
        <v>1.966666667</v>
      </c>
      <c r="R68" s="37" t="s">
        <v>218</v>
      </c>
      <c r="S68" s="9">
        <f>S67+W67*(U67*Z67-(B!$B$3*(X67+S67/Y67)^(1/2)))</f>
        <v>5.387533474</v>
      </c>
      <c r="T68" s="37" t="s">
        <v>219</v>
      </c>
      <c r="U68" s="36">
        <f>U67+(W67*S67*(A!$B$8-U67)/(A!$B$12*A!$B$10))</f>
        <v>0.6835357468</v>
      </c>
      <c r="V68" s="4">
        <v>0.0</v>
      </c>
      <c r="W68" s="45">
        <f t="shared" si="4"/>
        <v>0.03333333333</v>
      </c>
      <c r="X68" s="40">
        <f t="shared" si="5"/>
        <v>0.1666666667</v>
      </c>
      <c r="Y68" s="4">
        <f>A!$B$3 * 3</f>
        <v>224.9868</v>
      </c>
      <c r="Z68" s="4">
        <f>A!$B$2*V68</f>
        <v>0</v>
      </c>
    </row>
    <row r="69">
      <c r="A69" s="70" t="s">
        <v>220</v>
      </c>
      <c r="B69" s="78">
        <f t="shared" si="6"/>
        <v>5.001413666</v>
      </c>
      <c r="C69" s="70" t="s">
        <v>221</v>
      </c>
      <c r="D69" s="80">
        <f t="shared" si="7"/>
        <v>0.6843283677</v>
      </c>
      <c r="E69" s="86">
        <v>0.0</v>
      </c>
      <c r="F69" s="82">
        <f t="shared" si="1"/>
        <v>0.03333333333</v>
      </c>
      <c r="G69" s="77">
        <f t="shared" si="2"/>
        <v>0.1666666667</v>
      </c>
      <c r="H69" s="78">
        <f>A!$B$3 * 3</f>
        <v>224.9868</v>
      </c>
      <c r="I69" s="78">
        <f>A!$B$2*E69</f>
        <v>0</v>
      </c>
      <c r="J69" s="78">
        <f>F69 * (D69*I69-(B!$B$3*(G69+B69/H69)^(1/2)))</f>
        <v>-0.4346222222</v>
      </c>
      <c r="K69" s="79">
        <f>F69 * ((D69+L69)*I69-(B!$B$3*(G69+(B69+J69)/H69)^(1/2)))</f>
        <v>-0.4323941585</v>
      </c>
      <c r="L69" s="78">
        <f>F69 * (B69*(A!$B$8-D69)/(A!$B$12*A!$B$10))</f>
        <v>0.0005777704585</v>
      </c>
      <c r="M69" s="78">
        <f>F69 * ((B69+J69)*(A!$B$8-(D69+L69))/(A!$B$12*A!$B$10))</f>
        <v>0.0005261489725</v>
      </c>
      <c r="O69" s="9">
        <f t="shared" si="8"/>
        <v>0.01009160578</v>
      </c>
      <c r="Q69" s="27">
        <f t="shared" si="9"/>
        <v>2</v>
      </c>
      <c r="R69" s="37" t="s">
        <v>220</v>
      </c>
      <c r="S69" s="9">
        <f>S68+W68*(U68*Z68-(B!$B$3*(X68+S68/Y68)^(1/2)))</f>
        <v>4.950941371</v>
      </c>
      <c r="T69" s="37" t="s">
        <v>221</v>
      </c>
      <c r="U69" s="36">
        <f>U68+(W68*S68*(A!$B$8-U68)/(A!$B$12*A!$B$10))</f>
        <v>0.6841604097</v>
      </c>
      <c r="V69" s="4">
        <v>0.0</v>
      </c>
      <c r="W69" s="45">
        <f t="shared" si="4"/>
        <v>0.03333333333</v>
      </c>
      <c r="X69" s="40">
        <f t="shared" si="5"/>
        <v>0.1666666667</v>
      </c>
      <c r="Y69" s="4">
        <f>A!$B$3 * 3</f>
        <v>224.9868</v>
      </c>
      <c r="Z69" s="4">
        <f>A!$B$2*V69</f>
        <v>0</v>
      </c>
    </row>
    <row r="70">
      <c r="A70" s="70" t="s">
        <v>222</v>
      </c>
      <c r="B70" s="78">
        <f t="shared" si="6"/>
        <v>4.567905475</v>
      </c>
      <c r="C70" s="70" t="s">
        <v>223</v>
      </c>
      <c r="D70" s="80">
        <f t="shared" si="7"/>
        <v>0.6848803274</v>
      </c>
      <c r="E70" s="86">
        <v>0.0</v>
      </c>
      <c r="F70" s="82">
        <f t="shared" si="1"/>
        <v>0.03333333333</v>
      </c>
      <c r="G70" s="77">
        <f t="shared" si="2"/>
        <v>0.1666666667</v>
      </c>
      <c r="H70" s="78">
        <f>A!$B$3 * 3</f>
        <v>224.9868</v>
      </c>
      <c r="I70" s="78">
        <f>A!$B$2*E70</f>
        <v>0</v>
      </c>
      <c r="J70" s="78">
        <f>F70 * (D70*I70-(B!$B$3*(G70+B70/H70)^(1/2)))</f>
        <v>-0.4323998842</v>
      </c>
      <c r="K70" s="79">
        <f>F70 * ((D70+L70)*I70-(B!$B$3*(G70+(B70+J70)/H70)^(1/2)))</f>
        <v>-0.4301717911</v>
      </c>
      <c r="L70" s="78">
        <f>F70 * (B70*(A!$B$8-D70)/(A!$B$12*A!$B$10))</f>
        <v>0.0005263404742</v>
      </c>
      <c r="M70" s="78">
        <f>F70 * ((B70+J70)*(A!$B$8-(D70+L70))/(A!$B$12*A!$B$10))</f>
        <v>0.0004753509503</v>
      </c>
      <c r="O70" s="9">
        <f t="shared" si="8"/>
        <v>0.01123669713</v>
      </c>
      <c r="Q70" s="27">
        <f t="shared" si="9"/>
        <v>2.033333333</v>
      </c>
      <c r="R70" s="37" t="s">
        <v>222</v>
      </c>
      <c r="S70" s="9">
        <f>S69+W69*(U69*Z69-(B!$B$3*(X69+S69/Y69)^(1/2)))</f>
        <v>4.516577305</v>
      </c>
      <c r="T70" s="37" t="s">
        <v>223</v>
      </c>
      <c r="U70" s="36">
        <f>U69+(W69*S69*(A!$B$8-U69)/(A!$B$12*A!$B$10))</f>
        <v>0.6847327949</v>
      </c>
      <c r="V70" s="4">
        <v>0.0</v>
      </c>
      <c r="W70" s="45">
        <f t="shared" si="4"/>
        <v>0.03333333333</v>
      </c>
      <c r="X70" s="40">
        <f t="shared" si="5"/>
        <v>0.1666666667</v>
      </c>
      <c r="Y70" s="4">
        <f>A!$B$3 * 3</f>
        <v>224.9868</v>
      </c>
      <c r="Z70" s="4">
        <f>A!$B$2*V70</f>
        <v>0</v>
      </c>
    </row>
    <row r="71">
      <c r="A71" s="70" t="s">
        <v>224</v>
      </c>
      <c r="B71" s="78">
        <f t="shared" si="6"/>
        <v>4.136619638</v>
      </c>
      <c r="C71" s="70" t="s">
        <v>225</v>
      </c>
      <c r="D71" s="80">
        <f t="shared" si="7"/>
        <v>0.6853811731</v>
      </c>
      <c r="E71" s="86">
        <v>0.0</v>
      </c>
      <c r="F71" s="82">
        <f t="shared" si="1"/>
        <v>0.03333333333</v>
      </c>
      <c r="G71" s="77">
        <f t="shared" si="2"/>
        <v>0.1666666667</v>
      </c>
      <c r="H71" s="78">
        <f>A!$B$3 * 3</f>
        <v>224.9868</v>
      </c>
      <c r="I71" s="78">
        <f>A!$B$2*E71</f>
        <v>0</v>
      </c>
      <c r="J71" s="78">
        <f>F71 * (D71*I71-(B!$B$3*(G71+B71/H71)^(1/2)))</f>
        <v>-0.4301775465</v>
      </c>
      <c r="K71" s="79">
        <f>F71 * ((D71+L71)*I71-(B!$B$3*(G71+(B71+J71)/H71)^(1/2)))</f>
        <v>-0.4279494235</v>
      </c>
      <c r="L71" s="78">
        <f>F71 * (B71*(A!$B$8-D71)/(A!$B$12*A!$B$10))</f>
        <v>0.0004755354924</v>
      </c>
      <c r="M71" s="78">
        <f>F71 * ((B71+J71)*(A!$B$8-(D71+L71))/(A!$B$12*A!$B$10))</f>
        <v>0.000425139271</v>
      </c>
      <c r="O71" s="9">
        <f t="shared" si="8"/>
        <v>0.01261376096</v>
      </c>
      <c r="Q71" s="27">
        <f t="shared" si="9"/>
        <v>2.066666667</v>
      </c>
      <c r="R71" s="37" t="s">
        <v>224</v>
      </c>
      <c r="S71" s="9">
        <f>S70+W70*(U70*Z70-(B!$B$3*(X70+S70/Y70)^(1/2)))</f>
        <v>4.084441306</v>
      </c>
      <c r="T71" s="37" t="s">
        <v>225</v>
      </c>
      <c r="U71" s="36">
        <f>U70+(W70*S70*(A!$B$8-U70)/(A!$B$12*A!$B$10))</f>
        <v>0.6852535779</v>
      </c>
      <c r="V71" s="4">
        <v>0.0</v>
      </c>
      <c r="W71" s="45">
        <f t="shared" si="4"/>
        <v>0.03333333333</v>
      </c>
      <c r="X71" s="40">
        <f t="shared" si="5"/>
        <v>0.1666666667</v>
      </c>
      <c r="Y71" s="4">
        <f>A!$B$3 * 3</f>
        <v>224.9868</v>
      </c>
      <c r="Z71" s="4">
        <f>A!$B$2*V71</f>
        <v>0</v>
      </c>
    </row>
    <row r="72">
      <c r="A72" s="70" t="s">
        <v>226</v>
      </c>
      <c r="B72" s="78">
        <f t="shared" si="6"/>
        <v>3.707556153</v>
      </c>
      <c r="C72" s="70" t="s">
        <v>227</v>
      </c>
      <c r="D72" s="80">
        <f t="shared" si="7"/>
        <v>0.6858315105</v>
      </c>
      <c r="E72" s="86">
        <v>0.0</v>
      </c>
      <c r="F72" s="82">
        <f t="shared" si="1"/>
        <v>0.03333333333</v>
      </c>
      <c r="G72" s="77">
        <f t="shared" si="2"/>
        <v>0.1666666667</v>
      </c>
      <c r="H72" s="78">
        <f>A!$B$3 * 3</f>
        <v>224.9868</v>
      </c>
      <c r="I72" s="78">
        <f>A!$B$2*E72</f>
        <v>0</v>
      </c>
      <c r="J72" s="78">
        <f>F72 * (D72*I72-(B!$B$3*(G72+B72/H72)^(1/2)))</f>
        <v>-0.4279552088</v>
      </c>
      <c r="K72" s="79">
        <f>F72 * ((D72+L72)*I72-(B!$B$3*(G72+(B72+J72)/H72)^(1/2)))</f>
        <v>-0.4257270558</v>
      </c>
      <c r="L72" s="78">
        <f>F72 * (B72*(A!$B$8-D72)/(A!$B$12*A!$B$10))</f>
        <v>0.0004253170979</v>
      </c>
      <c r="M72" s="78">
        <f>F72 * ((B72+J72)*(A!$B$8-(D72+L72))/(A!$B$12*A!$B$10))</f>
        <v>0.0003754765204</v>
      </c>
      <c r="O72" s="9">
        <f t="shared" si="8"/>
        <v>0.01430126641</v>
      </c>
      <c r="Q72" s="27">
        <f t="shared" si="9"/>
        <v>2.1</v>
      </c>
      <c r="R72" s="37" t="s">
        <v>226</v>
      </c>
      <c r="S72" s="9">
        <f>S71+W71*(U71*Z71-(B!$B$3*(X71+S71/Y71)^(1/2)))</f>
        <v>3.654533404</v>
      </c>
      <c r="T72" s="37" t="s">
        <v>227</v>
      </c>
      <c r="U72" s="36">
        <f>U71+(W71*S71*(A!$B$8-U71)/(A!$B$12*A!$B$10))</f>
        <v>0.6857233943</v>
      </c>
      <c r="V72" s="4">
        <v>0.0</v>
      </c>
      <c r="W72" s="45">
        <f t="shared" si="4"/>
        <v>0.03333333333</v>
      </c>
      <c r="X72" s="40">
        <f t="shared" si="5"/>
        <v>0.1666666667</v>
      </c>
      <c r="Y72" s="4">
        <f>A!$B$3 * 3</f>
        <v>224.9868</v>
      </c>
      <c r="Z72" s="4">
        <f>A!$B$2*V72</f>
        <v>0</v>
      </c>
    </row>
    <row r="73">
      <c r="A73" s="70" t="s">
        <v>228</v>
      </c>
      <c r="B73" s="78">
        <f t="shared" si="6"/>
        <v>3.28071502</v>
      </c>
      <c r="C73" s="70" t="s">
        <v>229</v>
      </c>
      <c r="D73" s="80">
        <f t="shared" si="7"/>
        <v>0.6862319073</v>
      </c>
      <c r="E73" s="86">
        <v>0.0</v>
      </c>
      <c r="F73" s="82">
        <f t="shared" si="1"/>
        <v>0.03333333333</v>
      </c>
      <c r="G73" s="77">
        <f t="shared" si="2"/>
        <v>0.1666666667</v>
      </c>
      <c r="H73" s="78">
        <f>A!$B$3 * 3</f>
        <v>224.9868</v>
      </c>
      <c r="I73" s="78">
        <f>A!$B$2*E73</f>
        <v>0</v>
      </c>
      <c r="J73" s="78">
        <f>F73 * (D73*I73-(B!$B$3*(G73+B73/H73)^(1/2)))</f>
        <v>-0.4257328714</v>
      </c>
      <c r="K73" s="79">
        <f>F73 * ((D73+L73)*I73-(B!$B$3*(G73+(B73+J73)/H73)^(1/2)))</f>
        <v>-0.4235046879</v>
      </c>
      <c r="L73" s="78">
        <f>F73 * (B73*(A!$B$8-D73)/(A!$B$12*A!$B$10))</f>
        <v>0.0003756478609</v>
      </c>
      <c r="M73" s="78">
        <f>F73 * ((B73+J73)*(A!$B$8-(D73+L73))/(A!$B$12*A!$B$10))</f>
        <v>0.0003263262176</v>
      </c>
      <c r="O73" s="9">
        <f t="shared" si="8"/>
        <v>0.01641757696</v>
      </c>
      <c r="Q73" s="27">
        <f t="shared" si="9"/>
        <v>2.133333333</v>
      </c>
      <c r="R73" s="37" t="s">
        <v>228</v>
      </c>
      <c r="S73" s="9">
        <f>S72+W72*(U72*Z72-(B!$B$3*(X72+S72/Y72)^(1/2)))</f>
        <v>3.226853629</v>
      </c>
      <c r="T73" s="37" t="s">
        <v>229</v>
      </c>
      <c r="U73" s="36">
        <f>U72+(W72*S72*(A!$B$8-U72)/(A!$B$12*A!$B$10))</f>
        <v>0.6861428405</v>
      </c>
      <c r="V73" s="4">
        <v>0.0</v>
      </c>
      <c r="W73" s="45">
        <f t="shared" si="4"/>
        <v>0.03333333333</v>
      </c>
      <c r="X73" s="40">
        <f t="shared" si="5"/>
        <v>0.1666666667</v>
      </c>
      <c r="Y73" s="4">
        <f>A!$B$3 * 3</f>
        <v>224.9868</v>
      </c>
      <c r="Z73" s="4">
        <f>A!$B$2*V73</f>
        <v>0</v>
      </c>
    </row>
    <row r="74">
      <c r="A74" s="70" t="s">
        <v>230</v>
      </c>
      <c r="B74" s="78">
        <f t="shared" si="6"/>
        <v>2.856096241</v>
      </c>
      <c r="C74" s="70" t="s">
        <v>231</v>
      </c>
      <c r="D74" s="80">
        <f t="shared" si="7"/>
        <v>0.6865828943</v>
      </c>
      <c r="E74" s="86">
        <v>0.0</v>
      </c>
      <c r="F74" s="82">
        <f t="shared" si="1"/>
        <v>0.03333333333</v>
      </c>
      <c r="G74" s="77">
        <f t="shared" si="2"/>
        <v>0.1666666667</v>
      </c>
      <c r="H74" s="78">
        <f>A!$B$3 * 3</f>
        <v>224.9868</v>
      </c>
      <c r="I74" s="78">
        <f>A!$B$2*E74</f>
        <v>0</v>
      </c>
      <c r="J74" s="78">
        <f>F74 * (D74*I74-(B!$B$3*(G74+B74/H74)^(1/2)))</f>
        <v>-0.4235105341</v>
      </c>
      <c r="K74" s="79">
        <f>F74 * ((D74+L74)*I74-(B!$B$3*(G74+(B74+J74)/H74)^(1/2)))</f>
        <v>-0.4212823198</v>
      </c>
      <c r="L74" s="78">
        <f>F74 * (B74*(A!$B$8-D74)/(A!$B$12*A!$B$10))</f>
        <v>0.0003264912857</v>
      </c>
      <c r="M74" s="78">
        <f>F74 * ((B74+J74)*(A!$B$8-(D74+L74))/(A!$B$12*A!$B$10))</f>
        <v>0.0002776527651</v>
      </c>
      <c r="O74" s="9">
        <f t="shared" si="8"/>
        <v>0.01914999555</v>
      </c>
      <c r="Q74" s="27">
        <f t="shared" si="9"/>
        <v>2.166666667</v>
      </c>
      <c r="R74" s="37" t="s">
        <v>230</v>
      </c>
      <c r="S74" s="9">
        <f>S73+W73*(U73*Z73-(B!$B$3*(X73+S73/Y73)^(1/2)))</f>
        <v>2.80140201</v>
      </c>
      <c r="T74" s="37" t="s">
        <v>231</v>
      </c>
      <c r="U74" s="36">
        <f>U73+(W73*S73*(A!$B$8-U73)/(A!$B$12*A!$B$10))</f>
        <v>0.686512475</v>
      </c>
      <c r="V74" s="4">
        <v>0.0</v>
      </c>
      <c r="W74" s="45">
        <f t="shared" si="4"/>
        <v>0.03333333333</v>
      </c>
      <c r="X74" s="40">
        <f t="shared" si="5"/>
        <v>0.1666666667</v>
      </c>
      <c r="Y74" s="4">
        <f>A!$B$3 * 3</f>
        <v>224.9868</v>
      </c>
      <c r="Z74" s="4">
        <f>A!$B$2*V74</f>
        <v>0</v>
      </c>
    </row>
    <row r="75">
      <c r="A75" s="70" t="s">
        <v>232</v>
      </c>
      <c r="B75" s="78">
        <f t="shared" si="6"/>
        <v>2.433699814</v>
      </c>
      <c r="C75" s="70" t="s">
        <v>233</v>
      </c>
      <c r="D75" s="80">
        <f t="shared" si="7"/>
        <v>0.6868849663</v>
      </c>
      <c r="E75" s="86">
        <v>0.0</v>
      </c>
      <c r="F75" s="82">
        <f t="shared" si="1"/>
        <v>0.03333333333</v>
      </c>
      <c r="G75" s="77">
        <f t="shared" si="2"/>
        <v>0.1666666667</v>
      </c>
      <c r="H75" s="78">
        <f>A!$B$3 * 3</f>
        <v>224.9868</v>
      </c>
      <c r="I75" s="78">
        <f>A!$B$2*E75</f>
        <v>0</v>
      </c>
      <c r="J75" s="78">
        <f>F75 * (D75*I75-(B!$B$3*(G75+B75/H75)^(1/2)))</f>
        <v>-0.4212881969</v>
      </c>
      <c r="K75" s="79">
        <f>F75 * ((D75+L75)*I75-(B!$B$3*(G75+(B75+J75)/H75)^(1/2)))</f>
        <v>-0.4190599516</v>
      </c>
      <c r="L75" s="78">
        <f>F75 * (B75*(A!$B$8-D75)/(A!$B$12*A!$B$10))</f>
        <v>0.0002778117605</v>
      </c>
      <c r="M75" s="78">
        <f>F75 * ((B75+J75)*(A!$B$8-(D75+L75))/(A!$B$12*A!$B$10))</f>
        <v>0.0002294214012</v>
      </c>
      <c r="O75" s="9">
        <f t="shared" si="8"/>
        <v>0.02281350981</v>
      </c>
      <c r="Q75" s="27">
        <f t="shared" si="9"/>
        <v>2.2</v>
      </c>
      <c r="R75" s="37" t="s">
        <v>232</v>
      </c>
      <c r="S75" s="9">
        <f>S74+W74*(U74*Z74-(B!$B$3*(X74+S74/Y74)^(1/2)))</f>
        <v>2.378178579</v>
      </c>
      <c r="T75" s="37" t="s">
        <v>233</v>
      </c>
      <c r="U75" s="36">
        <f>U74+(W74*S74*(A!$B$8-U74)/(A!$B$12*A!$B$10))</f>
        <v>0.6868328197</v>
      </c>
      <c r="V75" s="4">
        <v>0.0</v>
      </c>
      <c r="W75" s="45">
        <f t="shared" si="4"/>
        <v>0.03333333333</v>
      </c>
      <c r="X75" s="40">
        <f t="shared" si="5"/>
        <v>0.1666666667</v>
      </c>
      <c r="Y75" s="4">
        <f>A!$B$3 * 3</f>
        <v>224.9868</v>
      </c>
      <c r="Z75" s="4">
        <f>A!$B$2*V75</f>
        <v>0</v>
      </c>
    </row>
    <row r="76">
      <c r="A76" s="70" t="s">
        <v>234</v>
      </c>
      <c r="B76" s="78">
        <f t="shared" si="6"/>
        <v>2.013525739</v>
      </c>
      <c r="C76" s="70" t="s">
        <v>235</v>
      </c>
      <c r="D76" s="80">
        <f t="shared" si="7"/>
        <v>0.6871385829</v>
      </c>
      <c r="E76" s="86">
        <v>0.0</v>
      </c>
      <c r="F76" s="82">
        <f t="shared" si="1"/>
        <v>0.03333333333</v>
      </c>
      <c r="G76" s="77">
        <f t="shared" si="2"/>
        <v>0.1666666667</v>
      </c>
      <c r="H76" s="78">
        <f>A!$B$3 * 3</f>
        <v>224.9868</v>
      </c>
      <c r="I76" s="78">
        <f>A!$B$2*E76</f>
        <v>0</v>
      </c>
      <c r="J76" s="78">
        <f>F76 * (D76*I76-(B!$B$3*(G76+B76/H76)^(1/2)))</f>
        <v>-0.41906586</v>
      </c>
      <c r="K76" s="79">
        <f>F76 * ((D76+L76)*I76-(B!$B$3*(G76+(B76+J76)/H76)^(1/2)))</f>
        <v>-0.4168375832</v>
      </c>
      <c r="L76" s="78">
        <f>F76 * (B76*(A!$B$8-D76)/(A!$B$12*A!$B$10))</f>
        <v>0.0002295745097</v>
      </c>
      <c r="M76" s="78">
        <f>F76 * ((B76+J76)*(A!$B$8-(D76+L76))/(A!$B$12*A!$B$10))</f>
        <v>0.0001815981539</v>
      </c>
      <c r="O76" s="9">
        <f t="shared" si="8"/>
        <v>0.02798194838</v>
      </c>
      <c r="Q76" s="27">
        <f t="shared" si="9"/>
        <v>2.233333333</v>
      </c>
      <c r="R76" s="37" t="s">
        <v>234</v>
      </c>
      <c r="S76" s="9">
        <f>S75+W75*(U75*Z75-(B!$B$3*(X75+S75/Y75)^(1/2)))</f>
        <v>1.957183366</v>
      </c>
      <c r="T76" s="37" t="s">
        <v>235</v>
      </c>
      <c r="U76" s="36">
        <f>U75+(W75*S75*(A!$B$8-U75)/(A!$B$12*A!$B$10))</f>
        <v>0.68710436</v>
      </c>
      <c r="V76" s="4">
        <v>0.0</v>
      </c>
      <c r="W76" s="45">
        <f t="shared" si="4"/>
        <v>0.03333333333</v>
      </c>
      <c r="X76" s="40">
        <f t="shared" si="5"/>
        <v>0.1666666667</v>
      </c>
      <c r="Y76" s="4">
        <f>A!$B$3 * 3</f>
        <v>224.9868</v>
      </c>
      <c r="Z76" s="4">
        <f>A!$B$2*V76</f>
        <v>0</v>
      </c>
    </row>
    <row r="77">
      <c r="A77" s="70" t="s">
        <v>236</v>
      </c>
      <c r="B77" s="78">
        <f t="shared" si="6"/>
        <v>1.595574018</v>
      </c>
      <c r="C77" s="70" t="s">
        <v>237</v>
      </c>
      <c r="D77" s="80">
        <f t="shared" si="7"/>
        <v>0.6873441693</v>
      </c>
      <c r="E77" s="86">
        <v>0.0</v>
      </c>
      <c r="F77" s="82">
        <f t="shared" si="1"/>
        <v>0.03333333333</v>
      </c>
      <c r="G77" s="77">
        <f t="shared" si="2"/>
        <v>0.1666666667</v>
      </c>
      <c r="H77" s="78">
        <f>A!$B$3 * 3</f>
        <v>224.9868</v>
      </c>
      <c r="I77" s="78">
        <f>A!$B$2*E77</f>
        <v>0</v>
      </c>
      <c r="J77" s="78">
        <f>F77 * (D77*I77-(B!$B$3*(G77+B77/H77)^(1/2)))</f>
        <v>-0.4168435232</v>
      </c>
      <c r="K77" s="79">
        <f>F77 * ((D77+L77)*I77-(B!$B$3*(G77+(B77+J77)/H77)^(1/2)))</f>
        <v>-0.4146152147</v>
      </c>
      <c r="L77" s="78">
        <f>F77 * (B77*(A!$B$8-D77)/(A!$B$12*A!$B$10))</f>
        <v>0.0001817455481</v>
      </c>
      <c r="M77" s="78">
        <f>F77 * ((B77+J77)*(A!$B$8-(D77+L77))/(A!$B$12*A!$B$10))</f>
        <v>0.0001341497965</v>
      </c>
      <c r="O77" s="9">
        <f t="shared" si="8"/>
        <v>0.0358226034</v>
      </c>
      <c r="Q77" s="27">
        <f t="shared" si="9"/>
        <v>2.266666667</v>
      </c>
      <c r="R77" s="37" t="s">
        <v>236</v>
      </c>
      <c r="S77" s="9">
        <f>S76+W76*(U76*Z76-(B!$B$3*(X76+S76/Y76)^(1/2)))</f>
        <v>1.538416403</v>
      </c>
      <c r="T77" s="37" t="s">
        <v>237</v>
      </c>
      <c r="U77" s="36">
        <f>U76+(W76*S76*(A!$B$8-U76)/(A!$B$12*A!$B$10))</f>
        <v>0.6873275465</v>
      </c>
      <c r="V77" s="4">
        <v>0.0</v>
      </c>
      <c r="W77" s="45">
        <f t="shared" si="4"/>
        <v>0.03333333333</v>
      </c>
      <c r="X77" s="40">
        <f t="shared" si="5"/>
        <v>0.1666666667</v>
      </c>
      <c r="Y77" s="4">
        <f>A!$B$3 * 3</f>
        <v>224.9868</v>
      </c>
      <c r="Z77" s="4">
        <f>A!$B$2*V77</f>
        <v>0</v>
      </c>
    </row>
    <row r="78">
      <c r="A78" s="70" t="s">
        <v>238</v>
      </c>
      <c r="B78" s="78">
        <f t="shared" si="6"/>
        <v>1.179844649</v>
      </c>
      <c r="C78" s="70" t="s">
        <v>239</v>
      </c>
      <c r="D78" s="80">
        <f t="shared" si="7"/>
        <v>0.6875021169</v>
      </c>
      <c r="E78" s="86">
        <v>0.0</v>
      </c>
      <c r="F78" s="82">
        <f t="shared" si="1"/>
        <v>0.03333333333</v>
      </c>
      <c r="G78" s="77">
        <f t="shared" si="2"/>
        <v>0.1666666667</v>
      </c>
      <c r="H78" s="78">
        <f>A!$B$3 * 3</f>
        <v>224.9868</v>
      </c>
      <c r="I78" s="78">
        <f>A!$B$2*E78</f>
        <v>0</v>
      </c>
      <c r="J78" s="78">
        <f>F78 * (D78*I78-(B!$B$3*(G78+B78/H78)^(1/2)))</f>
        <v>-0.4146211865</v>
      </c>
      <c r="K78" s="79">
        <f>F78 * ((D78+L78)*I78-(B!$B$3*(G78+(B78+J78)/H78)^(1/2)))</f>
        <v>-0.4123928459</v>
      </c>
      <c r="L78" s="78">
        <f>F78 * (B78*(A!$B$8-D78)/(A!$B$12*A!$B$10))</f>
        <v>0.0001342916364</v>
      </c>
      <c r="M78" s="78">
        <f>F78 * ((B78+J78)*(A!$B$8-(D78+L78))/(A!$B$12*A!$B$10))</f>
        <v>0.00008704380545</v>
      </c>
      <c r="O78" s="9">
        <f t="shared" si="8"/>
        <v>0.04913098426</v>
      </c>
      <c r="Q78" s="27">
        <f t="shared" si="9"/>
        <v>2.3</v>
      </c>
      <c r="R78" s="37" t="s">
        <v>238</v>
      </c>
      <c r="S78" s="9">
        <f>S77+W77*(U77*Z77-(B!$B$3*(X77+S77/Y77)^(1/2)))</f>
        <v>1.12187772</v>
      </c>
      <c r="T78" s="37" t="s">
        <v>239</v>
      </c>
      <c r="U78" s="36">
        <f>U77+(W77*S77*(A!$B$8-U77)/(A!$B$12*A!$B$10))</f>
        <v>0.6875027951</v>
      </c>
      <c r="V78" s="4">
        <v>0.0</v>
      </c>
      <c r="W78" s="45">
        <f t="shared" si="4"/>
        <v>0.03333333333</v>
      </c>
      <c r="X78" s="40">
        <f t="shared" si="5"/>
        <v>0.1666666667</v>
      </c>
      <c r="Y78" s="4">
        <f>A!$B$3 * 3</f>
        <v>224.9868</v>
      </c>
      <c r="Z78" s="4">
        <f>A!$B$2*V78</f>
        <v>0</v>
      </c>
    </row>
    <row r="79">
      <c r="A79" s="70" t="s">
        <v>240</v>
      </c>
      <c r="B79" s="78">
        <f t="shared" si="6"/>
        <v>0.7663376328</v>
      </c>
      <c r="C79" s="70" t="s">
        <v>241</v>
      </c>
      <c r="D79" s="80">
        <f t="shared" si="7"/>
        <v>0.6876127846</v>
      </c>
      <c r="E79" s="86">
        <v>0.0</v>
      </c>
      <c r="F79" s="82">
        <f t="shared" si="1"/>
        <v>0.03333333333</v>
      </c>
      <c r="G79" s="77">
        <f t="shared" si="2"/>
        <v>0.1666666667</v>
      </c>
      <c r="H79" s="78">
        <f>A!$B$3 * 3</f>
        <v>224.9868</v>
      </c>
      <c r="I79" s="78">
        <f>A!$B$2*E79</f>
        <v>0</v>
      </c>
      <c r="J79" s="78">
        <f>F79 * (D79*I79-(B!$B$3*(G79+B79/H79)^(1/2)))</f>
        <v>-0.4123988501</v>
      </c>
      <c r="K79" s="79">
        <f>F79 * ((D79+L79)*I79-(B!$B$3*(G79+(B79+J79)/H79)^(1/2)))</f>
        <v>-0.410170477</v>
      </c>
      <c r="L79" s="78">
        <f>F79 * (B79*(A!$B$8-D79)/(A!$B$12*A!$B$10))</f>
        <v>0.00008718023888</v>
      </c>
      <c r="M79" s="78">
        <f>F79 * ((B79+J79)*(A!$B$8-(D79+L79))/(A!$B$12*A!$B$10))</f>
        <v>0.00004024831929</v>
      </c>
      <c r="O79" s="9">
        <f t="shared" si="8"/>
        <v>0.07668980329</v>
      </c>
      <c r="Q79" s="27">
        <f t="shared" si="9"/>
        <v>2.333333333</v>
      </c>
      <c r="R79" s="37" t="s">
        <v>240</v>
      </c>
      <c r="S79" s="9">
        <f>S78+W78*(U78*Z78-(B!$B$3*(X78+S78/Y78)^(1/2)))</f>
        <v>0.7075673504</v>
      </c>
      <c r="T79" s="37" t="s">
        <v>241</v>
      </c>
      <c r="U79" s="36">
        <f>U78+(W78*S78*(A!$B$8-U78)/(A!$B$12*A!$B$10))</f>
        <v>0.6876304885</v>
      </c>
      <c r="V79" s="4">
        <v>0.0</v>
      </c>
      <c r="W79" s="45">
        <f t="shared" si="4"/>
        <v>0.03333333333</v>
      </c>
      <c r="X79" s="40">
        <f t="shared" si="5"/>
        <v>0.1666666667</v>
      </c>
      <c r="Y79" s="4">
        <f>A!$B$3 * 3</f>
        <v>224.9868</v>
      </c>
      <c r="Z79" s="4">
        <f>A!$B$2*V79</f>
        <v>0</v>
      </c>
    </row>
    <row r="80">
      <c r="A80" s="83" t="s">
        <v>242</v>
      </c>
      <c r="B80" s="78">
        <f t="shared" si="6"/>
        <v>0.3550529692</v>
      </c>
      <c r="C80" s="70" t="s">
        <v>243</v>
      </c>
      <c r="D80" s="80">
        <f t="shared" si="7"/>
        <v>0.6876764989</v>
      </c>
      <c r="E80" s="86">
        <v>0.0</v>
      </c>
      <c r="F80" s="82">
        <f t="shared" si="1"/>
        <v>0.03333333333</v>
      </c>
      <c r="G80" s="77">
        <f t="shared" si="2"/>
        <v>0.1666666667</v>
      </c>
      <c r="H80" s="78">
        <f>A!$B$3 * 3</f>
        <v>224.9868</v>
      </c>
      <c r="I80" s="78">
        <f>A!$B$2*E80</f>
        <v>0</v>
      </c>
      <c r="J80" s="78">
        <f>F80 * (D80*I80-(B!$B$3*(G80+B80/H80)^(1/2)))</f>
        <v>-0.4101765138</v>
      </c>
      <c r="K80" s="79">
        <f>F80 * ((D80+L80)*I80-(B!$B$3*(G80+(B80+J80)/H80)^(1/2)))</f>
        <v>-0.4079481079</v>
      </c>
      <c r="L80" s="78">
        <f>F80 * (B80*(A!$B$8-D80)/(A!$B$12*A!$B$10))</f>
        <v>0.00004037948229</v>
      </c>
      <c r="M80" s="78">
        <f>F80 * ((B80+J80)*(A!$B$8-(D80+L80))/(A!$B$12*A!$B$10))</f>
        <v>-0.00000626790105</v>
      </c>
      <c r="O80" s="9">
        <f t="shared" si="8"/>
        <v>0.1677711454</v>
      </c>
      <c r="Q80" s="27">
        <f t="shared" si="9"/>
        <v>2.366666667</v>
      </c>
      <c r="R80" s="10" t="s">
        <v>242</v>
      </c>
      <c r="S80" s="9">
        <f>S79+W79*(U79*Z79-(B!$B$3*(X79+S79/Y79)^(1/2)))</f>
        <v>0.2954853259</v>
      </c>
      <c r="T80" s="37" t="s">
        <v>243</v>
      </c>
      <c r="U80" s="36">
        <f>U79+(W79*S79*(A!$B$8-U79)/(A!$B$12*A!$B$10))</f>
        <v>0.6877109761</v>
      </c>
      <c r="V80" s="4">
        <v>0.0</v>
      </c>
      <c r="W80" s="45">
        <f t="shared" si="4"/>
        <v>0.03333333333</v>
      </c>
      <c r="X80" s="40">
        <f t="shared" si="5"/>
        <v>0.1666666667</v>
      </c>
      <c r="Y80" s="4">
        <f>A!$B$3 * 3</f>
        <v>224.9868</v>
      </c>
      <c r="Z80" s="4">
        <f>A!$B$2*V80</f>
        <v>0</v>
      </c>
    </row>
    <row r="81">
      <c r="A81" s="70" t="s">
        <v>244</v>
      </c>
      <c r="B81" s="78">
        <f t="shared" si="6"/>
        <v>-0.05400934163</v>
      </c>
      <c r="C81" s="70" t="s">
        <v>245</v>
      </c>
      <c r="D81" s="80">
        <f t="shared" si="7"/>
        <v>0.6876935547</v>
      </c>
      <c r="E81" s="86">
        <v>0.0</v>
      </c>
      <c r="F81" s="82">
        <f t="shared" si="1"/>
        <v>0.03333333333</v>
      </c>
      <c r="G81" s="77">
        <f t="shared" si="2"/>
        <v>0.1666666667</v>
      </c>
      <c r="H81" s="78">
        <f>A!$B$3 * 3</f>
        <v>224.9868</v>
      </c>
      <c r="I81" s="78">
        <f>A!$B$2*E81</f>
        <v>0</v>
      </c>
      <c r="J81" s="78">
        <f>F81 * (D81*I81-(B!$B$3*(G81+B81/H81)^(1/2)))</f>
        <v>-0.4079541777</v>
      </c>
      <c r="K81" s="79">
        <f>F81 * ((D81+L81)*I81-(B!$B$3*(G81+(B81+J81)/H81)^(1/2)))</f>
        <v>-0.4057257387</v>
      </c>
      <c r="L81" s="78">
        <f>F81 * (B81*(A!$B$8-D81)/(A!$B$12*A!$B$10))</f>
        <v>-0.000006141883761</v>
      </c>
      <c r="M81" s="78">
        <f>F81 * ((B81+J81)*(A!$B$8-(D81+L81))/(A!$B$12*A!$B$10))</f>
        <v>-0.00005253551022</v>
      </c>
      <c r="Q81" s="26"/>
      <c r="R81" s="37" t="s">
        <v>244</v>
      </c>
      <c r="S81" s="9">
        <f>S80+W80*(U80*Z80-(B!$B$3*(X80+S80/Y80)^(1/2)))</f>
        <v>-0.1143683209</v>
      </c>
      <c r="T81" s="37" t="s">
        <v>245</v>
      </c>
      <c r="U81" s="36">
        <f>U80+(W80*S80*(A!$B$8-U80)/(A!$B$12*A!$B$10))</f>
        <v>0.6877445757</v>
      </c>
      <c r="V81" s="4">
        <v>0.0</v>
      </c>
      <c r="W81" s="45">
        <f t="shared" si="4"/>
        <v>0.03333333333</v>
      </c>
      <c r="X81" s="40">
        <f t="shared" si="5"/>
        <v>0.1666666667</v>
      </c>
      <c r="Y81" s="4">
        <f>A!$B$3 * 3</f>
        <v>224.9868</v>
      </c>
      <c r="Z81" s="4">
        <f>A!$B$2*V81</f>
        <v>0</v>
      </c>
    </row>
    <row r="82">
      <c r="E82" s="26"/>
      <c r="F82" s="27"/>
      <c r="G82" s="30"/>
    </row>
    <row r="83">
      <c r="E83" s="26"/>
      <c r="F83" s="27"/>
      <c r="G83" s="30"/>
    </row>
    <row r="84">
      <c r="E84" s="26"/>
      <c r="F84" s="27"/>
      <c r="G84" s="30"/>
      <c r="Q84" s="26"/>
      <c r="R84" s="26"/>
      <c r="T84" s="26"/>
      <c r="W84" s="27"/>
      <c r="X84" s="30"/>
    </row>
    <row r="85">
      <c r="E85" s="26"/>
      <c r="F85" s="27"/>
      <c r="G85" s="30"/>
    </row>
    <row r="86">
      <c r="A86" s="2" t="s">
        <v>646</v>
      </c>
      <c r="E86" s="26"/>
      <c r="F86" s="27"/>
      <c r="G86" s="30"/>
      <c r="Q86" s="26"/>
      <c r="R86" s="26"/>
    </row>
    <row r="88">
      <c r="A88" s="24" t="s">
        <v>78</v>
      </c>
      <c r="B88" s="24">
        <v>1.0</v>
      </c>
      <c r="C88" s="60"/>
      <c r="D88" s="60"/>
      <c r="E88" s="60"/>
      <c r="F88" s="60"/>
      <c r="G88" s="67"/>
      <c r="H88" s="60"/>
      <c r="I88" s="60"/>
      <c r="J88" s="60"/>
      <c r="K88" s="60"/>
      <c r="L88" s="60"/>
      <c r="M88" s="60"/>
    </row>
    <row r="89">
      <c r="A89" s="24" t="s">
        <v>79</v>
      </c>
      <c r="B89" s="24">
        <v>0.085</v>
      </c>
      <c r="C89" s="60"/>
      <c r="D89" s="60"/>
      <c r="E89" s="60"/>
      <c r="F89" s="60"/>
      <c r="G89" s="67"/>
      <c r="H89" s="60"/>
      <c r="I89" s="60"/>
      <c r="J89" s="60"/>
      <c r="K89" s="60"/>
      <c r="L89" s="60"/>
      <c r="M89" s="60"/>
    </row>
    <row r="90">
      <c r="A90" s="60"/>
      <c r="B90" s="60"/>
      <c r="C90" s="60"/>
      <c r="D90" s="60"/>
      <c r="E90" s="60"/>
      <c r="F90" s="60"/>
      <c r="G90" s="67"/>
      <c r="H90" s="60"/>
      <c r="I90" s="60"/>
      <c r="J90" s="60"/>
      <c r="K90" s="60"/>
      <c r="L90" s="60"/>
      <c r="M90" s="60"/>
      <c r="O90" s="90" t="s">
        <v>647</v>
      </c>
    </row>
    <row r="91">
      <c r="A91" s="60"/>
      <c r="B91" s="60"/>
      <c r="C91" s="60"/>
      <c r="D91" s="60"/>
      <c r="E91" s="60"/>
      <c r="F91" s="60"/>
      <c r="G91" s="67"/>
      <c r="H91" s="60"/>
      <c r="I91" s="60"/>
      <c r="J91" s="60"/>
      <c r="K91" s="60"/>
      <c r="L91" s="60"/>
      <c r="M91" s="60"/>
      <c r="X91" s="30"/>
    </row>
    <row r="92">
      <c r="A92" s="91" t="s">
        <v>642</v>
      </c>
      <c r="D92" s="92"/>
      <c r="E92" s="69" t="s">
        <v>92</v>
      </c>
      <c r="Q92" s="26"/>
      <c r="R92" s="12" t="s">
        <v>644</v>
      </c>
      <c r="U92" s="92"/>
      <c r="V92" s="12" t="s">
        <v>92</v>
      </c>
    </row>
    <row r="93">
      <c r="A93" s="70" t="s">
        <v>93</v>
      </c>
      <c r="B93" s="60"/>
      <c r="C93" s="70" t="s">
        <v>94</v>
      </c>
      <c r="D93" s="68"/>
      <c r="E93" s="71" t="s">
        <v>95</v>
      </c>
      <c r="F93" s="72" t="s">
        <v>96</v>
      </c>
      <c r="G93" s="67" t="s">
        <v>97</v>
      </c>
      <c r="H93" s="60" t="s">
        <v>98</v>
      </c>
      <c r="I93" s="60" t="s">
        <v>99</v>
      </c>
      <c r="J93" s="60" t="s">
        <v>638</v>
      </c>
      <c r="K93" s="60" t="s">
        <v>639</v>
      </c>
      <c r="L93" s="60" t="s">
        <v>640</v>
      </c>
      <c r="M93" s="60" t="s">
        <v>641</v>
      </c>
      <c r="Q93" s="26"/>
      <c r="R93" s="37" t="s">
        <v>93</v>
      </c>
      <c r="T93" s="37" t="s">
        <v>94</v>
      </c>
      <c r="U93" s="36"/>
      <c r="V93" s="38" t="s">
        <v>95</v>
      </c>
      <c r="W93" s="39" t="s">
        <v>96</v>
      </c>
      <c r="X93" s="40" t="s">
        <v>97</v>
      </c>
      <c r="Y93" s="4" t="s">
        <v>98</v>
      </c>
      <c r="Z93" s="4" t="s">
        <v>99</v>
      </c>
    </row>
    <row r="94">
      <c r="A94" s="70" t="s">
        <v>102</v>
      </c>
      <c r="B94" s="73">
        <v>0.0</v>
      </c>
      <c r="C94" s="70" t="s">
        <v>103</v>
      </c>
      <c r="D94" s="74">
        <v>0.6</v>
      </c>
      <c r="E94" s="75">
        <v>0.085</v>
      </c>
      <c r="F94" s="76">
        <f t="shared" ref="F94:F130" si="10">$B$4/15</f>
        <v>0.06666666667</v>
      </c>
      <c r="G94" s="77">
        <f t="shared" ref="G94:G130" si="11">0.5/3</f>
        <v>0.1666666667</v>
      </c>
      <c r="H94" s="78">
        <f>A!$B$3 * 3</f>
        <v>224.9868</v>
      </c>
      <c r="I94" s="78">
        <f>A!$B$2*E94</f>
        <v>52.41424587</v>
      </c>
      <c r="J94" s="78">
        <f>F94 * (D94*I94-(B!$B$3*(G94+B94/H94)^(1/2)))</f>
        <v>1.280073254</v>
      </c>
      <c r="K94" s="79">
        <f>F94 * ((D94+L94)*I94-(B!$B$3*(G94+(B94+J94)/H94)^(1/2)))</f>
        <v>1.266253714</v>
      </c>
      <c r="L94" s="78">
        <f>F94 * (B94*(A!$B$8-D94)/(A!$B$12*A!$B$10))</f>
        <v>0</v>
      </c>
      <c r="M94" s="78">
        <f>F94 * ((B94+J94)*(A!$B$8-(D94+L94))/(A!$B$12*A!$B$10))</f>
        <v>0.000411391775</v>
      </c>
      <c r="O94" s="4">
        <v>0.0</v>
      </c>
      <c r="Q94" s="27">
        <f>W94</f>
        <v>0.06666666667</v>
      </c>
      <c r="R94" s="37" t="s">
        <v>102</v>
      </c>
      <c r="S94" s="16">
        <v>0.0</v>
      </c>
      <c r="T94" s="37" t="s">
        <v>103</v>
      </c>
      <c r="U94" s="42">
        <v>0.6</v>
      </c>
      <c r="V94" s="43">
        <f t="shared" ref="V94:V108" si="12">$S$5</f>
        <v>0.085</v>
      </c>
      <c r="W94" s="39">
        <f t="shared" ref="W94:W130" si="13">$S$4/15</f>
        <v>0.06666666667</v>
      </c>
      <c r="X94" s="40">
        <f t="shared" ref="X94:X130" si="14">0.5/3</f>
        <v>0.1666666667</v>
      </c>
      <c r="Y94" s="4">
        <f>A!$B$3 * 3</f>
        <v>224.9868</v>
      </c>
      <c r="Z94" s="4">
        <f>A!$B$2*V94</f>
        <v>52.41424587</v>
      </c>
    </row>
    <row r="95">
      <c r="A95" s="70" t="s">
        <v>104</v>
      </c>
      <c r="B95" s="78">
        <f t="shared" ref="B95:B130" si="15">B94 + (J94+K94)/2</f>
        <v>1.273163484</v>
      </c>
      <c r="C95" s="70" t="s">
        <v>105</v>
      </c>
      <c r="D95" s="80">
        <f t="shared" ref="D95:D130" si="16">D94 + (L94+M94)/2</f>
        <v>0.6002056959</v>
      </c>
      <c r="E95" s="75">
        <v>0.085</v>
      </c>
      <c r="F95" s="76">
        <f t="shared" si="10"/>
        <v>0.06666666667</v>
      </c>
      <c r="G95" s="77">
        <f t="shared" si="11"/>
        <v>0.1666666667</v>
      </c>
      <c r="H95" s="78">
        <f>A!$B$3 * 3</f>
        <v>224.9868</v>
      </c>
      <c r="I95" s="78">
        <f>A!$B$2*E95</f>
        <v>52.41424587</v>
      </c>
      <c r="J95" s="78">
        <f>F95 * (D95*I95-(B!$B$3*(G95+B95/H95)^(1/2)))</f>
        <v>1.267046454</v>
      </c>
      <c r="K95" s="79">
        <f>F95 * ((D95+L95)*I95-(B!$B$3*(G95+(B95+J95)/H95)^(1/2)))</f>
        <v>1.255018017</v>
      </c>
      <c r="L95" s="78">
        <f>F95 * (B95*(A!$B$8-D95)/(A!$B$12*A!$B$10))</f>
        <v>0.0004088905539</v>
      </c>
      <c r="M95" s="78">
        <f>F95 * ((B95+J95)*(A!$B$8-(D95+L95))/(A!$B$12*A!$B$10))</f>
        <v>0.0008147038606</v>
      </c>
      <c r="O95" s="9">
        <f>ABS((S95-B95))</f>
        <v>0.006909769695</v>
      </c>
      <c r="Q95" s="27">
        <f t="shared" ref="Q95:Q129" si="17">Q94+W95</f>
        <v>0.1333333333</v>
      </c>
      <c r="R95" s="37" t="s">
        <v>104</v>
      </c>
      <c r="S95" s="9">
        <f>S94+W94*(U94*Z94-(B!$B$3*(X94+S94/Y94)^(1/2)))</f>
        <v>1.280073254</v>
      </c>
      <c r="T95" s="37" t="s">
        <v>105</v>
      </c>
      <c r="U95" s="36">
        <f>U94+(W94*S94*(A!$B$8-U94)/(A!$B$12*A!$B$10))</f>
        <v>0.6</v>
      </c>
      <c r="V95" s="43">
        <f t="shared" si="12"/>
        <v>0.085</v>
      </c>
      <c r="W95" s="39">
        <f t="shared" si="13"/>
        <v>0.06666666667</v>
      </c>
      <c r="X95" s="40">
        <f t="shared" si="14"/>
        <v>0.1666666667</v>
      </c>
      <c r="Y95" s="4">
        <f>A!$B$3 * 3</f>
        <v>224.9868</v>
      </c>
      <c r="Z95" s="4">
        <f>A!$B$2*V95</f>
        <v>52.41424587</v>
      </c>
    </row>
    <row r="96">
      <c r="A96" s="70" t="s">
        <v>106</v>
      </c>
      <c r="B96" s="78">
        <f t="shared" si="15"/>
        <v>2.53419572</v>
      </c>
      <c r="C96" s="70" t="s">
        <v>107</v>
      </c>
      <c r="D96" s="80">
        <f t="shared" si="16"/>
        <v>0.6008174931</v>
      </c>
      <c r="E96" s="75">
        <v>0.085</v>
      </c>
      <c r="F96" s="76">
        <f t="shared" si="10"/>
        <v>0.06666666667</v>
      </c>
      <c r="G96" s="77">
        <f t="shared" si="11"/>
        <v>0.1666666667</v>
      </c>
      <c r="H96" s="78">
        <f>A!$B$3 * 3</f>
        <v>224.9868</v>
      </c>
      <c r="I96" s="78">
        <f>A!$B$2*E96</f>
        <v>52.41424587</v>
      </c>
      <c r="J96" s="78">
        <f>F96 * (D96*I96-(B!$B$3*(G96+B96/H96)^(1/2)))</f>
        <v>1.2557904</v>
      </c>
      <c r="K96" s="79">
        <f>F96 * ((D96+L96)*I96-(B!$B$3*(G96+(B96+J96)/H96)^(1/2)))</f>
        <v>1.245498428</v>
      </c>
      <c r="L96" s="78">
        <f>F96 * (B96*(A!$B$8-D96)/(A!$B$12*A!$B$10))</f>
        <v>0.0008122241089</v>
      </c>
      <c r="M96" s="78">
        <f>F96 * ((B96+J96)*(A!$B$8-(D96+L96))/(A!$B$12*A!$B$10))</f>
        <v>0.001211414344</v>
      </c>
      <c r="O96" s="9">
        <f t="shared" ref="O96:O129" si="18">ABS((S96-B96)/B96)</f>
        <v>0.004787021173</v>
      </c>
      <c r="Q96" s="27">
        <f t="shared" si="17"/>
        <v>0.2</v>
      </c>
      <c r="R96" s="37" t="s">
        <v>106</v>
      </c>
      <c r="S96" s="9">
        <f>S95+W95*(U95*Z95-(B!$B$3*(X95+S95/Y95)^(1/2)))</f>
        <v>2.546326968</v>
      </c>
      <c r="T96" s="37" t="s">
        <v>107</v>
      </c>
      <c r="U96" s="36">
        <f>U95+(W95*S95*(A!$B$8-U95)/(A!$B$12*A!$B$10))</f>
        <v>0.6004113918</v>
      </c>
      <c r="V96" s="43">
        <f t="shared" si="12"/>
        <v>0.085</v>
      </c>
      <c r="W96" s="39">
        <f t="shared" si="13"/>
        <v>0.06666666667</v>
      </c>
      <c r="X96" s="40">
        <f t="shared" si="14"/>
        <v>0.1666666667</v>
      </c>
      <c r="Y96" s="4">
        <f>A!$B$3 * 3</f>
        <v>224.9868</v>
      </c>
      <c r="Z96" s="4">
        <f>A!$B$2*V96</f>
        <v>52.41424587</v>
      </c>
    </row>
    <row r="97">
      <c r="A97" s="70" t="s">
        <v>108</v>
      </c>
      <c r="B97" s="78">
        <f t="shared" si="15"/>
        <v>3.784840133</v>
      </c>
      <c r="C97" s="70" t="s">
        <v>109</v>
      </c>
      <c r="D97" s="80">
        <f t="shared" si="16"/>
        <v>0.6018293123</v>
      </c>
      <c r="E97" s="75">
        <v>0.085</v>
      </c>
      <c r="F97" s="76">
        <f t="shared" si="10"/>
        <v>0.06666666667</v>
      </c>
      <c r="G97" s="77">
        <f t="shared" si="11"/>
        <v>0.1666666667</v>
      </c>
      <c r="H97" s="78">
        <f>A!$B$3 * 3</f>
        <v>224.9868</v>
      </c>
      <c r="I97" s="78">
        <f>A!$B$2*E97</f>
        <v>52.41424587</v>
      </c>
      <c r="J97" s="78">
        <f>F97 * (D97*I97-(B!$B$3*(G97+B97/H97)^(1/2)))</f>
        <v>1.246249263</v>
      </c>
      <c r="K97" s="79">
        <f>F97 * ((D97+L97)*I97-(B!$B$3*(G97+(B97+J97)/H97)^(1/2)))</f>
        <v>1.237638546</v>
      </c>
      <c r="L97" s="78">
        <f>F97 * (B97*(A!$B$8-D97)/(A!$B$12*A!$B$10))</f>
        <v>0.001208960227</v>
      </c>
      <c r="M97" s="78">
        <f>F97 * ((B97+J97)*(A!$B$8-(D97+L97))/(A!$B$12*A!$B$10))</f>
        <v>0.00160052345</v>
      </c>
      <c r="O97" s="9">
        <f t="shared" si="18"/>
        <v>0.004156155561</v>
      </c>
      <c r="Q97" s="27">
        <f t="shared" si="17"/>
        <v>0.2666666667</v>
      </c>
      <c r="R97" s="37" t="s">
        <v>108</v>
      </c>
      <c r="S97" s="9">
        <f>S96+W96*(U96*Z96-(B!$B$3*(X96+S96/Y96)^(1/2)))</f>
        <v>3.800570518</v>
      </c>
      <c r="T97" s="37" t="s">
        <v>109</v>
      </c>
      <c r="U97" s="36">
        <f>U96+(W96*S96*(A!$B$8-U96)/(A!$B$12*A!$B$10))</f>
        <v>0.6012286118</v>
      </c>
      <c r="V97" s="43">
        <f t="shared" si="12"/>
        <v>0.085</v>
      </c>
      <c r="W97" s="39">
        <f t="shared" si="13"/>
        <v>0.06666666667</v>
      </c>
      <c r="X97" s="40">
        <f t="shared" si="14"/>
        <v>0.1666666667</v>
      </c>
      <c r="Y97" s="4">
        <f>A!$B$3 * 3</f>
        <v>224.9868</v>
      </c>
      <c r="Z97" s="4">
        <f>A!$B$2*V97</f>
        <v>52.41424587</v>
      </c>
    </row>
    <row r="98">
      <c r="A98" s="70" t="s">
        <v>110</v>
      </c>
      <c r="B98" s="78">
        <f t="shared" si="15"/>
        <v>5.026784038</v>
      </c>
      <c r="C98" s="70" t="s">
        <v>111</v>
      </c>
      <c r="D98" s="80">
        <f t="shared" si="16"/>
        <v>0.6032340542</v>
      </c>
      <c r="E98" s="75">
        <v>0.085</v>
      </c>
      <c r="F98" s="76">
        <f t="shared" si="10"/>
        <v>0.06666666667</v>
      </c>
      <c r="G98" s="77">
        <f t="shared" si="11"/>
        <v>0.1666666667</v>
      </c>
      <c r="H98" s="78">
        <f>A!$B$3 * 3</f>
        <v>224.9868</v>
      </c>
      <c r="I98" s="78">
        <f>A!$B$2*E98</f>
        <v>52.41424587</v>
      </c>
      <c r="J98" s="78">
        <f>F98 * (D98*I98-(B!$B$3*(G98+B98/H98)^(1/2)))</f>
        <v>1.238366677</v>
      </c>
      <c r="K98" s="79">
        <f>F98 * ((D98+L98)*I98-(B!$B$3*(G98+(B98+J98)/H98)^(1/2)))</f>
        <v>1.231381248</v>
      </c>
      <c r="L98" s="78">
        <f>F98 * (B98*(A!$B$8-D98)/(A!$B$12*A!$B$10))</f>
        <v>0.001598099507</v>
      </c>
      <c r="M98" s="78">
        <f>F98 * ((B98+J98)*(A!$B$8-(D98+L98))/(A!$B$12*A!$B$10))</f>
        <v>0.001981071252</v>
      </c>
      <c r="O98" s="9">
        <f t="shared" si="18"/>
        <v>0.003535763504</v>
      </c>
      <c r="Q98" s="27">
        <f t="shared" si="17"/>
        <v>0.3333333333</v>
      </c>
      <c r="R98" s="37" t="s">
        <v>110</v>
      </c>
      <c r="S98" s="9">
        <f>S97+W97*(U97*Z97-(B!$B$3*(X97+S97/Y97)^(1/2)))</f>
        <v>5.044557558</v>
      </c>
      <c r="T98" s="37" t="s">
        <v>111</v>
      </c>
      <c r="U98" s="36">
        <f>U97+(W97*S97*(A!$B$8-U97)/(A!$B$12*A!$B$10))</f>
        <v>0.6024450424</v>
      </c>
      <c r="V98" s="43">
        <f t="shared" si="12"/>
        <v>0.085</v>
      </c>
      <c r="W98" s="39">
        <f t="shared" si="13"/>
        <v>0.06666666667</v>
      </c>
      <c r="X98" s="40">
        <f t="shared" si="14"/>
        <v>0.1666666667</v>
      </c>
      <c r="Y98" s="4">
        <f>A!$B$3 * 3</f>
        <v>224.9868</v>
      </c>
      <c r="Z98" s="4">
        <f>A!$B$2*V98</f>
        <v>52.41424587</v>
      </c>
    </row>
    <row r="99">
      <c r="A99" s="70" t="s">
        <v>112</v>
      </c>
      <c r="B99" s="78">
        <f t="shared" si="15"/>
        <v>6.261658001</v>
      </c>
      <c r="C99" s="70" t="s">
        <v>113</v>
      </c>
      <c r="D99" s="80">
        <f t="shared" si="16"/>
        <v>0.6050236395</v>
      </c>
      <c r="E99" s="75">
        <v>0.085</v>
      </c>
      <c r="F99" s="76">
        <f t="shared" si="10"/>
        <v>0.06666666667</v>
      </c>
      <c r="G99" s="77">
        <f t="shared" si="11"/>
        <v>0.1666666667</v>
      </c>
      <c r="H99" s="78">
        <f>A!$B$3 * 3</f>
        <v>224.9868</v>
      </c>
      <c r="I99" s="78">
        <f>A!$B$2*E99</f>
        <v>52.41424587</v>
      </c>
      <c r="J99" s="78">
        <f>F99 * (D99*I99-(B!$B$3*(G99+B99/H99)^(1/2)))</f>
        <v>1.232085553</v>
      </c>
      <c r="K99" s="79">
        <f>F99 * ((D99+L99)*I99-(B!$B$3*(G99+(B99+J99)/H99)^(1/2)))</f>
        <v>1.226668548</v>
      </c>
      <c r="L99" s="78">
        <f>F99 * (B99*(A!$B$8-D99)/(A!$B$12*A!$B$10))</f>
        <v>0.001978682364</v>
      </c>
      <c r="M99" s="78">
        <f>F99 * ((B99+J99)*(A!$B$8-(D99+L99))/(A!$B$12*A!$B$10))</f>
        <v>0.002352136558</v>
      </c>
      <c r="O99" s="9">
        <f t="shared" si="18"/>
        <v>0.002926942716</v>
      </c>
      <c r="Q99" s="27">
        <f t="shared" si="17"/>
        <v>0.4</v>
      </c>
      <c r="R99" s="37" t="s">
        <v>112</v>
      </c>
      <c r="S99" s="9">
        <f>S98+W98*(U98*Z98-(B!$B$3*(X98+S98/Y98)^(1/2)))</f>
        <v>6.279985515</v>
      </c>
      <c r="T99" s="37" t="s">
        <v>113</v>
      </c>
      <c r="U99" s="36">
        <f>U98+(W98*S98*(A!$B$8-U98)/(A!$B$12*A!$B$10))</f>
        <v>0.6040530563</v>
      </c>
      <c r="V99" s="43">
        <f t="shared" si="12"/>
        <v>0.085</v>
      </c>
      <c r="W99" s="39">
        <f t="shared" si="13"/>
        <v>0.06666666667</v>
      </c>
      <c r="X99" s="40">
        <f t="shared" si="14"/>
        <v>0.1666666667</v>
      </c>
      <c r="Y99" s="4">
        <f>A!$B$3 * 3</f>
        <v>224.9868</v>
      </c>
      <c r="Z99" s="4">
        <f>A!$B$2*V99</f>
        <v>52.41424587</v>
      </c>
    </row>
    <row r="100">
      <c r="A100" s="70" t="s">
        <v>114</v>
      </c>
      <c r="B100" s="78">
        <f t="shared" si="15"/>
        <v>7.491035051</v>
      </c>
      <c r="C100" s="70" t="s">
        <v>115</v>
      </c>
      <c r="D100" s="80">
        <f t="shared" si="16"/>
        <v>0.607189049</v>
      </c>
      <c r="E100" s="75">
        <v>0.085</v>
      </c>
      <c r="F100" s="76">
        <f t="shared" si="10"/>
        <v>0.06666666667</v>
      </c>
      <c r="G100" s="77">
        <f t="shared" si="11"/>
        <v>0.1666666667</v>
      </c>
      <c r="H100" s="78">
        <f>A!$B$3 * 3</f>
        <v>224.9868</v>
      </c>
      <c r="I100" s="78">
        <f>A!$B$2*E100</f>
        <v>52.41424587</v>
      </c>
      <c r="J100" s="78">
        <f>F100 * (D100*I100-(B!$B$3*(G100+B100/H100)^(1/2)))</f>
        <v>1.227347946</v>
      </c>
      <c r="K100" s="79">
        <f>F100 * ((D100+L100)*I100-(B!$B$3*(G100+(B100+J100)/H100)^(1/2)))</f>
        <v>1.223441505</v>
      </c>
      <c r="L100" s="78">
        <f>F100 * (B100*(A!$B$8-D100)/(A!$B$12*A!$B$10))</f>
        <v>0.002349787941</v>
      </c>
      <c r="M100" s="78">
        <f>F100 * ((B100+J100)*(A!$B$8-(D100+L100))/(A!$B$12*A!$B$10))</f>
        <v>0.002712836013</v>
      </c>
      <c r="O100" s="9">
        <f t="shared" si="18"/>
        <v>0.002330763914</v>
      </c>
      <c r="Q100" s="27">
        <f t="shared" si="17"/>
        <v>0.4666666667</v>
      </c>
      <c r="R100" s="37" t="s">
        <v>114</v>
      </c>
      <c r="S100" s="9">
        <f>S99+W99*(U99*Z99-(B!$B$3*(X99+S99/Y99)^(1/2)))</f>
        <v>7.508494885</v>
      </c>
      <c r="T100" s="37" t="s">
        <v>115</v>
      </c>
      <c r="U100" s="36">
        <f>U99+(W99*S99*(A!$B$8-U99)/(A!$B$12*A!$B$10))</f>
        <v>0.6060440598</v>
      </c>
      <c r="V100" s="43">
        <f t="shared" si="12"/>
        <v>0.085</v>
      </c>
      <c r="W100" s="39">
        <f t="shared" si="13"/>
        <v>0.06666666667</v>
      </c>
      <c r="X100" s="40">
        <f t="shared" si="14"/>
        <v>0.1666666667</v>
      </c>
      <c r="Y100" s="4">
        <f>A!$B$3 * 3</f>
        <v>224.9868</v>
      </c>
      <c r="Z100" s="4">
        <f>A!$B$2*V100</f>
        <v>52.41424587</v>
      </c>
    </row>
    <row r="101">
      <c r="A101" s="70" t="s">
        <v>116</v>
      </c>
      <c r="B101" s="78">
        <f t="shared" si="15"/>
        <v>8.716429777</v>
      </c>
      <c r="C101" s="70" t="s">
        <v>117</v>
      </c>
      <c r="D101" s="80">
        <f t="shared" si="16"/>
        <v>0.609720361</v>
      </c>
      <c r="E101" s="75">
        <v>0.085</v>
      </c>
      <c r="F101" s="76">
        <f t="shared" si="10"/>
        <v>0.06666666667</v>
      </c>
      <c r="G101" s="77">
        <f t="shared" si="11"/>
        <v>0.1666666667</v>
      </c>
      <c r="H101" s="78">
        <f>A!$B$3 * 3</f>
        <v>224.9868</v>
      </c>
      <c r="I101" s="78">
        <f>A!$B$2*E101</f>
        <v>52.41424587</v>
      </c>
      <c r="J101" s="78">
        <f>F101 * (D101*I101-(B!$B$3*(G101+B101/H101)^(1/2)))</f>
        <v>1.224094956</v>
      </c>
      <c r="K101" s="79">
        <f>F101 * ((D101+L101)*I101-(B!$B$3*(G101+(B101+J101)/H101)^(1/2)))</f>
        <v>1.221640155</v>
      </c>
      <c r="L101" s="78">
        <f>F101 * (B101*(A!$B$8-D101)/(A!$B$12*A!$B$10))</f>
        <v>0.002710533233</v>
      </c>
      <c r="M101" s="78">
        <f>F101 * ((B101+J101)*(A!$B$8-(D101+L101))/(A!$B$12*A!$B$10))</f>
        <v>0.003062323475</v>
      </c>
      <c r="O101" s="9">
        <f t="shared" si="18"/>
        <v>0.001748262997</v>
      </c>
      <c r="Q101" s="27">
        <f t="shared" si="17"/>
        <v>0.5333333333</v>
      </c>
      <c r="R101" s="37" t="s">
        <v>116</v>
      </c>
      <c r="S101" s="9">
        <f>S100+W100*(U100*Z100-(B!$B$3*(X100+S100/Y100)^(1/2)))</f>
        <v>8.731668388</v>
      </c>
      <c r="T101" s="37" t="s">
        <v>117</v>
      </c>
      <c r="U101" s="36">
        <f>U100+(W100*S100*(A!$B$8-U100)/(A!$B$12*A!$B$10))</f>
        <v>0.6084085344</v>
      </c>
      <c r="V101" s="43">
        <f t="shared" si="12"/>
        <v>0.085</v>
      </c>
      <c r="W101" s="39">
        <f t="shared" si="13"/>
        <v>0.06666666667</v>
      </c>
      <c r="X101" s="40">
        <f t="shared" si="14"/>
        <v>0.1666666667</v>
      </c>
      <c r="Y101" s="4">
        <f>A!$B$3 * 3</f>
        <v>224.9868</v>
      </c>
      <c r="Z101" s="4">
        <f>A!$B$2*V101</f>
        <v>52.41424587</v>
      </c>
    </row>
    <row r="102">
      <c r="A102" s="70" t="s">
        <v>118</v>
      </c>
      <c r="B102" s="78">
        <f t="shared" si="15"/>
        <v>9.939297332</v>
      </c>
      <c r="C102" s="70" t="s">
        <v>119</v>
      </c>
      <c r="D102" s="80">
        <f t="shared" si="16"/>
        <v>0.6126067893</v>
      </c>
      <c r="E102" s="75">
        <v>0.085</v>
      </c>
      <c r="F102" s="76">
        <f t="shared" si="10"/>
        <v>0.06666666667</v>
      </c>
      <c r="G102" s="77">
        <f t="shared" si="11"/>
        <v>0.1666666667</v>
      </c>
      <c r="H102" s="78">
        <f>A!$B$3 * 3</f>
        <v>224.9868</v>
      </c>
      <c r="I102" s="78">
        <f>A!$B$2*E102</f>
        <v>52.41424587</v>
      </c>
      <c r="J102" s="78">
        <f>F102 * (D102*I102-(B!$B$3*(G102+B102/H102)^(1/2)))</f>
        <v>1.222266663</v>
      </c>
      <c r="K102" s="79">
        <f>F102 * ((D102+L102)*I102-(B!$B$3*(G102+(B102+J102)/H102)^(1/2)))</f>
        <v>1.221203478</v>
      </c>
      <c r="L102" s="78">
        <f>F102 * (B102*(A!$B$8-D102)/(A!$B$12*A!$B$10))</f>
        <v>0.003060072481</v>
      </c>
      <c r="M102" s="78">
        <f>F102 * ((B102+J102)*(A!$B$8-(D102+L102))/(A!$B$12*A!$B$10))</f>
        <v>0.003399789736</v>
      </c>
      <c r="O102" s="9">
        <f t="shared" si="18"/>
        <v>0.001180434242</v>
      </c>
      <c r="Q102" s="27">
        <f t="shared" si="17"/>
        <v>0.6</v>
      </c>
      <c r="R102" s="37" t="s">
        <v>118</v>
      </c>
      <c r="S102" s="9">
        <f>S101+W101*(U101*Z101-(B!$B$3*(X101+S101/Y101)^(1/2)))</f>
        <v>9.951030019</v>
      </c>
      <c r="T102" s="37" t="s">
        <v>119</v>
      </c>
      <c r="U102" s="36">
        <f>U101+(W101*S101*(A!$B$8-U101)/(A!$B$12*A!$B$10))</f>
        <v>0.6111360772</v>
      </c>
      <c r="V102" s="43">
        <f t="shared" si="12"/>
        <v>0.085</v>
      </c>
      <c r="W102" s="39">
        <f t="shared" si="13"/>
        <v>0.06666666667</v>
      </c>
      <c r="X102" s="40">
        <f t="shared" si="14"/>
        <v>0.1666666667</v>
      </c>
      <c r="Y102" s="4">
        <f>A!$B$3 * 3</f>
        <v>224.9868</v>
      </c>
      <c r="Z102" s="4">
        <f>A!$B$2*V102</f>
        <v>52.41424587</v>
      </c>
    </row>
    <row r="103">
      <c r="A103" s="70" t="s">
        <v>120</v>
      </c>
      <c r="B103" s="78">
        <f t="shared" si="15"/>
        <v>11.1610324</v>
      </c>
      <c r="C103" s="70" t="s">
        <v>121</v>
      </c>
      <c r="D103" s="80">
        <f t="shared" si="16"/>
        <v>0.6158367204</v>
      </c>
      <c r="E103" s="75">
        <v>0.085</v>
      </c>
      <c r="F103" s="76">
        <f t="shared" si="10"/>
        <v>0.06666666667</v>
      </c>
      <c r="G103" s="77">
        <f t="shared" si="11"/>
        <v>0.1666666667</v>
      </c>
      <c r="H103" s="78">
        <f>A!$B$3 * 3</f>
        <v>224.9868</v>
      </c>
      <c r="I103" s="78">
        <f>A!$B$2*E103</f>
        <v>52.41424587</v>
      </c>
      <c r="J103" s="78">
        <f>F103 * (D103*I103-(B!$B$3*(G103+B103/H103)^(1/2)))</f>
        <v>1.221802092</v>
      </c>
      <c r="K103" s="79">
        <f>F103 * ((D103+L103)*I103-(B!$B$3*(G103+(B103+J103)/H103)^(1/2)))</f>
        <v>1.22206938</v>
      </c>
      <c r="L103" s="78">
        <f>F103 * (B103*(A!$B$8-D103)/(A!$B$12*A!$B$10))</f>
        <v>0.0033975969</v>
      </c>
      <c r="M103" s="78">
        <f>F103 * ((B103+J103)*(A!$B$8-(D103+L103))/(A!$B$12*A!$B$10))</f>
        <v>0.003724462609</v>
      </c>
      <c r="O103" s="9">
        <f t="shared" si="18"/>
        <v>0.0006282243986</v>
      </c>
      <c r="Q103" s="27">
        <f t="shared" si="17"/>
        <v>0.6666666667</v>
      </c>
      <c r="R103" s="37" t="s">
        <v>120</v>
      </c>
      <c r="S103" s="9">
        <f>S102+W102*(U102*Z102-(B!$B$3*(X102+S102/Y102)^(1/2)))</f>
        <v>11.16804404</v>
      </c>
      <c r="T103" s="37" t="s">
        <v>121</v>
      </c>
      <c r="U103" s="36">
        <f>U102+(W102*S102*(A!$B$8-U102)/(A!$B$12*A!$B$10))</f>
        <v>0.61421544</v>
      </c>
      <c r="V103" s="43">
        <f t="shared" si="12"/>
        <v>0.085</v>
      </c>
      <c r="W103" s="39">
        <f t="shared" si="13"/>
        <v>0.06666666667</v>
      </c>
      <c r="X103" s="40">
        <f t="shared" si="14"/>
        <v>0.1666666667</v>
      </c>
      <c r="Y103" s="4">
        <f>A!$B$3 * 3</f>
        <v>224.9868</v>
      </c>
      <c r="Z103" s="4">
        <f>A!$B$2*V103</f>
        <v>52.41424587</v>
      </c>
    </row>
    <row r="104">
      <c r="A104" s="70" t="s">
        <v>122</v>
      </c>
      <c r="B104" s="78">
        <f t="shared" si="15"/>
        <v>12.38296814</v>
      </c>
      <c r="C104" s="70" t="s">
        <v>123</v>
      </c>
      <c r="D104" s="80">
        <f t="shared" si="16"/>
        <v>0.6193977502</v>
      </c>
      <c r="E104" s="75">
        <v>0.085</v>
      </c>
      <c r="F104" s="76">
        <f t="shared" si="10"/>
        <v>0.06666666667</v>
      </c>
      <c r="G104" s="77">
        <f t="shared" si="11"/>
        <v>0.1666666667</v>
      </c>
      <c r="H104" s="78">
        <f>A!$B$3 * 3</f>
        <v>224.9868</v>
      </c>
      <c r="I104" s="78">
        <f>A!$B$2*E104</f>
        <v>52.41424587</v>
      </c>
      <c r="J104" s="78">
        <f>F104 * (D104*I104-(B!$B$3*(G104+B104/H104)^(1/2)))</f>
        <v>1.222639199</v>
      </c>
      <c r="K104" s="79">
        <f>F104 * ((D104+L104)*I104-(B!$B$3*(G104+(B104+J104)/H104)^(1/2)))</f>
        <v>1.224174699</v>
      </c>
      <c r="L104" s="78">
        <f>F104 * (B104*(A!$B$8-D104)/(A!$B$12*A!$B$10))</f>
        <v>0.003722334784</v>
      </c>
      <c r="M104" s="78">
        <f>F104 * ((B104+J104)*(A!$B$8-(D104+L104))/(A!$B$12*A!$B$10))</f>
        <v>0.004035607424</v>
      </c>
      <c r="O104" s="9">
        <f t="shared" si="18"/>
        <v>0.00009252756665</v>
      </c>
      <c r="Q104" s="27">
        <f t="shared" si="17"/>
        <v>0.7333333333</v>
      </c>
      <c r="R104" s="37" t="s">
        <v>122</v>
      </c>
      <c r="S104" s="9">
        <f>S103+W103*(U103*Z103-(B!$B$3*(X103+S103/Y103)^(1/2)))</f>
        <v>12.3841139</v>
      </c>
      <c r="T104" s="37" t="s">
        <v>123</v>
      </c>
      <c r="U104" s="36">
        <f>U103+(W103*S103*(A!$B$8-U103)/(A!$B$12*A!$B$10))</f>
        <v>0.6176345684</v>
      </c>
      <c r="V104" s="43">
        <f t="shared" si="12"/>
        <v>0.085</v>
      </c>
      <c r="W104" s="39">
        <f t="shared" si="13"/>
        <v>0.06666666667</v>
      </c>
      <c r="X104" s="40">
        <f t="shared" si="14"/>
        <v>0.1666666667</v>
      </c>
      <c r="Y104" s="4">
        <f>A!$B$3 * 3</f>
        <v>224.9868</v>
      </c>
      <c r="Z104" s="4">
        <f>A!$B$2*V104</f>
        <v>52.41424587</v>
      </c>
    </row>
    <row r="105">
      <c r="A105" s="70" t="s">
        <v>124</v>
      </c>
      <c r="B105" s="78">
        <f t="shared" si="15"/>
        <v>13.60637509</v>
      </c>
      <c r="C105" s="70" t="s">
        <v>125</v>
      </c>
      <c r="D105" s="80">
        <f t="shared" si="16"/>
        <v>0.6232767213</v>
      </c>
      <c r="E105" s="75">
        <v>0.085</v>
      </c>
      <c r="F105" s="76">
        <f t="shared" si="10"/>
        <v>0.06666666667</v>
      </c>
      <c r="G105" s="77">
        <f t="shared" si="11"/>
        <v>0.1666666667</v>
      </c>
      <c r="H105" s="78">
        <f>A!$B$3 * 3</f>
        <v>224.9868</v>
      </c>
      <c r="I105" s="78">
        <f>A!$B$2*E105</f>
        <v>52.41424587</v>
      </c>
      <c r="J105" s="78">
        <f>F105 * (D105*I105-(B!$B$3*(G105+B105/H105)^(1/2)))</f>
        <v>1.224714871</v>
      </c>
      <c r="K105" s="79">
        <f>F105 * ((D105+L105)*I105-(B!$B$3*(G105+(B105+J105)/H105)^(1/2)))</f>
        <v>1.22745523</v>
      </c>
      <c r="L105" s="78">
        <f>F105 * (B105*(A!$B$8-D105)/(A!$B$12*A!$B$10))</f>
        <v>0.004033551999</v>
      </c>
      <c r="M105" s="78">
        <f>F105 * ((B105+J105)*(A!$B$8-(D105+L105))/(A!$B$12*A!$B$10))</f>
        <v>0.004332527941</v>
      </c>
      <c r="O105" s="9">
        <f t="shared" si="18"/>
        <v>0.0004258192216</v>
      </c>
      <c r="Q105" s="27">
        <f t="shared" si="17"/>
        <v>0.8</v>
      </c>
      <c r="R105" s="37" t="s">
        <v>124</v>
      </c>
      <c r="S105" s="9">
        <f>S104+W104*(U104*Z104-(B!$B$3*(X104+S104/Y104)^(1/2)))</f>
        <v>13.60058123</v>
      </c>
      <c r="T105" s="37" t="s">
        <v>125</v>
      </c>
      <c r="U105" s="36">
        <f>U104+(W104*S104*(A!$B$8-U104)/(A!$B$12*A!$B$10))</f>
        <v>0.6213806393</v>
      </c>
      <c r="V105" s="43">
        <f t="shared" si="12"/>
        <v>0.085</v>
      </c>
      <c r="W105" s="39">
        <f t="shared" si="13"/>
        <v>0.06666666667</v>
      </c>
      <c r="X105" s="40">
        <f t="shared" si="14"/>
        <v>0.1666666667</v>
      </c>
      <c r="Y105" s="4">
        <f>A!$B$3 * 3</f>
        <v>224.9868</v>
      </c>
      <c r="Z105" s="4">
        <f>A!$B$2*V105</f>
        <v>52.41424587</v>
      </c>
    </row>
    <row r="106">
      <c r="A106" s="70" t="s">
        <v>126</v>
      </c>
      <c r="B106" s="78">
        <f t="shared" si="15"/>
        <v>14.83246014</v>
      </c>
      <c r="C106" s="70" t="s">
        <v>127</v>
      </c>
      <c r="D106" s="80">
        <f t="shared" si="16"/>
        <v>0.6274597613</v>
      </c>
      <c r="E106" s="75">
        <v>0.085</v>
      </c>
      <c r="F106" s="76">
        <f t="shared" si="10"/>
        <v>0.06666666667</v>
      </c>
      <c r="G106" s="77">
        <f t="shared" si="11"/>
        <v>0.1666666667</v>
      </c>
      <c r="H106" s="78">
        <f>A!$B$3 * 3</f>
        <v>224.9868</v>
      </c>
      <c r="I106" s="78">
        <f>A!$B$2*E106</f>
        <v>52.41424587</v>
      </c>
      <c r="J106" s="78">
        <f>F106 * (D106*I106-(B!$B$3*(G106+B106/H106)^(1/2)))</f>
        <v>1.227964956</v>
      </c>
      <c r="K106" s="79">
        <f>F106 * ((D106+L106)*I106-(B!$B$3*(G106+(B106+J106)/H106)^(1/2)))</f>
        <v>1.231845764</v>
      </c>
      <c r="L106" s="78">
        <f>F106 * (B106*(A!$B$8-D106)/(A!$B$12*A!$B$10))</f>
        <v>0.004330552901</v>
      </c>
      <c r="M106" s="78">
        <f>F106 * ((B106+J106)*(A!$B$8-(D106+L106))/(A!$B$12*A!$B$10))</f>
        <v>0.00461456768</v>
      </c>
      <c r="O106" s="9">
        <f t="shared" si="18"/>
        <v>0.0009260397932</v>
      </c>
      <c r="Q106" s="27">
        <f t="shared" si="17"/>
        <v>0.8666666667</v>
      </c>
      <c r="R106" s="37" t="s">
        <v>126</v>
      </c>
      <c r="S106" s="9">
        <f>S105+W105*(U105*Z105-(B!$B$3*(X105+S105/Y105)^(1/2)))</f>
        <v>14.81872469</v>
      </c>
      <c r="T106" s="37" t="s">
        <v>127</v>
      </c>
      <c r="U106" s="36">
        <f>U105+(W105*S105*(A!$B$8-U105)/(A!$B$12*A!$B$10))</f>
        <v>0.6254400995</v>
      </c>
      <c r="V106" s="43">
        <f t="shared" si="12"/>
        <v>0.085</v>
      </c>
      <c r="W106" s="39">
        <f t="shared" si="13"/>
        <v>0.06666666667</v>
      </c>
      <c r="X106" s="40">
        <f t="shared" si="14"/>
        <v>0.1666666667</v>
      </c>
      <c r="Y106" s="4">
        <f>A!$B$3 * 3</f>
        <v>224.9868</v>
      </c>
      <c r="Z106" s="4">
        <f>A!$B$2*V106</f>
        <v>52.41424587</v>
      </c>
    </row>
    <row r="107">
      <c r="A107" s="70" t="s">
        <v>128</v>
      </c>
      <c r="B107" s="78">
        <f t="shared" si="15"/>
        <v>16.0623655</v>
      </c>
      <c r="C107" s="70" t="s">
        <v>129</v>
      </c>
      <c r="D107" s="80">
        <f t="shared" si="16"/>
        <v>0.6319323216</v>
      </c>
      <c r="E107" s="75">
        <v>0.085</v>
      </c>
      <c r="F107" s="76">
        <f t="shared" si="10"/>
        <v>0.06666666667</v>
      </c>
      <c r="G107" s="77">
        <f t="shared" si="11"/>
        <v>0.1666666667</v>
      </c>
      <c r="H107" s="78">
        <f>A!$B$3 * 3</f>
        <v>224.9868</v>
      </c>
      <c r="I107" s="78">
        <f>A!$B$2*E107</f>
        <v>52.41424587</v>
      </c>
      <c r="J107" s="78">
        <f>F107 * (D107*I107-(B!$B$3*(G107+B107/H107)^(1/2)))</f>
        <v>1.232324301</v>
      </c>
      <c r="K107" s="79">
        <f>F107 * ((D107+L107)*I107-(B!$B$3*(G107+(B107+J107)/H107)^(1/2)))</f>
        <v>1.237280144</v>
      </c>
      <c r="L107" s="78">
        <f>F107 * (B107*(A!$B$8-D107)/(A!$B$12*A!$B$10))</f>
        <v>0.004612681665</v>
      </c>
      <c r="M107" s="78">
        <f>F107 * ((B107+J107)*(A!$B$8-(D107+L107))/(A!$B$12*A!$B$10))</f>
        <v>0.004881111666</v>
      </c>
      <c r="O107" s="9">
        <f t="shared" si="18"/>
        <v>0.001407422058</v>
      </c>
      <c r="Q107" s="27">
        <f t="shared" si="17"/>
        <v>0.9333333333</v>
      </c>
      <c r="R107" s="37" t="s">
        <v>128</v>
      </c>
      <c r="S107" s="9">
        <f>S106+W106*(U106*Z106-(B!$B$3*(X106+S106/Y106)^(1/2)))</f>
        <v>16.03975897</v>
      </c>
      <c r="T107" s="37" t="s">
        <v>129</v>
      </c>
      <c r="U107" s="36">
        <f>U106+(W106*S106*(A!$B$8-U106)/(A!$B$12*A!$B$10))</f>
        <v>0.629798704</v>
      </c>
      <c r="V107" s="43">
        <f t="shared" si="12"/>
        <v>0.085</v>
      </c>
      <c r="W107" s="39">
        <f t="shared" si="13"/>
        <v>0.06666666667</v>
      </c>
      <c r="X107" s="40">
        <f t="shared" si="14"/>
        <v>0.1666666667</v>
      </c>
      <c r="Y107" s="4">
        <f>A!$B$3 * 3</f>
        <v>224.9868</v>
      </c>
      <c r="Z107" s="4">
        <f>A!$B$2*V107</f>
        <v>52.41424587</v>
      </c>
    </row>
    <row r="108">
      <c r="A108" s="70" t="s">
        <v>130</v>
      </c>
      <c r="B108" s="78">
        <f t="shared" si="15"/>
        <v>17.29716772</v>
      </c>
      <c r="C108" s="70" t="s">
        <v>131</v>
      </c>
      <c r="D108" s="80">
        <f t="shared" si="16"/>
        <v>0.6366792182</v>
      </c>
      <c r="E108" s="75">
        <v>0.085</v>
      </c>
      <c r="F108" s="76">
        <f t="shared" si="10"/>
        <v>0.06666666667</v>
      </c>
      <c r="G108" s="77">
        <f t="shared" si="11"/>
        <v>0.1666666667</v>
      </c>
      <c r="H108" s="78">
        <f>A!$B$3 * 3</f>
        <v>224.9868</v>
      </c>
      <c r="I108" s="78">
        <f>A!$B$2*E108</f>
        <v>52.41424587</v>
      </c>
      <c r="J108" s="78">
        <f>F108 * (D108*I108-(B!$B$3*(G108+B108/H108)^(1/2)))</f>
        <v>1.237726812</v>
      </c>
      <c r="K108" s="79">
        <f>F108 * ((D108+L108)*I108-(B!$B$3*(G108+(B108+J108)/H108)^(1/2)))</f>
        <v>1.24369134</v>
      </c>
      <c r="L108" s="78">
        <f>F108 * (B108*(A!$B$8-D108)/(A!$B$12*A!$B$10))</f>
        <v>0.004879324015</v>
      </c>
      <c r="M108" s="78">
        <f>F108 * ((B108+J108)*(A!$B$8-(D108+L108))/(A!$B$12*A!$B$10))</f>
        <v>0.005131588552</v>
      </c>
      <c r="O108" s="9">
        <f t="shared" si="18"/>
        <v>0.001869320714</v>
      </c>
      <c r="Q108" s="27">
        <f t="shared" si="17"/>
        <v>1</v>
      </c>
      <c r="R108" s="37" t="s">
        <v>130</v>
      </c>
      <c r="S108" s="9">
        <f>S107+W107*(U107*Z107-(B!$B$3*(X107+S107/Y107)^(1/2)))</f>
        <v>17.26483377</v>
      </c>
      <c r="T108" s="37" t="s">
        <v>131</v>
      </c>
      <c r="U108" s="36">
        <f>U107+(W107*S107*(A!$B$8-U107)/(A!$B$12*A!$B$10))</f>
        <v>0.6344415555</v>
      </c>
      <c r="V108" s="43">
        <f t="shared" si="12"/>
        <v>0.085</v>
      </c>
      <c r="W108" s="39">
        <f t="shared" si="13"/>
        <v>0.06666666667</v>
      </c>
      <c r="X108" s="40">
        <f t="shared" si="14"/>
        <v>0.1666666667</v>
      </c>
      <c r="Y108" s="4">
        <f>A!$B$3 * 3</f>
        <v>224.9868</v>
      </c>
      <c r="Z108" s="4">
        <f>A!$B$2*V108</f>
        <v>52.41424587</v>
      </c>
    </row>
    <row r="109">
      <c r="A109" s="70" t="s">
        <v>132</v>
      </c>
      <c r="B109" s="93">
        <f t="shared" si="15"/>
        <v>18.5378768</v>
      </c>
      <c r="C109" s="70" t="s">
        <v>133</v>
      </c>
      <c r="D109" s="80">
        <f t="shared" si="16"/>
        <v>0.6416846745</v>
      </c>
      <c r="E109" s="86">
        <v>0.0</v>
      </c>
      <c r="F109" s="82">
        <f t="shared" si="10"/>
        <v>0.06666666667</v>
      </c>
      <c r="G109" s="77">
        <f t="shared" si="11"/>
        <v>0.1666666667</v>
      </c>
      <c r="H109" s="78">
        <f>A!$B$3 * 3</f>
        <v>224.9868</v>
      </c>
      <c r="I109" s="78">
        <f>A!$B$2*E109</f>
        <v>0</v>
      </c>
      <c r="J109" s="78">
        <f>F109 * (D109*I109-(B!$B$3*(G109+B109/H109)^(1/2)))</f>
        <v>-0.9981223654</v>
      </c>
      <c r="K109" s="79">
        <f>F109 * ((D109+L109)*I109-(B!$B$3*(G109+(B109+J109)/H109)^(1/2)))</f>
        <v>-0.9891930133</v>
      </c>
      <c r="L109" s="78">
        <f>F109 * (B109*(A!$B$8-D109)/(A!$B$12*A!$B$10))</f>
        <v>0.005129909351</v>
      </c>
      <c r="M109" s="78">
        <f>F109 * ((B109+J109)*(A!$B$8-(D109+L109))/(A!$B$12*A!$B$10))</f>
        <v>0.004757312945</v>
      </c>
      <c r="O109" s="9">
        <f t="shared" si="18"/>
        <v>0.002311159478</v>
      </c>
      <c r="Q109" s="27">
        <f t="shared" si="17"/>
        <v>1.066666667</v>
      </c>
      <c r="R109" s="37" t="s">
        <v>132</v>
      </c>
      <c r="S109" s="94">
        <f>S108+W108*(U108*Z108-(B!$B$3*(X108+S108/Y108)^(1/2)))</f>
        <v>18.49503281</v>
      </c>
      <c r="T109" s="37" t="s">
        <v>133</v>
      </c>
      <c r="U109" s="36">
        <f>U108+(W108*S108*(A!$B$8-U108)/(A!$B$12*A!$B$10))</f>
        <v>0.6393531448</v>
      </c>
      <c r="V109" s="4">
        <v>0.0</v>
      </c>
      <c r="W109" s="45">
        <f t="shared" si="13"/>
        <v>0.06666666667</v>
      </c>
      <c r="X109" s="40">
        <f t="shared" si="14"/>
        <v>0.1666666667</v>
      </c>
      <c r="Y109" s="4">
        <f>A!$B$3 * 3</f>
        <v>224.9868</v>
      </c>
      <c r="Z109" s="4">
        <f>A!$B$2*V109</f>
        <v>0</v>
      </c>
    </row>
    <row r="110">
      <c r="A110" s="70" t="s">
        <v>134</v>
      </c>
      <c r="B110" s="78">
        <f t="shared" si="15"/>
        <v>17.54421911</v>
      </c>
      <c r="C110" s="70" t="s">
        <v>135</v>
      </c>
      <c r="D110" s="80">
        <f t="shared" si="16"/>
        <v>0.6466282857</v>
      </c>
      <c r="E110" s="86">
        <v>0.0</v>
      </c>
      <c r="F110" s="82">
        <f t="shared" si="10"/>
        <v>0.06666666667</v>
      </c>
      <c r="G110" s="77">
        <f t="shared" si="11"/>
        <v>0.1666666667</v>
      </c>
      <c r="H110" s="78">
        <f>A!$B$3 * 3</f>
        <v>224.9868</v>
      </c>
      <c r="I110" s="78">
        <f>A!$B$2*E110</f>
        <v>0</v>
      </c>
      <c r="J110" s="78">
        <f>F110 * (D110*I110-(B!$B$3*(G110+B110/H110)^(1/2)))</f>
        <v>-0.9892331344</v>
      </c>
      <c r="K110" s="79">
        <f>F110 * ((D110+L110)*I110-(B!$B$3*(G110+(B110+J110)/H110)^(1/2)))</f>
        <v>-0.9803034202</v>
      </c>
      <c r="L110" s="78">
        <f>F110 * (B110*(A!$B$8-D110)/(A!$B$12*A!$B$10))</f>
        <v>0.004762025305</v>
      </c>
      <c r="M110" s="78">
        <f>F110 * ((B110+J110)*(A!$B$8-(D110+L110))/(A!$B$12*A!$B$10))</f>
        <v>0.004409063908</v>
      </c>
      <c r="O110" s="9">
        <f t="shared" si="18"/>
        <v>0.002674785249</v>
      </c>
      <c r="Q110" s="27">
        <f t="shared" si="17"/>
        <v>1.133333333</v>
      </c>
      <c r="R110" s="37" t="s">
        <v>134</v>
      </c>
      <c r="S110" s="9">
        <f>S109+W109*(U109*Z109-(B!$B$3*(X109+S109/Y109)^(1/2)))</f>
        <v>17.49729209</v>
      </c>
      <c r="T110" s="37" t="s">
        <v>135</v>
      </c>
      <c r="U110" s="36">
        <f>U109+(W109*S109*(A!$B$8-U109)/(A!$B$12*A!$B$10))</f>
        <v>0.6445173931</v>
      </c>
      <c r="V110" s="4">
        <v>0.0</v>
      </c>
      <c r="W110" s="45">
        <f t="shared" si="13"/>
        <v>0.06666666667</v>
      </c>
      <c r="X110" s="40">
        <f t="shared" si="14"/>
        <v>0.1666666667</v>
      </c>
      <c r="Y110" s="4">
        <f>A!$B$3 * 3</f>
        <v>224.9868</v>
      </c>
      <c r="Z110" s="4">
        <f>A!$B$2*V110</f>
        <v>0</v>
      </c>
    </row>
    <row r="111">
      <c r="A111" s="70" t="s">
        <v>136</v>
      </c>
      <c r="B111" s="78">
        <f t="shared" si="15"/>
        <v>16.55945083</v>
      </c>
      <c r="C111" s="70" t="s">
        <v>137</v>
      </c>
      <c r="D111" s="80">
        <f t="shared" si="16"/>
        <v>0.6512138303</v>
      </c>
      <c r="E111" s="86">
        <v>0.0</v>
      </c>
      <c r="F111" s="82">
        <f t="shared" si="10"/>
        <v>0.06666666667</v>
      </c>
      <c r="G111" s="77">
        <f t="shared" si="11"/>
        <v>0.1666666667</v>
      </c>
      <c r="H111" s="78">
        <f>A!$B$3 * 3</f>
        <v>224.9868</v>
      </c>
      <c r="I111" s="78">
        <f>A!$B$2*E111</f>
        <v>0</v>
      </c>
      <c r="J111" s="78">
        <f>F111 * (D111*I111-(B!$B$3*(G111+B111/H111)^(1/2)))</f>
        <v>-0.9803439068</v>
      </c>
      <c r="K111" s="79">
        <f>F111 * ((D111+L111)*I111-(B!$B$3*(G111+(B111+J111)/H111)^(1/2)))</f>
        <v>-0.9714138237</v>
      </c>
      <c r="L111" s="78">
        <f>F111 * (B111*(A!$B$8-D111)/(A!$B$12*A!$B$10))</f>
        <v>0.004413383735</v>
      </c>
      <c r="M111" s="78">
        <f>F111 * ((B111+J111)*(A!$B$8-(D111+L111))/(A!$B$12*A!$B$10))</f>
        <v>0.004078447953</v>
      </c>
      <c r="O111" s="9">
        <f t="shared" si="18"/>
        <v>0.00307800617</v>
      </c>
      <c r="Q111" s="27">
        <f t="shared" si="17"/>
        <v>1.2</v>
      </c>
      <c r="R111" s="37" t="s">
        <v>136</v>
      </c>
      <c r="S111" s="9">
        <f>S110+W110*(U110*Z110-(B!$B$3*(X110+S110/Y110)^(1/2)))</f>
        <v>16.50848074</v>
      </c>
      <c r="T111" s="37" t="s">
        <v>137</v>
      </c>
      <c r="U111" s="36">
        <f>U110+(W110*S110*(A!$B$8-U110)/(A!$B$12*A!$B$10))</f>
        <v>0.6493062484</v>
      </c>
      <c r="V111" s="4">
        <v>0.0</v>
      </c>
      <c r="W111" s="45">
        <f t="shared" si="13"/>
        <v>0.06666666667</v>
      </c>
      <c r="X111" s="40">
        <f t="shared" si="14"/>
        <v>0.1666666667</v>
      </c>
      <c r="Y111" s="4">
        <f>A!$B$3 * 3</f>
        <v>224.9868</v>
      </c>
      <c r="Z111" s="4">
        <f>A!$B$2*V111</f>
        <v>0</v>
      </c>
    </row>
    <row r="112">
      <c r="A112" s="70" t="s">
        <v>138</v>
      </c>
      <c r="B112" s="78">
        <f t="shared" si="15"/>
        <v>15.58357196</v>
      </c>
      <c r="C112" s="70" t="s">
        <v>139</v>
      </c>
      <c r="D112" s="80">
        <f t="shared" si="16"/>
        <v>0.6554597461</v>
      </c>
      <c r="E112" s="86">
        <v>0.0</v>
      </c>
      <c r="F112" s="82">
        <f t="shared" si="10"/>
        <v>0.06666666667</v>
      </c>
      <c r="G112" s="77">
        <f t="shared" si="11"/>
        <v>0.1666666667</v>
      </c>
      <c r="H112" s="78">
        <f>A!$B$3 * 3</f>
        <v>224.9868</v>
      </c>
      <c r="I112" s="78">
        <f>A!$B$2*E112</f>
        <v>0</v>
      </c>
      <c r="J112" s="78">
        <f>F112 * (D112*I112-(B!$B$3*(G112+B112/H112)^(1/2)))</f>
        <v>-0.9714546825</v>
      </c>
      <c r="K112" s="79">
        <f>F112 * ((D112+L112)*I112-(B!$B$3*(G112+(B112+J112)/H112)^(1/2)))</f>
        <v>-0.9625242238</v>
      </c>
      <c r="L112" s="78">
        <f>F112 * (B112*(A!$B$8-D112)/(A!$B$12*A!$B$10))</f>
        <v>0.004082412603</v>
      </c>
      <c r="M112" s="78">
        <f>F112 * ((B112+J112)*(A!$B$8-(D112+L112))/(A!$B$12*A!$B$10))</f>
        <v>0.003764017376</v>
      </c>
      <c r="O112" s="9">
        <f t="shared" si="18"/>
        <v>0.003527615221</v>
      </c>
      <c r="Q112" s="27">
        <f t="shared" si="17"/>
        <v>1.266666667</v>
      </c>
      <c r="R112" s="37" t="s">
        <v>138</v>
      </c>
      <c r="S112" s="9">
        <f>S111+W111*(U111*Z111-(B!$B$3*(X111+S111/Y111)^(1/2)))</f>
        <v>15.52859912</v>
      </c>
      <c r="T112" s="37" t="s">
        <v>139</v>
      </c>
      <c r="U112" s="36">
        <f>U111+(W111*S111*(A!$B$8-U111)/(A!$B$12*A!$B$10))</f>
        <v>0.6537397834</v>
      </c>
      <c r="V112" s="4">
        <v>0.0</v>
      </c>
      <c r="W112" s="45">
        <f t="shared" si="13"/>
        <v>0.06666666667</v>
      </c>
      <c r="X112" s="40">
        <f t="shared" si="14"/>
        <v>0.1666666667</v>
      </c>
      <c r="Y112" s="4">
        <f>A!$B$3 * 3</f>
        <v>224.9868</v>
      </c>
      <c r="Z112" s="4">
        <f>A!$B$2*V112</f>
        <v>0</v>
      </c>
    </row>
    <row r="113">
      <c r="A113" s="70" t="s">
        <v>140</v>
      </c>
      <c r="B113" s="78">
        <f t="shared" si="15"/>
        <v>14.61658251</v>
      </c>
      <c r="C113" s="70" t="s">
        <v>141</v>
      </c>
      <c r="D113" s="80">
        <f t="shared" si="16"/>
        <v>0.6593829611</v>
      </c>
      <c r="E113" s="86">
        <v>0.0</v>
      </c>
      <c r="F113" s="82">
        <f t="shared" si="10"/>
        <v>0.06666666667</v>
      </c>
      <c r="G113" s="77">
        <f t="shared" si="11"/>
        <v>0.1666666667</v>
      </c>
      <c r="H113" s="78">
        <f>A!$B$3 * 3</f>
        <v>224.9868</v>
      </c>
      <c r="I113" s="78">
        <f>A!$B$2*E113</f>
        <v>0</v>
      </c>
      <c r="J113" s="78">
        <f>F113 * (D113*I113-(B!$B$3*(G113+B113/H113)^(1/2)))</f>
        <v>-0.9625654616</v>
      </c>
      <c r="K113" s="79">
        <f>F113 * ((D113+L113)*I113-(B!$B$3*(G113+(B113+J113)/H113)^(1/2)))</f>
        <v>-0.9536346203</v>
      </c>
      <c r="L113" s="78">
        <f>F113 * (B113*(A!$B$8-D113)/(A!$B$12*A!$B$10))</f>
        <v>0.003767660368</v>
      </c>
      <c r="M113" s="78">
        <f>F113 * ((B113+J113)*(A!$B$8-(D113+L113))/(A!$B$12*A!$B$10))</f>
        <v>0.003464433399</v>
      </c>
      <c r="O113" s="9">
        <f t="shared" si="18"/>
        <v>0.004032058052</v>
      </c>
      <c r="Q113" s="27">
        <f t="shared" si="17"/>
        <v>1.333333333</v>
      </c>
      <c r="R113" s="37" t="s">
        <v>140</v>
      </c>
      <c r="S113" s="9">
        <f>S112+W112*(U112*Z112-(B!$B$3*(X112+S112/Y112)^(1/2)))</f>
        <v>14.5576476</v>
      </c>
      <c r="T113" s="37" t="s">
        <v>141</v>
      </c>
      <c r="U113" s="36">
        <f>U112+(W112*S112*(A!$B$8-U112)/(A!$B$12*A!$B$10))</f>
        <v>0.657836407</v>
      </c>
      <c r="V113" s="4">
        <v>0.0</v>
      </c>
      <c r="W113" s="45">
        <f t="shared" si="13"/>
        <v>0.06666666667</v>
      </c>
      <c r="X113" s="40">
        <f t="shared" si="14"/>
        <v>0.1666666667</v>
      </c>
      <c r="Y113" s="4">
        <f>A!$B$3 * 3</f>
        <v>224.9868</v>
      </c>
      <c r="Z113" s="4">
        <f>A!$B$2*V113</f>
        <v>0</v>
      </c>
    </row>
    <row r="114">
      <c r="A114" s="70" t="s">
        <v>142</v>
      </c>
      <c r="B114" s="78">
        <f t="shared" si="15"/>
        <v>13.65848247</v>
      </c>
      <c r="C114" s="70" t="s">
        <v>143</v>
      </c>
      <c r="D114" s="80">
        <f t="shared" si="16"/>
        <v>0.662999008</v>
      </c>
      <c r="E114" s="86">
        <v>0.0</v>
      </c>
      <c r="F114" s="82">
        <f t="shared" si="10"/>
        <v>0.06666666667</v>
      </c>
      <c r="G114" s="77">
        <f t="shared" si="11"/>
        <v>0.1666666667</v>
      </c>
      <c r="H114" s="78">
        <f>A!$B$3 * 3</f>
        <v>224.9868</v>
      </c>
      <c r="I114" s="78">
        <f>A!$B$2*E114</f>
        <v>0</v>
      </c>
      <c r="J114" s="78">
        <f>F114 * (D114*I114-(B!$B$3*(G114+B114/H114)^(1/2)))</f>
        <v>-0.9536762443</v>
      </c>
      <c r="K114" s="79">
        <f>F114 * ((D114+L114)*I114-(B!$B$3*(G114+(B114+J114)/H114)^(1/2)))</f>
        <v>-0.9447450132</v>
      </c>
      <c r="L114" s="78">
        <f>F114 * (B114*(A!$B$8-D114)/(A!$B$12*A!$B$10))</f>
        <v>0.00346778481</v>
      </c>
      <c r="M114" s="78">
        <f>F114 * ((B114+J114)*(A!$B$8-(D114+L114))/(A!$B$12*A!$B$10))</f>
        <v>0.003178456087</v>
      </c>
      <c r="O114" s="9">
        <f t="shared" si="18"/>
        <v>0.004601968403</v>
      </c>
      <c r="Q114" s="27">
        <f t="shared" si="17"/>
        <v>1.4</v>
      </c>
      <c r="R114" s="37" t="s">
        <v>142</v>
      </c>
      <c r="S114" s="9">
        <f>S113+W113*(U113*Z113-(B!$B$3*(X113+S113/Y113)^(1/2)))</f>
        <v>13.59562657</v>
      </c>
      <c r="T114" s="37" t="s">
        <v>143</v>
      </c>
      <c r="U114" s="36">
        <f>U113+(W113*S113*(A!$B$8-U113)/(A!$B$12*A!$B$10))</f>
        <v>0.6616129947</v>
      </c>
      <c r="V114" s="4">
        <v>0.0</v>
      </c>
      <c r="W114" s="45">
        <f t="shared" si="13"/>
        <v>0.06666666667</v>
      </c>
      <c r="X114" s="40">
        <f t="shared" si="14"/>
        <v>0.1666666667</v>
      </c>
      <c r="Y114" s="4">
        <f>A!$B$3 * 3</f>
        <v>224.9868</v>
      </c>
      <c r="Z114" s="4">
        <f>A!$B$2*V114</f>
        <v>0</v>
      </c>
    </row>
    <row r="115">
      <c r="A115" s="70" t="s">
        <v>144</v>
      </c>
      <c r="B115" s="78">
        <f t="shared" si="15"/>
        <v>12.70927184</v>
      </c>
      <c r="C115" s="70" t="s">
        <v>145</v>
      </c>
      <c r="D115" s="80">
        <f t="shared" si="16"/>
        <v>0.6663221284</v>
      </c>
      <c r="E115" s="86">
        <v>0.0</v>
      </c>
      <c r="F115" s="82">
        <f t="shared" si="10"/>
        <v>0.06666666667</v>
      </c>
      <c r="G115" s="77">
        <f t="shared" si="11"/>
        <v>0.1666666667</v>
      </c>
      <c r="H115" s="78">
        <f>A!$B$3 * 3</f>
        <v>224.9868</v>
      </c>
      <c r="I115" s="78">
        <f>A!$B$2*E115</f>
        <v>0</v>
      </c>
      <c r="J115" s="78">
        <f>F115 * (D115*I115-(B!$B$3*(G115+B115/H115)^(1/2)))</f>
        <v>-0.9447870306</v>
      </c>
      <c r="K115" s="79">
        <f>F115 * ((D115+L115)*I115-(B!$B$3*(G115+(B115+J115)/H115)^(1/2)))</f>
        <v>-0.9358554023</v>
      </c>
      <c r="L115" s="78">
        <f>F115 * (B115*(A!$B$8-D115)/(A!$B$12*A!$B$10))</f>
        <v>0.0031815429</v>
      </c>
      <c r="M115" s="78">
        <f>F115 * ((B115+J115)*(A!$B$8-(D115+L115))/(A!$B$12*A!$B$10))</f>
        <v>0.00290493522</v>
      </c>
      <c r="O115" s="9">
        <f t="shared" si="18"/>
        <v>0.005250926127</v>
      </c>
      <c r="Q115" s="27">
        <f t="shared" si="17"/>
        <v>1.466666667</v>
      </c>
      <c r="R115" s="37" t="s">
        <v>144</v>
      </c>
      <c r="S115" s="9">
        <f>S114+W114*(U114*Z114-(B!$B$3*(X114+S114/Y114)^(1/2)))</f>
        <v>12.64253639</v>
      </c>
      <c r="T115" s="37" t="s">
        <v>145</v>
      </c>
      <c r="U115" s="36">
        <f>U114+(W114*S114*(A!$B$8-U114)/(A!$B$12*A!$B$10))</f>
        <v>0.6650850076</v>
      </c>
      <c r="V115" s="4">
        <v>0.0</v>
      </c>
      <c r="W115" s="45">
        <f t="shared" si="13"/>
        <v>0.06666666667</v>
      </c>
      <c r="X115" s="40">
        <f t="shared" si="14"/>
        <v>0.1666666667</v>
      </c>
      <c r="Y115" s="4">
        <f>A!$B$3 * 3</f>
        <v>224.9868</v>
      </c>
      <c r="Z115" s="4">
        <f>A!$B$2*V115</f>
        <v>0</v>
      </c>
    </row>
    <row r="116">
      <c r="A116" s="70" t="s">
        <v>146</v>
      </c>
      <c r="B116" s="78">
        <f t="shared" si="15"/>
        <v>11.76895062</v>
      </c>
      <c r="C116" s="70" t="s">
        <v>147</v>
      </c>
      <c r="D116" s="80">
        <f t="shared" si="16"/>
        <v>0.6693653675</v>
      </c>
      <c r="E116" s="86">
        <v>0.0</v>
      </c>
      <c r="F116" s="82">
        <f t="shared" si="10"/>
        <v>0.06666666667</v>
      </c>
      <c r="G116" s="77">
        <f t="shared" si="11"/>
        <v>0.1666666667</v>
      </c>
      <c r="H116" s="78">
        <f>A!$B$3 * 3</f>
        <v>224.9868</v>
      </c>
      <c r="I116" s="78">
        <f>A!$B$2*E116</f>
        <v>0</v>
      </c>
      <c r="J116" s="78">
        <f>F116 * (D116*I116-(B!$B$3*(G116+B116/H116)^(1/2)))</f>
        <v>-0.9358978207</v>
      </c>
      <c r="K116" s="79">
        <f>F116 * ((D116+L116)*I116-(B!$B$3*(G116+(B116+J116)/H116)^(1/2)))</f>
        <v>-0.9269657875</v>
      </c>
      <c r="L116" s="78">
        <f>F116 * (B116*(A!$B$8-D116)/(A!$B$12*A!$B$10))</f>
        <v>0.002907781637</v>
      </c>
      <c r="M116" s="78">
        <f>F116 * ((B116+J116)*(A!$B$8-(D116+L116))/(A!$B$12*A!$B$10))</f>
        <v>0.002642802001</v>
      </c>
      <c r="O116" s="9">
        <f t="shared" si="18"/>
        <v>0.005996553796</v>
      </c>
      <c r="Q116" s="27">
        <f t="shared" si="17"/>
        <v>1.533333333</v>
      </c>
      <c r="R116" s="37" t="s">
        <v>146</v>
      </c>
      <c r="S116" s="9">
        <f>S115+W115*(U115*Z115-(B!$B$3*(X115+S115/Y115)^(1/2)))</f>
        <v>11.69837748</v>
      </c>
      <c r="T116" s="37" t="s">
        <v>147</v>
      </c>
      <c r="U116" s="36">
        <f>U115+(W115*S115*(A!$B$8-U115)/(A!$B$12*A!$B$10))</f>
        <v>0.6682665995</v>
      </c>
      <c r="V116" s="4">
        <v>0.0</v>
      </c>
      <c r="W116" s="45">
        <f t="shared" si="13"/>
        <v>0.06666666667</v>
      </c>
      <c r="X116" s="40">
        <f t="shared" si="14"/>
        <v>0.1666666667</v>
      </c>
      <c r="Y116" s="4">
        <f>A!$B$3 * 3</f>
        <v>224.9868</v>
      </c>
      <c r="Z116" s="4">
        <f>A!$B$2*V116</f>
        <v>0</v>
      </c>
    </row>
    <row r="117">
      <c r="A117" s="70" t="s">
        <v>148</v>
      </c>
      <c r="B117" s="78">
        <f t="shared" si="15"/>
        <v>10.83751882</v>
      </c>
      <c r="C117" s="70" t="s">
        <v>149</v>
      </c>
      <c r="D117" s="80">
        <f t="shared" si="16"/>
        <v>0.6721406593</v>
      </c>
      <c r="E117" s="86">
        <v>0.0</v>
      </c>
      <c r="F117" s="82">
        <f t="shared" si="10"/>
        <v>0.06666666667</v>
      </c>
      <c r="G117" s="77">
        <f t="shared" si="11"/>
        <v>0.1666666667</v>
      </c>
      <c r="H117" s="78">
        <f>A!$B$3 * 3</f>
        <v>224.9868</v>
      </c>
      <c r="I117" s="78">
        <f>A!$B$2*E117</f>
        <v>0</v>
      </c>
      <c r="J117" s="78">
        <f>F117 * (D117*I117-(B!$B$3*(G117+B117/H117)^(1/2)))</f>
        <v>-0.9270086147</v>
      </c>
      <c r="K117" s="79">
        <f>F117 * ((D117+L117)*I117-(B!$B$3*(G117+(B117+J117)/H117)^(1/2)))</f>
        <v>-0.9180761688</v>
      </c>
      <c r="L117" s="78">
        <f>F117 * (B117*(A!$B$8-D117)/(A!$B$12*A!$B$10))</f>
        <v>0.002645429715</v>
      </c>
      <c r="M117" s="78">
        <f>F117 * ((B117+J117)*(A!$B$8-(D117+L117))/(A!$B$12*A!$B$10))</f>
        <v>0.002391061529</v>
      </c>
      <c r="O117" s="9">
        <f t="shared" si="18"/>
        <v>0.006862142558</v>
      </c>
      <c r="Q117" s="27">
        <f t="shared" si="17"/>
        <v>1.6</v>
      </c>
      <c r="R117" s="37" t="s">
        <v>148</v>
      </c>
      <c r="S117" s="9">
        <f>S116+W116*(U116*Z116-(B!$B$3*(X116+S116/Y116)^(1/2)))</f>
        <v>10.76315022</v>
      </c>
      <c r="T117" s="37" t="s">
        <v>149</v>
      </c>
      <c r="U117" s="36">
        <f>U116+(W116*S116*(A!$B$8-U116)/(A!$B$12*A!$B$10))</f>
        <v>0.6711707144</v>
      </c>
      <c r="V117" s="4">
        <v>0.0</v>
      </c>
      <c r="W117" s="45">
        <f t="shared" si="13"/>
        <v>0.06666666667</v>
      </c>
      <c r="X117" s="40">
        <f t="shared" si="14"/>
        <v>0.1666666667</v>
      </c>
      <c r="Y117" s="4">
        <f>A!$B$3 * 3</f>
        <v>224.9868</v>
      </c>
      <c r="Z117" s="4">
        <f>A!$B$2*V117</f>
        <v>0</v>
      </c>
    </row>
    <row r="118">
      <c r="A118" s="70" t="s">
        <v>150</v>
      </c>
      <c r="B118" s="78">
        <f t="shared" si="15"/>
        <v>9.914976429</v>
      </c>
      <c r="C118" s="70" t="s">
        <v>151</v>
      </c>
      <c r="D118" s="80">
        <f t="shared" si="16"/>
        <v>0.6746589049</v>
      </c>
      <c r="E118" s="86">
        <v>0.0</v>
      </c>
      <c r="F118" s="82">
        <f t="shared" si="10"/>
        <v>0.06666666667</v>
      </c>
      <c r="G118" s="77">
        <f t="shared" si="11"/>
        <v>0.1666666667</v>
      </c>
      <c r="H118" s="78">
        <f>A!$B$3 * 3</f>
        <v>224.9868</v>
      </c>
      <c r="I118" s="78">
        <f>A!$B$2*E118</f>
        <v>0</v>
      </c>
      <c r="J118" s="78">
        <f>F118 * (D118*I118-(B!$B$3*(G118+B118/H118)^(1/2)))</f>
        <v>-0.9181194126</v>
      </c>
      <c r="K118" s="79">
        <f>F118 * ((D118+L118)*I118-(B!$B$3*(G118+(B118+J118)/H118)^(1/2)))</f>
        <v>-0.909186546</v>
      </c>
      <c r="L118" s="78">
        <f>F118 * (B118*(A!$B$8-D118)/(A!$B$12*A!$B$10))</f>
        <v>0.002393489976</v>
      </c>
      <c r="M118" s="78">
        <f>F118 * ((B118+J118)*(A!$B$8-(D118+L118))/(A!$B$12*A!$B$10))</f>
        <v>0.002148785954</v>
      </c>
      <c r="O118" s="9">
        <f t="shared" si="18"/>
        <v>0.007879131289</v>
      </c>
      <c r="Q118" s="27">
        <f t="shared" si="17"/>
        <v>1.666666667</v>
      </c>
      <c r="R118" s="37" t="s">
        <v>150</v>
      </c>
      <c r="S118" s="9">
        <f>S117+W117*(U117*Z117-(B!$B$3*(X117+S117/Y117)^(1/2)))</f>
        <v>9.836855028</v>
      </c>
      <c r="T118" s="37" t="s">
        <v>151</v>
      </c>
      <c r="U118" s="36">
        <f>U117+(W117*S117*(A!$B$8-U117)/(A!$B$12*A!$B$10))</f>
        <v>0.6738091745</v>
      </c>
      <c r="V118" s="4">
        <v>0.0</v>
      </c>
      <c r="W118" s="45">
        <f t="shared" si="13"/>
        <v>0.06666666667</v>
      </c>
      <c r="X118" s="40">
        <f t="shared" si="14"/>
        <v>0.1666666667</v>
      </c>
      <c r="Y118" s="4">
        <f>A!$B$3 * 3</f>
        <v>224.9868</v>
      </c>
      <c r="Z118" s="4">
        <f>A!$B$2*V118</f>
        <v>0</v>
      </c>
    </row>
    <row r="119">
      <c r="A119" s="70" t="s">
        <v>152</v>
      </c>
      <c r="B119" s="78">
        <f t="shared" si="15"/>
        <v>9.00132345</v>
      </c>
      <c r="C119" s="70" t="s">
        <v>153</v>
      </c>
      <c r="D119" s="80">
        <f t="shared" si="16"/>
        <v>0.6769300429</v>
      </c>
      <c r="E119" s="86">
        <v>0.0</v>
      </c>
      <c r="F119" s="82">
        <f t="shared" si="10"/>
        <v>0.06666666667</v>
      </c>
      <c r="G119" s="77">
        <f t="shared" si="11"/>
        <v>0.1666666667</v>
      </c>
      <c r="H119" s="78">
        <f>A!$B$3 * 3</f>
        <v>224.9868</v>
      </c>
      <c r="I119" s="78">
        <f>A!$B$2*E119</f>
        <v>0</v>
      </c>
      <c r="J119" s="78">
        <f>F119 * (D119*I119-(B!$B$3*(G119+B119/H119)^(1/2)))</f>
        <v>-0.9092302147</v>
      </c>
      <c r="K119" s="79">
        <f>F119 * ((D119+L119)*I119-(B!$B$3*(G119+(B119+J119)/H119)^(1/2)))</f>
        <v>-0.9002969189</v>
      </c>
      <c r="L119" s="78">
        <f>F119 * (B119*(A!$B$8-D119)/(A!$B$12*A!$B$10))</f>
        <v>0.002151032528</v>
      </c>
      <c r="M119" s="78">
        <f>F119 * ((B119+J119)*(A!$B$8-(D119+L119))/(A!$B$12*A!$B$10))</f>
        <v>0.00191510824</v>
      </c>
      <c r="O119" s="9">
        <f t="shared" si="18"/>
        <v>0.009091011606</v>
      </c>
      <c r="Q119" s="27">
        <f t="shared" si="17"/>
        <v>1.733333333</v>
      </c>
      <c r="R119" s="37" t="s">
        <v>152</v>
      </c>
      <c r="S119" s="9">
        <f>S118+W118*(U118*Z118-(B!$B$3*(X118+S118/Y118)^(1/2)))</f>
        <v>8.919492314</v>
      </c>
      <c r="T119" s="37" t="s">
        <v>153</v>
      </c>
      <c r="U119" s="36">
        <f>U118+(W118*S118*(A!$B$8-U118)/(A!$B$12*A!$B$10))</f>
        <v>0.6761927603</v>
      </c>
      <c r="V119" s="4">
        <v>0.0</v>
      </c>
      <c r="W119" s="45">
        <f t="shared" si="13"/>
        <v>0.06666666667</v>
      </c>
      <c r="X119" s="40">
        <f t="shared" si="14"/>
        <v>0.1666666667</v>
      </c>
      <c r="Y119" s="4">
        <f>A!$B$3 * 3</f>
        <v>224.9868</v>
      </c>
      <c r="Z119" s="4">
        <f>A!$B$2*V119</f>
        <v>0</v>
      </c>
    </row>
    <row r="120">
      <c r="A120" s="70" t="s">
        <v>154</v>
      </c>
      <c r="B120" s="78">
        <f t="shared" si="15"/>
        <v>8.096559883</v>
      </c>
      <c r="C120" s="70" t="s">
        <v>155</v>
      </c>
      <c r="D120" s="80">
        <f t="shared" si="16"/>
        <v>0.6789631133</v>
      </c>
      <c r="E120" s="86">
        <v>0.0</v>
      </c>
      <c r="F120" s="82">
        <f t="shared" si="10"/>
        <v>0.06666666667</v>
      </c>
      <c r="G120" s="77">
        <f t="shared" si="11"/>
        <v>0.1666666667</v>
      </c>
      <c r="H120" s="78">
        <f>A!$B$3 * 3</f>
        <v>224.9868</v>
      </c>
      <c r="I120" s="78">
        <f>A!$B$2*E120</f>
        <v>0</v>
      </c>
      <c r="J120" s="78">
        <f>F120 * (D120*I120-(B!$B$3*(G120+B120/H120)^(1/2)))</f>
        <v>-0.9003410209</v>
      </c>
      <c r="K120" s="79">
        <f>F120 * ((D120+L120)*I120-(B!$B$3*(G120+(B120+J120)/H120)^(1/2)))</f>
        <v>-0.8914072875</v>
      </c>
      <c r="L120" s="78">
        <f>F120 * (B120*(A!$B$8-D120)/(A!$B$12*A!$B$10))</f>
        <v>0.001917188493</v>
      </c>
      <c r="M120" s="78">
        <f>F120 * ((B120+J120)*(A!$B$8-(D120+L120))/(A!$B$12*A!$B$10))</f>
        <v>0.001689216484</v>
      </c>
      <c r="O120" s="9">
        <f t="shared" si="18"/>
        <v>0.01055971694</v>
      </c>
      <c r="Q120" s="27">
        <f t="shared" si="17"/>
        <v>1.8</v>
      </c>
      <c r="R120" s="37" t="s">
        <v>154</v>
      </c>
      <c r="S120" s="9">
        <f>S119+W119*(U119*Z119-(B!$B$3*(X119+S119/Y119)^(1/2)))</f>
        <v>8.011062502</v>
      </c>
      <c r="T120" s="37" t="s">
        <v>155</v>
      </c>
      <c r="U120" s="36">
        <f>U119+(W119*S119*(A!$B$8-U119)/(A!$B$12*A!$B$10))</f>
        <v>0.6783312826</v>
      </c>
      <c r="V120" s="4">
        <v>0.0</v>
      </c>
      <c r="W120" s="45">
        <f t="shared" si="13"/>
        <v>0.06666666667</v>
      </c>
      <c r="X120" s="40">
        <f t="shared" si="14"/>
        <v>0.1666666667</v>
      </c>
      <c r="Y120" s="4">
        <f>A!$B$3 * 3</f>
        <v>224.9868</v>
      </c>
      <c r="Z120" s="4">
        <f>A!$B$2*V120</f>
        <v>0</v>
      </c>
    </row>
    <row r="121">
      <c r="A121" s="70" t="s">
        <v>156</v>
      </c>
      <c r="B121" s="78">
        <f t="shared" si="15"/>
        <v>7.200685729</v>
      </c>
      <c r="C121" s="70" t="s">
        <v>157</v>
      </c>
      <c r="D121" s="80">
        <f t="shared" si="16"/>
        <v>0.6807663158</v>
      </c>
      <c r="E121" s="86">
        <v>0.0</v>
      </c>
      <c r="F121" s="82">
        <f t="shared" si="10"/>
        <v>0.06666666667</v>
      </c>
      <c r="G121" s="77">
        <f t="shared" si="11"/>
        <v>0.1666666667</v>
      </c>
      <c r="H121" s="78">
        <f>A!$B$3 * 3</f>
        <v>224.9868</v>
      </c>
      <c r="I121" s="78">
        <f>A!$B$2*E121</f>
        <v>0</v>
      </c>
      <c r="J121" s="78">
        <f>F121 * (D121*I121-(B!$B$3*(G121+B121/H121)^(1/2)))</f>
        <v>-0.8914518315</v>
      </c>
      <c r="K121" s="79">
        <f>F121 * ((D121+L121)*I121-(B!$B$3*(G121+(B121+J121)/H121)^(1/2)))</f>
        <v>-0.8825176517</v>
      </c>
      <c r="L121" s="78">
        <f>F121 * (B121*(A!$B$8-D121)/(A!$B$12*A!$B$10))</f>
        <v>0.001691144297</v>
      </c>
      <c r="M121" s="78">
        <f>F121 * ((B121+J121)*(A!$B$8-(D121+L121))/(A!$B$12*A!$B$10))</f>
        <v>0.001470348725</v>
      </c>
      <c r="O121" s="9">
        <f t="shared" si="18"/>
        <v>0.01237655776</v>
      </c>
      <c r="Q121" s="27">
        <f t="shared" si="17"/>
        <v>1.866666667</v>
      </c>
      <c r="R121" s="37" t="s">
        <v>156</v>
      </c>
      <c r="S121" s="9">
        <f>S120+W120*(U120*Z120-(B!$B$3*(X120+S120/Y120)^(1/2)))</f>
        <v>7.111566026</v>
      </c>
      <c r="T121" s="37" t="s">
        <v>157</v>
      </c>
      <c r="U121" s="36">
        <f>U120+(W120*S120*(A!$B$8-U120)/(A!$B$12*A!$B$10))</f>
        <v>0.6802336486</v>
      </c>
      <c r="V121" s="4">
        <v>0.0</v>
      </c>
      <c r="W121" s="45">
        <f t="shared" si="13"/>
        <v>0.06666666667</v>
      </c>
      <c r="X121" s="40">
        <f t="shared" si="14"/>
        <v>0.1666666667</v>
      </c>
      <c r="Y121" s="4">
        <f>A!$B$3 * 3</f>
        <v>224.9868</v>
      </c>
      <c r="Z121" s="4">
        <f>A!$B$2*V121</f>
        <v>0</v>
      </c>
    </row>
    <row r="122">
      <c r="A122" s="70" t="s">
        <v>158</v>
      </c>
      <c r="B122" s="78">
        <f t="shared" si="15"/>
        <v>6.313700987</v>
      </c>
      <c r="C122" s="70" t="s">
        <v>159</v>
      </c>
      <c r="D122" s="80">
        <f t="shared" si="16"/>
        <v>0.6823470623</v>
      </c>
      <c r="E122" s="86">
        <v>0.0</v>
      </c>
      <c r="F122" s="82">
        <f t="shared" si="10"/>
        <v>0.06666666667</v>
      </c>
      <c r="G122" s="77">
        <f t="shared" si="11"/>
        <v>0.1666666667</v>
      </c>
      <c r="H122" s="78">
        <f>A!$B$3 * 3</f>
        <v>224.9868</v>
      </c>
      <c r="I122" s="78">
        <f>A!$B$2*E122</f>
        <v>0</v>
      </c>
      <c r="J122" s="78">
        <f>F122 * (D122*I122-(B!$B$3*(G122+B122/H122)^(1/2)))</f>
        <v>-0.8825626466</v>
      </c>
      <c r="K122" s="79">
        <f>F122 * ((D122+L122)*I122-(B!$B$3*(G122+(B122+J122)/H122)^(1/2)))</f>
        <v>-0.8736280112</v>
      </c>
      <c r="L122" s="78">
        <f>F122 * (B122*(A!$B$8-D122)/(A!$B$12*A!$B$10))</f>
        <v>0.001472136463</v>
      </c>
      <c r="M122" s="78">
        <f>F122 * ((B122+J122)*(A!$B$8-(D122+L122))/(A!$B$12*A!$B$10))</f>
        <v>0.001257788193</v>
      </c>
      <c r="O122" s="9">
        <f t="shared" si="18"/>
        <v>0.01468198487</v>
      </c>
      <c r="Q122" s="27">
        <f t="shared" si="17"/>
        <v>1.933333333</v>
      </c>
      <c r="R122" s="37" t="s">
        <v>158</v>
      </c>
      <c r="S122" s="9">
        <f>S121+W121*(U121*Z121-(B!$B$3*(X121+S121/Y121)^(1/2)))</f>
        <v>6.221003325</v>
      </c>
      <c r="T122" s="37" t="s">
        <v>159</v>
      </c>
      <c r="U122" s="36">
        <f>U121+(W121*S121*(A!$B$8-U121)/(A!$B$12*A!$B$10))</f>
        <v>0.6819079204</v>
      </c>
      <c r="V122" s="4">
        <v>0.0</v>
      </c>
      <c r="W122" s="45">
        <f t="shared" si="13"/>
        <v>0.06666666667</v>
      </c>
      <c r="X122" s="40">
        <f t="shared" si="14"/>
        <v>0.1666666667</v>
      </c>
      <c r="Y122" s="4">
        <f>A!$B$3 * 3</f>
        <v>224.9868</v>
      </c>
      <c r="Z122" s="4">
        <f>A!$B$2*V122</f>
        <v>0</v>
      </c>
    </row>
    <row r="123">
      <c r="A123" s="70" t="s">
        <v>160</v>
      </c>
      <c r="B123" s="78">
        <f t="shared" si="15"/>
        <v>5.435605658</v>
      </c>
      <c r="C123" s="70" t="s">
        <v>161</v>
      </c>
      <c r="D123" s="80">
        <f t="shared" si="16"/>
        <v>0.6837120246</v>
      </c>
      <c r="E123" s="86">
        <v>0.0</v>
      </c>
      <c r="F123" s="82">
        <f t="shared" si="10"/>
        <v>0.06666666667</v>
      </c>
      <c r="G123" s="77">
        <f t="shared" si="11"/>
        <v>0.1666666667</v>
      </c>
      <c r="H123" s="78">
        <f>A!$B$3 * 3</f>
        <v>224.9868</v>
      </c>
      <c r="I123" s="78">
        <f>A!$B$2*E123</f>
        <v>0</v>
      </c>
      <c r="J123" s="78">
        <f>F123 * (D123*I123-(B!$B$3*(G123+B123/H123)^(1/2)))</f>
        <v>-0.8736734662</v>
      </c>
      <c r="K123" s="79">
        <f>F123 * ((D123+L123)*I123-(B!$B$3*(G123+(B123+J123)/H123)^(1/2)))</f>
        <v>-0.864738366</v>
      </c>
      <c r="L123" s="78">
        <f>F123 * (B123*(A!$B$8-D123)/(A!$B$12*A!$B$10))</f>
        <v>0.001259446848</v>
      </c>
      <c r="M123" s="78">
        <f>F123 * ((B123+J123)*(A!$B$8-(D123+L123))/(A!$B$12*A!$B$10))</f>
        <v>0.001050858969</v>
      </c>
      <c r="O123" s="9">
        <f t="shared" si="18"/>
        <v>0.0177037879</v>
      </c>
      <c r="Q123" s="27">
        <f t="shared" si="17"/>
        <v>2</v>
      </c>
      <c r="R123" s="37" t="s">
        <v>160</v>
      </c>
      <c r="S123" s="9">
        <f>S122+W122*(U122*Z122-(B!$B$3*(X122+S122/Y122)^(1/2)))</f>
        <v>5.339374848</v>
      </c>
      <c r="T123" s="37" t="s">
        <v>161</v>
      </c>
      <c r="U123" s="36">
        <f>U122+(W122*S122*(A!$B$8-U122)/(A!$B$12*A!$B$10))</f>
        <v>0.6833613696</v>
      </c>
      <c r="V123" s="4">
        <v>0.0</v>
      </c>
      <c r="W123" s="45">
        <f t="shared" si="13"/>
        <v>0.06666666667</v>
      </c>
      <c r="X123" s="40">
        <f t="shared" si="14"/>
        <v>0.1666666667</v>
      </c>
      <c r="Y123" s="4">
        <f>A!$B$3 * 3</f>
        <v>224.9868</v>
      </c>
      <c r="Z123" s="4">
        <f>A!$B$2*V123</f>
        <v>0</v>
      </c>
    </row>
    <row r="124">
      <c r="A124" s="70" t="s">
        <v>162</v>
      </c>
      <c r="B124" s="78">
        <f t="shared" si="15"/>
        <v>4.566399742</v>
      </c>
      <c r="C124" s="70" t="s">
        <v>163</v>
      </c>
      <c r="D124" s="80">
        <f t="shared" si="16"/>
        <v>0.6848671775</v>
      </c>
      <c r="E124" s="86">
        <v>0.0</v>
      </c>
      <c r="F124" s="82">
        <f t="shared" si="10"/>
        <v>0.06666666667</v>
      </c>
      <c r="G124" s="77">
        <f t="shared" si="11"/>
        <v>0.1666666667</v>
      </c>
      <c r="H124" s="78">
        <f>A!$B$3 * 3</f>
        <v>224.9868</v>
      </c>
      <c r="I124" s="78">
        <f>A!$B$2*E124</f>
        <v>0</v>
      </c>
      <c r="J124" s="78">
        <f>F124 * (D124*I124-(B!$B$3*(G124+B124/H124)^(1/2)))</f>
        <v>-0.8647842907</v>
      </c>
      <c r="K124" s="79">
        <f>F124 * ((D124+L124)*I124-(B!$B$3*(G124+(B124+J124)/H124)^(1/2)))</f>
        <v>-0.8558487159</v>
      </c>
      <c r="L124" s="78">
        <f>F124 * (B124*(A!$B$8-D124)/(A!$B$12*A!$B$10))</f>
        <v>0.001052398277</v>
      </c>
      <c r="M124" s="78">
        <f>F124 * ((B124+J124)*(A!$B$8-(D124+L124))/(A!$B$12*A!$B$10))</f>
        <v>0.000848921988</v>
      </c>
      <c r="O124" s="9">
        <f t="shared" si="18"/>
        <v>0.02183748502</v>
      </c>
      <c r="Q124" s="27">
        <f t="shared" si="17"/>
        <v>2.066666667</v>
      </c>
      <c r="R124" s="37" t="s">
        <v>162</v>
      </c>
      <c r="S124" s="9">
        <f>S123+W123*(U123*Z123-(B!$B$3*(X123+S123/Y123)^(1/2)))</f>
        <v>4.466681056</v>
      </c>
      <c r="T124" s="37" t="s">
        <v>163</v>
      </c>
      <c r="U124" s="36">
        <f>U123+(W123*S123*(A!$B$8-U123)/(A!$B$12*A!$B$10))</f>
        <v>0.6846005252</v>
      </c>
      <c r="V124" s="4">
        <v>0.0</v>
      </c>
      <c r="W124" s="45">
        <f t="shared" si="13"/>
        <v>0.06666666667</v>
      </c>
      <c r="X124" s="40">
        <f t="shared" si="14"/>
        <v>0.1666666667</v>
      </c>
      <c r="Y124" s="4">
        <f>A!$B$3 * 3</f>
        <v>224.9868</v>
      </c>
      <c r="Z124" s="4">
        <f>A!$B$2*V124</f>
        <v>0</v>
      </c>
    </row>
    <row r="125">
      <c r="A125" s="70" t="s">
        <v>164</v>
      </c>
      <c r="B125" s="78">
        <f t="shared" si="15"/>
        <v>3.706083239</v>
      </c>
      <c r="C125" s="70" t="s">
        <v>165</v>
      </c>
      <c r="D125" s="80">
        <f t="shared" si="16"/>
        <v>0.6858178376</v>
      </c>
      <c r="E125" s="86">
        <v>0.0</v>
      </c>
      <c r="F125" s="82">
        <f t="shared" si="10"/>
        <v>0.06666666667</v>
      </c>
      <c r="G125" s="77">
        <f t="shared" si="11"/>
        <v>0.1666666667</v>
      </c>
      <c r="H125" s="78">
        <f>A!$B$3 * 3</f>
        <v>224.9868</v>
      </c>
      <c r="I125" s="78">
        <f>A!$B$2*E125</f>
        <v>0</v>
      </c>
      <c r="J125" s="78">
        <f>F125 * (D125*I125-(B!$B$3*(G125+B125/H125)^(1/2)))</f>
        <v>-0.85589512</v>
      </c>
      <c r="K125" s="79">
        <f>F125 * ((D125+L125)*I125-(B!$B$3*(G125+(B125+J125)/H125)^(1/2)))</f>
        <v>-0.8469590607</v>
      </c>
      <c r="L125" s="78">
        <f>F125 * (B125*(A!$B$8-D125)/(A!$B$12*A!$B$10))</f>
        <v>0.0008503505454</v>
      </c>
      <c r="M125" s="78">
        <f>F125 * ((B125+J125)*(A!$B$8-(D125+L125))/(A!$B$12*A!$B$10))</f>
        <v>0.0006513713815</v>
      </c>
      <c r="O125" s="9">
        <f t="shared" si="18"/>
        <v>0.02783553859</v>
      </c>
      <c r="Q125" s="27">
        <f t="shared" si="17"/>
        <v>2.133333333</v>
      </c>
      <c r="R125" s="37" t="s">
        <v>164</v>
      </c>
      <c r="S125" s="9">
        <f>S124+W124*(U124*Z124-(B!$B$3*(X124+S124/Y124)^(1/2)))</f>
        <v>3.602922416</v>
      </c>
      <c r="T125" s="37" t="s">
        <v>165</v>
      </c>
      <c r="U125" s="36">
        <f>U124+(W124*S124*(A!$B$8-U124)/(A!$B$12*A!$B$10))</f>
        <v>0.6856312176</v>
      </c>
      <c r="V125" s="4">
        <v>0.0</v>
      </c>
      <c r="W125" s="45">
        <f t="shared" si="13"/>
        <v>0.06666666667</v>
      </c>
      <c r="X125" s="40">
        <f t="shared" si="14"/>
        <v>0.1666666667</v>
      </c>
      <c r="Y125" s="4">
        <f>A!$B$3 * 3</f>
        <v>224.9868</v>
      </c>
      <c r="Z125" s="4">
        <f>A!$B$2*V125</f>
        <v>0</v>
      </c>
    </row>
    <row r="126">
      <c r="A126" s="70" t="s">
        <v>166</v>
      </c>
      <c r="B126" s="78">
        <f t="shared" si="15"/>
        <v>2.854656148</v>
      </c>
      <c r="C126" s="70" t="s">
        <v>167</v>
      </c>
      <c r="D126" s="80">
        <f t="shared" si="16"/>
        <v>0.6865686986</v>
      </c>
      <c r="E126" s="86">
        <v>0.0</v>
      </c>
      <c r="F126" s="82">
        <f t="shared" si="10"/>
        <v>0.06666666667</v>
      </c>
      <c r="G126" s="77">
        <f t="shared" si="11"/>
        <v>0.1666666667</v>
      </c>
      <c r="H126" s="78">
        <f>A!$B$3 * 3</f>
        <v>224.9868</v>
      </c>
      <c r="I126" s="78">
        <f>A!$B$2*E126</f>
        <v>0</v>
      </c>
      <c r="J126" s="78">
        <f>F126 * (D126*I126-(B!$B$3*(G126+B126/H126)^(1/2)))</f>
        <v>-0.8470059544</v>
      </c>
      <c r="K126" s="79">
        <f>F126 * ((D126+L126)*I126-(B!$B$3*(G126+(B126+J126)/H126)^(1/2)))</f>
        <v>-0.8380694003</v>
      </c>
      <c r="L126" s="78">
        <f>F126 * (B126*(A!$B$8-D126)/(A!$B$12*A!$B$10))</f>
        <v>0.0006526967386</v>
      </c>
      <c r="M126" s="78">
        <f>F126 * ((B126+J126)*(A!$B$8-(D126+L126))/(A!$B$12*A!$B$10))</f>
        <v>0.0004576310971</v>
      </c>
      <c r="O126" s="9">
        <f t="shared" si="18"/>
        <v>0.03732734777</v>
      </c>
      <c r="Q126" s="27">
        <f t="shared" si="17"/>
        <v>2.2</v>
      </c>
      <c r="R126" s="37" t="s">
        <v>166</v>
      </c>
      <c r="S126" s="9">
        <f>S125+W125*(U125*Z125-(B!$B$3*(X125+S125/Y125)^(1/2)))</f>
        <v>2.748099406</v>
      </c>
      <c r="T126" s="37" t="s">
        <v>167</v>
      </c>
      <c r="U126" s="36">
        <f>U125+(W125*S125*(A!$B$8-U125)/(A!$B$12*A!$B$10))</f>
        <v>0.6864586185</v>
      </c>
      <c r="V126" s="4">
        <v>0.0</v>
      </c>
      <c r="W126" s="45">
        <f t="shared" si="13"/>
        <v>0.06666666667</v>
      </c>
      <c r="X126" s="40">
        <f t="shared" si="14"/>
        <v>0.1666666667</v>
      </c>
      <c r="Y126" s="4">
        <f>A!$B$3 * 3</f>
        <v>224.9868</v>
      </c>
      <c r="Z126" s="4">
        <f>A!$B$2*V126</f>
        <v>0</v>
      </c>
    </row>
    <row r="127">
      <c r="A127" s="70" t="s">
        <v>168</v>
      </c>
      <c r="B127" s="78">
        <f t="shared" si="15"/>
        <v>2.012118471</v>
      </c>
      <c r="C127" s="70" t="s">
        <v>169</v>
      </c>
      <c r="D127" s="80">
        <f t="shared" si="16"/>
        <v>0.6871238625</v>
      </c>
      <c r="E127" s="86">
        <v>0.0</v>
      </c>
      <c r="F127" s="82">
        <f t="shared" si="10"/>
        <v>0.06666666667</v>
      </c>
      <c r="G127" s="77">
        <f t="shared" si="11"/>
        <v>0.1666666667</v>
      </c>
      <c r="H127" s="78">
        <f>A!$B$3 * 3</f>
        <v>224.9868</v>
      </c>
      <c r="I127" s="78">
        <f>A!$B$2*E127</f>
        <v>0</v>
      </c>
      <c r="J127" s="78">
        <f>F127 * (D127*I127-(B!$B$3*(G127+B127/H127)^(1/2)))</f>
        <v>-0.838116794</v>
      </c>
      <c r="K127" s="79">
        <f>F127 * ((D127+L127)*I127-(B!$B$3*(G127+(B127+J127)/H127)^(1/2)))</f>
        <v>-0.8291797345</v>
      </c>
      <c r="L127" s="78">
        <f>F127 * (B127*(A!$B$8-D127)/(A!$B$12*A!$B$10))</f>
        <v>0.0004588598468</v>
      </c>
      <c r="M127" s="78">
        <f>F127 * ((B127+J127)*(A!$B$8-(D127+L127))/(A!$B$12*A!$B$10))</f>
        <v>0.0002671517862</v>
      </c>
      <c r="O127" s="9">
        <f t="shared" si="18"/>
        <v>0.05462201095</v>
      </c>
      <c r="Q127" s="27">
        <f t="shared" si="17"/>
        <v>2.266666667</v>
      </c>
      <c r="R127" s="37" t="s">
        <v>168</v>
      </c>
      <c r="S127" s="9">
        <f>S126+W126*(U126*Z126-(B!$B$3*(X126+S126/Y126)^(1/2)))</f>
        <v>1.902212514</v>
      </c>
      <c r="T127" s="37" t="s">
        <v>169</v>
      </c>
      <c r="U127" s="36">
        <f>U126+(W126*S126*(A!$B$8-U126)/(A!$B$12*A!$B$10))</f>
        <v>0.6870872759</v>
      </c>
      <c r="V127" s="4">
        <v>0.0</v>
      </c>
      <c r="W127" s="45">
        <f t="shared" si="13"/>
        <v>0.06666666667</v>
      </c>
      <c r="X127" s="40">
        <f t="shared" si="14"/>
        <v>0.1666666667</v>
      </c>
      <c r="Y127" s="4">
        <f>A!$B$3 * 3</f>
        <v>224.9868</v>
      </c>
      <c r="Z127" s="4">
        <f>A!$B$2*V127</f>
        <v>0</v>
      </c>
    </row>
    <row r="128">
      <c r="A128" s="70" t="s">
        <v>170</v>
      </c>
      <c r="B128" s="78">
        <f t="shared" si="15"/>
        <v>1.178470207</v>
      </c>
      <c r="C128" s="70" t="s">
        <v>171</v>
      </c>
      <c r="D128" s="80">
        <f t="shared" si="16"/>
        <v>0.6874868683</v>
      </c>
      <c r="E128" s="86">
        <v>0.0</v>
      </c>
      <c r="F128" s="82">
        <f t="shared" si="10"/>
        <v>0.06666666667</v>
      </c>
      <c r="G128" s="77">
        <f t="shared" si="11"/>
        <v>0.1666666667</v>
      </c>
      <c r="H128" s="78">
        <f>A!$B$3 * 3</f>
        <v>224.9868</v>
      </c>
      <c r="I128" s="78">
        <f>A!$B$2*E128</f>
        <v>0</v>
      </c>
      <c r="J128" s="78">
        <f>F128 * (D128*I128-(B!$B$3*(G128+B128/H128)^(1/2)))</f>
        <v>-0.829227639</v>
      </c>
      <c r="K128" s="79">
        <f>F128 * ((D128+L128)*I128-(B!$B$3*(G128+(B128+J128)/H128)^(1/2)))</f>
        <v>-0.8202900631</v>
      </c>
      <c r="L128" s="78">
        <f>F128 * (B128*(A!$B$8-D128)/(A!$B$12*A!$B$10))</f>
        <v>0.0002682896415</v>
      </c>
      <c r="M128" s="78">
        <f>F128 * ((B128+J128)*(A!$B$8-(D128+L128))/(A!$B$12*A!$B$10))</f>
        <v>0.0000794079243</v>
      </c>
      <c r="O128" s="9">
        <f t="shared" si="18"/>
        <v>0.09606349555</v>
      </c>
      <c r="Q128" s="27">
        <f t="shared" si="17"/>
        <v>2.333333333</v>
      </c>
      <c r="R128" s="37" t="s">
        <v>170</v>
      </c>
      <c r="S128" s="9">
        <f>S127+W127*(U127*Z127-(B!$B$3*(X127+S127/Y127)^(1/2)))</f>
        <v>1.065262239</v>
      </c>
      <c r="T128" s="37" t="s">
        <v>171</v>
      </c>
      <c r="U128" s="36">
        <f>U127+(W127*S127*(A!$B$8-U127)/(A!$B$12*A!$B$10))</f>
        <v>0.6875211465</v>
      </c>
      <c r="V128" s="4">
        <v>0.0</v>
      </c>
      <c r="W128" s="45">
        <f t="shared" si="13"/>
        <v>0.06666666667</v>
      </c>
      <c r="X128" s="40">
        <f t="shared" si="14"/>
        <v>0.1666666667</v>
      </c>
      <c r="Y128" s="4">
        <f>A!$B$3 * 3</f>
        <v>224.9868</v>
      </c>
      <c r="Z128" s="4">
        <f>A!$B$2*V128</f>
        <v>0</v>
      </c>
    </row>
    <row r="129">
      <c r="A129" s="83" t="s">
        <v>172</v>
      </c>
      <c r="B129" s="78">
        <f t="shared" si="15"/>
        <v>0.3537113557</v>
      </c>
      <c r="C129" s="70" t="s">
        <v>173</v>
      </c>
      <c r="D129" s="80">
        <f t="shared" si="16"/>
        <v>0.6876607171</v>
      </c>
      <c r="E129" s="86">
        <v>0.0</v>
      </c>
      <c r="F129" s="82">
        <f t="shared" si="10"/>
        <v>0.06666666667</v>
      </c>
      <c r="G129" s="77">
        <f t="shared" si="11"/>
        <v>0.1666666667</v>
      </c>
      <c r="H129" s="78">
        <f>A!$B$3 * 3</f>
        <v>224.9868</v>
      </c>
      <c r="I129" s="78">
        <f>A!$B$2*E129</f>
        <v>0</v>
      </c>
      <c r="J129" s="78">
        <f>F129 * (D129*I129-(B!$B$3*(G129+B129/H129)^(1/2)))</f>
        <v>-0.8203384896</v>
      </c>
      <c r="K129" s="79">
        <f>F129 * ((D129+L129)*I129-(B!$B$3*(G129+(B129+J129)/H129)^(1/2)))</f>
        <v>-0.811400386</v>
      </c>
      <c r="L129" s="78">
        <f>F129 * (B129*(A!$B$8-D129)/(A!$B$12*A!$B$10))</f>
        <v>0.00008045978643</v>
      </c>
      <c r="M129" s="78">
        <f>F129 * ((B129+J129)*(A!$B$8-(D129+L129))/(A!$B$12*A!$B$10))</f>
        <v>-0.0001061048577</v>
      </c>
      <c r="O129" s="9">
        <f t="shared" si="18"/>
        <v>0.3292579173</v>
      </c>
      <c r="Q129" s="27">
        <f t="shared" si="17"/>
        <v>2.4</v>
      </c>
      <c r="R129" s="10" t="s">
        <v>172</v>
      </c>
      <c r="S129" s="9">
        <f>S128+W128*(U128*Z128-(B!$B$3*(X128+S128/Y128)^(1/2)))</f>
        <v>0.2372490914</v>
      </c>
      <c r="T129" s="37" t="s">
        <v>173</v>
      </c>
      <c r="U129" s="36">
        <f>U128+(W128*S128*(A!$B$8-U128)/(A!$B$12*A!$B$10))</f>
        <v>0.6877636241</v>
      </c>
      <c r="V129" s="4">
        <v>0.0</v>
      </c>
      <c r="W129" s="45">
        <f t="shared" si="13"/>
        <v>0.06666666667</v>
      </c>
      <c r="X129" s="40">
        <f t="shared" si="14"/>
        <v>0.1666666667</v>
      </c>
      <c r="Y129" s="4">
        <f>A!$B$3 * 3</f>
        <v>224.9868</v>
      </c>
      <c r="Z129" s="4">
        <f>A!$B$2*V129</f>
        <v>0</v>
      </c>
    </row>
    <row r="130">
      <c r="A130" s="70" t="s">
        <v>174</v>
      </c>
      <c r="B130" s="78">
        <f t="shared" si="15"/>
        <v>-0.4621580821</v>
      </c>
      <c r="C130" s="70" t="s">
        <v>175</v>
      </c>
      <c r="D130" s="80">
        <f t="shared" si="16"/>
        <v>0.6876478946</v>
      </c>
      <c r="E130" s="86">
        <v>0.0</v>
      </c>
      <c r="F130" s="82">
        <f t="shared" si="10"/>
        <v>0.06666666667</v>
      </c>
      <c r="G130" s="77">
        <f t="shared" si="11"/>
        <v>0.1666666667</v>
      </c>
      <c r="H130" s="78">
        <f>A!$B$3 * 3</f>
        <v>224.9868</v>
      </c>
      <c r="I130" s="78">
        <f>A!$B$2*E130</f>
        <v>0</v>
      </c>
      <c r="J130" s="78">
        <f>F130 * (D130*I130-(B!$B$3*(G130+B130/H130)^(1/2)))</f>
        <v>-0.8114493459</v>
      </c>
      <c r="K130" s="79">
        <f>F130 * ((D130+L130)*I130-(B!$B$3*(G130+(B130+J130)/H130)^(1/2)))</f>
        <v>-0.802510703</v>
      </c>
      <c r="L130" s="78">
        <f>F130 * (B130*(A!$B$8-D130)/(A!$B$12*A!$B$10))</f>
        <v>-0.000105134838</v>
      </c>
      <c r="M130" s="78">
        <f>F130 * ((B130+J130)*(A!$B$8-(D130+L130))/(A!$B$12*A!$B$10))</f>
        <v>-0.0002898722527</v>
      </c>
      <c r="Q130" s="26"/>
      <c r="R130" s="37" t="s">
        <v>174</v>
      </c>
      <c r="S130" s="9">
        <f>S129+W129*(U129*Z129-(B!$B$3*(X129+S129/Y129)^(1/2)))</f>
        <v>-0.5818264093</v>
      </c>
      <c r="T130" s="37" t="s">
        <v>175</v>
      </c>
      <c r="U130" s="36">
        <f>U129+(W129*S129*(A!$B$8-U129)/(A!$B$12*A!$B$10))</f>
        <v>0.6878175657</v>
      </c>
      <c r="V130" s="4">
        <v>0.0</v>
      </c>
      <c r="W130" s="45">
        <f t="shared" si="13"/>
        <v>0.06666666667</v>
      </c>
      <c r="X130" s="40">
        <f t="shared" si="14"/>
        <v>0.1666666667</v>
      </c>
      <c r="Y130" s="4">
        <f>A!$B$3 * 3</f>
        <v>224.9868</v>
      </c>
      <c r="Z130" s="4">
        <f>A!$B$2*V130</f>
        <v>0</v>
      </c>
    </row>
    <row r="131">
      <c r="E131" s="26"/>
      <c r="F131" s="27"/>
      <c r="G131" s="30"/>
      <c r="W131" s="27"/>
      <c r="X131" s="30"/>
    </row>
    <row r="132">
      <c r="E132" s="26"/>
      <c r="F132" s="27"/>
      <c r="G132" s="30"/>
      <c r="W132" s="27"/>
      <c r="X132" s="30"/>
    </row>
    <row r="133">
      <c r="E133" s="26"/>
      <c r="F133" s="27"/>
      <c r="G133" s="30"/>
      <c r="Q133" s="26"/>
      <c r="R133" s="26"/>
      <c r="W133" s="27"/>
      <c r="X133" s="30"/>
    </row>
    <row r="134">
      <c r="A134" s="95" t="s">
        <v>648</v>
      </c>
      <c r="F134" s="27"/>
      <c r="G134" s="30"/>
      <c r="Q134" s="26"/>
      <c r="R134" s="26"/>
      <c r="W134" s="27"/>
      <c r="X134" s="30"/>
    </row>
    <row r="135">
      <c r="D135" s="96" t="s">
        <v>649</v>
      </c>
      <c r="E135" s="96" t="s">
        <v>650</v>
      </c>
      <c r="F135" s="97"/>
      <c r="G135" s="98"/>
      <c r="H135" s="99"/>
      <c r="I135" s="99"/>
      <c r="J135" s="99"/>
      <c r="K135" s="99"/>
      <c r="L135" s="99"/>
      <c r="M135" s="99"/>
      <c r="N135" s="99"/>
      <c r="O135" s="99"/>
      <c r="Q135" s="26"/>
      <c r="R135" s="96"/>
      <c r="S135" s="99"/>
      <c r="T135" s="100"/>
      <c r="U135" s="99"/>
      <c r="V135" s="99"/>
      <c r="W135" s="97"/>
      <c r="X135" s="98"/>
      <c r="Y135" s="99"/>
      <c r="Z135" s="99"/>
    </row>
    <row r="136">
      <c r="A136" s="4" t="s">
        <v>651</v>
      </c>
      <c r="B136" s="4">
        <v>0.03333</v>
      </c>
      <c r="C136" s="4">
        <v>0.06667</v>
      </c>
      <c r="D136" s="96" t="s">
        <v>652</v>
      </c>
      <c r="F136" s="27"/>
      <c r="G136" s="30"/>
      <c r="W136" s="27"/>
      <c r="X136" s="30"/>
    </row>
    <row r="137">
      <c r="A137" s="101" t="s">
        <v>653</v>
      </c>
      <c r="B137" s="102">
        <f>(S40-B40)/B40</f>
        <v>-0.001256168686</v>
      </c>
      <c r="C137" s="103">
        <f>(S109-B109)/B109</f>
        <v>-0.002311159478</v>
      </c>
      <c r="D137" s="104">
        <f>S135-O138</f>
        <v>0</v>
      </c>
      <c r="E137" s="9" t="str">
        <f t="shared" ref="E137:E138" si="19">IF((C137/2)*-1&gt;D137,"Es de orden 1","No es de orden 1")
</f>
        <v>Es de orden 1</v>
      </c>
      <c r="F137" s="27"/>
      <c r="G137" s="30"/>
      <c r="Q137" s="26"/>
      <c r="R137" s="26"/>
      <c r="T137" s="26"/>
      <c r="W137" s="27"/>
      <c r="X137" s="30"/>
    </row>
    <row r="138">
      <c r="A138" s="4" t="s">
        <v>654</v>
      </c>
      <c r="B138" s="9">
        <f>(S80-B80)/B80</f>
        <v>-0.1677711454</v>
      </c>
      <c r="C138" s="9">
        <f>(S129-B129)/B129</f>
        <v>-0.3292579173</v>
      </c>
      <c r="D138" s="104">
        <f>C138-B138</f>
        <v>-0.161486772</v>
      </c>
      <c r="E138" s="9" t="str">
        <f t="shared" si="19"/>
        <v>Es de orden 1</v>
      </c>
      <c r="F138" s="27"/>
      <c r="G138" s="30"/>
      <c r="J138" s="4"/>
      <c r="K138" s="4"/>
      <c r="N138" s="26"/>
      <c r="S138" s="4" t="s">
        <v>655</v>
      </c>
      <c r="T138" s="105" t="s">
        <v>656</v>
      </c>
      <c r="U138" s="106" t="s">
        <v>657</v>
      </c>
      <c r="V138" s="107" t="s">
        <v>658</v>
      </c>
      <c r="W138" s="108" t="s">
        <v>657</v>
      </c>
      <c r="X138" s="30"/>
    </row>
    <row r="139">
      <c r="F139" s="27"/>
      <c r="G139" s="30"/>
      <c r="J139" s="4"/>
      <c r="K139" s="4"/>
      <c r="S139" s="109" t="s">
        <v>659</v>
      </c>
      <c r="T139" s="25">
        <f>(S109-B109)/B109</f>
        <v>-0.002311159478</v>
      </c>
      <c r="U139" s="25">
        <f t="shared" ref="U139:U140" si="20">T139*100</f>
        <v>-0.2311159478</v>
      </c>
      <c r="V139" s="25">
        <f>(S129-B129)/B129</f>
        <v>-0.3292579173</v>
      </c>
      <c r="W139" s="110">
        <f t="shared" ref="W139:W140" si="21">V139*100</f>
        <v>-32.92579173</v>
      </c>
      <c r="X139" s="30"/>
    </row>
    <row r="140">
      <c r="E140" s="26"/>
      <c r="F140" s="27"/>
      <c r="G140" s="30"/>
      <c r="Q140" s="26"/>
      <c r="R140" s="26"/>
      <c r="S140" s="111" t="s">
        <v>660</v>
      </c>
      <c r="T140" s="112">
        <f>(S40-B40)/B40</f>
        <v>-0.001256168686</v>
      </c>
      <c r="U140" s="25">
        <f t="shared" si="20"/>
        <v>-0.1256168686</v>
      </c>
      <c r="V140" s="25">
        <f>(S80-B80)/B80</f>
        <v>-0.1677711454</v>
      </c>
      <c r="W140" s="110">
        <f t="shared" si="21"/>
        <v>-16.77711454</v>
      </c>
      <c r="X140" s="30"/>
    </row>
    <row r="141" ht="30.75" customHeight="1">
      <c r="E141" s="26"/>
      <c r="F141" s="27"/>
      <c r="G141" s="30"/>
      <c r="Q141" s="26"/>
      <c r="R141" s="26"/>
      <c r="S141" s="113" t="s">
        <v>661</v>
      </c>
      <c r="T141" s="112">
        <f>T139/T140</f>
        <v>1.839848026</v>
      </c>
      <c r="U141" s="25"/>
      <c r="V141" s="112">
        <f>V139/V140</f>
        <v>1.962541989</v>
      </c>
      <c r="W141" s="110"/>
      <c r="X141" s="30"/>
    </row>
    <row r="142">
      <c r="E142" s="26"/>
      <c r="F142" s="27"/>
      <c r="G142" s="30"/>
      <c r="Q142" s="26"/>
      <c r="R142" s="26"/>
      <c r="T142" s="26"/>
      <c r="W142" s="27"/>
      <c r="X142" s="30"/>
    </row>
    <row r="143">
      <c r="E143" s="26"/>
      <c r="F143" s="27"/>
      <c r="G143" s="30"/>
      <c r="Q143" s="26"/>
      <c r="R143" s="26"/>
      <c r="T143" s="26"/>
      <c r="W143" s="27"/>
      <c r="X143" s="30"/>
    </row>
    <row r="144">
      <c r="E144" s="26"/>
      <c r="F144" s="27"/>
      <c r="G144" s="30"/>
      <c r="Q144" s="26"/>
      <c r="R144" s="26"/>
      <c r="T144" s="26"/>
      <c r="W144" s="27"/>
      <c r="X144" s="30"/>
    </row>
    <row r="145">
      <c r="E145" s="26"/>
      <c r="F145" s="27"/>
      <c r="G145" s="30"/>
      <c r="Q145" s="26"/>
      <c r="R145" s="26"/>
      <c r="T145" s="26"/>
      <c r="W145" s="27"/>
      <c r="X145" s="30"/>
    </row>
    <row r="146">
      <c r="E146" s="26"/>
      <c r="F146" s="27"/>
      <c r="G146" s="30"/>
      <c r="Q146" s="26"/>
      <c r="R146" s="26"/>
      <c r="T146" s="26"/>
      <c r="W146" s="27"/>
      <c r="X146" s="30"/>
    </row>
    <row r="147">
      <c r="E147" s="26"/>
      <c r="F147" s="27"/>
      <c r="G147" s="30"/>
      <c r="Q147" s="26"/>
      <c r="R147" s="26"/>
      <c r="T147" s="26"/>
      <c r="W147" s="27"/>
      <c r="X147" s="30"/>
    </row>
    <row r="148">
      <c r="E148" s="26"/>
      <c r="F148" s="27"/>
      <c r="G148" s="30"/>
      <c r="Q148" s="26"/>
      <c r="R148" s="26"/>
      <c r="T148" s="26"/>
      <c r="W148" s="27"/>
      <c r="X148" s="30"/>
    </row>
    <row r="149">
      <c r="E149" s="26"/>
      <c r="F149" s="27"/>
      <c r="G149" s="30"/>
      <c r="Q149" s="26"/>
      <c r="R149" s="26"/>
      <c r="T149" s="26"/>
      <c r="W149" s="27"/>
      <c r="X149" s="30"/>
    </row>
    <row r="150">
      <c r="E150" s="26"/>
      <c r="F150" s="27"/>
      <c r="G150" s="30"/>
      <c r="Q150" s="26"/>
      <c r="R150" s="26"/>
      <c r="T150" s="26"/>
      <c r="W150" s="27"/>
      <c r="X150" s="30"/>
    </row>
    <row r="151">
      <c r="E151" s="26"/>
      <c r="F151" s="27"/>
      <c r="G151" s="30"/>
      <c r="Q151" s="26"/>
      <c r="R151" s="26"/>
      <c r="T151" s="26"/>
      <c r="W151" s="27"/>
      <c r="X151" s="30"/>
    </row>
    <row r="152">
      <c r="E152" s="26"/>
      <c r="F152" s="27"/>
      <c r="G152" s="30"/>
      <c r="Q152" s="26"/>
      <c r="R152" s="26"/>
      <c r="T152" s="26"/>
      <c r="W152" s="27"/>
      <c r="X152" s="30"/>
    </row>
    <row r="153">
      <c r="E153" s="26"/>
      <c r="F153" s="27"/>
      <c r="G153" s="30"/>
      <c r="Q153" s="26"/>
      <c r="R153" s="26"/>
      <c r="T153" s="26"/>
      <c r="W153" s="27"/>
      <c r="X153" s="30"/>
    </row>
    <row r="154">
      <c r="E154" s="26"/>
      <c r="F154" s="27"/>
      <c r="G154" s="30"/>
      <c r="Q154" s="26"/>
      <c r="R154" s="26"/>
      <c r="T154" s="26"/>
      <c r="W154" s="27"/>
      <c r="X154" s="30"/>
    </row>
    <row r="155">
      <c r="E155" s="26"/>
      <c r="F155" s="27"/>
      <c r="G155" s="30"/>
      <c r="Q155" s="26"/>
      <c r="R155" s="26"/>
      <c r="T155" s="26"/>
      <c r="W155" s="27"/>
      <c r="X155" s="30"/>
    </row>
    <row r="156">
      <c r="E156" s="26"/>
      <c r="F156" s="27"/>
      <c r="G156" s="30"/>
      <c r="Q156" s="26"/>
      <c r="R156" s="26"/>
      <c r="T156" s="26"/>
      <c r="W156" s="27"/>
      <c r="X156" s="30"/>
    </row>
    <row r="157">
      <c r="E157" s="26"/>
      <c r="F157" s="27"/>
      <c r="G157" s="30"/>
      <c r="Q157" s="26"/>
      <c r="R157" s="26"/>
      <c r="T157" s="26"/>
      <c r="W157" s="27"/>
      <c r="X157" s="30"/>
    </row>
    <row r="158">
      <c r="E158" s="26"/>
      <c r="F158" s="27"/>
      <c r="G158" s="30"/>
      <c r="Q158" s="26"/>
      <c r="R158" s="26"/>
      <c r="T158" s="26"/>
      <c r="W158" s="27"/>
      <c r="X158" s="30"/>
    </row>
    <row r="159">
      <c r="E159" s="26"/>
      <c r="F159" s="27"/>
      <c r="G159" s="30"/>
      <c r="Q159" s="26"/>
      <c r="R159" s="26"/>
      <c r="T159" s="26"/>
      <c r="W159" s="27"/>
      <c r="X159" s="30"/>
    </row>
    <row r="160">
      <c r="E160" s="26"/>
      <c r="F160" s="27"/>
      <c r="G160" s="30"/>
      <c r="Q160" s="26"/>
      <c r="R160" s="26"/>
      <c r="T160" s="26"/>
      <c r="W160" s="27"/>
      <c r="X160" s="30"/>
    </row>
    <row r="161">
      <c r="E161" s="26"/>
      <c r="F161" s="27"/>
      <c r="G161" s="30"/>
      <c r="Q161" s="26"/>
      <c r="R161" s="26"/>
      <c r="T161" s="26"/>
      <c r="W161" s="27"/>
      <c r="X161" s="30"/>
    </row>
    <row r="162">
      <c r="E162" s="26"/>
      <c r="F162" s="27"/>
      <c r="G162" s="30"/>
      <c r="Q162" s="26"/>
      <c r="R162" s="26"/>
      <c r="T162" s="26"/>
      <c r="W162" s="27"/>
      <c r="X162" s="30"/>
    </row>
    <row r="163">
      <c r="E163" s="26"/>
      <c r="F163" s="27"/>
      <c r="G163" s="30"/>
      <c r="Q163" s="26"/>
      <c r="R163" s="26"/>
      <c r="T163" s="26"/>
      <c r="W163" s="27"/>
      <c r="X163" s="30"/>
    </row>
    <row r="164">
      <c r="E164" s="26"/>
      <c r="F164" s="27"/>
      <c r="G164" s="30"/>
      <c r="Q164" s="26"/>
      <c r="R164" s="26"/>
      <c r="T164" s="26"/>
      <c r="W164" s="27"/>
      <c r="X164" s="30"/>
    </row>
    <row r="165">
      <c r="E165" s="26"/>
      <c r="F165" s="27"/>
      <c r="G165" s="30"/>
      <c r="Q165" s="26"/>
      <c r="R165" s="26"/>
      <c r="T165" s="26"/>
      <c r="W165" s="27"/>
      <c r="X165" s="30"/>
    </row>
    <row r="166">
      <c r="E166" s="26"/>
      <c r="F166" s="27"/>
      <c r="G166" s="30"/>
      <c r="Q166" s="26"/>
      <c r="R166" s="26"/>
      <c r="T166" s="26"/>
      <c r="W166" s="27"/>
      <c r="X166" s="30"/>
    </row>
    <row r="167">
      <c r="E167" s="26"/>
      <c r="F167" s="27"/>
      <c r="G167" s="30"/>
      <c r="Q167" s="26"/>
      <c r="R167" s="26"/>
      <c r="T167" s="26"/>
      <c r="W167" s="27"/>
      <c r="X167" s="30"/>
    </row>
    <row r="168">
      <c r="E168" s="26"/>
      <c r="F168" s="27"/>
      <c r="G168" s="30"/>
      <c r="Q168" s="26"/>
      <c r="R168" s="26"/>
      <c r="T168" s="26"/>
      <c r="W168" s="27"/>
      <c r="X168" s="30"/>
    </row>
    <row r="169">
      <c r="E169" s="26"/>
      <c r="F169" s="27"/>
      <c r="G169" s="30"/>
      <c r="Q169" s="26"/>
      <c r="R169" s="26"/>
      <c r="T169" s="26"/>
      <c r="W169" s="27"/>
      <c r="X169" s="30"/>
    </row>
    <row r="170">
      <c r="E170" s="26"/>
      <c r="F170" s="27"/>
      <c r="G170" s="30"/>
      <c r="Q170" s="26"/>
      <c r="R170" s="26"/>
      <c r="T170" s="26"/>
      <c r="W170" s="27"/>
      <c r="X170" s="30"/>
    </row>
    <row r="171">
      <c r="E171" s="26"/>
      <c r="F171" s="27"/>
      <c r="G171" s="30"/>
      <c r="Q171" s="26"/>
      <c r="R171" s="26"/>
      <c r="T171" s="26"/>
      <c r="W171" s="27"/>
      <c r="X171" s="30"/>
    </row>
    <row r="172">
      <c r="E172" s="26"/>
      <c r="F172" s="27"/>
      <c r="G172" s="30"/>
      <c r="Q172" s="26"/>
      <c r="R172" s="26"/>
      <c r="T172" s="26"/>
      <c r="W172" s="27"/>
      <c r="X172" s="30"/>
    </row>
    <row r="173">
      <c r="E173" s="26"/>
      <c r="F173" s="27"/>
      <c r="G173" s="30"/>
      <c r="Q173" s="26"/>
      <c r="R173" s="26"/>
      <c r="T173" s="26"/>
      <c r="W173" s="27"/>
      <c r="X173" s="30"/>
    </row>
    <row r="174">
      <c r="E174" s="26"/>
      <c r="F174" s="27"/>
      <c r="G174" s="30"/>
      <c r="Q174" s="26"/>
      <c r="R174" s="26"/>
      <c r="T174" s="26"/>
      <c r="W174" s="27"/>
      <c r="X174" s="30"/>
    </row>
    <row r="175">
      <c r="E175" s="26"/>
      <c r="F175" s="27"/>
      <c r="G175" s="30"/>
      <c r="Q175" s="26"/>
      <c r="R175" s="26"/>
      <c r="T175" s="26"/>
      <c r="W175" s="27"/>
      <c r="X175" s="30"/>
    </row>
    <row r="176">
      <c r="E176" s="26"/>
      <c r="F176" s="27"/>
      <c r="G176" s="30"/>
      <c r="Q176" s="26"/>
      <c r="R176" s="26"/>
      <c r="T176" s="26"/>
      <c r="W176" s="27"/>
      <c r="X176" s="30"/>
    </row>
    <row r="177">
      <c r="E177" s="26"/>
      <c r="F177" s="27"/>
      <c r="G177" s="30"/>
      <c r="Q177" s="26"/>
      <c r="R177" s="26"/>
      <c r="T177" s="26"/>
      <c r="W177" s="27"/>
      <c r="X177" s="30"/>
    </row>
    <row r="178">
      <c r="E178" s="26"/>
      <c r="F178" s="27"/>
      <c r="G178" s="30"/>
      <c r="Q178" s="26"/>
      <c r="R178" s="26"/>
      <c r="T178" s="26"/>
      <c r="W178" s="27"/>
      <c r="X178" s="30"/>
    </row>
    <row r="179">
      <c r="E179" s="26"/>
      <c r="F179" s="27"/>
      <c r="G179" s="30"/>
      <c r="Q179" s="26"/>
      <c r="R179" s="26"/>
      <c r="T179" s="26"/>
      <c r="W179" s="27"/>
      <c r="X179" s="30"/>
    </row>
    <row r="180">
      <c r="E180" s="26"/>
      <c r="F180" s="27"/>
      <c r="G180" s="30"/>
      <c r="Q180" s="26"/>
      <c r="R180" s="26"/>
      <c r="T180" s="26"/>
      <c r="W180" s="27"/>
      <c r="X180" s="30"/>
    </row>
    <row r="181">
      <c r="E181" s="26"/>
      <c r="F181" s="27"/>
      <c r="G181" s="30"/>
      <c r="Q181" s="26"/>
      <c r="R181" s="26"/>
      <c r="T181" s="26"/>
      <c r="W181" s="27"/>
      <c r="X181" s="30"/>
    </row>
    <row r="182">
      <c r="E182" s="26"/>
      <c r="F182" s="27"/>
      <c r="G182" s="30"/>
      <c r="Q182" s="26"/>
      <c r="R182" s="26"/>
      <c r="T182" s="26"/>
      <c r="W182" s="27"/>
      <c r="X182" s="30"/>
    </row>
    <row r="183">
      <c r="E183" s="26"/>
      <c r="F183" s="27"/>
      <c r="G183" s="30"/>
      <c r="Q183" s="26"/>
      <c r="R183" s="26"/>
      <c r="T183" s="26"/>
      <c r="W183" s="27"/>
      <c r="X183" s="30"/>
    </row>
    <row r="184">
      <c r="E184" s="26"/>
      <c r="F184" s="27"/>
      <c r="G184" s="30"/>
      <c r="Q184" s="26"/>
      <c r="R184" s="26"/>
      <c r="T184" s="26"/>
      <c r="W184" s="27"/>
      <c r="X184" s="30"/>
    </row>
    <row r="185">
      <c r="E185" s="26"/>
      <c r="F185" s="27"/>
      <c r="G185" s="30"/>
      <c r="Q185" s="26"/>
      <c r="R185" s="26"/>
      <c r="T185" s="26"/>
      <c r="W185" s="27"/>
      <c r="X185" s="30"/>
    </row>
    <row r="186">
      <c r="E186" s="26"/>
      <c r="F186" s="27"/>
      <c r="G186" s="30"/>
      <c r="Q186" s="26"/>
      <c r="R186" s="26"/>
      <c r="T186" s="26"/>
      <c r="W186" s="27"/>
      <c r="X186" s="30"/>
    </row>
    <row r="187">
      <c r="E187" s="26"/>
      <c r="F187" s="27"/>
      <c r="G187" s="30"/>
      <c r="Q187" s="26"/>
      <c r="R187" s="26"/>
      <c r="T187" s="26"/>
      <c r="W187" s="27"/>
      <c r="X187" s="30"/>
    </row>
    <row r="188">
      <c r="E188" s="26"/>
      <c r="F188" s="27"/>
      <c r="G188" s="30"/>
      <c r="Q188" s="26"/>
      <c r="R188" s="26"/>
      <c r="T188" s="26"/>
      <c r="W188" s="27"/>
      <c r="X188" s="30"/>
    </row>
    <row r="189">
      <c r="E189" s="26"/>
      <c r="F189" s="27"/>
      <c r="G189" s="30"/>
      <c r="Q189" s="26"/>
      <c r="R189" s="26"/>
      <c r="T189" s="26"/>
      <c r="W189" s="27"/>
      <c r="X189" s="30"/>
    </row>
    <row r="190">
      <c r="E190" s="26"/>
      <c r="F190" s="27"/>
      <c r="G190" s="30"/>
      <c r="Q190" s="26"/>
      <c r="R190" s="26"/>
      <c r="T190" s="26"/>
      <c r="W190" s="27"/>
      <c r="X190" s="30"/>
    </row>
    <row r="191">
      <c r="E191" s="26"/>
      <c r="F191" s="27"/>
      <c r="G191" s="30"/>
      <c r="Q191" s="26"/>
      <c r="R191" s="26"/>
      <c r="T191" s="26"/>
      <c r="W191" s="27"/>
      <c r="X191" s="30"/>
    </row>
    <row r="192">
      <c r="E192" s="26"/>
      <c r="F192" s="27"/>
      <c r="G192" s="30"/>
      <c r="Q192" s="26"/>
      <c r="R192" s="26"/>
      <c r="T192" s="26"/>
      <c r="W192" s="27"/>
      <c r="X192" s="30"/>
    </row>
    <row r="193">
      <c r="E193" s="26"/>
      <c r="F193" s="27"/>
      <c r="G193" s="30"/>
      <c r="Q193" s="26"/>
      <c r="R193" s="26"/>
      <c r="T193" s="26"/>
      <c r="W193" s="27"/>
      <c r="X193" s="30"/>
    </row>
    <row r="194">
      <c r="E194" s="26"/>
      <c r="F194" s="27"/>
      <c r="G194" s="30"/>
      <c r="Q194" s="26"/>
      <c r="R194" s="26"/>
      <c r="T194" s="26"/>
      <c r="W194" s="27"/>
      <c r="X194" s="30"/>
    </row>
    <row r="195">
      <c r="E195" s="26"/>
      <c r="F195" s="27"/>
      <c r="G195" s="30"/>
      <c r="Q195" s="26"/>
      <c r="R195" s="26"/>
      <c r="T195" s="26"/>
      <c r="W195" s="27"/>
      <c r="X195" s="30"/>
    </row>
    <row r="196">
      <c r="E196" s="26"/>
      <c r="F196" s="27"/>
      <c r="G196" s="30"/>
      <c r="Q196" s="26"/>
      <c r="R196" s="26"/>
      <c r="T196" s="26"/>
      <c r="W196" s="27"/>
      <c r="X196" s="30"/>
    </row>
    <row r="197">
      <c r="E197" s="26"/>
      <c r="F197" s="27"/>
      <c r="G197" s="30"/>
      <c r="Q197" s="26"/>
      <c r="R197" s="26"/>
      <c r="T197" s="26"/>
      <c r="W197" s="27"/>
      <c r="X197" s="30"/>
    </row>
    <row r="198">
      <c r="E198" s="26"/>
      <c r="F198" s="27"/>
      <c r="G198" s="30"/>
      <c r="W198" s="27"/>
      <c r="X198" s="30"/>
    </row>
    <row r="199">
      <c r="F199" s="27"/>
      <c r="G199" s="30"/>
    </row>
  </sheetData>
  <mergeCells count="13">
    <mergeCell ref="A86:B86"/>
    <mergeCell ref="A92:D92"/>
    <mergeCell ref="A134:D134"/>
    <mergeCell ref="E92:M92"/>
    <mergeCell ref="R92:U92"/>
    <mergeCell ref="F2:H2"/>
    <mergeCell ref="O6:O9"/>
    <mergeCell ref="A8:D8"/>
    <mergeCell ref="E8:M8"/>
    <mergeCell ref="R8:U8"/>
    <mergeCell ref="V8:Z8"/>
    <mergeCell ref="O90:O93"/>
    <mergeCell ref="V92:Z9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9" max="9" width="11.88"/>
  </cols>
  <sheetData>
    <row r="1">
      <c r="A1" s="24" t="s">
        <v>78</v>
      </c>
      <c r="B1" s="25">
        <f>5/60</f>
        <v>0.08333333333</v>
      </c>
    </row>
    <row r="2">
      <c r="A2" s="24" t="s">
        <v>79</v>
      </c>
      <c r="B2" s="24">
        <f>241.4/1000</f>
        <v>0.2414</v>
      </c>
    </row>
    <row r="4">
      <c r="D4" s="36"/>
      <c r="E4" s="4" t="s">
        <v>92</v>
      </c>
    </row>
    <row r="5">
      <c r="A5" s="37" t="s">
        <v>93</v>
      </c>
      <c r="C5" s="37" t="s">
        <v>94</v>
      </c>
      <c r="D5" s="36"/>
      <c r="E5" s="4" t="s">
        <v>662</v>
      </c>
      <c r="F5" s="114" t="s">
        <v>663</v>
      </c>
      <c r="G5" s="4" t="s">
        <v>664</v>
      </c>
      <c r="H5" s="114" t="s">
        <v>665</v>
      </c>
      <c r="I5" s="39" t="s">
        <v>666</v>
      </c>
      <c r="J5" s="114" t="s">
        <v>667</v>
      </c>
      <c r="K5" s="114" t="s">
        <v>668</v>
      </c>
      <c r="L5" s="114" t="s">
        <v>669</v>
      </c>
      <c r="M5" s="38" t="s">
        <v>95</v>
      </c>
    </row>
    <row r="6">
      <c r="A6" s="37" t="s">
        <v>102</v>
      </c>
      <c r="B6" s="16">
        <v>0.0</v>
      </c>
      <c r="C6" s="37" t="s">
        <v>103</v>
      </c>
      <c r="D6" s="42">
        <v>0.6</v>
      </c>
      <c r="E6" s="4">
        <f>A!$B$2*M6</f>
        <v>148.8564583</v>
      </c>
      <c r="F6" s="4">
        <v>8.0</v>
      </c>
      <c r="G6" s="4">
        <f t="shared" ref="G6:G137" si="1">0.5/3</f>
        <v>0.1666666667</v>
      </c>
      <c r="H6" s="4">
        <v>225.0</v>
      </c>
      <c r="I6" s="39">
        <f t="shared" ref="I6:I137" si="2">$B$1/5</f>
        <v>0.01666666667</v>
      </c>
      <c r="J6" s="4">
        <v>262.5</v>
      </c>
      <c r="K6" s="4">
        <v>0.237</v>
      </c>
      <c r="L6" s="4">
        <v>0.9</v>
      </c>
      <c r="M6" s="43">
        <f t="shared" ref="M6:M10" si="3">$B$2</f>
        <v>0.2414</v>
      </c>
    </row>
    <row r="7">
      <c r="A7" s="37" t="s">
        <v>104</v>
      </c>
      <c r="B7" s="9">
        <f t="shared" ref="B7:B137" si="4">B6+I6*(D6*E6-(F6*(G6+B6/H6)^(1/2)))</f>
        <v>1.434131477</v>
      </c>
      <c r="C7" s="37" t="s">
        <v>105</v>
      </c>
      <c r="D7" s="36">
        <f t="shared" ref="D7:D137" si="5">D6+(I6*B6*(L6-D6)/(J6*K6))</f>
        <v>0.6</v>
      </c>
      <c r="E7" s="4">
        <f>A!$B$2*M7</f>
        <v>148.8564583</v>
      </c>
      <c r="F7" s="4">
        <v>8.0</v>
      </c>
      <c r="G7" s="4">
        <f t="shared" si="1"/>
        <v>0.1666666667</v>
      </c>
      <c r="H7" s="4">
        <v>225.0</v>
      </c>
      <c r="I7" s="39">
        <f t="shared" si="2"/>
        <v>0.01666666667</v>
      </c>
      <c r="J7" s="4">
        <v>262.5</v>
      </c>
      <c r="K7" s="4">
        <v>0.237</v>
      </c>
      <c r="L7" s="4">
        <v>0.9</v>
      </c>
      <c r="M7" s="43">
        <f t="shared" si="3"/>
        <v>0.2414</v>
      </c>
    </row>
    <row r="8">
      <c r="A8" s="37" t="s">
        <v>106</v>
      </c>
      <c r="B8" s="9">
        <f t="shared" si="4"/>
        <v>2.867231864</v>
      </c>
      <c r="C8" s="37" t="s">
        <v>107</v>
      </c>
      <c r="D8" s="36">
        <f t="shared" si="5"/>
        <v>0.6001152607</v>
      </c>
      <c r="E8" s="4">
        <f>A!$B$2*M8</f>
        <v>148.8564583</v>
      </c>
      <c r="F8" s="4">
        <v>8.0</v>
      </c>
      <c r="G8" s="4">
        <f t="shared" si="1"/>
        <v>0.1666666667</v>
      </c>
      <c r="H8" s="4">
        <v>225.0</v>
      </c>
      <c r="I8" s="39">
        <f t="shared" si="2"/>
        <v>0.01666666667</v>
      </c>
      <c r="J8" s="4">
        <v>262.5</v>
      </c>
      <c r="K8" s="4">
        <v>0.237</v>
      </c>
      <c r="L8" s="4">
        <v>0.9</v>
      </c>
      <c r="M8" s="43">
        <f t="shared" si="3"/>
        <v>0.2414</v>
      </c>
    </row>
    <row r="9">
      <c r="A9" s="37" t="s">
        <v>108</v>
      </c>
      <c r="B9" s="9">
        <f t="shared" si="4"/>
        <v>4.299606657</v>
      </c>
      <c r="C9" s="37" t="s">
        <v>109</v>
      </c>
      <c r="D9" s="36">
        <f t="shared" si="5"/>
        <v>0.6003456107</v>
      </c>
      <c r="E9" s="4">
        <f>A!$B$2*M9</f>
        <v>148.8564583</v>
      </c>
      <c r="F9" s="4">
        <v>8.0</v>
      </c>
      <c r="G9" s="4">
        <f t="shared" si="1"/>
        <v>0.1666666667</v>
      </c>
      <c r="H9" s="4">
        <v>225.0</v>
      </c>
      <c r="I9" s="39">
        <f t="shared" si="2"/>
        <v>0.01666666667</v>
      </c>
      <c r="J9" s="4">
        <v>262.5</v>
      </c>
      <c r="K9" s="4">
        <v>0.237</v>
      </c>
      <c r="L9" s="4">
        <v>0.9</v>
      </c>
      <c r="M9" s="43">
        <f t="shared" si="3"/>
        <v>0.2414</v>
      </c>
    </row>
    <row r="10">
      <c r="A10" s="37" t="s">
        <v>110</v>
      </c>
      <c r="B10" s="9">
        <f t="shared" si="4"/>
        <v>5.731559688</v>
      </c>
      <c r="C10" s="37" t="s">
        <v>111</v>
      </c>
      <c r="D10" s="36">
        <f t="shared" si="5"/>
        <v>0.6006907708</v>
      </c>
      <c r="E10" s="4">
        <f>A!$B$2*M10</f>
        <v>148.8564583</v>
      </c>
      <c r="F10" s="4">
        <v>8.0</v>
      </c>
      <c r="G10" s="4">
        <f t="shared" si="1"/>
        <v>0.1666666667</v>
      </c>
      <c r="H10" s="4">
        <v>225.0</v>
      </c>
      <c r="I10" s="39">
        <f t="shared" si="2"/>
        <v>0.01666666667</v>
      </c>
      <c r="J10" s="4">
        <v>262.5</v>
      </c>
      <c r="K10" s="4">
        <v>0.237</v>
      </c>
      <c r="L10" s="4">
        <v>0.9</v>
      </c>
      <c r="M10" s="43">
        <f t="shared" si="3"/>
        <v>0.2414</v>
      </c>
    </row>
    <row r="11">
      <c r="A11" s="37" t="s">
        <v>112</v>
      </c>
      <c r="B11" s="44">
        <f t="shared" si="4"/>
        <v>7.163392956</v>
      </c>
      <c r="C11" s="37" t="s">
        <v>113</v>
      </c>
      <c r="D11" s="36">
        <f t="shared" si="5"/>
        <v>0.6011503538</v>
      </c>
      <c r="E11" s="4">
        <f>A!$B$2*M11</f>
        <v>0</v>
      </c>
      <c r="F11" s="4">
        <v>8.0</v>
      </c>
      <c r="G11" s="4">
        <f t="shared" si="1"/>
        <v>0.1666666667</v>
      </c>
      <c r="H11" s="4">
        <v>225.0</v>
      </c>
      <c r="I11" s="39">
        <f t="shared" si="2"/>
        <v>0.01666666667</v>
      </c>
      <c r="J11" s="4">
        <v>262.5</v>
      </c>
      <c r="K11" s="4">
        <v>0.237</v>
      </c>
      <c r="L11" s="4">
        <v>0.9</v>
      </c>
      <c r="M11" s="38">
        <v>0.0</v>
      </c>
    </row>
    <row r="12">
      <c r="A12" s="37" t="s">
        <v>114</v>
      </c>
      <c r="B12" s="9">
        <f t="shared" si="4"/>
        <v>7.10398791</v>
      </c>
      <c r="C12" s="37" t="s">
        <v>115</v>
      </c>
      <c r="D12" s="36">
        <f t="shared" si="5"/>
        <v>0.601723866</v>
      </c>
      <c r="E12" s="4">
        <f>A!$B$2*M12</f>
        <v>0</v>
      </c>
      <c r="F12" s="4">
        <v>8.0</v>
      </c>
      <c r="G12" s="4">
        <f t="shared" si="1"/>
        <v>0.1666666667</v>
      </c>
      <c r="H12" s="4">
        <v>225.0</v>
      </c>
      <c r="I12" s="39">
        <f t="shared" si="2"/>
        <v>0.01666666667</v>
      </c>
      <c r="J12" s="4">
        <v>262.5</v>
      </c>
      <c r="K12" s="4">
        <v>0.237</v>
      </c>
      <c r="L12" s="4">
        <v>0.9</v>
      </c>
      <c r="M12" s="38">
        <v>0.0</v>
      </c>
    </row>
    <row r="13">
      <c r="A13" s="37" t="s">
        <v>116</v>
      </c>
      <c r="B13" s="9">
        <f t="shared" si="4"/>
        <v>7.044622384</v>
      </c>
      <c r="C13" s="37" t="s">
        <v>117</v>
      </c>
      <c r="D13" s="36">
        <f t="shared" si="5"/>
        <v>0.6022915306</v>
      </c>
      <c r="E13" s="4">
        <f>A!$B$2*M13</f>
        <v>0</v>
      </c>
      <c r="F13" s="4">
        <v>8.0</v>
      </c>
      <c r="G13" s="4">
        <f t="shared" si="1"/>
        <v>0.1666666667</v>
      </c>
      <c r="H13" s="4">
        <v>225.0</v>
      </c>
      <c r="I13" s="39">
        <f t="shared" si="2"/>
        <v>0.01666666667</v>
      </c>
      <c r="J13" s="4">
        <v>262.5</v>
      </c>
      <c r="K13" s="4">
        <v>0.237</v>
      </c>
      <c r="L13" s="4">
        <v>0.9</v>
      </c>
      <c r="M13" s="38">
        <v>0.0</v>
      </c>
    </row>
    <row r="14">
      <c r="A14" s="37" t="s">
        <v>118</v>
      </c>
      <c r="B14" s="9">
        <f t="shared" si="4"/>
        <v>6.985296377</v>
      </c>
      <c r="C14" s="37" t="s">
        <v>119</v>
      </c>
      <c r="D14" s="36">
        <f t="shared" si="5"/>
        <v>0.6028533801</v>
      </c>
      <c r="E14" s="4">
        <f>A!$B$2*M14</f>
        <v>0</v>
      </c>
      <c r="F14" s="4">
        <v>8.0</v>
      </c>
      <c r="G14" s="4">
        <f t="shared" si="1"/>
        <v>0.1666666667</v>
      </c>
      <c r="H14" s="4">
        <v>225.0</v>
      </c>
      <c r="I14" s="39">
        <f t="shared" si="2"/>
        <v>0.01666666667</v>
      </c>
      <c r="J14" s="4">
        <v>262.5</v>
      </c>
      <c r="K14" s="4">
        <v>0.237</v>
      </c>
      <c r="L14" s="4">
        <v>0.9</v>
      </c>
      <c r="M14" s="38">
        <v>0.0</v>
      </c>
    </row>
    <row r="15">
      <c r="A15" s="37" t="s">
        <v>120</v>
      </c>
      <c r="B15" s="9">
        <f t="shared" si="4"/>
        <v>6.92600989</v>
      </c>
      <c r="C15" s="37" t="s">
        <v>121</v>
      </c>
      <c r="D15" s="36">
        <f t="shared" si="5"/>
        <v>0.6034094466</v>
      </c>
      <c r="E15" s="4">
        <f>A!$B$2*M15</f>
        <v>0</v>
      </c>
      <c r="F15" s="4">
        <v>8.0</v>
      </c>
      <c r="G15" s="4">
        <f t="shared" si="1"/>
        <v>0.1666666667</v>
      </c>
      <c r="H15" s="4">
        <v>225.0</v>
      </c>
      <c r="I15" s="39">
        <f t="shared" si="2"/>
        <v>0.01666666667</v>
      </c>
      <c r="J15" s="4">
        <v>262.5</v>
      </c>
      <c r="K15" s="4">
        <v>0.237</v>
      </c>
      <c r="L15" s="4">
        <v>0.9</v>
      </c>
      <c r="M15" s="38">
        <v>0.0</v>
      </c>
    </row>
    <row r="16">
      <c r="A16" s="37" t="s">
        <v>122</v>
      </c>
      <c r="B16" s="9">
        <f t="shared" si="4"/>
        <v>6.866762921</v>
      </c>
      <c r="C16" s="37" t="s">
        <v>123</v>
      </c>
      <c r="D16" s="36">
        <f t="shared" si="5"/>
        <v>0.6039597618</v>
      </c>
      <c r="E16" s="4">
        <f>A!$B$2*M16</f>
        <v>0</v>
      </c>
      <c r="F16" s="4">
        <v>8.0</v>
      </c>
      <c r="G16" s="4">
        <f t="shared" si="1"/>
        <v>0.1666666667</v>
      </c>
      <c r="H16" s="4">
        <v>225.0</v>
      </c>
      <c r="I16" s="39">
        <f t="shared" si="2"/>
        <v>0.01666666667</v>
      </c>
      <c r="J16" s="4">
        <v>262.5</v>
      </c>
      <c r="K16" s="4">
        <v>0.237</v>
      </c>
      <c r="L16" s="4">
        <v>0.9</v>
      </c>
      <c r="M16" s="38">
        <v>0.0</v>
      </c>
    </row>
    <row r="17">
      <c r="A17" s="37" t="s">
        <v>124</v>
      </c>
      <c r="B17" s="9">
        <f t="shared" si="4"/>
        <v>6.807555472</v>
      </c>
      <c r="C17" s="37" t="s">
        <v>125</v>
      </c>
      <c r="D17" s="36">
        <f t="shared" si="5"/>
        <v>0.6045043571</v>
      </c>
      <c r="E17" s="4">
        <f>A!$B$2*M17</f>
        <v>0</v>
      </c>
      <c r="F17" s="4">
        <v>8.0</v>
      </c>
      <c r="G17" s="4">
        <f t="shared" si="1"/>
        <v>0.1666666667</v>
      </c>
      <c r="H17" s="4">
        <v>225.0</v>
      </c>
      <c r="I17" s="39">
        <f t="shared" si="2"/>
        <v>0.01666666667</v>
      </c>
      <c r="J17" s="4">
        <v>262.5</v>
      </c>
      <c r="K17" s="4">
        <v>0.237</v>
      </c>
      <c r="L17" s="4">
        <v>0.9</v>
      </c>
      <c r="M17" s="38">
        <v>0.0</v>
      </c>
    </row>
    <row r="18">
      <c r="A18" s="37" t="s">
        <v>126</v>
      </c>
      <c r="B18" s="9">
        <f t="shared" si="4"/>
        <v>6.748387543</v>
      </c>
      <c r="C18" s="37" t="s">
        <v>127</v>
      </c>
      <c r="D18" s="36">
        <f t="shared" si="5"/>
        <v>0.6050432635</v>
      </c>
      <c r="E18" s="4">
        <f>A!$B$2*M18</f>
        <v>0</v>
      </c>
      <c r="F18" s="4">
        <v>8.0</v>
      </c>
      <c r="G18" s="4">
        <f t="shared" si="1"/>
        <v>0.1666666667</v>
      </c>
      <c r="H18" s="4">
        <v>225.0</v>
      </c>
      <c r="I18" s="39">
        <f t="shared" si="2"/>
        <v>0.01666666667</v>
      </c>
      <c r="J18" s="4">
        <v>262.5</v>
      </c>
      <c r="K18" s="4">
        <v>0.237</v>
      </c>
      <c r="L18" s="4">
        <v>0.9</v>
      </c>
      <c r="M18" s="38">
        <v>0.0</v>
      </c>
    </row>
    <row r="19">
      <c r="A19" s="37" t="s">
        <v>128</v>
      </c>
      <c r="B19" s="9">
        <f t="shared" si="4"/>
        <v>6.689259133</v>
      </c>
      <c r="C19" s="37" t="s">
        <v>129</v>
      </c>
      <c r="D19" s="36">
        <f t="shared" si="5"/>
        <v>0.6055765118</v>
      </c>
      <c r="E19" s="4">
        <f>A!$B$2*M19</f>
        <v>0</v>
      </c>
      <c r="F19" s="4">
        <v>8.0</v>
      </c>
      <c r="G19" s="4">
        <f t="shared" si="1"/>
        <v>0.1666666667</v>
      </c>
      <c r="H19" s="4">
        <v>225.0</v>
      </c>
      <c r="I19" s="39">
        <f t="shared" si="2"/>
        <v>0.01666666667</v>
      </c>
      <c r="J19" s="4">
        <v>262.5</v>
      </c>
      <c r="K19" s="4">
        <v>0.237</v>
      </c>
      <c r="L19" s="4">
        <v>0.9</v>
      </c>
      <c r="M19" s="38">
        <v>0.0</v>
      </c>
    </row>
    <row r="20">
      <c r="A20" s="37" t="s">
        <v>130</v>
      </c>
      <c r="B20" s="9">
        <f t="shared" si="4"/>
        <v>6.630170242</v>
      </c>
      <c r="C20" s="37" t="s">
        <v>131</v>
      </c>
      <c r="D20" s="36">
        <f t="shared" si="5"/>
        <v>0.6061041322</v>
      </c>
      <c r="E20" s="4">
        <f>A!$B$2*M20</f>
        <v>0</v>
      </c>
      <c r="F20" s="4">
        <v>8.0</v>
      </c>
      <c r="G20" s="4">
        <f t="shared" si="1"/>
        <v>0.1666666667</v>
      </c>
      <c r="H20" s="4">
        <v>225.0</v>
      </c>
      <c r="I20" s="39">
        <f t="shared" si="2"/>
        <v>0.01666666667</v>
      </c>
      <c r="J20" s="4">
        <v>262.5</v>
      </c>
      <c r="K20" s="4">
        <v>0.237</v>
      </c>
      <c r="L20" s="4">
        <v>0.9</v>
      </c>
      <c r="M20" s="38">
        <v>0.0</v>
      </c>
    </row>
    <row r="21">
      <c r="A21" s="37" t="s">
        <v>132</v>
      </c>
      <c r="B21" s="9">
        <f t="shared" si="4"/>
        <v>6.57112087</v>
      </c>
      <c r="C21" s="37" t="s">
        <v>133</v>
      </c>
      <c r="D21" s="36">
        <f t="shared" si="5"/>
        <v>0.6066261547</v>
      </c>
      <c r="E21" s="4">
        <f>A!$B$2*M21</f>
        <v>0</v>
      </c>
      <c r="F21" s="4">
        <v>8.0</v>
      </c>
      <c r="G21" s="4">
        <f t="shared" si="1"/>
        <v>0.1666666667</v>
      </c>
      <c r="H21" s="4">
        <v>225.0</v>
      </c>
      <c r="I21" s="39">
        <f t="shared" si="2"/>
        <v>0.01666666667</v>
      </c>
      <c r="J21" s="4">
        <v>262.5</v>
      </c>
      <c r="K21" s="4">
        <v>0.237</v>
      </c>
      <c r="L21" s="4">
        <v>0.9</v>
      </c>
      <c r="M21" s="38">
        <v>0.0</v>
      </c>
    </row>
    <row r="22">
      <c r="A22" s="37" t="s">
        <v>134</v>
      </c>
      <c r="B22" s="9">
        <f t="shared" si="4"/>
        <v>6.512111018</v>
      </c>
      <c r="C22" s="37" t="s">
        <v>135</v>
      </c>
      <c r="D22" s="36">
        <f t="shared" si="5"/>
        <v>0.607142609</v>
      </c>
      <c r="E22" s="4">
        <f>A!$B$2*M22</f>
        <v>0</v>
      </c>
      <c r="F22" s="4">
        <v>8.0</v>
      </c>
      <c r="G22" s="4">
        <f t="shared" si="1"/>
        <v>0.1666666667</v>
      </c>
      <c r="H22" s="4">
        <v>225.0</v>
      </c>
      <c r="I22" s="39">
        <f t="shared" si="2"/>
        <v>0.01666666667</v>
      </c>
      <c r="J22" s="4">
        <v>262.5</v>
      </c>
      <c r="K22" s="4">
        <v>0.237</v>
      </c>
      <c r="L22" s="4">
        <v>0.9</v>
      </c>
      <c r="M22" s="38">
        <v>0.0</v>
      </c>
    </row>
    <row r="23">
      <c r="A23" s="37" t="s">
        <v>136</v>
      </c>
      <c r="B23" s="9">
        <f t="shared" si="4"/>
        <v>6.453140686</v>
      </c>
      <c r="C23" s="37" t="s">
        <v>137</v>
      </c>
      <c r="D23" s="36">
        <f t="shared" si="5"/>
        <v>0.6076535246</v>
      </c>
      <c r="E23" s="4">
        <f>A!$B$2*M23</f>
        <v>0</v>
      </c>
      <c r="F23" s="4">
        <v>8.0</v>
      </c>
      <c r="G23" s="4">
        <f t="shared" si="1"/>
        <v>0.1666666667</v>
      </c>
      <c r="H23" s="4">
        <v>225.0</v>
      </c>
      <c r="I23" s="39">
        <f t="shared" si="2"/>
        <v>0.01666666667</v>
      </c>
      <c r="J23" s="4">
        <v>262.5</v>
      </c>
      <c r="K23" s="4">
        <v>0.237</v>
      </c>
      <c r="L23" s="4">
        <v>0.9</v>
      </c>
      <c r="M23" s="38">
        <v>0.0</v>
      </c>
    </row>
    <row r="24">
      <c r="A24" s="37" t="s">
        <v>138</v>
      </c>
      <c r="B24" s="9">
        <f t="shared" si="4"/>
        <v>6.394209873</v>
      </c>
      <c r="C24" s="37" t="s">
        <v>139</v>
      </c>
      <c r="D24" s="36">
        <f t="shared" si="5"/>
        <v>0.6081589302</v>
      </c>
      <c r="E24" s="4">
        <f>A!$B$2*M24</f>
        <v>0</v>
      </c>
      <c r="F24" s="4">
        <v>8.0</v>
      </c>
      <c r="G24" s="4">
        <f t="shared" si="1"/>
        <v>0.1666666667</v>
      </c>
      <c r="H24" s="4">
        <v>225.0</v>
      </c>
      <c r="I24" s="39">
        <f t="shared" si="2"/>
        <v>0.01666666667</v>
      </c>
      <c r="J24" s="4">
        <v>262.5</v>
      </c>
      <c r="K24" s="4">
        <v>0.237</v>
      </c>
      <c r="L24" s="4">
        <v>0.9</v>
      </c>
      <c r="M24" s="38">
        <v>0.0</v>
      </c>
    </row>
    <row r="25">
      <c r="A25" s="37" t="s">
        <v>140</v>
      </c>
      <c r="B25" s="9">
        <f t="shared" si="4"/>
        <v>6.335318579</v>
      </c>
      <c r="C25" s="37" t="s">
        <v>141</v>
      </c>
      <c r="D25" s="36">
        <f t="shared" si="5"/>
        <v>0.6086588547</v>
      </c>
      <c r="E25" s="4">
        <f>A!$B$2*M25</f>
        <v>0</v>
      </c>
      <c r="F25" s="4">
        <v>8.0</v>
      </c>
      <c r="G25" s="4">
        <f t="shared" si="1"/>
        <v>0.1666666667</v>
      </c>
      <c r="H25" s="4">
        <v>225.0</v>
      </c>
      <c r="I25" s="39">
        <f t="shared" si="2"/>
        <v>0.01666666667</v>
      </c>
      <c r="J25" s="4">
        <v>262.5</v>
      </c>
      <c r="K25" s="4">
        <v>0.237</v>
      </c>
      <c r="L25" s="4">
        <v>0.9</v>
      </c>
      <c r="M25" s="38">
        <v>0.0</v>
      </c>
    </row>
    <row r="26">
      <c r="A26" s="37" t="s">
        <v>142</v>
      </c>
      <c r="B26" s="9">
        <f t="shared" si="4"/>
        <v>6.276466804</v>
      </c>
      <c r="C26" s="37" t="s">
        <v>143</v>
      </c>
      <c r="D26" s="36">
        <f t="shared" si="5"/>
        <v>0.6091533263</v>
      </c>
      <c r="E26" s="4">
        <f>A!$B$2*M26</f>
        <v>0</v>
      </c>
      <c r="F26" s="4">
        <v>8.0</v>
      </c>
      <c r="G26" s="4">
        <f t="shared" si="1"/>
        <v>0.1666666667</v>
      </c>
      <c r="H26" s="4">
        <v>225.0</v>
      </c>
      <c r="I26" s="39">
        <f t="shared" si="2"/>
        <v>0.01666666667</v>
      </c>
      <c r="J26" s="4">
        <v>262.5</v>
      </c>
      <c r="K26" s="4">
        <v>0.237</v>
      </c>
      <c r="L26" s="4">
        <v>0.9</v>
      </c>
      <c r="M26" s="38">
        <v>0.0</v>
      </c>
    </row>
    <row r="27">
      <c r="A27" s="37" t="s">
        <v>144</v>
      </c>
      <c r="B27" s="9">
        <f t="shared" si="4"/>
        <v>6.217654549</v>
      </c>
      <c r="C27" s="37" t="s">
        <v>145</v>
      </c>
      <c r="D27" s="36">
        <f t="shared" si="5"/>
        <v>0.6096423731</v>
      </c>
      <c r="E27" s="4">
        <f>A!$B$2*M27</f>
        <v>0</v>
      </c>
      <c r="F27" s="4">
        <v>8.0</v>
      </c>
      <c r="G27" s="4">
        <f t="shared" si="1"/>
        <v>0.1666666667</v>
      </c>
      <c r="H27" s="4">
        <v>225.0</v>
      </c>
      <c r="I27" s="39">
        <f t="shared" si="2"/>
        <v>0.01666666667</v>
      </c>
      <c r="J27" s="4">
        <v>262.5</v>
      </c>
      <c r="K27" s="4">
        <v>0.237</v>
      </c>
      <c r="L27" s="4">
        <v>0.9</v>
      </c>
      <c r="M27" s="38">
        <v>0.0</v>
      </c>
    </row>
    <row r="28">
      <c r="A28" s="37" t="s">
        <v>146</v>
      </c>
      <c r="B28" s="9">
        <f t="shared" si="4"/>
        <v>6.158881814</v>
      </c>
      <c r="C28" s="37" t="s">
        <v>147</v>
      </c>
      <c r="D28" s="36">
        <f t="shared" si="5"/>
        <v>0.6101260228</v>
      </c>
      <c r="E28" s="4">
        <f>A!$B$2*M28</f>
        <v>0</v>
      </c>
      <c r="F28" s="4">
        <v>8.0</v>
      </c>
      <c r="G28" s="4">
        <f t="shared" si="1"/>
        <v>0.1666666667</v>
      </c>
      <c r="H28" s="4">
        <v>225.0</v>
      </c>
      <c r="I28" s="39">
        <f t="shared" si="2"/>
        <v>0.01666666667</v>
      </c>
      <c r="J28" s="4">
        <v>262.5</v>
      </c>
      <c r="K28" s="4">
        <v>0.237</v>
      </c>
      <c r="L28" s="4">
        <v>0.9</v>
      </c>
      <c r="M28" s="38">
        <v>0.0</v>
      </c>
    </row>
    <row r="29">
      <c r="A29" s="37" t="s">
        <v>148</v>
      </c>
      <c r="B29" s="9">
        <f t="shared" si="4"/>
        <v>6.100148598</v>
      </c>
      <c r="C29" s="37" t="s">
        <v>149</v>
      </c>
      <c r="D29" s="36">
        <f t="shared" si="5"/>
        <v>0.6106043028</v>
      </c>
      <c r="E29" s="4">
        <f>A!$B$2*M29</f>
        <v>0</v>
      </c>
      <c r="F29" s="4">
        <v>8.0</v>
      </c>
      <c r="G29" s="4">
        <f t="shared" si="1"/>
        <v>0.1666666667</v>
      </c>
      <c r="H29" s="4">
        <v>225.0</v>
      </c>
      <c r="I29" s="39">
        <f t="shared" si="2"/>
        <v>0.01666666667</v>
      </c>
      <c r="J29" s="4">
        <v>262.5</v>
      </c>
      <c r="K29" s="4">
        <v>0.237</v>
      </c>
      <c r="L29" s="4">
        <v>0.9</v>
      </c>
      <c r="M29" s="38">
        <v>0.0</v>
      </c>
    </row>
    <row r="30">
      <c r="A30" s="37" t="s">
        <v>150</v>
      </c>
      <c r="B30" s="9">
        <f t="shared" si="4"/>
        <v>6.041454901</v>
      </c>
      <c r="C30" s="37" t="s">
        <v>151</v>
      </c>
      <c r="D30" s="36">
        <f t="shared" si="5"/>
        <v>0.6110772401</v>
      </c>
      <c r="E30" s="4">
        <f>A!$B$2*M30</f>
        <v>0</v>
      </c>
      <c r="F30" s="4">
        <v>8.0</v>
      </c>
      <c r="G30" s="4">
        <f t="shared" si="1"/>
        <v>0.1666666667</v>
      </c>
      <c r="H30" s="4">
        <v>225.0</v>
      </c>
      <c r="I30" s="39">
        <f t="shared" si="2"/>
        <v>0.01666666667</v>
      </c>
      <c r="J30" s="4">
        <v>262.5</v>
      </c>
      <c r="K30" s="4">
        <v>0.237</v>
      </c>
      <c r="L30" s="4">
        <v>0.9</v>
      </c>
      <c r="M30" s="38">
        <v>0.0</v>
      </c>
    </row>
    <row r="31">
      <c r="A31" s="37" t="s">
        <v>152</v>
      </c>
      <c r="B31" s="9">
        <f t="shared" si="4"/>
        <v>5.982800724</v>
      </c>
      <c r="C31" s="37" t="s">
        <v>153</v>
      </c>
      <c r="D31" s="36">
        <f t="shared" si="5"/>
        <v>0.6115448615</v>
      </c>
      <c r="E31" s="4">
        <f>A!$B$2*M31</f>
        <v>0</v>
      </c>
      <c r="F31" s="4">
        <v>8.0</v>
      </c>
      <c r="G31" s="4">
        <f t="shared" si="1"/>
        <v>0.1666666667</v>
      </c>
      <c r="H31" s="4">
        <v>225.0</v>
      </c>
      <c r="I31" s="39">
        <f t="shared" si="2"/>
        <v>0.01666666667</v>
      </c>
      <c r="J31" s="4">
        <v>262.5</v>
      </c>
      <c r="K31" s="4">
        <v>0.237</v>
      </c>
      <c r="L31" s="4">
        <v>0.9</v>
      </c>
      <c r="M31" s="38">
        <v>0.0</v>
      </c>
    </row>
    <row r="32">
      <c r="A32" s="37" t="s">
        <v>154</v>
      </c>
      <c r="B32" s="9">
        <f t="shared" si="4"/>
        <v>5.924186067</v>
      </c>
      <c r="C32" s="37" t="s">
        <v>155</v>
      </c>
      <c r="D32" s="36">
        <f t="shared" si="5"/>
        <v>0.6120071935</v>
      </c>
      <c r="E32" s="4">
        <f>A!$B$2*M32</f>
        <v>0</v>
      </c>
      <c r="F32" s="4">
        <v>8.0</v>
      </c>
      <c r="G32" s="4">
        <f t="shared" si="1"/>
        <v>0.1666666667</v>
      </c>
      <c r="H32" s="4">
        <v>225.0</v>
      </c>
      <c r="I32" s="39">
        <f t="shared" si="2"/>
        <v>0.01666666667</v>
      </c>
      <c r="J32" s="4">
        <v>262.5</v>
      </c>
      <c r="K32" s="4">
        <v>0.237</v>
      </c>
      <c r="L32" s="4">
        <v>0.9</v>
      </c>
      <c r="M32" s="38">
        <v>0.0</v>
      </c>
    </row>
    <row r="33">
      <c r="A33" s="37" t="s">
        <v>156</v>
      </c>
      <c r="B33" s="9">
        <f t="shared" si="4"/>
        <v>5.865610929</v>
      </c>
      <c r="C33" s="37" t="s">
        <v>157</v>
      </c>
      <c r="D33" s="36">
        <f t="shared" si="5"/>
        <v>0.6124642621</v>
      </c>
      <c r="E33" s="4">
        <f>A!$B$2*M33</f>
        <v>0</v>
      </c>
      <c r="F33" s="4">
        <v>8.0</v>
      </c>
      <c r="G33" s="4">
        <f t="shared" si="1"/>
        <v>0.1666666667</v>
      </c>
      <c r="H33" s="4">
        <v>225.0</v>
      </c>
      <c r="I33" s="39">
        <f t="shared" si="2"/>
        <v>0.01666666667</v>
      </c>
      <c r="J33" s="4">
        <v>262.5</v>
      </c>
      <c r="K33" s="4">
        <v>0.237</v>
      </c>
      <c r="L33" s="4">
        <v>0.9</v>
      </c>
      <c r="M33" s="38">
        <v>0.0</v>
      </c>
    </row>
    <row r="34">
      <c r="A34" s="37" t="s">
        <v>158</v>
      </c>
      <c r="B34" s="9">
        <f t="shared" si="4"/>
        <v>5.80707531</v>
      </c>
      <c r="C34" s="37" t="s">
        <v>159</v>
      </c>
      <c r="D34" s="36">
        <f t="shared" si="5"/>
        <v>0.6129160933</v>
      </c>
      <c r="E34" s="4">
        <f>A!$B$2*M34</f>
        <v>0</v>
      </c>
      <c r="F34" s="4">
        <v>8.0</v>
      </c>
      <c r="G34" s="4">
        <f t="shared" si="1"/>
        <v>0.1666666667</v>
      </c>
      <c r="H34" s="4">
        <v>225.0</v>
      </c>
      <c r="I34" s="39">
        <f t="shared" si="2"/>
        <v>0.01666666667</v>
      </c>
      <c r="J34" s="4">
        <v>262.5</v>
      </c>
      <c r="K34" s="4">
        <v>0.237</v>
      </c>
      <c r="L34" s="4">
        <v>0.9</v>
      </c>
      <c r="M34" s="38">
        <v>0.0</v>
      </c>
    </row>
    <row r="35">
      <c r="A35" s="37" t="s">
        <v>160</v>
      </c>
      <c r="B35" s="9">
        <f t="shared" si="4"/>
        <v>5.748579211</v>
      </c>
      <c r="C35" s="37" t="s">
        <v>161</v>
      </c>
      <c r="D35" s="36">
        <f t="shared" si="5"/>
        <v>0.6133627125</v>
      </c>
      <c r="E35" s="4">
        <f>A!$B$2*M35</f>
        <v>0</v>
      </c>
      <c r="F35" s="4">
        <v>8.0</v>
      </c>
      <c r="G35" s="4">
        <f t="shared" si="1"/>
        <v>0.1666666667</v>
      </c>
      <c r="H35" s="4">
        <v>225.0</v>
      </c>
      <c r="I35" s="39">
        <f t="shared" si="2"/>
        <v>0.01666666667</v>
      </c>
      <c r="J35" s="4">
        <v>262.5</v>
      </c>
      <c r="K35" s="4">
        <v>0.237</v>
      </c>
      <c r="L35" s="4">
        <v>0.9</v>
      </c>
      <c r="M35" s="38">
        <v>0.0</v>
      </c>
    </row>
    <row r="36">
      <c r="A36" s="37" t="s">
        <v>162</v>
      </c>
      <c r="B36" s="9">
        <f t="shared" si="4"/>
        <v>5.690122632</v>
      </c>
      <c r="C36" s="37" t="s">
        <v>163</v>
      </c>
      <c r="D36" s="36">
        <f t="shared" si="5"/>
        <v>0.613804145</v>
      </c>
      <c r="E36" s="4">
        <f>A!$B$2*M36</f>
        <v>0</v>
      </c>
      <c r="F36" s="4">
        <v>8.0</v>
      </c>
      <c r="G36" s="4">
        <f t="shared" si="1"/>
        <v>0.1666666667</v>
      </c>
      <c r="H36" s="4">
        <v>225.0</v>
      </c>
      <c r="I36" s="39">
        <f t="shared" si="2"/>
        <v>0.01666666667</v>
      </c>
      <c r="J36" s="4">
        <v>262.5</v>
      </c>
      <c r="K36" s="4">
        <v>0.237</v>
      </c>
      <c r="L36" s="4">
        <v>0.9</v>
      </c>
      <c r="M36" s="38">
        <v>0.0</v>
      </c>
    </row>
    <row r="37">
      <c r="A37" s="37" t="s">
        <v>164</v>
      </c>
      <c r="B37" s="9">
        <f t="shared" si="4"/>
        <v>5.631705572</v>
      </c>
      <c r="C37" s="37" t="s">
        <v>165</v>
      </c>
      <c r="D37" s="36">
        <f t="shared" si="5"/>
        <v>0.6142404157</v>
      </c>
      <c r="E37" s="4">
        <f>A!$B$2*M37</f>
        <v>0</v>
      </c>
      <c r="F37" s="4">
        <v>8.0</v>
      </c>
      <c r="G37" s="4">
        <f t="shared" si="1"/>
        <v>0.1666666667</v>
      </c>
      <c r="H37" s="4">
        <v>225.0</v>
      </c>
      <c r="I37" s="39">
        <f t="shared" si="2"/>
        <v>0.01666666667</v>
      </c>
      <c r="J37" s="4">
        <v>262.5</v>
      </c>
      <c r="K37" s="4">
        <v>0.237</v>
      </c>
      <c r="L37" s="4">
        <v>0.9</v>
      </c>
      <c r="M37" s="38">
        <v>0.0</v>
      </c>
    </row>
    <row r="38">
      <c r="A38" s="37" t="s">
        <v>166</v>
      </c>
      <c r="B38" s="9">
        <f t="shared" si="4"/>
        <v>5.573328031</v>
      </c>
      <c r="C38" s="37" t="s">
        <v>167</v>
      </c>
      <c r="D38" s="36">
        <f t="shared" si="5"/>
        <v>0.6146715493</v>
      </c>
      <c r="E38" s="4">
        <f>A!$B$2*M38</f>
        <v>0</v>
      </c>
      <c r="F38" s="4">
        <v>8.0</v>
      </c>
      <c r="G38" s="4">
        <f t="shared" si="1"/>
        <v>0.1666666667</v>
      </c>
      <c r="H38" s="4">
        <v>225.0</v>
      </c>
      <c r="I38" s="39">
        <f t="shared" si="2"/>
        <v>0.01666666667</v>
      </c>
      <c r="J38" s="4">
        <v>262.5</v>
      </c>
      <c r="K38" s="4">
        <v>0.237</v>
      </c>
      <c r="L38" s="4">
        <v>0.9</v>
      </c>
      <c r="M38" s="38">
        <v>0.0</v>
      </c>
    </row>
    <row r="39">
      <c r="A39" s="37" t="s">
        <v>168</v>
      </c>
      <c r="B39" s="9">
        <f t="shared" si="4"/>
        <v>5.51499001</v>
      </c>
      <c r="C39" s="37" t="s">
        <v>169</v>
      </c>
      <c r="D39" s="36">
        <f t="shared" si="5"/>
        <v>0.61509757</v>
      </c>
      <c r="E39" s="4">
        <f>A!$B$2*M39</f>
        <v>0</v>
      </c>
      <c r="F39" s="4">
        <v>8.0</v>
      </c>
      <c r="G39" s="4">
        <f t="shared" si="1"/>
        <v>0.1666666667</v>
      </c>
      <c r="H39" s="4">
        <v>225.0</v>
      </c>
      <c r="I39" s="39">
        <f t="shared" si="2"/>
        <v>0.01666666667</v>
      </c>
      <c r="J39" s="4">
        <v>262.5</v>
      </c>
      <c r="K39" s="4">
        <v>0.237</v>
      </c>
      <c r="L39" s="4">
        <v>0.9</v>
      </c>
      <c r="M39" s="38">
        <v>0.0</v>
      </c>
    </row>
    <row r="40">
      <c r="A40" s="37" t="s">
        <v>170</v>
      </c>
      <c r="B40" s="9">
        <f t="shared" si="4"/>
        <v>5.456691509</v>
      </c>
      <c r="C40" s="37" t="s">
        <v>171</v>
      </c>
      <c r="D40" s="36">
        <f t="shared" si="5"/>
        <v>0.6155185021</v>
      </c>
      <c r="E40" s="4">
        <f>A!$B$2*M40</f>
        <v>0</v>
      </c>
      <c r="F40" s="4">
        <v>8.0</v>
      </c>
      <c r="G40" s="4">
        <f t="shared" si="1"/>
        <v>0.1666666667</v>
      </c>
      <c r="H40" s="4">
        <v>225.0</v>
      </c>
      <c r="I40" s="39">
        <f t="shared" si="2"/>
        <v>0.01666666667</v>
      </c>
      <c r="J40" s="4">
        <v>262.5</v>
      </c>
      <c r="K40" s="4">
        <v>0.237</v>
      </c>
      <c r="L40" s="4">
        <v>0.9</v>
      </c>
      <c r="M40" s="38">
        <v>0.0</v>
      </c>
    </row>
    <row r="41">
      <c r="A41" s="37" t="s">
        <v>172</v>
      </c>
      <c r="B41" s="9">
        <f t="shared" si="4"/>
        <v>5.398432527</v>
      </c>
      <c r="C41" s="37" t="s">
        <v>173</v>
      </c>
      <c r="D41" s="36">
        <f t="shared" si="5"/>
        <v>0.6159343691</v>
      </c>
      <c r="E41" s="4">
        <f>A!$B$2*M41</f>
        <v>0</v>
      </c>
      <c r="F41" s="4">
        <v>8.0</v>
      </c>
      <c r="G41" s="4">
        <f t="shared" si="1"/>
        <v>0.1666666667</v>
      </c>
      <c r="H41" s="4">
        <v>225.0</v>
      </c>
      <c r="I41" s="39">
        <f t="shared" si="2"/>
        <v>0.01666666667</v>
      </c>
      <c r="J41" s="4">
        <v>262.5</v>
      </c>
      <c r="K41" s="4">
        <v>0.237</v>
      </c>
      <c r="L41" s="4">
        <v>0.9</v>
      </c>
      <c r="M41" s="38">
        <v>0.0</v>
      </c>
    </row>
    <row r="42">
      <c r="A42" s="37" t="s">
        <v>174</v>
      </c>
      <c r="B42" s="9">
        <f t="shared" si="4"/>
        <v>5.340213065</v>
      </c>
      <c r="C42" s="37" t="s">
        <v>175</v>
      </c>
      <c r="D42" s="36">
        <f t="shared" si="5"/>
        <v>0.6163451947</v>
      </c>
      <c r="E42" s="4">
        <f>A!$B$2*M42</f>
        <v>0</v>
      </c>
      <c r="F42" s="4">
        <v>8.0</v>
      </c>
      <c r="G42" s="4">
        <f t="shared" si="1"/>
        <v>0.1666666667</v>
      </c>
      <c r="H42" s="4">
        <v>225.0</v>
      </c>
      <c r="I42" s="39">
        <f t="shared" si="2"/>
        <v>0.01666666667</v>
      </c>
      <c r="J42" s="4">
        <v>262.5</v>
      </c>
      <c r="K42" s="4">
        <v>0.237</v>
      </c>
      <c r="L42" s="4">
        <v>0.9</v>
      </c>
      <c r="M42" s="38">
        <v>0.0</v>
      </c>
    </row>
    <row r="43">
      <c r="A43" s="37" t="s">
        <v>176</v>
      </c>
      <c r="B43" s="9">
        <f t="shared" si="4"/>
        <v>5.282033122</v>
      </c>
      <c r="C43" s="37" t="s">
        <v>177</v>
      </c>
      <c r="D43" s="36">
        <f t="shared" si="5"/>
        <v>0.616751002</v>
      </c>
      <c r="E43" s="4">
        <f>A!$B$2*M43</f>
        <v>0</v>
      </c>
      <c r="F43" s="4">
        <v>8.0</v>
      </c>
      <c r="G43" s="4">
        <f t="shared" si="1"/>
        <v>0.1666666667</v>
      </c>
      <c r="H43" s="4">
        <v>225.0</v>
      </c>
      <c r="I43" s="39">
        <f t="shared" si="2"/>
        <v>0.01666666667</v>
      </c>
      <c r="J43" s="4">
        <v>262.5</v>
      </c>
      <c r="K43" s="4">
        <v>0.237</v>
      </c>
      <c r="L43" s="4">
        <v>0.9</v>
      </c>
      <c r="M43" s="38">
        <v>0.0</v>
      </c>
    </row>
    <row r="44">
      <c r="A44" s="37" t="s">
        <v>178</v>
      </c>
      <c r="B44" s="9">
        <f t="shared" si="4"/>
        <v>5.223892699</v>
      </c>
      <c r="C44" s="37" t="s">
        <v>179</v>
      </c>
      <c r="D44" s="36">
        <f t="shared" si="5"/>
        <v>0.6171518139</v>
      </c>
      <c r="E44" s="4">
        <f>A!$B$2*M44</f>
        <v>0</v>
      </c>
      <c r="F44" s="4">
        <v>8.0</v>
      </c>
      <c r="G44" s="4">
        <f t="shared" si="1"/>
        <v>0.1666666667</v>
      </c>
      <c r="H44" s="4">
        <v>225.0</v>
      </c>
      <c r="I44" s="39">
        <f t="shared" si="2"/>
        <v>0.01666666667</v>
      </c>
      <c r="J44" s="4">
        <v>262.5</v>
      </c>
      <c r="K44" s="4">
        <v>0.237</v>
      </c>
      <c r="L44" s="4">
        <v>0.9</v>
      </c>
      <c r="M44" s="38">
        <v>0.0</v>
      </c>
    </row>
    <row r="45">
      <c r="A45" s="37" t="s">
        <v>180</v>
      </c>
      <c r="B45" s="9">
        <f t="shared" si="4"/>
        <v>5.165791796</v>
      </c>
      <c r="C45" s="37" t="s">
        <v>181</v>
      </c>
      <c r="D45" s="36">
        <f t="shared" si="5"/>
        <v>0.617547653</v>
      </c>
      <c r="E45" s="4">
        <f>A!$B$2*M45</f>
        <v>0</v>
      </c>
      <c r="F45" s="4">
        <v>8.0</v>
      </c>
      <c r="G45" s="4">
        <f t="shared" si="1"/>
        <v>0.1666666667</v>
      </c>
      <c r="H45" s="4">
        <v>225.0</v>
      </c>
      <c r="I45" s="39">
        <f t="shared" si="2"/>
        <v>0.01666666667</v>
      </c>
      <c r="J45" s="4">
        <v>262.5</v>
      </c>
      <c r="K45" s="4">
        <v>0.237</v>
      </c>
      <c r="L45" s="4">
        <v>0.9</v>
      </c>
      <c r="M45" s="38">
        <v>0.0</v>
      </c>
    </row>
    <row r="46">
      <c r="A46" s="37" t="s">
        <v>182</v>
      </c>
      <c r="B46" s="9">
        <f t="shared" si="4"/>
        <v>5.107730412</v>
      </c>
      <c r="C46" s="37" t="s">
        <v>183</v>
      </c>
      <c r="D46" s="36">
        <f t="shared" si="5"/>
        <v>0.6179385418</v>
      </c>
      <c r="E46" s="4">
        <f>A!$B$2*M46</f>
        <v>0</v>
      </c>
      <c r="F46" s="4">
        <v>8.0</v>
      </c>
      <c r="G46" s="4">
        <f t="shared" si="1"/>
        <v>0.1666666667</v>
      </c>
      <c r="H46" s="4">
        <v>225.0</v>
      </c>
      <c r="I46" s="39">
        <f t="shared" si="2"/>
        <v>0.01666666667</v>
      </c>
      <c r="J46" s="4">
        <v>262.5</v>
      </c>
      <c r="K46" s="4">
        <v>0.237</v>
      </c>
      <c r="L46" s="4">
        <v>0.9</v>
      </c>
      <c r="M46" s="38">
        <v>0.0</v>
      </c>
    </row>
    <row r="47">
      <c r="A47" s="37" t="s">
        <v>184</v>
      </c>
      <c r="B47" s="9">
        <f t="shared" si="4"/>
        <v>5.049708548</v>
      </c>
      <c r="C47" s="37" t="s">
        <v>185</v>
      </c>
      <c r="D47" s="36">
        <f t="shared" si="5"/>
        <v>0.6183245022</v>
      </c>
      <c r="E47" s="4">
        <f>A!$B$2*M47</f>
        <v>0</v>
      </c>
      <c r="F47" s="4">
        <v>8.0</v>
      </c>
      <c r="G47" s="4">
        <f t="shared" si="1"/>
        <v>0.1666666667</v>
      </c>
      <c r="H47" s="4">
        <v>225.0</v>
      </c>
      <c r="I47" s="39">
        <f t="shared" si="2"/>
        <v>0.01666666667</v>
      </c>
      <c r="J47" s="4">
        <v>262.5</v>
      </c>
      <c r="K47" s="4">
        <v>0.237</v>
      </c>
      <c r="L47" s="4">
        <v>0.9</v>
      </c>
      <c r="M47" s="38">
        <v>0.0</v>
      </c>
    </row>
    <row r="48">
      <c r="A48" s="37" t="s">
        <v>186</v>
      </c>
      <c r="B48" s="9">
        <f t="shared" si="4"/>
        <v>4.991726203</v>
      </c>
      <c r="C48" s="37" t="s">
        <v>187</v>
      </c>
      <c r="D48" s="36">
        <f t="shared" si="5"/>
        <v>0.6187055562</v>
      </c>
      <c r="E48" s="4">
        <f>A!$B$2*M48</f>
        <v>0</v>
      </c>
      <c r="F48" s="4">
        <v>8.0</v>
      </c>
      <c r="G48" s="4">
        <f t="shared" si="1"/>
        <v>0.1666666667</v>
      </c>
      <c r="H48" s="4">
        <v>225.0</v>
      </c>
      <c r="I48" s="39">
        <f t="shared" si="2"/>
        <v>0.01666666667</v>
      </c>
      <c r="J48" s="4">
        <v>262.5</v>
      </c>
      <c r="K48" s="4">
        <v>0.237</v>
      </c>
      <c r="L48" s="4">
        <v>0.9</v>
      </c>
      <c r="M48" s="38">
        <v>0.0</v>
      </c>
    </row>
    <row r="49">
      <c r="A49" s="37" t="s">
        <v>188</v>
      </c>
      <c r="B49" s="9">
        <f t="shared" si="4"/>
        <v>4.933783378</v>
      </c>
      <c r="C49" s="37" t="s">
        <v>189</v>
      </c>
      <c r="D49" s="36">
        <f t="shared" si="5"/>
        <v>0.6190817252</v>
      </c>
      <c r="E49" s="4">
        <f>A!$B$2*M49</f>
        <v>0</v>
      </c>
      <c r="F49" s="4">
        <v>8.0</v>
      </c>
      <c r="G49" s="4">
        <f t="shared" si="1"/>
        <v>0.1666666667</v>
      </c>
      <c r="H49" s="4">
        <v>225.0</v>
      </c>
      <c r="I49" s="39">
        <f t="shared" si="2"/>
        <v>0.01666666667</v>
      </c>
      <c r="J49" s="4">
        <v>262.5</v>
      </c>
      <c r="K49" s="4">
        <v>0.237</v>
      </c>
      <c r="L49" s="4">
        <v>0.9</v>
      </c>
      <c r="M49" s="38">
        <v>0.0</v>
      </c>
    </row>
    <row r="50">
      <c r="A50" s="37" t="s">
        <v>190</v>
      </c>
      <c r="B50" s="9">
        <f t="shared" si="4"/>
        <v>4.875880073</v>
      </c>
      <c r="C50" s="37" t="s">
        <v>191</v>
      </c>
      <c r="D50" s="36">
        <f t="shared" si="5"/>
        <v>0.6194530305</v>
      </c>
      <c r="E50" s="4">
        <f>A!$B$2*M50</f>
        <v>0</v>
      </c>
      <c r="F50" s="4">
        <v>8.0</v>
      </c>
      <c r="G50" s="4">
        <f t="shared" si="1"/>
        <v>0.1666666667</v>
      </c>
      <c r="H50" s="4">
        <v>225.0</v>
      </c>
      <c r="I50" s="39">
        <f t="shared" si="2"/>
        <v>0.01666666667</v>
      </c>
      <c r="J50" s="4">
        <v>262.5</v>
      </c>
      <c r="K50" s="4">
        <v>0.237</v>
      </c>
      <c r="L50" s="4">
        <v>0.9</v>
      </c>
      <c r="M50" s="38">
        <v>0.0</v>
      </c>
    </row>
    <row r="51">
      <c r="A51" s="37" t="s">
        <v>192</v>
      </c>
      <c r="B51" s="9">
        <f t="shared" si="4"/>
        <v>4.818016287</v>
      </c>
      <c r="C51" s="37" t="s">
        <v>193</v>
      </c>
      <c r="D51" s="36">
        <f t="shared" si="5"/>
        <v>0.6198194931</v>
      </c>
      <c r="E51" s="4">
        <f>A!$B$2*M51</f>
        <v>0</v>
      </c>
      <c r="F51" s="4">
        <v>8.0</v>
      </c>
      <c r="G51" s="4">
        <f t="shared" si="1"/>
        <v>0.1666666667</v>
      </c>
      <c r="H51" s="4">
        <v>225.0</v>
      </c>
      <c r="I51" s="39">
        <f t="shared" si="2"/>
        <v>0.01666666667</v>
      </c>
      <c r="J51" s="4">
        <v>262.5</v>
      </c>
      <c r="K51" s="4">
        <v>0.237</v>
      </c>
      <c r="L51" s="4">
        <v>0.9</v>
      </c>
      <c r="M51" s="38">
        <v>0.0</v>
      </c>
    </row>
    <row r="52">
      <c r="A52" s="37" t="s">
        <v>194</v>
      </c>
      <c r="B52" s="9">
        <f t="shared" si="4"/>
        <v>4.760192022</v>
      </c>
      <c r="C52" s="37" t="s">
        <v>195</v>
      </c>
      <c r="D52" s="36">
        <f t="shared" si="5"/>
        <v>0.6201811338</v>
      </c>
      <c r="E52" s="4">
        <f>A!$B$2*M52</f>
        <v>0</v>
      </c>
      <c r="F52" s="4">
        <v>8.0</v>
      </c>
      <c r="G52" s="4">
        <f t="shared" si="1"/>
        <v>0.1666666667</v>
      </c>
      <c r="H52" s="4">
        <v>225.0</v>
      </c>
      <c r="I52" s="39">
        <f t="shared" si="2"/>
        <v>0.01666666667</v>
      </c>
      <c r="J52" s="4">
        <v>262.5</v>
      </c>
      <c r="K52" s="4">
        <v>0.237</v>
      </c>
      <c r="L52" s="4">
        <v>0.9</v>
      </c>
      <c r="M52" s="38">
        <v>0.0</v>
      </c>
    </row>
    <row r="53">
      <c r="A53" s="37" t="s">
        <v>196</v>
      </c>
      <c r="B53" s="9">
        <f t="shared" si="4"/>
        <v>4.702407275</v>
      </c>
      <c r="C53" s="37" t="s">
        <v>197</v>
      </c>
      <c r="D53" s="36">
        <f t="shared" si="5"/>
        <v>0.620537973</v>
      </c>
      <c r="E53" s="4">
        <f>A!$B$2*M53</f>
        <v>0</v>
      </c>
      <c r="F53" s="4">
        <v>8.0</v>
      </c>
      <c r="G53" s="4">
        <f t="shared" si="1"/>
        <v>0.1666666667</v>
      </c>
      <c r="H53" s="4">
        <v>225.0</v>
      </c>
      <c r="I53" s="39">
        <f t="shared" si="2"/>
        <v>0.01666666667</v>
      </c>
      <c r="J53" s="4">
        <v>262.5</v>
      </c>
      <c r="K53" s="4">
        <v>0.237</v>
      </c>
      <c r="L53" s="4">
        <v>0.9</v>
      </c>
      <c r="M53" s="38">
        <v>0.0</v>
      </c>
    </row>
    <row r="54">
      <c r="A54" s="37" t="s">
        <v>198</v>
      </c>
      <c r="B54" s="9">
        <f t="shared" si="4"/>
        <v>4.644662049</v>
      </c>
      <c r="C54" s="37" t="s">
        <v>199</v>
      </c>
      <c r="D54" s="36">
        <f t="shared" si="5"/>
        <v>0.620890031</v>
      </c>
      <c r="E54" s="4">
        <f>A!$B$2*M54</f>
        <v>0</v>
      </c>
      <c r="F54" s="4">
        <v>8.0</v>
      </c>
      <c r="G54" s="4">
        <f t="shared" si="1"/>
        <v>0.1666666667</v>
      </c>
      <c r="H54" s="4">
        <v>225.0</v>
      </c>
      <c r="I54" s="39">
        <f t="shared" si="2"/>
        <v>0.01666666667</v>
      </c>
      <c r="J54" s="4">
        <v>262.5</v>
      </c>
      <c r="K54" s="4">
        <v>0.237</v>
      </c>
      <c r="L54" s="4">
        <v>0.9</v>
      </c>
      <c r="M54" s="38">
        <v>0.0</v>
      </c>
    </row>
    <row r="55">
      <c r="A55" s="37" t="s">
        <v>200</v>
      </c>
      <c r="B55" s="9">
        <f t="shared" si="4"/>
        <v>4.586956342</v>
      </c>
      <c r="C55" s="37" t="s">
        <v>201</v>
      </c>
      <c r="D55" s="36">
        <f t="shared" si="5"/>
        <v>0.6212373276</v>
      </c>
      <c r="E55" s="4">
        <f>A!$B$2*M55</f>
        <v>0</v>
      </c>
      <c r="F55" s="4">
        <v>8.0</v>
      </c>
      <c r="G55" s="4">
        <f t="shared" si="1"/>
        <v>0.1666666667</v>
      </c>
      <c r="H55" s="4">
        <v>225.0</v>
      </c>
      <c r="I55" s="39">
        <f t="shared" si="2"/>
        <v>0.01666666667</v>
      </c>
      <c r="J55" s="4">
        <v>262.5</v>
      </c>
      <c r="K55" s="4">
        <v>0.237</v>
      </c>
      <c r="L55" s="4">
        <v>0.9</v>
      </c>
      <c r="M55" s="38">
        <v>0.0</v>
      </c>
    </row>
    <row r="56">
      <c r="A56" s="37" t="s">
        <v>202</v>
      </c>
      <c r="B56" s="9">
        <f t="shared" si="4"/>
        <v>4.529290155</v>
      </c>
      <c r="C56" s="37" t="s">
        <v>203</v>
      </c>
      <c r="D56" s="36">
        <f t="shared" si="5"/>
        <v>0.6215798826</v>
      </c>
      <c r="E56" s="4">
        <f>A!$B$2*M56</f>
        <v>0</v>
      </c>
      <c r="F56" s="4">
        <v>8.0</v>
      </c>
      <c r="G56" s="4">
        <f t="shared" si="1"/>
        <v>0.1666666667</v>
      </c>
      <c r="H56" s="4">
        <v>225.0</v>
      </c>
      <c r="I56" s="39">
        <f t="shared" si="2"/>
        <v>0.01666666667</v>
      </c>
      <c r="J56" s="4">
        <v>262.5</v>
      </c>
      <c r="K56" s="4">
        <v>0.237</v>
      </c>
      <c r="L56" s="4">
        <v>0.9</v>
      </c>
      <c r="M56" s="38">
        <v>0.0</v>
      </c>
    </row>
    <row r="57">
      <c r="A57" s="37" t="s">
        <v>204</v>
      </c>
      <c r="B57" s="9">
        <f t="shared" si="4"/>
        <v>4.471663487</v>
      </c>
      <c r="C57" s="37" t="s">
        <v>205</v>
      </c>
      <c r="D57" s="36">
        <f t="shared" si="5"/>
        <v>0.6219177154</v>
      </c>
      <c r="E57" s="4">
        <f>A!$B$2*M57</f>
        <v>0</v>
      </c>
      <c r="F57" s="4">
        <v>8.0</v>
      </c>
      <c r="G57" s="4">
        <f t="shared" si="1"/>
        <v>0.1666666667</v>
      </c>
      <c r="H57" s="4">
        <v>225.0</v>
      </c>
      <c r="I57" s="39">
        <f t="shared" si="2"/>
        <v>0.01666666667</v>
      </c>
      <c r="J57" s="4">
        <v>262.5</v>
      </c>
      <c r="K57" s="4">
        <v>0.237</v>
      </c>
      <c r="L57" s="4">
        <v>0.9</v>
      </c>
      <c r="M57" s="38">
        <v>0.0</v>
      </c>
    </row>
    <row r="58">
      <c r="A58" s="37" t="s">
        <v>206</v>
      </c>
      <c r="B58" s="9">
        <f t="shared" si="4"/>
        <v>4.414076339</v>
      </c>
      <c r="C58" s="37" t="s">
        <v>207</v>
      </c>
      <c r="D58" s="36">
        <f t="shared" si="5"/>
        <v>0.6222508453</v>
      </c>
      <c r="E58" s="4">
        <f>A!$B$2*M58</f>
        <v>0</v>
      </c>
      <c r="F58" s="4">
        <v>8.0</v>
      </c>
      <c r="G58" s="4">
        <f t="shared" si="1"/>
        <v>0.1666666667</v>
      </c>
      <c r="H58" s="4">
        <v>225.0</v>
      </c>
      <c r="I58" s="39">
        <f t="shared" si="2"/>
        <v>0.01666666667</v>
      </c>
      <c r="J58" s="4">
        <v>262.5</v>
      </c>
      <c r="K58" s="4">
        <v>0.237</v>
      </c>
      <c r="L58" s="4">
        <v>0.9</v>
      </c>
      <c r="M58" s="38">
        <v>0.0</v>
      </c>
    </row>
    <row r="59">
      <c r="A59" s="37" t="s">
        <v>208</v>
      </c>
      <c r="B59" s="9">
        <f t="shared" si="4"/>
        <v>4.356528711</v>
      </c>
      <c r="C59" s="37" t="s">
        <v>209</v>
      </c>
      <c r="D59" s="36">
        <f t="shared" si="5"/>
        <v>0.622579291</v>
      </c>
      <c r="E59" s="4">
        <f>A!$B$2*M59</f>
        <v>0</v>
      </c>
      <c r="F59" s="4">
        <v>8.0</v>
      </c>
      <c r="G59" s="4">
        <f t="shared" si="1"/>
        <v>0.1666666667</v>
      </c>
      <c r="H59" s="4">
        <v>225.0</v>
      </c>
      <c r="I59" s="39">
        <f t="shared" si="2"/>
        <v>0.01666666667</v>
      </c>
      <c r="J59" s="4">
        <v>262.5</v>
      </c>
      <c r="K59" s="4">
        <v>0.237</v>
      </c>
      <c r="L59" s="4">
        <v>0.9</v>
      </c>
      <c r="M59" s="38">
        <v>0.0</v>
      </c>
    </row>
    <row r="60">
      <c r="A60" s="37" t="s">
        <v>210</v>
      </c>
      <c r="B60" s="9">
        <f t="shared" si="4"/>
        <v>4.299020603</v>
      </c>
      <c r="C60" s="37" t="s">
        <v>211</v>
      </c>
      <c r="D60" s="36">
        <f t="shared" si="5"/>
        <v>0.6229030714</v>
      </c>
      <c r="E60" s="4">
        <f>A!$B$2*M60</f>
        <v>0</v>
      </c>
      <c r="F60" s="4">
        <v>8.0</v>
      </c>
      <c r="G60" s="4">
        <f t="shared" si="1"/>
        <v>0.1666666667</v>
      </c>
      <c r="H60" s="4">
        <v>225.0</v>
      </c>
      <c r="I60" s="39">
        <f t="shared" si="2"/>
        <v>0.01666666667</v>
      </c>
      <c r="J60" s="4">
        <v>262.5</v>
      </c>
      <c r="K60" s="4">
        <v>0.237</v>
      </c>
      <c r="L60" s="4">
        <v>0.9</v>
      </c>
      <c r="M60" s="38">
        <v>0.0</v>
      </c>
    </row>
    <row r="61">
      <c r="A61" s="37" t="s">
        <v>212</v>
      </c>
      <c r="B61" s="9">
        <f t="shared" si="4"/>
        <v>4.241552015</v>
      </c>
      <c r="C61" s="37" t="s">
        <v>213</v>
      </c>
      <c r="D61" s="36">
        <f t="shared" si="5"/>
        <v>0.6232222049</v>
      </c>
      <c r="E61" s="4">
        <f>A!$B$2*M61</f>
        <v>0</v>
      </c>
      <c r="F61" s="4">
        <v>8.0</v>
      </c>
      <c r="G61" s="4">
        <f t="shared" si="1"/>
        <v>0.1666666667</v>
      </c>
      <c r="H61" s="4">
        <v>225.0</v>
      </c>
      <c r="I61" s="39">
        <f t="shared" si="2"/>
        <v>0.01666666667</v>
      </c>
      <c r="J61" s="4">
        <v>262.5</v>
      </c>
      <c r="K61" s="4">
        <v>0.237</v>
      </c>
      <c r="L61" s="4">
        <v>0.9</v>
      </c>
      <c r="M61" s="38">
        <v>0.0</v>
      </c>
    </row>
    <row r="62">
      <c r="A62" s="37" t="s">
        <v>214</v>
      </c>
      <c r="B62" s="9">
        <f t="shared" si="4"/>
        <v>4.184122946</v>
      </c>
      <c r="C62" s="37" t="s">
        <v>215</v>
      </c>
      <c r="D62" s="36">
        <f t="shared" si="5"/>
        <v>0.6235367096</v>
      </c>
      <c r="E62" s="4">
        <f>A!$B$2*M62</f>
        <v>0</v>
      </c>
      <c r="F62" s="4">
        <v>8.0</v>
      </c>
      <c r="G62" s="4">
        <f t="shared" si="1"/>
        <v>0.1666666667</v>
      </c>
      <c r="H62" s="4">
        <v>225.0</v>
      </c>
      <c r="I62" s="39">
        <f t="shared" si="2"/>
        <v>0.01666666667</v>
      </c>
      <c r="J62" s="4">
        <v>262.5</v>
      </c>
      <c r="K62" s="4">
        <v>0.237</v>
      </c>
      <c r="L62" s="4">
        <v>0.9</v>
      </c>
      <c r="M62" s="38">
        <v>0.0</v>
      </c>
    </row>
    <row r="63">
      <c r="A63" s="37" t="s">
        <v>216</v>
      </c>
      <c r="B63" s="9">
        <f t="shared" si="4"/>
        <v>4.126733397</v>
      </c>
      <c r="C63" s="37" t="s">
        <v>217</v>
      </c>
      <c r="D63" s="36">
        <f t="shared" si="5"/>
        <v>0.6238466035</v>
      </c>
      <c r="E63" s="4">
        <f>A!$B$2*M63</f>
        <v>0</v>
      </c>
      <c r="F63" s="4">
        <v>8.0</v>
      </c>
      <c r="G63" s="4">
        <f t="shared" si="1"/>
        <v>0.1666666667</v>
      </c>
      <c r="H63" s="4">
        <v>225.0</v>
      </c>
      <c r="I63" s="39">
        <f t="shared" si="2"/>
        <v>0.01666666667</v>
      </c>
      <c r="J63" s="4">
        <v>262.5</v>
      </c>
      <c r="K63" s="4">
        <v>0.237</v>
      </c>
      <c r="L63" s="4">
        <v>0.9</v>
      </c>
      <c r="M63" s="38">
        <v>0.0</v>
      </c>
    </row>
    <row r="64">
      <c r="A64" s="37" t="s">
        <v>218</v>
      </c>
      <c r="B64" s="9">
        <f t="shared" si="4"/>
        <v>4.069383368</v>
      </c>
      <c r="C64" s="37" t="s">
        <v>219</v>
      </c>
      <c r="D64" s="36">
        <f t="shared" si="5"/>
        <v>0.6241519042</v>
      </c>
      <c r="E64" s="4">
        <f>A!$B$2*M64</f>
        <v>0</v>
      </c>
      <c r="F64" s="4">
        <v>8.0</v>
      </c>
      <c r="G64" s="4">
        <f t="shared" si="1"/>
        <v>0.1666666667</v>
      </c>
      <c r="H64" s="4">
        <v>225.0</v>
      </c>
      <c r="I64" s="39">
        <f t="shared" si="2"/>
        <v>0.01666666667</v>
      </c>
      <c r="J64" s="4">
        <v>262.5</v>
      </c>
      <c r="K64" s="4">
        <v>0.237</v>
      </c>
      <c r="L64" s="4">
        <v>0.9</v>
      </c>
      <c r="M64" s="38">
        <v>0.0</v>
      </c>
    </row>
    <row r="65">
      <c r="A65" s="37" t="s">
        <v>220</v>
      </c>
      <c r="B65" s="9">
        <f t="shared" si="4"/>
        <v>4.012072858</v>
      </c>
      <c r="C65" s="37" t="s">
        <v>221</v>
      </c>
      <c r="D65" s="36">
        <f t="shared" si="5"/>
        <v>0.6244526293</v>
      </c>
      <c r="E65" s="4">
        <f>A!$B$2*M65</f>
        <v>0</v>
      </c>
      <c r="F65" s="4">
        <v>8.0</v>
      </c>
      <c r="G65" s="4">
        <f t="shared" si="1"/>
        <v>0.1666666667</v>
      </c>
      <c r="H65" s="4">
        <v>225.0</v>
      </c>
      <c r="I65" s="39">
        <f t="shared" si="2"/>
        <v>0.01666666667</v>
      </c>
      <c r="J65" s="4">
        <v>262.5</v>
      </c>
      <c r="K65" s="4">
        <v>0.237</v>
      </c>
      <c r="L65" s="4">
        <v>0.9</v>
      </c>
      <c r="M65" s="38">
        <v>0.0</v>
      </c>
    </row>
    <row r="66">
      <c r="A66" s="37" t="s">
        <v>222</v>
      </c>
      <c r="B66" s="9">
        <f t="shared" si="4"/>
        <v>3.954801869</v>
      </c>
      <c r="C66" s="37" t="s">
        <v>223</v>
      </c>
      <c r="D66" s="36">
        <f t="shared" si="5"/>
        <v>0.624748796</v>
      </c>
      <c r="E66" s="4">
        <f>A!$B$2*M66</f>
        <v>0</v>
      </c>
      <c r="F66" s="4">
        <v>8.0</v>
      </c>
      <c r="G66" s="4">
        <f t="shared" si="1"/>
        <v>0.1666666667</v>
      </c>
      <c r="H66" s="4">
        <v>225.0</v>
      </c>
      <c r="I66" s="39">
        <f t="shared" si="2"/>
        <v>0.01666666667</v>
      </c>
      <c r="J66" s="4">
        <v>262.5</v>
      </c>
      <c r="K66" s="4">
        <v>0.237</v>
      </c>
      <c r="L66" s="4">
        <v>0.9</v>
      </c>
      <c r="M66" s="38">
        <v>0.0</v>
      </c>
    </row>
    <row r="67">
      <c r="A67" s="37" t="s">
        <v>224</v>
      </c>
      <c r="B67" s="9">
        <f t="shared" si="4"/>
        <v>3.897570399</v>
      </c>
      <c r="C67" s="37" t="s">
        <v>225</v>
      </c>
      <c r="D67" s="36">
        <f t="shared" si="5"/>
        <v>0.6250404212</v>
      </c>
      <c r="E67" s="4">
        <f>A!$B$2*M67</f>
        <v>0</v>
      </c>
      <c r="F67" s="4">
        <v>8.0</v>
      </c>
      <c r="G67" s="4">
        <f t="shared" si="1"/>
        <v>0.1666666667</v>
      </c>
      <c r="H67" s="4">
        <v>225.0</v>
      </c>
      <c r="I67" s="39">
        <f t="shared" si="2"/>
        <v>0.01666666667</v>
      </c>
      <c r="J67" s="4">
        <v>262.5</v>
      </c>
      <c r="K67" s="4">
        <v>0.237</v>
      </c>
      <c r="L67" s="4">
        <v>0.9</v>
      </c>
      <c r="M67" s="38">
        <v>0.0</v>
      </c>
    </row>
    <row r="68">
      <c r="A68" s="37" t="s">
        <v>226</v>
      </c>
      <c r="B68" s="9">
        <f t="shared" si="4"/>
        <v>3.840378449</v>
      </c>
      <c r="C68" s="37" t="s">
        <v>227</v>
      </c>
      <c r="D68" s="36">
        <f t="shared" si="5"/>
        <v>0.6253275217</v>
      </c>
      <c r="E68" s="4">
        <f>A!$B$2*M68</f>
        <v>0</v>
      </c>
      <c r="F68" s="4">
        <v>8.0</v>
      </c>
      <c r="G68" s="4">
        <f t="shared" si="1"/>
        <v>0.1666666667</v>
      </c>
      <c r="H68" s="4">
        <v>225.0</v>
      </c>
      <c r="I68" s="39">
        <f t="shared" si="2"/>
        <v>0.01666666667</v>
      </c>
      <c r="J68" s="4">
        <v>262.5</v>
      </c>
      <c r="K68" s="4">
        <v>0.237</v>
      </c>
      <c r="L68" s="4">
        <v>0.9</v>
      </c>
      <c r="M68" s="38">
        <v>0.0</v>
      </c>
    </row>
    <row r="69">
      <c r="A69" s="37" t="s">
        <v>228</v>
      </c>
      <c r="B69" s="9">
        <f t="shared" si="4"/>
        <v>3.783226019</v>
      </c>
      <c r="C69" s="37" t="s">
        <v>229</v>
      </c>
      <c r="D69" s="36">
        <f t="shared" si="5"/>
        <v>0.625610114</v>
      </c>
      <c r="E69" s="4">
        <f>A!$B$2*M69</f>
        <v>0</v>
      </c>
      <c r="F69" s="4">
        <v>8.0</v>
      </c>
      <c r="G69" s="4">
        <f t="shared" si="1"/>
        <v>0.1666666667</v>
      </c>
      <c r="H69" s="4">
        <v>225.0</v>
      </c>
      <c r="I69" s="39">
        <f t="shared" si="2"/>
        <v>0.01666666667</v>
      </c>
      <c r="J69" s="4">
        <v>262.5</v>
      </c>
      <c r="K69" s="4">
        <v>0.237</v>
      </c>
      <c r="L69" s="4">
        <v>0.9</v>
      </c>
      <c r="M69" s="38">
        <v>0.0</v>
      </c>
      <c r="N69" s="60"/>
    </row>
    <row r="70">
      <c r="A70" s="37" t="s">
        <v>230</v>
      </c>
      <c r="B70" s="9">
        <f t="shared" si="4"/>
        <v>3.726113109</v>
      </c>
      <c r="C70" s="37" t="s">
        <v>231</v>
      </c>
      <c r="D70" s="36">
        <f t="shared" si="5"/>
        <v>0.6258882143</v>
      </c>
      <c r="E70" s="4">
        <f>A!$B$2*M70</f>
        <v>0</v>
      </c>
      <c r="F70" s="4">
        <v>8.0</v>
      </c>
      <c r="G70" s="4">
        <f t="shared" si="1"/>
        <v>0.1666666667</v>
      </c>
      <c r="H70" s="4">
        <v>225.0</v>
      </c>
      <c r="I70" s="39">
        <f t="shared" si="2"/>
        <v>0.01666666667</v>
      </c>
      <c r="J70" s="4">
        <v>262.5</v>
      </c>
      <c r="K70" s="4">
        <v>0.237</v>
      </c>
      <c r="L70" s="4">
        <v>0.9</v>
      </c>
      <c r="M70" s="38">
        <v>0.0</v>
      </c>
      <c r="N70" s="60"/>
    </row>
    <row r="71">
      <c r="A71" s="37" t="s">
        <v>232</v>
      </c>
      <c r="B71" s="9">
        <f t="shared" si="4"/>
        <v>3.669039718</v>
      </c>
      <c r="C71" s="37" t="s">
        <v>233</v>
      </c>
      <c r="D71" s="36">
        <f t="shared" si="5"/>
        <v>0.6261618387</v>
      </c>
      <c r="E71" s="4">
        <f>A!$B$2*M71</f>
        <v>0</v>
      </c>
      <c r="F71" s="4">
        <v>8.0</v>
      </c>
      <c r="G71" s="4">
        <f t="shared" si="1"/>
        <v>0.1666666667</v>
      </c>
      <c r="H71" s="4">
        <v>225.0</v>
      </c>
      <c r="I71" s="39">
        <f t="shared" si="2"/>
        <v>0.01666666667</v>
      </c>
      <c r="J71" s="4">
        <v>262.5</v>
      </c>
      <c r="K71" s="4">
        <v>0.237</v>
      </c>
      <c r="L71" s="4">
        <v>0.9</v>
      </c>
      <c r="M71" s="38">
        <v>0.0</v>
      </c>
    </row>
    <row r="72">
      <c r="A72" s="37" t="s">
        <v>234</v>
      </c>
      <c r="B72" s="9">
        <f t="shared" si="4"/>
        <v>3.612005847</v>
      </c>
      <c r="C72" s="37" t="s">
        <v>235</v>
      </c>
      <c r="D72" s="36">
        <f t="shared" si="5"/>
        <v>0.626431003</v>
      </c>
      <c r="E72" s="4">
        <f>A!$B$2*M72</f>
        <v>0</v>
      </c>
      <c r="F72" s="4">
        <v>8.0</v>
      </c>
      <c r="G72" s="4">
        <f t="shared" si="1"/>
        <v>0.1666666667</v>
      </c>
      <c r="H72" s="4">
        <v>225.0</v>
      </c>
      <c r="I72" s="39">
        <f t="shared" si="2"/>
        <v>0.01666666667</v>
      </c>
      <c r="J72" s="4">
        <v>262.5</v>
      </c>
      <c r="K72" s="4">
        <v>0.237</v>
      </c>
      <c r="L72" s="4">
        <v>0.9</v>
      </c>
      <c r="M72" s="38">
        <v>0.0</v>
      </c>
    </row>
    <row r="73">
      <c r="A73" s="37" t="s">
        <v>236</v>
      </c>
      <c r="B73" s="9">
        <f t="shared" si="4"/>
        <v>3.555011497</v>
      </c>
      <c r="C73" s="37" t="s">
        <v>237</v>
      </c>
      <c r="D73" s="36">
        <f t="shared" si="5"/>
        <v>0.6266957228</v>
      </c>
      <c r="E73" s="4">
        <f>A!$B$2*M73</f>
        <v>0</v>
      </c>
      <c r="F73" s="4">
        <v>8.0</v>
      </c>
      <c r="G73" s="4">
        <f t="shared" si="1"/>
        <v>0.1666666667</v>
      </c>
      <c r="H73" s="4">
        <v>225.0</v>
      </c>
      <c r="I73" s="39">
        <f t="shared" si="2"/>
        <v>0.01666666667</v>
      </c>
      <c r="J73" s="4">
        <v>262.5</v>
      </c>
      <c r="K73" s="4">
        <v>0.237</v>
      </c>
      <c r="L73" s="4">
        <v>0.9</v>
      </c>
      <c r="M73" s="38">
        <v>0.0</v>
      </c>
    </row>
    <row r="74">
      <c r="A74" s="37" t="s">
        <v>238</v>
      </c>
      <c r="B74" s="9">
        <f t="shared" si="4"/>
        <v>3.498056666</v>
      </c>
      <c r="C74" s="37" t="s">
        <v>239</v>
      </c>
      <c r="D74" s="36">
        <f t="shared" si="5"/>
        <v>0.6269560134</v>
      </c>
      <c r="E74" s="4">
        <f>A!$B$2*M74</f>
        <v>0</v>
      </c>
      <c r="F74" s="4">
        <v>8.0</v>
      </c>
      <c r="G74" s="4">
        <f t="shared" si="1"/>
        <v>0.1666666667</v>
      </c>
      <c r="H74" s="4">
        <v>225.0</v>
      </c>
      <c r="I74" s="39">
        <f t="shared" si="2"/>
        <v>0.01666666667</v>
      </c>
      <c r="J74" s="4">
        <v>262.5</v>
      </c>
      <c r="K74" s="4">
        <v>0.237</v>
      </c>
      <c r="L74" s="4">
        <v>0.9</v>
      </c>
      <c r="M74" s="38">
        <v>0.0</v>
      </c>
    </row>
    <row r="75">
      <c r="A75" s="37" t="s">
        <v>240</v>
      </c>
      <c r="B75" s="9">
        <f t="shared" si="4"/>
        <v>3.441141355</v>
      </c>
      <c r="C75" s="37" t="s">
        <v>241</v>
      </c>
      <c r="D75" s="36">
        <f t="shared" si="5"/>
        <v>0.62721189</v>
      </c>
      <c r="E75" s="4">
        <f>A!$B$2*M75</f>
        <v>0</v>
      </c>
      <c r="F75" s="4">
        <v>8.0</v>
      </c>
      <c r="G75" s="4">
        <f t="shared" si="1"/>
        <v>0.1666666667</v>
      </c>
      <c r="H75" s="4">
        <v>225.0</v>
      </c>
      <c r="I75" s="39">
        <f t="shared" si="2"/>
        <v>0.01666666667</v>
      </c>
      <c r="J75" s="4">
        <v>262.5</v>
      </c>
      <c r="K75" s="4">
        <v>0.237</v>
      </c>
      <c r="L75" s="4">
        <v>0.9</v>
      </c>
      <c r="M75" s="38">
        <v>0.0</v>
      </c>
    </row>
    <row r="76">
      <c r="A76" s="37" t="s">
        <v>242</v>
      </c>
      <c r="B76" s="9">
        <f t="shared" si="4"/>
        <v>3.384265564</v>
      </c>
      <c r="C76" s="37" t="s">
        <v>243</v>
      </c>
      <c r="D76" s="36">
        <f t="shared" si="5"/>
        <v>0.6274633675</v>
      </c>
      <c r="E76" s="4">
        <f>A!$B$2*M76</f>
        <v>0</v>
      </c>
      <c r="F76" s="4">
        <v>8.0</v>
      </c>
      <c r="G76" s="4">
        <f t="shared" si="1"/>
        <v>0.1666666667</v>
      </c>
      <c r="H76" s="4">
        <v>225.0</v>
      </c>
      <c r="I76" s="39">
        <f t="shared" si="2"/>
        <v>0.01666666667</v>
      </c>
      <c r="J76" s="4">
        <v>262.5</v>
      </c>
      <c r="K76" s="4">
        <v>0.237</v>
      </c>
      <c r="L76" s="4">
        <v>0.9</v>
      </c>
      <c r="M76" s="38">
        <v>0.0</v>
      </c>
    </row>
    <row r="77">
      <c r="A77" s="37" t="s">
        <v>244</v>
      </c>
      <c r="B77" s="9">
        <f t="shared" si="4"/>
        <v>3.327429293</v>
      </c>
      <c r="C77" s="37" t="s">
        <v>245</v>
      </c>
      <c r="D77" s="36">
        <f t="shared" si="5"/>
        <v>0.6277104604</v>
      </c>
      <c r="E77" s="4">
        <f>A!$B$2*M77</f>
        <v>0</v>
      </c>
      <c r="F77" s="4">
        <v>8.0</v>
      </c>
      <c r="G77" s="4">
        <f t="shared" si="1"/>
        <v>0.1666666667</v>
      </c>
      <c r="H77" s="4">
        <v>225.0</v>
      </c>
      <c r="I77" s="39">
        <f t="shared" si="2"/>
        <v>0.01666666667</v>
      </c>
      <c r="J77" s="4">
        <v>262.5</v>
      </c>
      <c r="K77" s="4">
        <v>0.237</v>
      </c>
      <c r="L77" s="4">
        <v>0.9</v>
      </c>
      <c r="M77" s="38">
        <v>0.0</v>
      </c>
    </row>
    <row r="78">
      <c r="A78" s="37" t="s">
        <v>246</v>
      </c>
      <c r="B78" s="9">
        <f t="shared" si="4"/>
        <v>3.270632541</v>
      </c>
      <c r="C78" s="37" t="s">
        <v>247</v>
      </c>
      <c r="D78" s="36">
        <f t="shared" si="5"/>
        <v>0.6279531834</v>
      </c>
      <c r="E78" s="4">
        <f>A!$B$2*M78</f>
        <v>0</v>
      </c>
      <c r="F78" s="4">
        <v>8.0</v>
      </c>
      <c r="G78" s="4">
        <f t="shared" si="1"/>
        <v>0.1666666667</v>
      </c>
      <c r="H78" s="4">
        <v>225.0</v>
      </c>
      <c r="I78" s="39">
        <f t="shared" si="2"/>
        <v>0.01666666667</v>
      </c>
      <c r="J78" s="4">
        <v>262.5</v>
      </c>
      <c r="K78" s="4">
        <v>0.237</v>
      </c>
      <c r="L78" s="4">
        <v>0.9</v>
      </c>
      <c r="M78" s="38">
        <v>0.0</v>
      </c>
    </row>
    <row r="79">
      <c r="A79" s="37" t="s">
        <v>248</v>
      </c>
      <c r="B79" s="9">
        <f t="shared" si="4"/>
        <v>3.21387531</v>
      </c>
      <c r="C79" s="37" t="s">
        <v>249</v>
      </c>
      <c r="D79" s="36">
        <f t="shared" si="5"/>
        <v>0.6281915506</v>
      </c>
      <c r="E79" s="4">
        <f>A!$B$2*M79</f>
        <v>0</v>
      </c>
      <c r="F79" s="4">
        <v>8.0</v>
      </c>
      <c r="G79" s="4">
        <f t="shared" si="1"/>
        <v>0.1666666667</v>
      </c>
      <c r="H79" s="4">
        <v>225.0</v>
      </c>
      <c r="I79" s="39">
        <f t="shared" si="2"/>
        <v>0.01666666667</v>
      </c>
      <c r="J79" s="4">
        <v>262.5</v>
      </c>
      <c r="K79" s="4">
        <v>0.237</v>
      </c>
      <c r="L79" s="4">
        <v>0.9</v>
      </c>
      <c r="M79" s="38">
        <v>0.0</v>
      </c>
    </row>
    <row r="80">
      <c r="A80" s="37" t="s">
        <v>250</v>
      </c>
      <c r="B80" s="9">
        <f t="shared" si="4"/>
        <v>3.157157598</v>
      </c>
      <c r="C80" s="37" t="s">
        <v>251</v>
      </c>
      <c r="D80" s="36">
        <f t="shared" si="5"/>
        <v>0.6284255761</v>
      </c>
      <c r="E80" s="4">
        <f>A!$B$2*M80</f>
        <v>0</v>
      </c>
      <c r="F80" s="4">
        <v>8.0</v>
      </c>
      <c r="G80" s="4">
        <f t="shared" si="1"/>
        <v>0.1666666667</v>
      </c>
      <c r="H80" s="4">
        <v>225.0</v>
      </c>
      <c r="I80" s="39">
        <f t="shared" si="2"/>
        <v>0.01666666667</v>
      </c>
      <c r="J80" s="4">
        <v>262.5</v>
      </c>
      <c r="K80" s="4">
        <v>0.237</v>
      </c>
      <c r="L80" s="4">
        <v>0.9</v>
      </c>
      <c r="M80" s="38">
        <v>0.0</v>
      </c>
    </row>
    <row r="81">
      <c r="A81" s="37" t="s">
        <v>252</v>
      </c>
      <c r="B81" s="9">
        <f t="shared" si="4"/>
        <v>3.100479407</v>
      </c>
      <c r="C81" s="37" t="s">
        <v>253</v>
      </c>
      <c r="D81" s="36">
        <f t="shared" si="5"/>
        <v>0.6286552735</v>
      </c>
      <c r="E81" s="4">
        <f>A!$B$2*M81</f>
        <v>0</v>
      </c>
      <c r="F81" s="4">
        <v>8.0</v>
      </c>
      <c r="G81" s="4">
        <f t="shared" si="1"/>
        <v>0.1666666667</v>
      </c>
      <c r="H81" s="4">
        <v>225.0</v>
      </c>
      <c r="I81" s="39">
        <f t="shared" si="2"/>
        <v>0.01666666667</v>
      </c>
      <c r="J81" s="4">
        <v>262.5</v>
      </c>
      <c r="K81" s="4">
        <v>0.237</v>
      </c>
      <c r="L81" s="4">
        <v>0.9</v>
      </c>
      <c r="M81" s="38">
        <v>0.0</v>
      </c>
    </row>
    <row r="82">
      <c r="A82" s="37" t="s">
        <v>254</v>
      </c>
      <c r="B82" s="9">
        <f t="shared" si="4"/>
        <v>3.043840735</v>
      </c>
      <c r="C82" s="37" t="s">
        <v>255</v>
      </c>
      <c r="D82" s="36">
        <f t="shared" si="5"/>
        <v>0.6288806566</v>
      </c>
      <c r="E82" s="4">
        <f>A!$B$2*M82</f>
        <v>0</v>
      </c>
      <c r="F82" s="4">
        <v>8.0</v>
      </c>
      <c r="G82" s="4">
        <f t="shared" si="1"/>
        <v>0.1666666667</v>
      </c>
      <c r="H82" s="4">
        <v>225.0</v>
      </c>
      <c r="I82" s="39">
        <f t="shared" si="2"/>
        <v>0.01666666667</v>
      </c>
      <c r="J82" s="4">
        <v>262.5</v>
      </c>
      <c r="K82" s="4">
        <v>0.237</v>
      </c>
      <c r="L82" s="4">
        <v>0.9</v>
      </c>
      <c r="M82" s="38">
        <v>0.0</v>
      </c>
    </row>
    <row r="83">
      <c r="A83" s="37" t="s">
        <v>256</v>
      </c>
      <c r="B83" s="9">
        <f t="shared" si="4"/>
        <v>2.987241584</v>
      </c>
      <c r="C83" s="37" t="s">
        <v>257</v>
      </c>
      <c r="D83" s="36">
        <f t="shared" si="5"/>
        <v>0.6291017387</v>
      </c>
      <c r="E83" s="4">
        <f>A!$B$2*M83</f>
        <v>0</v>
      </c>
      <c r="F83" s="4">
        <v>8.0</v>
      </c>
      <c r="G83" s="4">
        <f t="shared" si="1"/>
        <v>0.1666666667</v>
      </c>
      <c r="H83" s="4">
        <v>225.0</v>
      </c>
      <c r="I83" s="39">
        <f t="shared" si="2"/>
        <v>0.01666666667</v>
      </c>
      <c r="J83" s="4">
        <v>262.5</v>
      </c>
      <c r="K83" s="4">
        <v>0.237</v>
      </c>
      <c r="L83" s="4">
        <v>0.9</v>
      </c>
      <c r="M83" s="38">
        <v>0.0</v>
      </c>
    </row>
    <row r="84">
      <c r="A84" s="37" t="s">
        <v>258</v>
      </c>
      <c r="B84" s="9">
        <f t="shared" si="4"/>
        <v>2.930681952</v>
      </c>
      <c r="C84" s="37" t="s">
        <v>259</v>
      </c>
      <c r="D84" s="36">
        <f t="shared" si="5"/>
        <v>0.6293185329</v>
      </c>
      <c r="E84" s="4">
        <f>A!$B$2*M84</f>
        <v>0</v>
      </c>
      <c r="F84" s="4">
        <v>8.0</v>
      </c>
      <c r="G84" s="4">
        <f t="shared" si="1"/>
        <v>0.1666666667</v>
      </c>
      <c r="H84" s="4">
        <v>225.0</v>
      </c>
      <c r="I84" s="39">
        <f t="shared" si="2"/>
        <v>0.01666666667</v>
      </c>
      <c r="J84" s="4">
        <v>262.5</v>
      </c>
      <c r="K84" s="4">
        <v>0.237</v>
      </c>
      <c r="L84" s="4">
        <v>0.9</v>
      </c>
      <c r="M84" s="38">
        <v>0.0</v>
      </c>
    </row>
    <row r="85">
      <c r="A85" s="37" t="s">
        <v>260</v>
      </c>
      <c r="B85" s="9">
        <f t="shared" si="4"/>
        <v>2.874161841</v>
      </c>
      <c r="C85" s="37" t="s">
        <v>261</v>
      </c>
      <c r="D85" s="36">
        <f t="shared" si="5"/>
        <v>0.6295310522</v>
      </c>
      <c r="E85" s="4">
        <f>A!$B$2*M85</f>
        <v>0</v>
      </c>
      <c r="F85" s="4">
        <v>8.0</v>
      </c>
      <c r="G85" s="4">
        <f t="shared" si="1"/>
        <v>0.1666666667</v>
      </c>
      <c r="H85" s="4">
        <v>225.0</v>
      </c>
      <c r="I85" s="39">
        <f t="shared" si="2"/>
        <v>0.01666666667</v>
      </c>
      <c r="J85" s="4">
        <v>262.5</v>
      </c>
      <c r="K85" s="4">
        <v>0.237</v>
      </c>
      <c r="L85" s="4">
        <v>0.9</v>
      </c>
      <c r="M85" s="38">
        <v>0.0</v>
      </c>
    </row>
    <row r="86">
      <c r="A86" s="37" t="s">
        <v>262</v>
      </c>
      <c r="B86" s="9">
        <f t="shared" si="4"/>
        <v>2.817681249</v>
      </c>
      <c r="C86" s="37" t="s">
        <v>263</v>
      </c>
      <c r="D86" s="36">
        <f t="shared" si="5"/>
        <v>0.6297393092</v>
      </c>
      <c r="E86" s="4">
        <f>A!$B$2*M86</f>
        <v>0</v>
      </c>
      <c r="F86" s="4">
        <v>8.0</v>
      </c>
      <c r="G86" s="4">
        <f t="shared" si="1"/>
        <v>0.1666666667</v>
      </c>
      <c r="H86" s="4">
        <v>225.0</v>
      </c>
      <c r="I86" s="39">
        <f t="shared" si="2"/>
        <v>0.01666666667</v>
      </c>
      <c r="J86" s="4">
        <v>262.5</v>
      </c>
      <c r="K86" s="4">
        <v>0.237</v>
      </c>
      <c r="L86" s="4">
        <v>0.9</v>
      </c>
      <c r="M86" s="38">
        <v>0.0</v>
      </c>
    </row>
    <row r="87">
      <c r="A87" s="37" t="s">
        <v>264</v>
      </c>
      <c r="B87" s="9">
        <f t="shared" si="4"/>
        <v>2.761240177</v>
      </c>
      <c r="C87" s="37" t="s">
        <v>265</v>
      </c>
      <c r="D87" s="36">
        <f t="shared" si="5"/>
        <v>0.6299433166</v>
      </c>
      <c r="E87" s="4">
        <f>A!$B$2*M87</f>
        <v>0</v>
      </c>
      <c r="F87" s="4">
        <v>8.0</v>
      </c>
      <c r="G87" s="4">
        <f t="shared" si="1"/>
        <v>0.1666666667</v>
      </c>
      <c r="H87" s="4">
        <v>225.0</v>
      </c>
      <c r="I87" s="39">
        <f t="shared" si="2"/>
        <v>0.01666666667</v>
      </c>
      <c r="J87" s="4">
        <v>262.5</v>
      </c>
      <c r="K87" s="4">
        <v>0.237</v>
      </c>
      <c r="L87" s="4">
        <v>0.9</v>
      </c>
      <c r="M87" s="38">
        <v>0.0</v>
      </c>
    </row>
    <row r="88">
      <c r="A88" s="37" t="s">
        <v>266</v>
      </c>
      <c r="B88" s="9">
        <f t="shared" si="4"/>
        <v>2.704838626</v>
      </c>
      <c r="C88" s="37" t="s">
        <v>267</v>
      </c>
      <c r="D88" s="36">
        <f t="shared" si="5"/>
        <v>0.6301430866</v>
      </c>
      <c r="E88" s="4">
        <f>A!$B$2*M88</f>
        <v>0</v>
      </c>
      <c r="F88" s="4">
        <v>8.0</v>
      </c>
      <c r="G88" s="4">
        <f t="shared" si="1"/>
        <v>0.1666666667</v>
      </c>
      <c r="H88" s="4">
        <v>225.0</v>
      </c>
      <c r="I88" s="39">
        <f t="shared" si="2"/>
        <v>0.01666666667</v>
      </c>
      <c r="J88" s="4">
        <v>262.5</v>
      </c>
      <c r="K88" s="4">
        <v>0.237</v>
      </c>
      <c r="L88" s="4">
        <v>0.9</v>
      </c>
      <c r="M88" s="38">
        <v>0.0</v>
      </c>
    </row>
    <row r="89">
      <c r="A89" s="37" t="s">
        <v>268</v>
      </c>
      <c r="B89" s="9">
        <f t="shared" si="4"/>
        <v>2.648476594</v>
      </c>
      <c r="C89" s="37" t="s">
        <v>269</v>
      </c>
      <c r="D89" s="36">
        <f t="shared" si="5"/>
        <v>0.6303386312</v>
      </c>
      <c r="E89" s="4">
        <f>A!$B$2*M89</f>
        <v>0</v>
      </c>
      <c r="F89" s="4">
        <v>8.0</v>
      </c>
      <c r="G89" s="4">
        <f t="shared" si="1"/>
        <v>0.1666666667</v>
      </c>
      <c r="H89" s="4">
        <v>225.0</v>
      </c>
      <c r="I89" s="39">
        <f t="shared" si="2"/>
        <v>0.01666666667</v>
      </c>
      <c r="J89" s="4">
        <v>262.5</v>
      </c>
      <c r="K89" s="4">
        <v>0.237</v>
      </c>
      <c r="L89" s="4">
        <v>0.9</v>
      </c>
      <c r="M89" s="38">
        <v>0.0</v>
      </c>
    </row>
    <row r="90">
      <c r="A90" s="37" t="s">
        <v>270</v>
      </c>
      <c r="B90" s="9">
        <f t="shared" si="4"/>
        <v>2.592154082</v>
      </c>
      <c r="C90" s="37" t="s">
        <v>271</v>
      </c>
      <c r="D90" s="36">
        <f t="shared" si="5"/>
        <v>0.6305299625</v>
      </c>
      <c r="E90" s="4">
        <f>A!$B$2*M90</f>
        <v>0</v>
      </c>
      <c r="F90" s="4">
        <v>8.0</v>
      </c>
      <c r="G90" s="4">
        <f t="shared" si="1"/>
        <v>0.1666666667</v>
      </c>
      <c r="H90" s="4">
        <v>225.0</v>
      </c>
      <c r="I90" s="39">
        <f t="shared" si="2"/>
        <v>0.01666666667</v>
      </c>
      <c r="J90" s="4">
        <v>262.5</v>
      </c>
      <c r="K90" s="4">
        <v>0.237</v>
      </c>
      <c r="L90" s="4">
        <v>0.9</v>
      </c>
      <c r="M90" s="38">
        <v>0.0</v>
      </c>
    </row>
    <row r="91">
      <c r="A91" s="37" t="s">
        <v>272</v>
      </c>
      <c r="B91" s="9">
        <f t="shared" si="4"/>
        <v>2.535871091</v>
      </c>
      <c r="C91" s="37" t="s">
        <v>273</v>
      </c>
      <c r="D91" s="36">
        <f t="shared" si="5"/>
        <v>0.6307170921</v>
      </c>
      <c r="E91" s="4">
        <f>A!$B$2*M91</f>
        <v>0</v>
      </c>
      <c r="F91" s="4">
        <v>8.0</v>
      </c>
      <c r="G91" s="4">
        <f t="shared" si="1"/>
        <v>0.1666666667</v>
      </c>
      <c r="H91" s="4">
        <v>225.0</v>
      </c>
      <c r="I91" s="39">
        <f t="shared" si="2"/>
        <v>0.01666666667</v>
      </c>
      <c r="J91" s="4">
        <v>262.5</v>
      </c>
      <c r="K91" s="4">
        <v>0.237</v>
      </c>
      <c r="L91" s="4">
        <v>0.9</v>
      </c>
      <c r="M91" s="38">
        <v>0.0</v>
      </c>
    </row>
    <row r="92">
      <c r="A92" s="37" t="s">
        <v>274</v>
      </c>
      <c r="B92" s="9">
        <f t="shared" si="4"/>
        <v>2.479627619</v>
      </c>
      <c r="C92" s="37" t="s">
        <v>275</v>
      </c>
      <c r="D92" s="36">
        <f t="shared" si="5"/>
        <v>0.6309000314</v>
      </c>
      <c r="E92" s="4">
        <f>A!$B$2*M92</f>
        <v>0</v>
      </c>
      <c r="F92" s="4">
        <v>8.0</v>
      </c>
      <c r="G92" s="4">
        <f t="shared" si="1"/>
        <v>0.1666666667</v>
      </c>
      <c r="H92" s="4">
        <v>225.0</v>
      </c>
      <c r="I92" s="39">
        <f t="shared" si="2"/>
        <v>0.01666666667</v>
      </c>
      <c r="J92" s="4">
        <v>262.5</v>
      </c>
      <c r="K92" s="4">
        <v>0.237</v>
      </c>
      <c r="L92" s="4">
        <v>0.9</v>
      </c>
      <c r="M92" s="38">
        <v>0.0</v>
      </c>
    </row>
    <row r="93">
      <c r="A93" s="37" t="s">
        <v>276</v>
      </c>
      <c r="B93" s="9">
        <f t="shared" si="4"/>
        <v>2.423423668</v>
      </c>
      <c r="C93" s="37" t="s">
        <v>277</v>
      </c>
      <c r="D93" s="36">
        <f t="shared" si="5"/>
        <v>0.6310787918</v>
      </c>
      <c r="E93" s="4">
        <f>A!$B$2*M93</f>
        <v>0</v>
      </c>
      <c r="F93" s="4">
        <v>8.0</v>
      </c>
      <c r="G93" s="4">
        <f t="shared" si="1"/>
        <v>0.1666666667</v>
      </c>
      <c r="H93" s="4">
        <v>225.0</v>
      </c>
      <c r="I93" s="39">
        <f t="shared" si="2"/>
        <v>0.01666666667</v>
      </c>
      <c r="J93" s="4">
        <v>262.5</v>
      </c>
      <c r="K93" s="4">
        <v>0.237</v>
      </c>
      <c r="L93" s="4">
        <v>0.9</v>
      </c>
      <c r="M93" s="38">
        <v>0.0</v>
      </c>
    </row>
    <row r="94">
      <c r="A94" s="37" t="s">
        <v>278</v>
      </c>
      <c r="B94" s="9">
        <f t="shared" si="4"/>
        <v>2.367259237</v>
      </c>
      <c r="C94" s="37" t="s">
        <v>279</v>
      </c>
      <c r="D94" s="36">
        <f t="shared" si="5"/>
        <v>0.6312533842</v>
      </c>
      <c r="E94" s="4">
        <f>A!$B$2*M94</f>
        <v>0</v>
      </c>
      <c r="F94" s="4">
        <v>8.0</v>
      </c>
      <c r="G94" s="4">
        <f t="shared" si="1"/>
        <v>0.1666666667</v>
      </c>
      <c r="H94" s="4">
        <v>225.0</v>
      </c>
      <c r="I94" s="39">
        <f t="shared" si="2"/>
        <v>0.01666666667</v>
      </c>
      <c r="J94" s="4">
        <v>262.5</v>
      </c>
      <c r="K94" s="4">
        <v>0.237</v>
      </c>
      <c r="L94" s="4">
        <v>0.9</v>
      </c>
      <c r="M94" s="38">
        <v>0.0</v>
      </c>
    </row>
    <row r="95">
      <c r="A95" s="37" t="s">
        <v>280</v>
      </c>
      <c r="B95" s="9">
        <f t="shared" si="4"/>
        <v>2.311134325</v>
      </c>
      <c r="C95" s="37" t="s">
        <v>281</v>
      </c>
      <c r="D95" s="36">
        <f t="shared" si="5"/>
        <v>0.6314238197</v>
      </c>
      <c r="E95" s="4">
        <f>A!$B$2*M95</f>
        <v>0</v>
      </c>
      <c r="F95" s="4">
        <v>8.0</v>
      </c>
      <c r="G95" s="4">
        <f t="shared" si="1"/>
        <v>0.1666666667</v>
      </c>
      <c r="H95" s="4">
        <v>225.0</v>
      </c>
      <c r="I95" s="39">
        <f t="shared" si="2"/>
        <v>0.01666666667</v>
      </c>
      <c r="J95" s="4">
        <v>262.5</v>
      </c>
      <c r="K95" s="4">
        <v>0.237</v>
      </c>
      <c r="L95" s="4">
        <v>0.9</v>
      </c>
      <c r="M95" s="38">
        <v>0.0</v>
      </c>
    </row>
    <row r="96">
      <c r="A96" s="37" t="s">
        <v>282</v>
      </c>
      <c r="B96" s="9">
        <f t="shared" si="4"/>
        <v>2.255048934</v>
      </c>
      <c r="C96" s="37" t="s">
        <v>283</v>
      </c>
      <c r="D96" s="36">
        <f t="shared" si="5"/>
        <v>0.6315901088</v>
      </c>
      <c r="E96" s="4">
        <f>A!$B$2*M96</f>
        <v>0</v>
      </c>
      <c r="F96" s="4">
        <v>8.0</v>
      </c>
      <c r="G96" s="4">
        <f t="shared" si="1"/>
        <v>0.1666666667</v>
      </c>
      <c r="H96" s="4">
        <v>225.0</v>
      </c>
      <c r="I96" s="39">
        <f t="shared" si="2"/>
        <v>0.01666666667</v>
      </c>
      <c r="J96" s="4">
        <v>262.5</v>
      </c>
      <c r="K96" s="4">
        <v>0.237</v>
      </c>
      <c r="L96" s="4">
        <v>0.9</v>
      </c>
      <c r="M96" s="38">
        <v>0.0</v>
      </c>
    </row>
    <row r="97">
      <c r="A97" s="37" t="s">
        <v>284</v>
      </c>
      <c r="B97" s="9">
        <f t="shared" si="4"/>
        <v>2.199003063</v>
      </c>
      <c r="C97" s="37" t="s">
        <v>285</v>
      </c>
      <c r="D97" s="36">
        <f t="shared" si="5"/>
        <v>0.631752262</v>
      </c>
      <c r="E97" s="4">
        <f>A!$B$2*M97</f>
        <v>0</v>
      </c>
      <c r="F97" s="4">
        <v>8.0</v>
      </c>
      <c r="G97" s="4">
        <f t="shared" si="1"/>
        <v>0.1666666667</v>
      </c>
      <c r="H97" s="4">
        <v>225.0</v>
      </c>
      <c r="I97" s="39">
        <f t="shared" si="2"/>
        <v>0.01666666667</v>
      </c>
      <c r="J97" s="4">
        <v>262.5</v>
      </c>
      <c r="K97" s="4">
        <v>0.237</v>
      </c>
      <c r="L97" s="4">
        <v>0.9</v>
      </c>
      <c r="M97" s="38">
        <v>0.0</v>
      </c>
    </row>
    <row r="98">
      <c r="A98" s="37" t="s">
        <v>286</v>
      </c>
      <c r="B98" s="9">
        <f t="shared" si="4"/>
        <v>2.142996712</v>
      </c>
      <c r="C98" s="37" t="s">
        <v>287</v>
      </c>
      <c r="D98" s="36">
        <f t="shared" si="5"/>
        <v>0.6319102896</v>
      </c>
      <c r="E98" s="4">
        <f>A!$B$2*M98</f>
        <v>0</v>
      </c>
      <c r="F98" s="4">
        <v>8.0</v>
      </c>
      <c r="G98" s="4">
        <f t="shared" si="1"/>
        <v>0.1666666667</v>
      </c>
      <c r="H98" s="4">
        <v>225.0</v>
      </c>
      <c r="I98" s="39">
        <f t="shared" si="2"/>
        <v>0.01666666667</v>
      </c>
      <c r="J98" s="4">
        <v>262.5</v>
      </c>
      <c r="K98" s="4">
        <v>0.237</v>
      </c>
      <c r="L98" s="4">
        <v>0.9</v>
      </c>
      <c r="M98" s="38">
        <v>0.0</v>
      </c>
    </row>
    <row r="99">
      <c r="A99" s="37" t="s">
        <v>288</v>
      </c>
      <c r="B99" s="9">
        <f t="shared" si="4"/>
        <v>2.087029881</v>
      </c>
      <c r="C99" s="37" t="s">
        <v>289</v>
      </c>
      <c r="D99" s="36">
        <f t="shared" si="5"/>
        <v>0.6320642017</v>
      </c>
      <c r="E99" s="4">
        <f>A!$B$2*M99</f>
        <v>0</v>
      </c>
      <c r="F99" s="4">
        <v>8.0</v>
      </c>
      <c r="G99" s="4">
        <f t="shared" si="1"/>
        <v>0.1666666667</v>
      </c>
      <c r="H99" s="4">
        <v>225.0</v>
      </c>
      <c r="I99" s="39">
        <f t="shared" si="2"/>
        <v>0.01666666667</v>
      </c>
      <c r="J99" s="4">
        <v>262.5</v>
      </c>
      <c r="K99" s="4">
        <v>0.237</v>
      </c>
      <c r="L99" s="4">
        <v>0.9</v>
      </c>
      <c r="M99" s="38">
        <v>0.0</v>
      </c>
    </row>
    <row r="100">
      <c r="A100" s="37" t="s">
        <v>290</v>
      </c>
      <c r="B100" s="9">
        <f t="shared" si="4"/>
        <v>2.03110257</v>
      </c>
      <c r="C100" s="37" t="s">
        <v>291</v>
      </c>
      <c r="D100" s="36">
        <f t="shared" si="5"/>
        <v>0.6322140081</v>
      </c>
      <c r="E100" s="4">
        <f>A!$B$2*M100</f>
        <v>0</v>
      </c>
      <c r="F100" s="4">
        <v>8.0</v>
      </c>
      <c r="G100" s="4">
        <f t="shared" si="1"/>
        <v>0.1666666667</v>
      </c>
      <c r="H100" s="4">
        <v>225.0</v>
      </c>
      <c r="I100" s="39">
        <f t="shared" si="2"/>
        <v>0.01666666667</v>
      </c>
      <c r="J100" s="4">
        <v>262.5</v>
      </c>
      <c r="K100" s="4">
        <v>0.237</v>
      </c>
      <c r="L100" s="4">
        <v>0.9</v>
      </c>
      <c r="M100" s="38">
        <v>0.0</v>
      </c>
    </row>
    <row r="101">
      <c r="A101" s="37" t="s">
        <v>292</v>
      </c>
      <c r="B101" s="9">
        <f t="shared" si="4"/>
        <v>1.97521478</v>
      </c>
      <c r="C101" s="37" t="s">
        <v>293</v>
      </c>
      <c r="D101" s="36">
        <f t="shared" si="5"/>
        <v>0.6323597186</v>
      </c>
      <c r="E101" s="4">
        <f>A!$B$2*M101</f>
        <v>0</v>
      </c>
      <c r="F101" s="4">
        <v>8.0</v>
      </c>
      <c r="G101" s="4">
        <f t="shared" si="1"/>
        <v>0.1666666667</v>
      </c>
      <c r="H101" s="4">
        <v>225.0</v>
      </c>
      <c r="I101" s="39">
        <f t="shared" si="2"/>
        <v>0.01666666667</v>
      </c>
      <c r="J101" s="4">
        <v>262.5</v>
      </c>
      <c r="K101" s="4">
        <v>0.237</v>
      </c>
      <c r="L101" s="4">
        <v>0.9</v>
      </c>
      <c r="M101" s="38">
        <v>0.0</v>
      </c>
    </row>
    <row r="102">
      <c r="A102" s="37" t="s">
        <v>294</v>
      </c>
      <c r="B102" s="9">
        <f t="shared" si="4"/>
        <v>1.919366509</v>
      </c>
      <c r="C102" s="37" t="s">
        <v>295</v>
      </c>
      <c r="D102" s="36">
        <f t="shared" si="5"/>
        <v>0.6325013426</v>
      </c>
      <c r="E102" s="4">
        <f>A!$B$2*M102</f>
        <v>0</v>
      </c>
      <c r="F102" s="4">
        <v>8.0</v>
      </c>
      <c r="G102" s="4">
        <f t="shared" si="1"/>
        <v>0.1666666667</v>
      </c>
      <c r="H102" s="4">
        <v>225.0</v>
      </c>
      <c r="I102" s="39">
        <f t="shared" si="2"/>
        <v>0.01666666667</v>
      </c>
      <c r="J102" s="4">
        <v>262.5</v>
      </c>
      <c r="K102" s="4">
        <v>0.237</v>
      </c>
      <c r="L102" s="4">
        <v>0.9</v>
      </c>
      <c r="M102" s="38">
        <v>0.0</v>
      </c>
    </row>
    <row r="103">
      <c r="A103" s="37" t="s">
        <v>296</v>
      </c>
      <c r="B103" s="9">
        <f t="shared" si="4"/>
        <v>1.863557759</v>
      </c>
      <c r="C103" s="37" t="s">
        <v>297</v>
      </c>
      <c r="D103" s="36">
        <f t="shared" si="5"/>
        <v>0.6326388895</v>
      </c>
      <c r="E103" s="4">
        <f>A!$B$2*M103</f>
        <v>0</v>
      </c>
      <c r="F103" s="4">
        <v>8.0</v>
      </c>
      <c r="G103" s="4">
        <f t="shared" si="1"/>
        <v>0.1666666667</v>
      </c>
      <c r="H103" s="4">
        <v>225.0</v>
      </c>
      <c r="I103" s="39">
        <f t="shared" si="2"/>
        <v>0.01666666667</v>
      </c>
      <c r="J103" s="4">
        <v>262.5</v>
      </c>
      <c r="K103" s="4">
        <v>0.237</v>
      </c>
      <c r="L103" s="4">
        <v>0.9</v>
      </c>
      <c r="M103" s="38">
        <v>0.0</v>
      </c>
    </row>
    <row r="104">
      <c r="A104" s="37" t="s">
        <v>298</v>
      </c>
      <c r="B104" s="9">
        <f t="shared" si="4"/>
        <v>1.807788529</v>
      </c>
      <c r="C104" s="37" t="s">
        <v>299</v>
      </c>
      <c r="D104" s="36">
        <f t="shared" si="5"/>
        <v>0.6327723683</v>
      </c>
      <c r="E104" s="4">
        <f>A!$B$2*M104</f>
        <v>0</v>
      </c>
      <c r="F104" s="4">
        <v>8.0</v>
      </c>
      <c r="G104" s="4">
        <f t="shared" si="1"/>
        <v>0.1666666667</v>
      </c>
      <c r="H104" s="4">
        <v>225.0</v>
      </c>
      <c r="I104" s="39">
        <f t="shared" si="2"/>
        <v>0.01666666667</v>
      </c>
      <c r="J104" s="4">
        <v>262.5</v>
      </c>
      <c r="K104" s="4">
        <v>0.237</v>
      </c>
      <c r="L104" s="4">
        <v>0.9</v>
      </c>
      <c r="M104" s="38">
        <v>0.0</v>
      </c>
    </row>
    <row r="105">
      <c r="A105" s="37" t="s">
        <v>300</v>
      </c>
      <c r="B105" s="9">
        <f t="shared" si="4"/>
        <v>1.752058819</v>
      </c>
      <c r="C105" s="37" t="s">
        <v>301</v>
      </c>
      <c r="D105" s="36">
        <f t="shared" si="5"/>
        <v>0.6329017879</v>
      </c>
      <c r="E105" s="4">
        <f>A!$B$2*M105</f>
        <v>0</v>
      </c>
      <c r="F105" s="4">
        <v>8.0</v>
      </c>
      <c r="G105" s="4">
        <f t="shared" si="1"/>
        <v>0.1666666667</v>
      </c>
      <c r="H105" s="4">
        <v>225.0</v>
      </c>
      <c r="I105" s="39">
        <f t="shared" si="2"/>
        <v>0.01666666667</v>
      </c>
      <c r="J105" s="4">
        <v>262.5</v>
      </c>
      <c r="K105" s="4">
        <v>0.237</v>
      </c>
      <c r="L105" s="4">
        <v>0.9</v>
      </c>
      <c r="M105" s="38">
        <v>0.0</v>
      </c>
    </row>
    <row r="106">
      <c r="A106" s="37" t="s">
        <v>302</v>
      </c>
      <c r="B106" s="9">
        <f t="shared" si="4"/>
        <v>1.696368629</v>
      </c>
      <c r="C106" s="37" t="s">
        <v>303</v>
      </c>
      <c r="D106" s="36">
        <f t="shared" si="5"/>
        <v>0.633027157</v>
      </c>
      <c r="E106" s="4">
        <f>A!$B$2*M106</f>
        <v>0</v>
      </c>
      <c r="F106" s="4">
        <v>8.0</v>
      </c>
      <c r="G106" s="4">
        <f t="shared" si="1"/>
        <v>0.1666666667</v>
      </c>
      <c r="H106" s="4">
        <v>225.0</v>
      </c>
      <c r="I106" s="39">
        <f t="shared" si="2"/>
        <v>0.01666666667</v>
      </c>
      <c r="J106" s="4">
        <v>262.5</v>
      </c>
      <c r="K106" s="4">
        <v>0.237</v>
      </c>
      <c r="L106" s="4">
        <v>0.9</v>
      </c>
      <c r="M106" s="38">
        <v>0.0</v>
      </c>
    </row>
    <row r="107">
      <c r="A107" s="37" t="s">
        <v>304</v>
      </c>
      <c r="B107" s="9">
        <f t="shared" si="4"/>
        <v>1.640717959</v>
      </c>
      <c r="C107" s="37" t="s">
        <v>305</v>
      </c>
      <c r="D107" s="36">
        <f t="shared" si="5"/>
        <v>0.6331484843</v>
      </c>
      <c r="E107" s="4">
        <f>A!$B$2*M107</f>
        <v>0</v>
      </c>
      <c r="F107" s="4">
        <v>8.0</v>
      </c>
      <c r="G107" s="4">
        <f t="shared" si="1"/>
        <v>0.1666666667</v>
      </c>
      <c r="H107" s="4">
        <v>225.0</v>
      </c>
      <c r="I107" s="39">
        <f t="shared" si="2"/>
        <v>0.01666666667</v>
      </c>
      <c r="J107" s="4">
        <v>262.5</v>
      </c>
      <c r="K107" s="4">
        <v>0.237</v>
      </c>
      <c r="L107" s="4">
        <v>0.9</v>
      </c>
      <c r="M107" s="38">
        <v>0.0</v>
      </c>
    </row>
    <row r="108">
      <c r="A108" s="37" t="s">
        <v>306</v>
      </c>
      <c r="B108" s="9">
        <f t="shared" si="4"/>
        <v>1.58510681</v>
      </c>
      <c r="C108" s="37" t="s">
        <v>307</v>
      </c>
      <c r="D108" s="36">
        <f t="shared" si="5"/>
        <v>0.633265778</v>
      </c>
      <c r="E108" s="4">
        <f>A!$B$2*M108</f>
        <v>0</v>
      </c>
      <c r="F108" s="4">
        <v>8.0</v>
      </c>
      <c r="G108" s="4">
        <f t="shared" si="1"/>
        <v>0.1666666667</v>
      </c>
      <c r="H108" s="4">
        <v>225.0</v>
      </c>
      <c r="I108" s="39">
        <f t="shared" si="2"/>
        <v>0.01666666667</v>
      </c>
      <c r="J108" s="4">
        <v>262.5</v>
      </c>
      <c r="K108" s="4">
        <v>0.237</v>
      </c>
      <c r="L108" s="4">
        <v>0.9</v>
      </c>
      <c r="M108" s="38">
        <v>0.0</v>
      </c>
    </row>
    <row r="109">
      <c r="A109" s="37" t="s">
        <v>308</v>
      </c>
      <c r="B109" s="9">
        <f t="shared" si="4"/>
        <v>1.529535181</v>
      </c>
      <c r="C109" s="37" t="s">
        <v>309</v>
      </c>
      <c r="D109" s="36">
        <f t="shared" si="5"/>
        <v>0.6333790463</v>
      </c>
      <c r="E109" s="4">
        <f>A!$B$2*M109</f>
        <v>0</v>
      </c>
      <c r="F109" s="4">
        <v>8.0</v>
      </c>
      <c r="G109" s="4">
        <f t="shared" si="1"/>
        <v>0.1666666667</v>
      </c>
      <c r="H109" s="4">
        <v>225.0</v>
      </c>
      <c r="I109" s="39">
        <f t="shared" si="2"/>
        <v>0.01666666667</v>
      </c>
      <c r="J109" s="4">
        <v>262.5</v>
      </c>
      <c r="K109" s="4">
        <v>0.237</v>
      </c>
      <c r="L109" s="4">
        <v>0.9</v>
      </c>
      <c r="M109" s="38">
        <v>0.0</v>
      </c>
    </row>
    <row r="110">
      <c r="A110" s="37" t="s">
        <v>310</v>
      </c>
      <c r="B110" s="9">
        <f t="shared" si="4"/>
        <v>1.474003072</v>
      </c>
      <c r="C110" s="37" t="s">
        <v>311</v>
      </c>
      <c r="D110" s="36">
        <f t="shared" si="5"/>
        <v>0.6334882972</v>
      </c>
      <c r="E110" s="4">
        <f>A!$B$2*M110</f>
        <v>0</v>
      </c>
      <c r="F110" s="4">
        <v>8.0</v>
      </c>
      <c r="G110" s="4">
        <f t="shared" si="1"/>
        <v>0.1666666667</v>
      </c>
      <c r="H110" s="4">
        <v>225.0</v>
      </c>
      <c r="I110" s="39">
        <f t="shared" si="2"/>
        <v>0.01666666667</v>
      </c>
      <c r="J110" s="4">
        <v>262.5</v>
      </c>
      <c r="K110" s="4">
        <v>0.237</v>
      </c>
      <c r="L110" s="4">
        <v>0.9</v>
      </c>
      <c r="M110" s="38">
        <v>0.0</v>
      </c>
    </row>
    <row r="111">
      <c r="A111" s="37" t="s">
        <v>312</v>
      </c>
      <c r="B111" s="9">
        <f t="shared" si="4"/>
        <v>1.418510483</v>
      </c>
      <c r="C111" s="37" t="s">
        <v>313</v>
      </c>
      <c r="D111" s="36">
        <f t="shared" si="5"/>
        <v>0.6335935383</v>
      </c>
      <c r="E111" s="4">
        <f>A!$B$2*M111</f>
        <v>0</v>
      </c>
      <c r="F111" s="4">
        <v>8.0</v>
      </c>
      <c r="G111" s="4">
        <f t="shared" si="1"/>
        <v>0.1666666667</v>
      </c>
      <c r="H111" s="4">
        <v>225.0</v>
      </c>
      <c r="I111" s="39">
        <f t="shared" si="2"/>
        <v>0.01666666667</v>
      </c>
      <c r="J111" s="4">
        <v>262.5</v>
      </c>
      <c r="K111" s="4">
        <v>0.237</v>
      </c>
      <c r="L111" s="4">
        <v>0.9</v>
      </c>
      <c r="M111" s="38">
        <v>0.0</v>
      </c>
    </row>
    <row r="112">
      <c r="A112" s="37" t="s">
        <v>314</v>
      </c>
      <c r="B112" s="9">
        <f t="shared" si="4"/>
        <v>1.363057415</v>
      </c>
      <c r="C112" s="37" t="s">
        <v>315</v>
      </c>
      <c r="D112" s="36">
        <f t="shared" si="5"/>
        <v>0.6336947775</v>
      </c>
      <c r="E112" s="4">
        <f>A!$B$2*M112</f>
        <v>0</v>
      </c>
      <c r="F112" s="4">
        <v>8.0</v>
      </c>
      <c r="G112" s="4">
        <f t="shared" si="1"/>
        <v>0.1666666667</v>
      </c>
      <c r="H112" s="4">
        <v>225.0</v>
      </c>
      <c r="I112" s="39">
        <f t="shared" si="2"/>
        <v>0.01666666667</v>
      </c>
      <c r="J112" s="4">
        <v>262.5</v>
      </c>
      <c r="K112" s="4">
        <v>0.237</v>
      </c>
      <c r="L112" s="4">
        <v>0.9</v>
      </c>
      <c r="M112" s="38">
        <v>0.0</v>
      </c>
    </row>
    <row r="113">
      <c r="A113" s="37" t="s">
        <v>316</v>
      </c>
      <c r="B113" s="9">
        <f t="shared" si="4"/>
        <v>1.307643866</v>
      </c>
      <c r="C113" s="37" t="s">
        <v>317</v>
      </c>
      <c r="D113" s="36">
        <f t="shared" si="5"/>
        <v>0.633792022</v>
      </c>
      <c r="E113" s="4">
        <f>A!$B$2*M113</f>
        <v>0</v>
      </c>
      <c r="F113" s="4">
        <v>8.0</v>
      </c>
      <c r="G113" s="4">
        <f t="shared" si="1"/>
        <v>0.1666666667</v>
      </c>
      <c r="H113" s="4">
        <v>225.0</v>
      </c>
      <c r="I113" s="39">
        <f t="shared" si="2"/>
        <v>0.01666666667</v>
      </c>
      <c r="J113" s="4">
        <v>262.5</v>
      </c>
      <c r="K113" s="4">
        <v>0.237</v>
      </c>
      <c r="L113" s="4">
        <v>0.9</v>
      </c>
      <c r="M113" s="38">
        <v>0.0</v>
      </c>
    </row>
    <row r="114">
      <c r="A114" s="37" t="s">
        <v>318</v>
      </c>
      <c r="B114" s="9">
        <f t="shared" si="4"/>
        <v>1.252269838</v>
      </c>
      <c r="C114" s="37" t="s">
        <v>319</v>
      </c>
      <c r="D114" s="36">
        <f t="shared" si="5"/>
        <v>0.633885279</v>
      </c>
      <c r="E114" s="4">
        <f>A!$B$2*M114</f>
        <v>0</v>
      </c>
      <c r="F114" s="4">
        <v>8.0</v>
      </c>
      <c r="G114" s="4">
        <f t="shared" si="1"/>
        <v>0.1666666667</v>
      </c>
      <c r="H114" s="4">
        <v>225.0</v>
      </c>
      <c r="I114" s="39">
        <f t="shared" si="2"/>
        <v>0.01666666667</v>
      </c>
      <c r="J114" s="4">
        <v>262.5</v>
      </c>
      <c r="K114" s="4">
        <v>0.237</v>
      </c>
      <c r="L114" s="4">
        <v>0.9</v>
      </c>
      <c r="M114" s="38">
        <v>0.0</v>
      </c>
    </row>
    <row r="115">
      <c r="A115" s="37" t="s">
        <v>320</v>
      </c>
      <c r="B115" s="9">
        <f t="shared" si="4"/>
        <v>1.196935331</v>
      </c>
      <c r="C115" s="37" t="s">
        <v>321</v>
      </c>
      <c r="D115" s="36">
        <f t="shared" si="5"/>
        <v>0.6339745557</v>
      </c>
      <c r="E115" s="4">
        <f>A!$B$2*M115</f>
        <v>0</v>
      </c>
      <c r="F115" s="4">
        <v>8.0</v>
      </c>
      <c r="G115" s="4">
        <f t="shared" si="1"/>
        <v>0.1666666667</v>
      </c>
      <c r="H115" s="4">
        <v>225.0</v>
      </c>
      <c r="I115" s="39">
        <f t="shared" si="2"/>
        <v>0.01666666667</v>
      </c>
      <c r="J115" s="4">
        <v>262.5</v>
      </c>
      <c r="K115" s="4">
        <v>0.237</v>
      </c>
      <c r="L115" s="4">
        <v>0.9</v>
      </c>
      <c r="M115" s="38">
        <v>0.0</v>
      </c>
    </row>
    <row r="116">
      <c r="A116" s="37" t="s">
        <v>322</v>
      </c>
      <c r="B116" s="9">
        <f t="shared" si="4"/>
        <v>1.141640343</v>
      </c>
      <c r="C116" s="37" t="s">
        <v>323</v>
      </c>
      <c r="D116" s="36">
        <f t="shared" si="5"/>
        <v>0.6340598588</v>
      </c>
      <c r="E116" s="4">
        <f>A!$B$2*M116</f>
        <v>0</v>
      </c>
      <c r="F116" s="4">
        <v>8.0</v>
      </c>
      <c r="G116" s="4">
        <f t="shared" si="1"/>
        <v>0.1666666667</v>
      </c>
      <c r="H116" s="4">
        <v>225.0</v>
      </c>
      <c r="I116" s="39">
        <f t="shared" si="2"/>
        <v>0.01666666667</v>
      </c>
      <c r="J116" s="4">
        <v>262.5</v>
      </c>
      <c r="K116" s="4">
        <v>0.237</v>
      </c>
      <c r="L116" s="4">
        <v>0.9</v>
      </c>
      <c r="M116" s="38">
        <v>0.0</v>
      </c>
    </row>
    <row r="117">
      <c r="A117" s="37" t="s">
        <v>324</v>
      </c>
      <c r="B117" s="9">
        <f t="shared" si="4"/>
        <v>1.086384876</v>
      </c>
      <c r="C117" s="37" t="s">
        <v>325</v>
      </c>
      <c r="D117" s="36">
        <f t="shared" si="5"/>
        <v>0.6341411951</v>
      </c>
      <c r="E117" s="4">
        <f>A!$B$2*M117</f>
        <v>0</v>
      </c>
      <c r="F117" s="4">
        <v>8.0</v>
      </c>
      <c r="G117" s="4">
        <f t="shared" si="1"/>
        <v>0.1666666667</v>
      </c>
      <c r="H117" s="4">
        <v>225.0</v>
      </c>
      <c r="I117" s="39">
        <f t="shared" si="2"/>
        <v>0.01666666667</v>
      </c>
      <c r="J117" s="4">
        <v>262.5</v>
      </c>
      <c r="K117" s="4">
        <v>0.237</v>
      </c>
      <c r="L117" s="4">
        <v>0.9</v>
      </c>
      <c r="M117" s="38">
        <v>0.0</v>
      </c>
    </row>
    <row r="118">
      <c r="A118" s="37" t="s">
        <v>326</v>
      </c>
      <c r="B118" s="9">
        <f t="shared" si="4"/>
        <v>1.031168929</v>
      </c>
      <c r="C118" s="37" t="s">
        <v>327</v>
      </c>
      <c r="D118" s="36">
        <f t="shared" si="5"/>
        <v>0.634218571</v>
      </c>
      <c r="E118" s="4">
        <f>A!$B$2*M118</f>
        <v>0</v>
      </c>
      <c r="F118" s="4">
        <v>8.0</v>
      </c>
      <c r="G118" s="4">
        <f t="shared" si="1"/>
        <v>0.1666666667</v>
      </c>
      <c r="H118" s="4">
        <v>225.0</v>
      </c>
      <c r="I118" s="39">
        <f t="shared" si="2"/>
        <v>0.01666666667</v>
      </c>
      <c r="J118" s="4">
        <v>262.5</v>
      </c>
      <c r="K118" s="4">
        <v>0.237</v>
      </c>
      <c r="L118" s="4">
        <v>0.9</v>
      </c>
      <c r="M118" s="38">
        <v>0.0</v>
      </c>
    </row>
    <row r="119">
      <c r="A119" s="37" t="s">
        <v>328</v>
      </c>
      <c r="B119" s="9">
        <f t="shared" si="4"/>
        <v>0.975992503</v>
      </c>
      <c r="C119" s="37" t="s">
        <v>329</v>
      </c>
      <c r="D119" s="36">
        <f t="shared" si="5"/>
        <v>0.6342919929</v>
      </c>
      <c r="E119" s="4">
        <f>A!$B$2*M119</f>
        <v>0</v>
      </c>
      <c r="F119" s="4">
        <v>8.0</v>
      </c>
      <c r="G119" s="4">
        <f t="shared" si="1"/>
        <v>0.1666666667</v>
      </c>
      <c r="H119" s="4">
        <v>225.0</v>
      </c>
      <c r="I119" s="39">
        <f t="shared" si="2"/>
        <v>0.01666666667</v>
      </c>
      <c r="J119" s="4">
        <v>262.5</v>
      </c>
      <c r="K119" s="4">
        <v>0.237</v>
      </c>
      <c r="L119" s="4">
        <v>0.9</v>
      </c>
      <c r="M119" s="38">
        <v>0.0</v>
      </c>
    </row>
    <row r="120">
      <c r="A120" s="37" t="s">
        <v>330</v>
      </c>
      <c r="B120" s="9">
        <f t="shared" si="4"/>
        <v>0.9208555968</v>
      </c>
      <c r="C120" s="37" t="s">
        <v>331</v>
      </c>
      <c r="D120" s="36">
        <f t="shared" si="5"/>
        <v>0.6343614669</v>
      </c>
      <c r="E120" s="4">
        <f>A!$B$2*M120</f>
        <v>0</v>
      </c>
      <c r="F120" s="4">
        <v>8.0</v>
      </c>
      <c r="G120" s="4">
        <f t="shared" si="1"/>
        <v>0.1666666667</v>
      </c>
      <c r="H120" s="4">
        <v>225.0</v>
      </c>
      <c r="I120" s="39">
        <f t="shared" si="2"/>
        <v>0.01666666667</v>
      </c>
      <c r="J120" s="4">
        <v>262.5</v>
      </c>
      <c r="K120" s="4">
        <v>0.237</v>
      </c>
      <c r="L120" s="4">
        <v>0.9</v>
      </c>
      <c r="M120" s="38">
        <v>0.0</v>
      </c>
    </row>
    <row r="121">
      <c r="A121" s="37" t="s">
        <v>332</v>
      </c>
      <c r="B121" s="9">
        <f t="shared" si="4"/>
        <v>0.865758211</v>
      </c>
      <c r="C121" s="37" t="s">
        <v>333</v>
      </c>
      <c r="D121" s="36">
        <f t="shared" si="5"/>
        <v>0.6344269989</v>
      </c>
      <c r="E121" s="4">
        <f>A!$B$2*M121</f>
        <v>0</v>
      </c>
      <c r="F121" s="4">
        <v>8.0</v>
      </c>
      <c r="G121" s="4">
        <f t="shared" si="1"/>
        <v>0.1666666667</v>
      </c>
      <c r="H121" s="4">
        <v>225.0</v>
      </c>
      <c r="I121" s="39">
        <f t="shared" si="2"/>
        <v>0.01666666667</v>
      </c>
      <c r="J121" s="4">
        <v>262.5</v>
      </c>
      <c r="K121" s="4">
        <v>0.237</v>
      </c>
      <c r="L121" s="4">
        <v>0.9</v>
      </c>
      <c r="M121" s="38">
        <v>0.0</v>
      </c>
    </row>
    <row r="122">
      <c r="A122" s="37" t="s">
        <v>334</v>
      </c>
      <c r="B122" s="9">
        <f t="shared" si="4"/>
        <v>0.8107003455</v>
      </c>
      <c r="C122" s="37" t="s">
        <v>335</v>
      </c>
      <c r="D122" s="36">
        <f t="shared" si="5"/>
        <v>0.6344885948</v>
      </c>
      <c r="E122" s="4">
        <f>A!$B$2*M122</f>
        <v>0</v>
      </c>
      <c r="F122" s="4">
        <v>8.0</v>
      </c>
      <c r="G122" s="4">
        <f t="shared" si="1"/>
        <v>0.1666666667</v>
      </c>
      <c r="H122" s="4">
        <v>225.0</v>
      </c>
      <c r="I122" s="39">
        <f t="shared" si="2"/>
        <v>0.01666666667</v>
      </c>
      <c r="J122" s="4">
        <v>262.5</v>
      </c>
      <c r="K122" s="4">
        <v>0.237</v>
      </c>
      <c r="L122" s="4">
        <v>0.9</v>
      </c>
      <c r="M122" s="38">
        <v>0.0</v>
      </c>
    </row>
    <row r="123">
      <c r="A123" s="37" t="s">
        <v>336</v>
      </c>
      <c r="B123" s="9">
        <f t="shared" si="4"/>
        <v>0.7556820004</v>
      </c>
      <c r="C123" s="37" t="s">
        <v>337</v>
      </c>
      <c r="D123" s="36">
        <f t="shared" si="5"/>
        <v>0.6345462601</v>
      </c>
      <c r="E123" s="4">
        <f>A!$B$2*M123</f>
        <v>0</v>
      </c>
      <c r="F123" s="4">
        <v>8.0</v>
      </c>
      <c r="G123" s="4">
        <f t="shared" si="1"/>
        <v>0.1666666667</v>
      </c>
      <c r="H123" s="4">
        <v>225.0</v>
      </c>
      <c r="I123" s="39">
        <f t="shared" si="2"/>
        <v>0.01666666667</v>
      </c>
      <c r="J123" s="4">
        <v>262.5</v>
      </c>
      <c r="K123" s="4">
        <v>0.237</v>
      </c>
      <c r="L123" s="4">
        <v>0.9</v>
      </c>
      <c r="M123" s="38">
        <v>0.0</v>
      </c>
    </row>
    <row r="124">
      <c r="A124" s="37" t="s">
        <v>338</v>
      </c>
      <c r="B124" s="9">
        <f t="shared" si="4"/>
        <v>0.7007031757</v>
      </c>
      <c r="C124" s="37" t="s">
        <v>339</v>
      </c>
      <c r="D124" s="36">
        <f t="shared" si="5"/>
        <v>0.6346000003</v>
      </c>
      <c r="E124" s="4">
        <f>A!$B$2*M124</f>
        <v>0</v>
      </c>
      <c r="F124" s="4">
        <v>8.0</v>
      </c>
      <c r="G124" s="4">
        <f t="shared" si="1"/>
        <v>0.1666666667</v>
      </c>
      <c r="H124" s="4">
        <v>225.0</v>
      </c>
      <c r="I124" s="39">
        <f t="shared" si="2"/>
        <v>0.01666666667</v>
      </c>
      <c r="J124" s="4">
        <v>262.5</v>
      </c>
      <c r="K124" s="4">
        <v>0.237</v>
      </c>
      <c r="L124" s="4">
        <v>0.9</v>
      </c>
      <c r="M124" s="38">
        <v>0.0</v>
      </c>
    </row>
    <row r="125">
      <c r="A125" s="37" t="s">
        <v>340</v>
      </c>
      <c r="B125" s="9">
        <f t="shared" si="4"/>
        <v>0.6457638713</v>
      </c>
      <c r="C125" s="37" t="s">
        <v>341</v>
      </c>
      <c r="D125" s="36">
        <f t="shared" si="5"/>
        <v>0.6346498205</v>
      </c>
      <c r="E125" s="4">
        <f>A!$B$2*M125</f>
        <v>0</v>
      </c>
      <c r="F125" s="4">
        <v>8.0</v>
      </c>
      <c r="G125" s="4">
        <f t="shared" si="1"/>
        <v>0.1666666667</v>
      </c>
      <c r="H125" s="4">
        <v>225.0</v>
      </c>
      <c r="I125" s="39">
        <f t="shared" si="2"/>
        <v>0.01666666667</v>
      </c>
      <c r="J125" s="4">
        <v>262.5</v>
      </c>
      <c r="K125" s="4">
        <v>0.237</v>
      </c>
      <c r="L125" s="4">
        <v>0.9</v>
      </c>
      <c r="M125" s="38">
        <v>0.0</v>
      </c>
    </row>
    <row r="126">
      <c r="A126" s="37" t="s">
        <v>342</v>
      </c>
      <c r="B126" s="9">
        <f t="shared" si="4"/>
        <v>0.5908640873</v>
      </c>
      <c r="C126" s="37" t="s">
        <v>343</v>
      </c>
      <c r="D126" s="36">
        <f t="shared" si="5"/>
        <v>0.634695726</v>
      </c>
      <c r="E126" s="4">
        <f>A!$B$2*M126</f>
        <v>0</v>
      </c>
      <c r="F126" s="4">
        <v>8.0</v>
      </c>
      <c r="G126" s="4">
        <f t="shared" si="1"/>
        <v>0.1666666667</v>
      </c>
      <c r="H126" s="4">
        <v>225.0</v>
      </c>
      <c r="I126" s="39">
        <f t="shared" si="2"/>
        <v>0.01666666667</v>
      </c>
      <c r="J126" s="4">
        <v>262.5</v>
      </c>
      <c r="K126" s="4">
        <v>0.237</v>
      </c>
      <c r="L126" s="4">
        <v>0.9</v>
      </c>
      <c r="M126" s="38">
        <v>0.0</v>
      </c>
    </row>
    <row r="127">
      <c r="A127" s="37" t="s">
        <v>344</v>
      </c>
      <c r="B127" s="9">
        <f t="shared" si="4"/>
        <v>0.5360038238</v>
      </c>
      <c r="C127" s="37" t="s">
        <v>345</v>
      </c>
      <c r="D127" s="36">
        <f t="shared" si="5"/>
        <v>0.6347377215</v>
      </c>
      <c r="E127" s="4">
        <f>A!$B$2*M127</f>
        <v>0</v>
      </c>
      <c r="F127" s="4">
        <v>8.0</v>
      </c>
      <c r="G127" s="4">
        <f t="shared" si="1"/>
        <v>0.1666666667</v>
      </c>
      <c r="H127" s="4">
        <v>225.0</v>
      </c>
      <c r="I127" s="39">
        <f t="shared" si="2"/>
        <v>0.01666666667</v>
      </c>
      <c r="J127" s="4">
        <v>262.5</v>
      </c>
      <c r="K127" s="4">
        <v>0.237</v>
      </c>
      <c r="L127" s="4">
        <v>0.9</v>
      </c>
      <c r="M127" s="38">
        <v>0.0</v>
      </c>
    </row>
    <row r="128">
      <c r="A128" s="37" t="s">
        <v>346</v>
      </c>
      <c r="B128" s="9">
        <f t="shared" si="4"/>
        <v>0.4811830806</v>
      </c>
      <c r="C128" s="37" t="s">
        <v>347</v>
      </c>
      <c r="D128" s="36">
        <f t="shared" si="5"/>
        <v>0.6347758118</v>
      </c>
      <c r="E128" s="4">
        <f>A!$B$2*M128</f>
        <v>0</v>
      </c>
      <c r="F128" s="4">
        <v>8.0</v>
      </c>
      <c r="G128" s="4">
        <f t="shared" si="1"/>
        <v>0.1666666667</v>
      </c>
      <c r="H128" s="4">
        <v>225.0</v>
      </c>
      <c r="I128" s="39">
        <f t="shared" si="2"/>
        <v>0.01666666667</v>
      </c>
      <c r="J128" s="4">
        <v>262.5</v>
      </c>
      <c r="K128" s="4">
        <v>0.237</v>
      </c>
      <c r="L128" s="4">
        <v>0.9</v>
      </c>
      <c r="M128" s="38">
        <v>0.0</v>
      </c>
    </row>
    <row r="129">
      <c r="A129" s="37" t="s">
        <v>348</v>
      </c>
      <c r="B129" s="9">
        <f t="shared" si="4"/>
        <v>0.4264018578</v>
      </c>
      <c r="C129" s="37" t="s">
        <v>349</v>
      </c>
      <c r="D129" s="36">
        <f t="shared" si="5"/>
        <v>0.6348100014</v>
      </c>
      <c r="E129" s="4">
        <f>A!$B$2*M129</f>
        <v>0</v>
      </c>
      <c r="F129" s="4">
        <v>8.0</v>
      </c>
      <c r="G129" s="4">
        <f t="shared" si="1"/>
        <v>0.1666666667</v>
      </c>
      <c r="H129" s="4">
        <v>225.0</v>
      </c>
      <c r="I129" s="39">
        <f t="shared" si="2"/>
        <v>0.01666666667</v>
      </c>
      <c r="J129" s="4">
        <v>262.5</v>
      </c>
      <c r="K129" s="4">
        <v>0.237</v>
      </c>
      <c r="L129" s="4">
        <v>0.9</v>
      </c>
      <c r="M129" s="38">
        <v>0.0</v>
      </c>
    </row>
    <row r="130">
      <c r="A130" s="37" t="s">
        <v>350</v>
      </c>
      <c r="B130" s="9">
        <f t="shared" si="4"/>
        <v>0.3716601555</v>
      </c>
      <c r="C130" s="37" t="s">
        <v>351</v>
      </c>
      <c r="D130" s="36">
        <f t="shared" si="5"/>
        <v>0.6348402948</v>
      </c>
      <c r="E130" s="4">
        <f>A!$B$2*M130</f>
        <v>0</v>
      </c>
      <c r="F130" s="4">
        <v>8.0</v>
      </c>
      <c r="G130" s="4">
        <f t="shared" si="1"/>
        <v>0.1666666667</v>
      </c>
      <c r="H130" s="4">
        <v>225.0</v>
      </c>
      <c r="I130" s="39">
        <f t="shared" si="2"/>
        <v>0.01666666667</v>
      </c>
      <c r="J130" s="4">
        <v>262.5</v>
      </c>
      <c r="K130" s="4">
        <v>0.237</v>
      </c>
      <c r="L130" s="4">
        <v>0.9</v>
      </c>
      <c r="M130" s="38">
        <v>0.0</v>
      </c>
    </row>
    <row r="131">
      <c r="A131" s="37" t="s">
        <v>352</v>
      </c>
      <c r="B131" s="9">
        <f t="shared" si="4"/>
        <v>0.3169579736</v>
      </c>
      <c r="C131" s="37" t="s">
        <v>353</v>
      </c>
      <c r="D131" s="36">
        <f t="shared" si="5"/>
        <v>0.6348666961</v>
      </c>
      <c r="E131" s="4">
        <f>A!$B$2*M131</f>
        <v>0</v>
      </c>
      <c r="F131" s="4">
        <v>8.0</v>
      </c>
      <c r="G131" s="4">
        <f t="shared" si="1"/>
        <v>0.1666666667</v>
      </c>
      <c r="H131" s="4">
        <v>225.0</v>
      </c>
      <c r="I131" s="39">
        <f t="shared" si="2"/>
        <v>0.01666666667</v>
      </c>
      <c r="J131" s="4">
        <v>262.5</v>
      </c>
      <c r="K131" s="4">
        <v>0.237</v>
      </c>
      <c r="L131" s="4">
        <v>0.9</v>
      </c>
      <c r="M131" s="38">
        <v>0.0</v>
      </c>
    </row>
    <row r="132">
      <c r="A132" s="37" t="s">
        <v>354</v>
      </c>
      <c r="B132" s="9">
        <f t="shared" si="4"/>
        <v>0.2622953122</v>
      </c>
      <c r="C132" s="37" t="s">
        <v>355</v>
      </c>
      <c r="D132" s="36">
        <f t="shared" si="5"/>
        <v>0.6348892092</v>
      </c>
      <c r="E132" s="4">
        <f>A!$B$2*M132</f>
        <v>0</v>
      </c>
      <c r="F132" s="4">
        <v>8.0</v>
      </c>
      <c r="G132" s="4">
        <f t="shared" si="1"/>
        <v>0.1666666667</v>
      </c>
      <c r="H132" s="4">
        <v>225.0</v>
      </c>
      <c r="I132" s="39">
        <f t="shared" si="2"/>
        <v>0.01666666667</v>
      </c>
      <c r="J132" s="4">
        <v>262.5</v>
      </c>
      <c r="K132" s="4">
        <v>0.237</v>
      </c>
      <c r="L132" s="4">
        <v>0.9</v>
      </c>
      <c r="M132" s="38">
        <v>0.0</v>
      </c>
    </row>
    <row r="133">
      <c r="A133" s="37" t="s">
        <v>356</v>
      </c>
      <c r="B133" s="9">
        <f t="shared" si="4"/>
        <v>0.2076721712</v>
      </c>
      <c r="C133" s="37" t="s">
        <v>357</v>
      </c>
      <c r="D133" s="36">
        <f t="shared" si="5"/>
        <v>0.6349078382</v>
      </c>
      <c r="E133" s="4">
        <f>A!$B$2*M133</f>
        <v>0</v>
      </c>
      <c r="F133" s="4">
        <v>8.0</v>
      </c>
      <c r="G133" s="4">
        <f t="shared" si="1"/>
        <v>0.1666666667</v>
      </c>
      <c r="H133" s="4">
        <v>225.0</v>
      </c>
      <c r="I133" s="39">
        <f t="shared" si="2"/>
        <v>0.01666666667</v>
      </c>
      <c r="J133" s="4">
        <v>262.5</v>
      </c>
      <c r="K133" s="4">
        <v>0.237</v>
      </c>
      <c r="L133" s="4">
        <v>0.9</v>
      </c>
      <c r="M133" s="38">
        <v>0.0</v>
      </c>
    </row>
    <row r="134">
      <c r="A134" s="37" t="s">
        <v>358</v>
      </c>
      <c r="B134" s="9">
        <f t="shared" si="4"/>
        <v>0.1530885507</v>
      </c>
      <c r="C134" s="37" t="s">
        <v>359</v>
      </c>
      <c r="D134" s="36">
        <f t="shared" si="5"/>
        <v>0.6349225867</v>
      </c>
      <c r="E134" s="4">
        <f>A!$B$2*M134</f>
        <v>0</v>
      </c>
      <c r="F134" s="4">
        <v>8.0</v>
      </c>
      <c r="G134" s="4">
        <f t="shared" si="1"/>
        <v>0.1666666667</v>
      </c>
      <c r="H134" s="4">
        <v>225.0</v>
      </c>
      <c r="I134" s="39">
        <f t="shared" si="2"/>
        <v>0.01666666667</v>
      </c>
      <c r="J134" s="4">
        <v>262.5</v>
      </c>
      <c r="K134" s="4">
        <v>0.237</v>
      </c>
      <c r="L134" s="4">
        <v>0.9</v>
      </c>
      <c r="M134" s="38">
        <v>0.0</v>
      </c>
    </row>
    <row r="135">
      <c r="A135" s="37" t="s">
        <v>360</v>
      </c>
      <c r="B135" s="9">
        <f t="shared" si="4"/>
        <v>0.09854445063</v>
      </c>
      <c r="C135" s="37" t="s">
        <v>361</v>
      </c>
      <c r="D135" s="36">
        <f t="shared" si="5"/>
        <v>0.6349334581</v>
      </c>
      <c r="E135" s="4">
        <f>A!$B$2*M135</f>
        <v>0</v>
      </c>
      <c r="F135" s="4">
        <v>8.0</v>
      </c>
      <c r="G135" s="4">
        <f t="shared" si="1"/>
        <v>0.1666666667</v>
      </c>
      <c r="H135" s="4">
        <v>225.0</v>
      </c>
      <c r="I135" s="39">
        <f t="shared" si="2"/>
        <v>0.01666666667</v>
      </c>
      <c r="J135" s="4">
        <v>262.5</v>
      </c>
      <c r="K135" s="4">
        <v>0.237</v>
      </c>
      <c r="L135" s="4">
        <v>0.9</v>
      </c>
      <c r="M135" s="38">
        <v>0.0</v>
      </c>
    </row>
    <row r="136">
      <c r="A136" s="10" t="s">
        <v>362</v>
      </c>
      <c r="B136" s="9">
        <f t="shared" si="4"/>
        <v>0.04403987109</v>
      </c>
      <c r="C136" s="37" t="s">
        <v>363</v>
      </c>
      <c r="D136" s="36">
        <f t="shared" si="5"/>
        <v>0.6349404558</v>
      </c>
      <c r="E136" s="4">
        <f>A!$B$2*M136</f>
        <v>0</v>
      </c>
      <c r="F136" s="4">
        <v>8.0</v>
      </c>
      <c r="G136" s="4">
        <f t="shared" si="1"/>
        <v>0.1666666667</v>
      </c>
      <c r="H136" s="4">
        <v>225.0</v>
      </c>
      <c r="I136" s="39">
        <f t="shared" si="2"/>
        <v>0.01666666667</v>
      </c>
      <c r="J136" s="4">
        <v>262.5</v>
      </c>
      <c r="K136" s="4">
        <v>0.237</v>
      </c>
      <c r="L136" s="4">
        <v>0.9</v>
      </c>
      <c r="M136" s="38">
        <v>0.0</v>
      </c>
    </row>
    <row r="137">
      <c r="A137" s="37" t="s">
        <v>364</v>
      </c>
      <c r="B137" s="9">
        <f t="shared" si="4"/>
        <v>-0.01042518795</v>
      </c>
      <c r="C137" s="37" t="s">
        <v>365</v>
      </c>
      <c r="D137" s="36">
        <f t="shared" si="5"/>
        <v>0.6349435831</v>
      </c>
      <c r="E137" s="4">
        <f>A!$B$2*M137</f>
        <v>0</v>
      </c>
      <c r="F137" s="4">
        <v>8.0</v>
      </c>
      <c r="G137" s="4">
        <f t="shared" si="1"/>
        <v>0.1666666667</v>
      </c>
      <c r="H137" s="4">
        <v>225.0</v>
      </c>
      <c r="I137" s="39">
        <f t="shared" si="2"/>
        <v>0.01666666667</v>
      </c>
      <c r="J137" s="4">
        <v>262.5</v>
      </c>
      <c r="K137" s="4">
        <v>0.237</v>
      </c>
      <c r="L137" s="4">
        <v>0.9</v>
      </c>
      <c r="M137" s="38">
        <v>0.0</v>
      </c>
    </row>
    <row r="138">
      <c r="J138" s="27"/>
    </row>
    <row r="145">
      <c r="A145" s="24" t="s">
        <v>78</v>
      </c>
      <c r="B145" s="25">
        <f>10/60</f>
        <v>0.1666666667</v>
      </c>
    </row>
    <row r="146">
      <c r="A146" s="24" t="s">
        <v>79</v>
      </c>
      <c r="B146" s="24">
        <f>190.7/1000</f>
        <v>0.1907</v>
      </c>
    </row>
    <row r="148">
      <c r="D148" s="36"/>
      <c r="E148" s="4" t="s">
        <v>0</v>
      </c>
    </row>
    <row r="149">
      <c r="A149" s="37" t="s">
        <v>93</v>
      </c>
      <c r="C149" s="37" t="s">
        <v>94</v>
      </c>
      <c r="D149" s="36"/>
      <c r="E149" s="4" t="s">
        <v>662</v>
      </c>
      <c r="F149" s="4" t="s">
        <v>670</v>
      </c>
      <c r="G149" s="4" t="s">
        <v>664</v>
      </c>
      <c r="H149" s="4" t="s">
        <v>671</v>
      </c>
      <c r="I149" s="39" t="s">
        <v>666</v>
      </c>
      <c r="J149" s="4" t="s">
        <v>667</v>
      </c>
      <c r="K149" s="4" t="s">
        <v>668</v>
      </c>
      <c r="L149" s="4" t="s">
        <v>669</v>
      </c>
      <c r="M149" s="38" t="s">
        <v>95</v>
      </c>
    </row>
    <row r="150">
      <c r="A150" s="37" t="s">
        <v>102</v>
      </c>
      <c r="B150" s="16">
        <v>0.0</v>
      </c>
      <c r="C150" s="37" t="s">
        <v>103</v>
      </c>
      <c r="D150" s="42">
        <v>0.6</v>
      </c>
      <c r="E150" s="4">
        <f>A!$B$2*M150</f>
        <v>117.5929022</v>
      </c>
      <c r="F150" s="4">
        <v>8.0</v>
      </c>
      <c r="G150" s="4">
        <f t="shared" ref="G150:G252" si="6">0.5/3</f>
        <v>0.1666666667</v>
      </c>
      <c r="H150" s="4">
        <v>225.0</v>
      </c>
      <c r="I150" s="39">
        <f t="shared" ref="I150:I252" si="7">$B$145/5</f>
        <v>0.03333333333</v>
      </c>
      <c r="J150" s="4">
        <v>262.5</v>
      </c>
      <c r="K150" s="4">
        <v>0.237</v>
      </c>
      <c r="L150" s="4">
        <v>0.9</v>
      </c>
      <c r="M150" s="43">
        <f t="shared" ref="M150:M154" si="8">$B$146</f>
        <v>0.1907</v>
      </c>
    </row>
    <row r="151">
      <c r="A151" s="37" t="s">
        <v>104</v>
      </c>
      <c r="B151" s="9">
        <f t="shared" ref="B151:B252" si="9">B150+I150*(D150*E150-(F150*(G150+B150/H150)^(1/2)))</f>
        <v>2.242991833</v>
      </c>
      <c r="C151" s="37" t="s">
        <v>105</v>
      </c>
      <c r="D151" s="36">
        <f t="shared" ref="D151:D252" si="10">D150+(I150*B150*(L150-D150)/(J150*K150))</f>
        <v>0.6</v>
      </c>
      <c r="E151" s="4">
        <f>A!$B$2*M151</f>
        <v>117.5929022</v>
      </c>
      <c r="F151" s="4">
        <v>8.0</v>
      </c>
      <c r="G151" s="4">
        <f t="shared" si="6"/>
        <v>0.1666666667</v>
      </c>
      <c r="H151" s="4">
        <v>225.0</v>
      </c>
      <c r="I151" s="45">
        <f t="shared" si="7"/>
        <v>0.03333333333</v>
      </c>
      <c r="J151" s="4">
        <v>262.5</v>
      </c>
      <c r="K151" s="4">
        <v>0.237</v>
      </c>
      <c r="L151" s="4">
        <v>0.9</v>
      </c>
      <c r="M151" s="43">
        <f t="shared" si="8"/>
        <v>0.1907</v>
      </c>
    </row>
    <row r="152">
      <c r="A152" s="37" t="s">
        <v>106</v>
      </c>
      <c r="B152" s="9">
        <f t="shared" si="9"/>
        <v>4.482775134</v>
      </c>
      <c r="C152" s="37" t="s">
        <v>107</v>
      </c>
      <c r="D152" s="36">
        <f t="shared" si="10"/>
        <v>0.6003605372</v>
      </c>
      <c r="E152" s="4">
        <f>A!$B$2*M152</f>
        <v>117.5929022</v>
      </c>
      <c r="F152" s="4">
        <v>8.0</v>
      </c>
      <c r="G152" s="4">
        <f t="shared" si="6"/>
        <v>0.1666666667</v>
      </c>
      <c r="H152" s="4">
        <v>225.0</v>
      </c>
      <c r="I152" s="45">
        <f t="shared" si="7"/>
        <v>0.03333333333</v>
      </c>
      <c r="J152" s="4">
        <v>262.5</v>
      </c>
      <c r="K152" s="4">
        <v>0.237</v>
      </c>
      <c r="L152" s="4">
        <v>0.9</v>
      </c>
      <c r="M152" s="43">
        <f t="shared" si="8"/>
        <v>0.1907</v>
      </c>
    </row>
    <row r="153">
      <c r="A153" s="37" t="s">
        <v>108</v>
      </c>
      <c r="B153" s="9">
        <f t="shared" si="9"/>
        <v>6.720856858</v>
      </c>
      <c r="C153" s="37" t="s">
        <v>109</v>
      </c>
      <c r="D153" s="36">
        <f t="shared" si="10"/>
        <v>0.6010802298</v>
      </c>
      <c r="E153" s="4">
        <f>A!$B$2*M153</f>
        <v>117.5929022</v>
      </c>
      <c r="F153" s="4">
        <v>8.0</v>
      </c>
      <c r="G153" s="4">
        <f t="shared" si="6"/>
        <v>0.1666666667</v>
      </c>
      <c r="H153" s="4">
        <v>225.0</v>
      </c>
      <c r="I153" s="45">
        <f t="shared" si="7"/>
        <v>0.03333333333</v>
      </c>
      <c r="J153" s="4">
        <v>262.5</v>
      </c>
      <c r="K153" s="4">
        <v>0.237</v>
      </c>
      <c r="L153" s="4">
        <v>0.9</v>
      </c>
      <c r="M153" s="43">
        <f t="shared" si="8"/>
        <v>0.1907</v>
      </c>
    </row>
    <row r="154">
      <c r="A154" s="37" t="s">
        <v>110</v>
      </c>
      <c r="B154" s="9">
        <f t="shared" si="9"/>
        <v>8.958729121</v>
      </c>
      <c r="C154" s="37" t="s">
        <v>111</v>
      </c>
      <c r="D154" s="36">
        <f t="shared" si="10"/>
        <v>0.6021566464</v>
      </c>
      <c r="E154" s="4">
        <f>A!$B$2*M154</f>
        <v>117.5929022</v>
      </c>
      <c r="F154" s="4">
        <v>8.0</v>
      </c>
      <c r="G154" s="4">
        <f t="shared" si="6"/>
        <v>0.1666666667</v>
      </c>
      <c r="H154" s="4">
        <v>225.0</v>
      </c>
      <c r="I154" s="45">
        <f t="shared" si="7"/>
        <v>0.03333333333</v>
      </c>
      <c r="J154" s="4">
        <v>262.5</v>
      </c>
      <c r="K154" s="4">
        <v>0.237</v>
      </c>
      <c r="L154" s="4">
        <v>0.9</v>
      </c>
      <c r="M154" s="43">
        <f t="shared" si="8"/>
        <v>0.1907</v>
      </c>
    </row>
    <row r="155">
      <c r="A155" s="37" t="s">
        <v>112</v>
      </c>
      <c r="B155" s="44">
        <f t="shared" si="9"/>
        <v>11.19786624</v>
      </c>
      <c r="C155" s="37" t="s">
        <v>113</v>
      </c>
      <c r="D155" s="36">
        <f t="shared" si="10"/>
        <v>0.6035863151</v>
      </c>
      <c r="E155" s="4">
        <v>0.0</v>
      </c>
      <c r="F155" s="4">
        <v>8.0</v>
      </c>
      <c r="G155" s="4">
        <f t="shared" si="6"/>
        <v>0.1666666667</v>
      </c>
      <c r="H155" s="4">
        <v>225.0</v>
      </c>
      <c r="I155" s="45">
        <f t="shared" si="7"/>
        <v>0.03333333333</v>
      </c>
      <c r="J155" s="4">
        <v>262.5</v>
      </c>
      <c r="K155" s="4">
        <v>0.237</v>
      </c>
      <c r="L155" s="4">
        <v>0.9</v>
      </c>
      <c r="M155" s="4">
        <v>0.0</v>
      </c>
    </row>
    <row r="156">
      <c r="A156" s="37" t="s">
        <v>114</v>
      </c>
      <c r="B156" s="9">
        <f t="shared" si="9"/>
        <v>11.07380605</v>
      </c>
      <c r="C156" s="37" t="s">
        <v>115</v>
      </c>
      <c r="D156" s="36">
        <f t="shared" si="10"/>
        <v>0.6053647362</v>
      </c>
      <c r="E156" s="4">
        <v>0.0</v>
      </c>
      <c r="F156" s="4">
        <v>8.0</v>
      </c>
      <c r="G156" s="4">
        <f t="shared" si="6"/>
        <v>0.1666666667</v>
      </c>
      <c r="H156" s="4">
        <v>225.0</v>
      </c>
      <c r="I156" s="45">
        <f t="shared" si="7"/>
        <v>0.03333333333</v>
      </c>
      <c r="J156" s="4">
        <v>262.5</v>
      </c>
      <c r="K156" s="4">
        <v>0.237</v>
      </c>
      <c r="L156" s="4">
        <v>0.9</v>
      </c>
      <c r="M156" s="4">
        <v>0.0</v>
      </c>
    </row>
    <row r="157">
      <c r="A157" s="37" t="s">
        <v>116</v>
      </c>
      <c r="B157" s="9">
        <f t="shared" si="9"/>
        <v>10.94990398</v>
      </c>
      <c r="C157" s="37" t="s">
        <v>117</v>
      </c>
      <c r="D157" s="36">
        <f t="shared" si="10"/>
        <v>0.6071129025</v>
      </c>
      <c r="E157" s="4">
        <v>0.0</v>
      </c>
      <c r="F157" s="4">
        <v>8.0</v>
      </c>
      <c r="G157" s="4">
        <f t="shared" si="6"/>
        <v>0.1666666667</v>
      </c>
      <c r="H157" s="4">
        <v>225.0</v>
      </c>
      <c r="I157" s="45">
        <f t="shared" si="7"/>
        <v>0.03333333333</v>
      </c>
      <c r="J157" s="4">
        <v>262.5</v>
      </c>
      <c r="K157" s="4">
        <v>0.237</v>
      </c>
      <c r="L157" s="4">
        <v>0.9</v>
      </c>
      <c r="M157" s="4">
        <v>0.0</v>
      </c>
    </row>
    <row r="158">
      <c r="A158" s="37" t="s">
        <v>118</v>
      </c>
      <c r="B158" s="9">
        <f t="shared" si="9"/>
        <v>10.82616005</v>
      </c>
      <c r="C158" s="37" t="s">
        <v>119</v>
      </c>
      <c r="D158" s="36">
        <f t="shared" si="10"/>
        <v>0.6088312525</v>
      </c>
      <c r="E158" s="4">
        <v>0.0</v>
      </c>
      <c r="F158" s="4">
        <v>8.0</v>
      </c>
      <c r="G158" s="4">
        <f t="shared" si="6"/>
        <v>0.1666666667</v>
      </c>
      <c r="H158" s="4">
        <v>225.0</v>
      </c>
      <c r="I158" s="45">
        <f t="shared" si="7"/>
        <v>0.03333333333</v>
      </c>
      <c r="J158" s="4">
        <v>262.5</v>
      </c>
      <c r="K158" s="4">
        <v>0.237</v>
      </c>
      <c r="L158" s="4">
        <v>0.9</v>
      </c>
      <c r="M158" s="4">
        <v>0.0</v>
      </c>
    </row>
    <row r="159">
      <c r="A159" s="37" t="s">
        <v>120</v>
      </c>
      <c r="B159" s="9">
        <f t="shared" si="9"/>
        <v>10.70257423</v>
      </c>
      <c r="C159" s="37" t="s">
        <v>121</v>
      </c>
      <c r="D159" s="36">
        <f t="shared" si="10"/>
        <v>0.6105202161</v>
      </c>
      <c r="E159" s="4">
        <v>0.0</v>
      </c>
      <c r="F159" s="4">
        <v>8.0</v>
      </c>
      <c r="G159" s="4">
        <f t="shared" si="6"/>
        <v>0.1666666667</v>
      </c>
      <c r="H159" s="4">
        <v>225.0</v>
      </c>
      <c r="I159" s="45">
        <f t="shared" si="7"/>
        <v>0.03333333333</v>
      </c>
      <c r="J159" s="4">
        <v>262.5</v>
      </c>
      <c r="K159" s="4">
        <v>0.237</v>
      </c>
      <c r="L159" s="4">
        <v>0.9</v>
      </c>
      <c r="M159" s="4">
        <v>0.0</v>
      </c>
    </row>
    <row r="160">
      <c r="A160" s="37" t="s">
        <v>122</v>
      </c>
      <c r="B160" s="9">
        <f t="shared" si="9"/>
        <v>10.57914655</v>
      </c>
      <c r="C160" s="37" t="s">
        <v>123</v>
      </c>
      <c r="D160" s="36">
        <f t="shared" si="10"/>
        <v>0.6121802142</v>
      </c>
      <c r="E160" s="4">
        <v>0.0</v>
      </c>
      <c r="F160" s="4">
        <v>8.0</v>
      </c>
      <c r="G160" s="4">
        <f t="shared" si="6"/>
        <v>0.1666666667</v>
      </c>
      <c r="H160" s="4">
        <v>225.0</v>
      </c>
      <c r="I160" s="45">
        <f t="shared" si="7"/>
        <v>0.03333333333</v>
      </c>
      <c r="J160" s="4">
        <v>262.5</v>
      </c>
      <c r="K160" s="4">
        <v>0.237</v>
      </c>
      <c r="L160" s="4">
        <v>0.9</v>
      </c>
      <c r="M160" s="4">
        <v>0.0</v>
      </c>
    </row>
    <row r="161">
      <c r="A161" s="37" t="s">
        <v>124</v>
      </c>
      <c r="B161" s="9">
        <f t="shared" si="9"/>
        <v>10.45587699</v>
      </c>
      <c r="C161" s="37" t="s">
        <v>125</v>
      </c>
      <c r="D161" s="36">
        <f t="shared" si="10"/>
        <v>0.613811659</v>
      </c>
      <c r="E161" s="4">
        <v>0.0</v>
      </c>
      <c r="F161" s="4">
        <v>8.0</v>
      </c>
      <c r="G161" s="4">
        <f t="shared" si="6"/>
        <v>0.1666666667</v>
      </c>
      <c r="H161" s="4">
        <v>225.0</v>
      </c>
      <c r="I161" s="45">
        <f t="shared" si="7"/>
        <v>0.03333333333</v>
      </c>
      <c r="J161" s="4">
        <v>262.5</v>
      </c>
      <c r="K161" s="4">
        <v>0.237</v>
      </c>
      <c r="L161" s="4">
        <v>0.9</v>
      </c>
      <c r="M161" s="4">
        <v>0.0</v>
      </c>
    </row>
    <row r="162">
      <c r="A162" s="37" t="s">
        <v>126</v>
      </c>
      <c r="B162" s="9">
        <f t="shared" si="9"/>
        <v>10.33276555</v>
      </c>
      <c r="C162" s="37" t="s">
        <v>127</v>
      </c>
      <c r="D162" s="36">
        <f t="shared" si="10"/>
        <v>0.6154149542</v>
      </c>
      <c r="E162" s="4">
        <v>0.0</v>
      </c>
      <c r="F162" s="4">
        <v>8.0</v>
      </c>
      <c r="G162" s="4">
        <f t="shared" si="6"/>
        <v>0.1666666667</v>
      </c>
      <c r="H162" s="4">
        <v>225.0</v>
      </c>
      <c r="I162" s="45">
        <f t="shared" si="7"/>
        <v>0.03333333333</v>
      </c>
      <c r="J162" s="4">
        <v>262.5</v>
      </c>
      <c r="K162" s="4">
        <v>0.237</v>
      </c>
      <c r="L162" s="4">
        <v>0.9</v>
      </c>
      <c r="M162" s="4">
        <v>0.0</v>
      </c>
    </row>
    <row r="163">
      <c r="A163" s="37" t="s">
        <v>128</v>
      </c>
      <c r="B163" s="9">
        <f t="shared" si="9"/>
        <v>10.20981224</v>
      </c>
      <c r="C163" s="37" t="s">
        <v>129</v>
      </c>
      <c r="D163" s="36">
        <f t="shared" si="10"/>
        <v>0.6169904953</v>
      </c>
      <c r="E163" s="4">
        <v>0.0</v>
      </c>
      <c r="F163" s="4">
        <v>8.0</v>
      </c>
      <c r="G163" s="4">
        <f t="shared" si="6"/>
        <v>0.1666666667</v>
      </c>
      <c r="H163" s="4">
        <v>225.0</v>
      </c>
      <c r="I163" s="45">
        <f t="shared" si="7"/>
        <v>0.03333333333</v>
      </c>
      <c r="J163" s="4">
        <v>262.5</v>
      </c>
      <c r="K163" s="4">
        <v>0.237</v>
      </c>
      <c r="L163" s="4">
        <v>0.9</v>
      </c>
      <c r="M163" s="4">
        <v>0.0</v>
      </c>
    </row>
    <row r="164">
      <c r="A164" s="37" t="s">
        <v>130</v>
      </c>
      <c r="B164" s="9">
        <f t="shared" si="9"/>
        <v>10.08701706</v>
      </c>
      <c r="C164" s="37" t="s">
        <v>131</v>
      </c>
      <c r="D164" s="36">
        <f t="shared" si="10"/>
        <v>0.6185386696</v>
      </c>
      <c r="E164" s="4">
        <v>0.0</v>
      </c>
      <c r="F164" s="4">
        <v>8.0</v>
      </c>
      <c r="G164" s="4">
        <f t="shared" si="6"/>
        <v>0.1666666667</v>
      </c>
      <c r="H164" s="4">
        <v>225.0</v>
      </c>
      <c r="I164" s="45">
        <f t="shared" si="7"/>
        <v>0.03333333333</v>
      </c>
      <c r="J164" s="4">
        <v>262.5</v>
      </c>
      <c r="K164" s="4">
        <v>0.237</v>
      </c>
      <c r="L164" s="4">
        <v>0.9</v>
      </c>
      <c r="M164" s="4">
        <v>0.0</v>
      </c>
    </row>
    <row r="165">
      <c r="A165" s="37" t="s">
        <v>132</v>
      </c>
      <c r="B165" s="9">
        <f t="shared" si="9"/>
        <v>9.964380006</v>
      </c>
      <c r="C165" s="37" t="s">
        <v>133</v>
      </c>
      <c r="D165" s="36">
        <f t="shared" si="10"/>
        <v>0.6200598566</v>
      </c>
      <c r="E165" s="4">
        <v>0.0</v>
      </c>
      <c r="F165" s="4">
        <v>8.0</v>
      </c>
      <c r="G165" s="4">
        <f t="shared" si="6"/>
        <v>0.1666666667</v>
      </c>
      <c r="H165" s="4">
        <v>225.0</v>
      </c>
      <c r="I165" s="45">
        <f t="shared" si="7"/>
        <v>0.03333333333</v>
      </c>
      <c r="J165" s="4">
        <v>262.5</v>
      </c>
      <c r="K165" s="4">
        <v>0.237</v>
      </c>
      <c r="L165" s="4">
        <v>0.9</v>
      </c>
      <c r="M165" s="4">
        <v>0.0</v>
      </c>
    </row>
    <row r="166">
      <c r="A166" s="37" t="s">
        <v>134</v>
      </c>
      <c r="B166" s="9">
        <f t="shared" si="9"/>
        <v>9.841901077</v>
      </c>
      <c r="C166" s="37" t="s">
        <v>135</v>
      </c>
      <c r="D166" s="36">
        <f t="shared" si="10"/>
        <v>0.6215544276</v>
      </c>
      <c r="E166" s="4">
        <v>0.0</v>
      </c>
      <c r="F166" s="4">
        <v>8.0</v>
      </c>
      <c r="G166" s="4">
        <f t="shared" si="6"/>
        <v>0.1666666667</v>
      </c>
      <c r="H166" s="4">
        <v>225.0</v>
      </c>
      <c r="I166" s="45">
        <f t="shared" si="7"/>
        <v>0.03333333333</v>
      </c>
      <c r="J166" s="4">
        <v>262.5</v>
      </c>
      <c r="K166" s="4">
        <v>0.237</v>
      </c>
      <c r="L166" s="4">
        <v>0.9</v>
      </c>
      <c r="M166" s="4">
        <v>0.0</v>
      </c>
    </row>
    <row r="167">
      <c r="A167" s="37" t="s">
        <v>136</v>
      </c>
      <c r="B167" s="9">
        <f t="shared" si="9"/>
        <v>9.719580275</v>
      </c>
      <c r="C167" s="37" t="s">
        <v>137</v>
      </c>
      <c r="D167" s="36">
        <f t="shared" si="10"/>
        <v>0.6230227465</v>
      </c>
      <c r="E167" s="4">
        <v>0.0</v>
      </c>
      <c r="F167" s="4">
        <v>8.0</v>
      </c>
      <c r="G167" s="4">
        <f t="shared" si="6"/>
        <v>0.1666666667</v>
      </c>
      <c r="H167" s="4">
        <v>225.0</v>
      </c>
      <c r="I167" s="45">
        <f t="shared" si="7"/>
        <v>0.03333333333</v>
      </c>
      <c r="J167" s="4">
        <v>262.5</v>
      </c>
      <c r="K167" s="4">
        <v>0.237</v>
      </c>
      <c r="L167" s="4">
        <v>0.9</v>
      </c>
      <c r="M167" s="4">
        <v>0.0</v>
      </c>
    </row>
    <row r="168">
      <c r="A168" s="37" t="s">
        <v>138</v>
      </c>
      <c r="B168" s="9">
        <f t="shared" si="9"/>
        <v>9.5974176</v>
      </c>
      <c r="C168" s="37" t="s">
        <v>139</v>
      </c>
      <c r="D168" s="36">
        <f t="shared" si="10"/>
        <v>0.6244651697</v>
      </c>
      <c r="E168" s="4">
        <v>0.0</v>
      </c>
      <c r="F168" s="4">
        <v>8.0</v>
      </c>
      <c r="G168" s="4">
        <f t="shared" si="6"/>
        <v>0.1666666667</v>
      </c>
      <c r="H168" s="4">
        <v>225.0</v>
      </c>
      <c r="I168" s="45">
        <f t="shared" si="7"/>
        <v>0.03333333333</v>
      </c>
      <c r="J168" s="4">
        <v>262.5</v>
      </c>
      <c r="K168" s="4">
        <v>0.237</v>
      </c>
      <c r="L168" s="4">
        <v>0.9</v>
      </c>
      <c r="M168" s="4">
        <v>0.0</v>
      </c>
    </row>
    <row r="169">
      <c r="A169" s="37" t="s">
        <v>140</v>
      </c>
      <c r="B169" s="9">
        <f t="shared" si="9"/>
        <v>9.475413051</v>
      </c>
      <c r="C169" s="37" t="s">
        <v>141</v>
      </c>
      <c r="D169" s="36">
        <f t="shared" si="10"/>
        <v>0.6258820462</v>
      </c>
      <c r="E169" s="4">
        <v>0.0</v>
      </c>
      <c r="F169" s="4">
        <v>8.0</v>
      </c>
      <c r="G169" s="4">
        <f t="shared" si="6"/>
        <v>0.1666666667</v>
      </c>
      <c r="H169" s="4">
        <v>225.0</v>
      </c>
      <c r="I169" s="45">
        <f t="shared" si="7"/>
        <v>0.03333333333</v>
      </c>
      <c r="J169" s="4">
        <v>262.5</v>
      </c>
      <c r="K169" s="4">
        <v>0.237</v>
      </c>
      <c r="L169" s="4">
        <v>0.9</v>
      </c>
      <c r="M169" s="4">
        <v>0.0</v>
      </c>
    </row>
    <row r="170">
      <c r="A170" s="37" t="s">
        <v>142</v>
      </c>
      <c r="B170" s="9">
        <f t="shared" si="9"/>
        <v>9.353566631</v>
      </c>
      <c r="C170" s="37" t="s">
        <v>143</v>
      </c>
      <c r="D170" s="36">
        <f t="shared" si="10"/>
        <v>0.6272737177</v>
      </c>
      <c r="E170" s="4">
        <v>0.0</v>
      </c>
      <c r="F170" s="4">
        <v>8.0</v>
      </c>
      <c r="G170" s="4">
        <f t="shared" si="6"/>
        <v>0.1666666667</v>
      </c>
      <c r="H170" s="4">
        <v>225.0</v>
      </c>
      <c r="I170" s="45">
        <f t="shared" si="7"/>
        <v>0.03333333333</v>
      </c>
      <c r="J170" s="4">
        <v>262.5</v>
      </c>
      <c r="K170" s="4">
        <v>0.237</v>
      </c>
      <c r="L170" s="4">
        <v>0.9</v>
      </c>
      <c r="M170" s="4">
        <v>0.0</v>
      </c>
    </row>
    <row r="171">
      <c r="A171" s="37" t="s">
        <v>144</v>
      </c>
      <c r="B171" s="9">
        <f t="shared" si="9"/>
        <v>9.231878337</v>
      </c>
      <c r="C171" s="37" t="s">
        <v>145</v>
      </c>
      <c r="D171" s="36">
        <f t="shared" si="10"/>
        <v>0.6286405188</v>
      </c>
      <c r="E171" s="4">
        <v>0.0</v>
      </c>
      <c r="F171" s="4">
        <v>8.0</v>
      </c>
      <c r="G171" s="4">
        <f t="shared" si="6"/>
        <v>0.1666666667</v>
      </c>
      <c r="H171" s="4">
        <v>225.0</v>
      </c>
      <c r="I171" s="45">
        <f t="shared" si="7"/>
        <v>0.03333333333</v>
      </c>
      <c r="J171" s="4">
        <v>262.5</v>
      </c>
      <c r="K171" s="4">
        <v>0.237</v>
      </c>
      <c r="L171" s="4">
        <v>0.9</v>
      </c>
      <c r="M171" s="4">
        <v>0.0</v>
      </c>
    </row>
    <row r="172">
      <c r="A172" s="37" t="s">
        <v>146</v>
      </c>
      <c r="B172" s="9">
        <f t="shared" si="9"/>
        <v>9.110348171</v>
      </c>
      <c r="C172" s="37" t="s">
        <v>147</v>
      </c>
      <c r="D172" s="36">
        <f t="shared" si="10"/>
        <v>0.6299827773</v>
      </c>
      <c r="E172" s="4">
        <v>0.0</v>
      </c>
      <c r="F172" s="4">
        <v>8.0</v>
      </c>
      <c r="G172" s="4">
        <f t="shared" si="6"/>
        <v>0.1666666667</v>
      </c>
      <c r="H172" s="4">
        <v>225.0</v>
      </c>
      <c r="I172" s="45">
        <f t="shared" si="7"/>
        <v>0.03333333333</v>
      </c>
      <c r="J172" s="4">
        <v>262.5</v>
      </c>
      <c r="K172" s="4">
        <v>0.237</v>
      </c>
      <c r="L172" s="4">
        <v>0.9</v>
      </c>
      <c r="M172" s="4">
        <v>0.0</v>
      </c>
    </row>
    <row r="173">
      <c r="A173" s="37" t="s">
        <v>148</v>
      </c>
      <c r="B173" s="9">
        <f t="shared" si="9"/>
        <v>8.988976132</v>
      </c>
      <c r="C173" s="37" t="s">
        <v>149</v>
      </c>
      <c r="D173" s="36">
        <f t="shared" si="10"/>
        <v>0.6313008141</v>
      </c>
      <c r="E173" s="4">
        <v>0.0</v>
      </c>
      <c r="F173" s="4">
        <v>8.0</v>
      </c>
      <c r="G173" s="4">
        <f t="shared" si="6"/>
        <v>0.1666666667</v>
      </c>
      <c r="H173" s="4">
        <v>225.0</v>
      </c>
      <c r="I173" s="45">
        <f t="shared" si="7"/>
        <v>0.03333333333</v>
      </c>
      <c r="J173" s="4">
        <v>262.5</v>
      </c>
      <c r="K173" s="4">
        <v>0.237</v>
      </c>
      <c r="L173" s="4">
        <v>0.9</v>
      </c>
      <c r="M173" s="4">
        <v>0.0</v>
      </c>
    </row>
    <row r="174">
      <c r="A174" s="37" t="s">
        <v>150</v>
      </c>
      <c r="B174" s="9">
        <f t="shared" si="9"/>
        <v>8.867762221</v>
      </c>
      <c r="C174" s="37" t="s">
        <v>151</v>
      </c>
      <c r="D174" s="36">
        <f t="shared" si="10"/>
        <v>0.6325949434</v>
      </c>
      <c r="E174" s="4">
        <v>0.0</v>
      </c>
      <c r="F174" s="4">
        <v>8.0</v>
      </c>
      <c r="G174" s="4">
        <f t="shared" si="6"/>
        <v>0.1666666667</v>
      </c>
      <c r="H174" s="4">
        <v>225.0</v>
      </c>
      <c r="I174" s="45">
        <f t="shared" si="7"/>
        <v>0.03333333333</v>
      </c>
      <c r="J174" s="4">
        <v>262.5</v>
      </c>
      <c r="K174" s="4">
        <v>0.237</v>
      </c>
      <c r="L174" s="4">
        <v>0.9</v>
      </c>
      <c r="M174" s="4">
        <v>0.0</v>
      </c>
    </row>
    <row r="175">
      <c r="A175" s="37" t="s">
        <v>152</v>
      </c>
      <c r="B175" s="9">
        <f t="shared" si="9"/>
        <v>8.746706438</v>
      </c>
      <c r="C175" s="37" t="s">
        <v>153</v>
      </c>
      <c r="D175" s="36">
        <f t="shared" si="10"/>
        <v>0.6338654729</v>
      </c>
      <c r="E175" s="4">
        <v>0.0</v>
      </c>
      <c r="F175" s="4">
        <v>8.0</v>
      </c>
      <c r="G175" s="4">
        <f t="shared" si="6"/>
        <v>0.1666666667</v>
      </c>
      <c r="H175" s="4">
        <v>225.0</v>
      </c>
      <c r="I175" s="45">
        <f t="shared" si="7"/>
        <v>0.03333333333</v>
      </c>
      <c r="J175" s="4">
        <v>262.5</v>
      </c>
      <c r="K175" s="4">
        <v>0.237</v>
      </c>
      <c r="L175" s="4">
        <v>0.9</v>
      </c>
      <c r="M175" s="4">
        <v>0.0</v>
      </c>
    </row>
    <row r="176">
      <c r="A176" s="37" t="s">
        <v>154</v>
      </c>
      <c r="B176" s="9">
        <f t="shared" si="9"/>
        <v>8.625808783</v>
      </c>
      <c r="C176" s="37" t="s">
        <v>155</v>
      </c>
      <c r="D176" s="36">
        <f t="shared" si="10"/>
        <v>0.6351127038</v>
      </c>
      <c r="E176" s="4">
        <v>0.0</v>
      </c>
      <c r="F176" s="4">
        <v>8.0</v>
      </c>
      <c r="G176" s="4">
        <f t="shared" si="6"/>
        <v>0.1666666667</v>
      </c>
      <c r="H176" s="4">
        <v>225.0</v>
      </c>
      <c r="I176" s="45">
        <f t="shared" si="7"/>
        <v>0.03333333333</v>
      </c>
      <c r="J176" s="4">
        <v>262.5</v>
      </c>
      <c r="K176" s="4">
        <v>0.237</v>
      </c>
      <c r="L176" s="4">
        <v>0.9</v>
      </c>
      <c r="M176" s="4">
        <v>0.0</v>
      </c>
    </row>
    <row r="177">
      <c r="A177" s="37" t="s">
        <v>156</v>
      </c>
      <c r="B177" s="9">
        <f t="shared" si="9"/>
        <v>8.505069256</v>
      </c>
      <c r="C177" s="37" t="s">
        <v>157</v>
      </c>
      <c r="D177" s="36">
        <f t="shared" si="10"/>
        <v>0.6363369311</v>
      </c>
      <c r="E177" s="4">
        <v>0.0</v>
      </c>
      <c r="F177" s="4">
        <v>8.0</v>
      </c>
      <c r="G177" s="4">
        <f t="shared" si="6"/>
        <v>0.1666666667</v>
      </c>
      <c r="H177" s="4">
        <v>225.0</v>
      </c>
      <c r="I177" s="45">
        <f t="shared" si="7"/>
        <v>0.03333333333</v>
      </c>
      <c r="J177" s="4">
        <v>262.5</v>
      </c>
      <c r="K177" s="4">
        <v>0.237</v>
      </c>
      <c r="L177" s="4">
        <v>0.9</v>
      </c>
      <c r="M177" s="4">
        <v>0.0</v>
      </c>
    </row>
    <row r="178">
      <c r="A178" s="37" t="s">
        <v>158</v>
      </c>
      <c r="B178" s="9">
        <f t="shared" si="9"/>
        <v>8.384487857</v>
      </c>
      <c r="C178" s="37" t="s">
        <v>159</v>
      </c>
      <c r="D178" s="36">
        <f t="shared" si="10"/>
        <v>0.6375384434</v>
      </c>
      <c r="E178" s="4">
        <v>0.0</v>
      </c>
      <c r="F178" s="4">
        <v>8.0</v>
      </c>
      <c r="G178" s="4">
        <f t="shared" si="6"/>
        <v>0.1666666667</v>
      </c>
      <c r="H178" s="4">
        <v>225.0</v>
      </c>
      <c r="I178" s="45">
        <f t="shared" si="7"/>
        <v>0.03333333333</v>
      </c>
      <c r="J178" s="4">
        <v>262.5</v>
      </c>
      <c r="K178" s="4">
        <v>0.237</v>
      </c>
      <c r="L178" s="4">
        <v>0.9</v>
      </c>
      <c r="M178" s="4">
        <v>0.0</v>
      </c>
    </row>
    <row r="179">
      <c r="A179" s="37" t="s">
        <v>160</v>
      </c>
      <c r="B179" s="9">
        <f t="shared" si="9"/>
        <v>8.264064586</v>
      </c>
      <c r="C179" s="37" t="s">
        <v>161</v>
      </c>
      <c r="D179" s="36">
        <f t="shared" si="10"/>
        <v>0.6387175236</v>
      </c>
      <c r="E179" s="4">
        <v>0.0</v>
      </c>
      <c r="F179" s="4">
        <v>8.0</v>
      </c>
      <c r="G179" s="4">
        <f t="shared" si="6"/>
        <v>0.1666666667</v>
      </c>
      <c r="H179" s="4">
        <v>225.0</v>
      </c>
      <c r="I179" s="45">
        <f t="shared" si="7"/>
        <v>0.03333333333</v>
      </c>
      <c r="J179" s="4">
        <v>262.5</v>
      </c>
      <c r="K179" s="4">
        <v>0.237</v>
      </c>
      <c r="L179" s="4">
        <v>0.9</v>
      </c>
      <c r="M179" s="4">
        <v>0.0</v>
      </c>
    </row>
    <row r="180">
      <c r="A180" s="37" t="s">
        <v>162</v>
      </c>
      <c r="B180" s="9">
        <f t="shared" si="9"/>
        <v>8.143799445</v>
      </c>
      <c r="C180" s="37" t="s">
        <v>163</v>
      </c>
      <c r="D180" s="36">
        <f t="shared" si="10"/>
        <v>0.6398744482</v>
      </c>
      <c r="E180" s="4">
        <v>0.0</v>
      </c>
      <c r="F180" s="4">
        <v>8.0</v>
      </c>
      <c r="G180" s="4">
        <f t="shared" si="6"/>
        <v>0.1666666667</v>
      </c>
      <c r="H180" s="4">
        <v>225.0</v>
      </c>
      <c r="I180" s="45">
        <f t="shared" si="7"/>
        <v>0.03333333333</v>
      </c>
      <c r="J180" s="4">
        <v>262.5</v>
      </c>
      <c r="K180" s="4">
        <v>0.237</v>
      </c>
      <c r="L180" s="4">
        <v>0.9</v>
      </c>
      <c r="M180" s="4">
        <v>0.0</v>
      </c>
    </row>
    <row r="181">
      <c r="A181" s="37" t="s">
        <v>164</v>
      </c>
      <c r="B181" s="9">
        <f t="shared" si="9"/>
        <v>8.023692431</v>
      </c>
      <c r="C181" s="37" t="s">
        <v>165</v>
      </c>
      <c r="D181" s="36">
        <f t="shared" si="10"/>
        <v>0.6410094883</v>
      </c>
      <c r="E181" s="4">
        <v>0.0</v>
      </c>
      <c r="F181" s="4">
        <v>8.0</v>
      </c>
      <c r="G181" s="4">
        <f t="shared" si="6"/>
        <v>0.1666666667</v>
      </c>
      <c r="H181" s="4">
        <v>225.0</v>
      </c>
      <c r="I181" s="45">
        <f t="shared" si="7"/>
        <v>0.03333333333</v>
      </c>
      <c r="J181" s="4">
        <v>262.5</v>
      </c>
      <c r="K181" s="4">
        <v>0.237</v>
      </c>
      <c r="L181" s="4">
        <v>0.9</v>
      </c>
      <c r="M181" s="4">
        <v>0.0</v>
      </c>
    </row>
    <row r="182">
      <c r="A182" s="37" t="s">
        <v>166</v>
      </c>
      <c r="B182" s="9">
        <f t="shared" si="9"/>
        <v>7.903743547</v>
      </c>
      <c r="C182" s="37" t="s">
        <v>167</v>
      </c>
      <c r="D182" s="36">
        <f t="shared" si="10"/>
        <v>0.6421229088</v>
      </c>
      <c r="E182" s="4">
        <v>0.0</v>
      </c>
      <c r="F182" s="4">
        <v>8.0</v>
      </c>
      <c r="G182" s="4">
        <f t="shared" si="6"/>
        <v>0.1666666667</v>
      </c>
      <c r="H182" s="4">
        <v>225.0</v>
      </c>
      <c r="I182" s="45">
        <f t="shared" si="7"/>
        <v>0.03333333333</v>
      </c>
      <c r="J182" s="4">
        <v>262.5</v>
      </c>
      <c r="K182" s="4">
        <v>0.237</v>
      </c>
      <c r="L182" s="4">
        <v>0.9</v>
      </c>
      <c r="M182" s="4">
        <v>0.0</v>
      </c>
    </row>
    <row r="183">
      <c r="A183" s="37" t="s">
        <v>168</v>
      </c>
      <c r="B183" s="9">
        <f t="shared" si="9"/>
        <v>7.783952791</v>
      </c>
      <c r="C183" s="37" t="s">
        <v>169</v>
      </c>
      <c r="D183" s="36">
        <f t="shared" si="10"/>
        <v>0.6432149693</v>
      </c>
      <c r="E183" s="4">
        <v>0.0</v>
      </c>
      <c r="F183" s="4">
        <v>8.0</v>
      </c>
      <c r="G183" s="4">
        <f t="shared" si="6"/>
        <v>0.1666666667</v>
      </c>
      <c r="H183" s="4">
        <v>225.0</v>
      </c>
      <c r="I183" s="45">
        <f t="shared" si="7"/>
        <v>0.03333333333</v>
      </c>
      <c r="J183" s="4">
        <v>262.5</v>
      </c>
      <c r="K183" s="4">
        <v>0.237</v>
      </c>
      <c r="L183" s="4">
        <v>0.9</v>
      </c>
      <c r="M183" s="4">
        <v>0.0</v>
      </c>
    </row>
    <row r="184">
      <c r="A184" s="37" t="s">
        <v>170</v>
      </c>
      <c r="B184" s="9">
        <f t="shared" si="9"/>
        <v>7.664320165</v>
      </c>
      <c r="C184" s="37" t="s">
        <v>171</v>
      </c>
      <c r="D184" s="36">
        <f t="shared" si="10"/>
        <v>0.6442859237</v>
      </c>
      <c r="E184" s="4">
        <v>0.0</v>
      </c>
      <c r="F184" s="4">
        <v>8.0</v>
      </c>
      <c r="G184" s="4">
        <f t="shared" si="6"/>
        <v>0.1666666667</v>
      </c>
      <c r="H184" s="4">
        <v>225.0</v>
      </c>
      <c r="I184" s="45">
        <f t="shared" si="7"/>
        <v>0.03333333333</v>
      </c>
      <c r="J184" s="4">
        <v>262.5</v>
      </c>
      <c r="K184" s="4">
        <v>0.237</v>
      </c>
      <c r="L184" s="4">
        <v>0.9</v>
      </c>
      <c r="M184" s="4">
        <v>0.0</v>
      </c>
    </row>
    <row r="185">
      <c r="A185" s="37" t="s">
        <v>172</v>
      </c>
      <c r="B185" s="9">
        <f t="shared" si="9"/>
        <v>7.544845667</v>
      </c>
      <c r="C185" s="37" t="s">
        <v>173</v>
      </c>
      <c r="D185" s="36">
        <f t="shared" si="10"/>
        <v>0.6453360206</v>
      </c>
      <c r="E185" s="4">
        <v>0.0</v>
      </c>
      <c r="F185" s="4">
        <v>8.0</v>
      </c>
      <c r="G185" s="4">
        <f t="shared" si="6"/>
        <v>0.1666666667</v>
      </c>
      <c r="H185" s="4">
        <v>225.0</v>
      </c>
      <c r="I185" s="45">
        <f t="shared" si="7"/>
        <v>0.03333333333</v>
      </c>
      <c r="J185" s="4">
        <v>262.5</v>
      </c>
      <c r="K185" s="4">
        <v>0.237</v>
      </c>
      <c r="L185" s="4">
        <v>0.9</v>
      </c>
      <c r="M185" s="4">
        <v>0.0</v>
      </c>
    </row>
    <row r="186">
      <c r="A186" s="37" t="s">
        <v>174</v>
      </c>
      <c r="B186" s="9">
        <f t="shared" si="9"/>
        <v>7.425529299</v>
      </c>
      <c r="C186" s="37" t="s">
        <v>175</v>
      </c>
      <c r="D186" s="36">
        <f t="shared" si="10"/>
        <v>0.6463655031</v>
      </c>
      <c r="E186" s="4">
        <v>0.0</v>
      </c>
      <c r="F186" s="4">
        <v>8.0</v>
      </c>
      <c r="G186" s="4">
        <f t="shared" si="6"/>
        <v>0.1666666667</v>
      </c>
      <c r="H186" s="4">
        <v>225.0</v>
      </c>
      <c r="I186" s="45">
        <f t="shared" si="7"/>
        <v>0.03333333333</v>
      </c>
      <c r="J186" s="4">
        <v>262.5</v>
      </c>
      <c r="K186" s="4">
        <v>0.237</v>
      </c>
      <c r="L186" s="4">
        <v>0.9</v>
      </c>
      <c r="M186" s="4">
        <v>0.0</v>
      </c>
    </row>
    <row r="187">
      <c r="A187" s="37" t="s">
        <v>176</v>
      </c>
      <c r="B187" s="9">
        <f t="shared" si="9"/>
        <v>7.306371061</v>
      </c>
      <c r="C187" s="37" t="s">
        <v>177</v>
      </c>
      <c r="D187" s="36">
        <f t="shared" si="10"/>
        <v>0.6473746092</v>
      </c>
      <c r="E187" s="4">
        <v>0.0</v>
      </c>
      <c r="F187" s="4">
        <v>8.0</v>
      </c>
      <c r="G187" s="4">
        <f t="shared" si="6"/>
        <v>0.1666666667</v>
      </c>
      <c r="H187" s="4">
        <v>225.0</v>
      </c>
      <c r="I187" s="45">
        <f t="shared" si="7"/>
        <v>0.03333333333</v>
      </c>
      <c r="J187" s="4">
        <v>262.5</v>
      </c>
      <c r="K187" s="4">
        <v>0.237</v>
      </c>
      <c r="L187" s="4">
        <v>0.9</v>
      </c>
      <c r="M187" s="4">
        <v>0.0</v>
      </c>
    </row>
    <row r="188">
      <c r="A188" s="37" t="s">
        <v>178</v>
      </c>
      <c r="B188" s="9">
        <f t="shared" si="9"/>
        <v>7.187370952</v>
      </c>
      <c r="C188" s="37" t="s">
        <v>179</v>
      </c>
      <c r="D188" s="36">
        <f t="shared" si="10"/>
        <v>0.6483635717</v>
      </c>
      <c r="E188" s="4">
        <v>0.0</v>
      </c>
      <c r="F188" s="4">
        <v>8.0</v>
      </c>
      <c r="G188" s="4">
        <f t="shared" si="6"/>
        <v>0.1666666667</v>
      </c>
      <c r="H188" s="4">
        <v>225.0</v>
      </c>
      <c r="I188" s="45">
        <f t="shared" si="7"/>
        <v>0.03333333333</v>
      </c>
      <c r="J188" s="4">
        <v>262.5</v>
      </c>
      <c r="K188" s="4">
        <v>0.237</v>
      </c>
      <c r="L188" s="4">
        <v>0.9</v>
      </c>
      <c r="M188" s="4">
        <v>0.0</v>
      </c>
    </row>
    <row r="189">
      <c r="A189" s="37" t="s">
        <v>180</v>
      </c>
      <c r="B189" s="9">
        <f t="shared" si="9"/>
        <v>7.068528973</v>
      </c>
      <c r="C189" s="37" t="s">
        <v>181</v>
      </c>
      <c r="D189" s="36">
        <f t="shared" si="10"/>
        <v>0.6493326183</v>
      </c>
      <c r="E189" s="4">
        <v>0.0</v>
      </c>
      <c r="F189" s="4">
        <v>8.0</v>
      </c>
      <c r="G189" s="4">
        <f t="shared" si="6"/>
        <v>0.1666666667</v>
      </c>
      <c r="H189" s="4">
        <v>225.0</v>
      </c>
      <c r="I189" s="45">
        <f t="shared" si="7"/>
        <v>0.03333333333</v>
      </c>
      <c r="J189" s="4">
        <v>262.5</v>
      </c>
      <c r="K189" s="4">
        <v>0.237</v>
      </c>
      <c r="L189" s="4">
        <v>0.9</v>
      </c>
      <c r="M189" s="4">
        <v>0.0</v>
      </c>
    </row>
    <row r="190">
      <c r="A190" s="37" t="s">
        <v>182</v>
      </c>
      <c r="B190" s="9">
        <f t="shared" si="9"/>
        <v>6.949845124</v>
      </c>
      <c r="C190" s="37" t="s">
        <v>183</v>
      </c>
      <c r="D190" s="36">
        <f t="shared" si="10"/>
        <v>0.6502819718</v>
      </c>
      <c r="E190" s="4">
        <v>0.0</v>
      </c>
      <c r="F190" s="4">
        <v>8.0</v>
      </c>
      <c r="G190" s="4">
        <f t="shared" si="6"/>
        <v>0.1666666667</v>
      </c>
      <c r="H190" s="4">
        <v>225.0</v>
      </c>
      <c r="I190" s="45">
        <f t="shared" si="7"/>
        <v>0.03333333333</v>
      </c>
      <c r="J190" s="4">
        <v>262.5</v>
      </c>
      <c r="K190" s="4">
        <v>0.237</v>
      </c>
      <c r="L190" s="4">
        <v>0.9</v>
      </c>
      <c r="M190" s="4">
        <v>0.0</v>
      </c>
    </row>
    <row r="191">
      <c r="A191" s="37" t="s">
        <v>184</v>
      </c>
      <c r="B191" s="9">
        <f t="shared" si="9"/>
        <v>6.831319404</v>
      </c>
      <c r="C191" s="37" t="s">
        <v>185</v>
      </c>
      <c r="D191" s="36">
        <f t="shared" si="10"/>
        <v>0.6512118501</v>
      </c>
      <c r="E191" s="4">
        <v>0.0</v>
      </c>
      <c r="F191" s="4">
        <v>8.0</v>
      </c>
      <c r="G191" s="4">
        <f t="shared" si="6"/>
        <v>0.1666666667</v>
      </c>
      <c r="H191" s="4">
        <v>225.0</v>
      </c>
      <c r="I191" s="45">
        <f t="shared" si="7"/>
        <v>0.03333333333</v>
      </c>
      <c r="J191" s="4">
        <v>262.5</v>
      </c>
      <c r="K191" s="4">
        <v>0.237</v>
      </c>
      <c r="L191" s="4">
        <v>0.9</v>
      </c>
      <c r="M191" s="4">
        <v>0.0</v>
      </c>
    </row>
    <row r="192">
      <c r="A192" s="37" t="s">
        <v>186</v>
      </c>
      <c r="B192" s="9">
        <f t="shared" si="9"/>
        <v>6.712951815</v>
      </c>
      <c r="C192" s="37" t="s">
        <v>187</v>
      </c>
      <c r="D192" s="36">
        <f t="shared" si="10"/>
        <v>0.6521224663</v>
      </c>
      <c r="E192" s="4">
        <v>0.0</v>
      </c>
      <c r="F192" s="4">
        <v>8.0</v>
      </c>
      <c r="G192" s="4">
        <f t="shared" si="6"/>
        <v>0.1666666667</v>
      </c>
      <c r="H192" s="4">
        <v>225.0</v>
      </c>
      <c r="I192" s="45">
        <f t="shared" si="7"/>
        <v>0.03333333333</v>
      </c>
      <c r="J192" s="4">
        <v>262.5</v>
      </c>
      <c r="K192" s="4">
        <v>0.237</v>
      </c>
      <c r="L192" s="4">
        <v>0.9</v>
      </c>
      <c r="M192" s="4">
        <v>0.0</v>
      </c>
    </row>
    <row r="193">
      <c r="A193" s="37" t="s">
        <v>188</v>
      </c>
      <c r="B193" s="9">
        <f t="shared" si="9"/>
        <v>6.594742357</v>
      </c>
      <c r="C193" s="37" t="s">
        <v>189</v>
      </c>
      <c r="D193" s="36">
        <f t="shared" si="10"/>
        <v>0.6530140288</v>
      </c>
      <c r="E193" s="4">
        <v>0.0</v>
      </c>
      <c r="F193" s="4">
        <v>8.0</v>
      </c>
      <c r="G193" s="4">
        <f t="shared" si="6"/>
        <v>0.1666666667</v>
      </c>
      <c r="H193" s="4">
        <v>225.0</v>
      </c>
      <c r="I193" s="45">
        <f t="shared" si="7"/>
        <v>0.03333333333</v>
      </c>
      <c r="J193" s="4">
        <v>262.5</v>
      </c>
      <c r="K193" s="4">
        <v>0.237</v>
      </c>
      <c r="L193" s="4">
        <v>0.9</v>
      </c>
      <c r="M193" s="4">
        <v>0.0</v>
      </c>
    </row>
    <row r="194">
      <c r="A194" s="37" t="s">
        <v>190</v>
      </c>
      <c r="B194" s="9">
        <f t="shared" si="9"/>
        <v>6.476691028</v>
      </c>
      <c r="C194" s="37" t="s">
        <v>191</v>
      </c>
      <c r="D194" s="36">
        <f t="shared" si="10"/>
        <v>0.6538867413</v>
      </c>
      <c r="E194" s="4">
        <v>0.0</v>
      </c>
      <c r="F194" s="4">
        <v>8.0</v>
      </c>
      <c r="G194" s="4">
        <f t="shared" si="6"/>
        <v>0.1666666667</v>
      </c>
      <c r="H194" s="4">
        <v>225.0</v>
      </c>
      <c r="I194" s="45">
        <f t="shared" si="7"/>
        <v>0.03333333333</v>
      </c>
      <c r="J194" s="4">
        <v>262.5</v>
      </c>
      <c r="K194" s="4">
        <v>0.237</v>
      </c>
      <c r="L194" s="4">
        <v>0.9</v>
      </c>
      <c r="M194" s="4">
        <v>0.0</v>
      </c>
    </row>
    <row r="195">
      <c r="A195" s="37" t="s">
        <v>192</v>
      </c>
      <c r="B195" s="9">
        <f t="shared" si="9"/>
        <v>6.358797831</v>
      </c>
      <c r="C195" s="37" t="s">
        <v>193</v>
      </c>
      <c r="D195" s="36">
        <f t="shared" si="10"/>
        <v>0.6547408031</v>
      </c>
      <c r="E195" s="4">
        <v>0.0</v>
      </c>
      <c r="F195" s="4">
        <v>8.0</v>
      </c>
      <c r="G195" s="4">
        <f t="shared" si="6"/>
        <v>0.1666666667</v>
      </c>
      <c r="H195" s="4">
        <v>225.0</v>
      </c>
      <c r="I195" s="45">
        <f t="shared" si="7"/>
        <v>0.03333333333</v>
      </c>
      <c r="J195" s="4">
        <v>262.5</v>
      </c>
      <c r="K195" s="4">
        <v>0.237</v>
      </c>
      <c r="L195" s="4">
        <v>0.9</v>
      </c>
      <c r="M195" s="4">
        <v>0.0</v>
      </c>
    </row>
    <row r="196">
      <c r="A196" s="37" t="s">
        <v>194</v>
      </c>
      <c r="B196" s="9">
        <f t="shared" si="9"/>
        <v>6.241062764</v>
      </c>
      <c r="C196" s="37" t="s">
        <v>195</v>
      </c>
      <c r="D196" s="36">
        <f t="shared" si="10"/>
        <v>0.6555764088</v>
      </c>
      <c r="E196" s="4">
        <v>0.0</v>
      </c>
      <c r="F196" s="4">
        <v>8.0</v>
      </c>
      <c r="G196" s="4">
        <f t="shared" si="6"/>
        <v>0.1666666667</v>
      </c>
      <c r="H196" s="4">
        <v>225.0</v>
      </c>
      <c r="I196" s="45">
        <f t="shared" si="7"/>
        <v>0.03333333333</v>
      </c>
      <c r="J196" s="4">
        <v>262.5</v>
      </c>
      <c r="K196" s="4">
        <v>0.237</v>
      </c>
      <c r="L196" s="4">
        <v>0.9</v>
      </c>
      <c r="M196" s="4">
        <v>0.0</v>
      </c>
    </row>
    <row r="197">
      <c r="A197" s="37" t="s">
        <v>196</v>
      </c>
      <c r="B197" s="9">
        <f t="shared" si="9"/>
        <v>6.123485828</v>
      </c>
      <c r="C197" s="37" t="s">
        <v>197</v>
      </c>
      <c r="D197" s="36">
        <f t="shared" si="10"/>
        <v>0.6563937488</v>
      </c>
      <c r="E197" s="4">
        <v>0.0</v>
      </c>
      <c r="F197" s="4">
        <v>8.0</v>
      </c>
      <c r="G197" s="4">
        <f t="shared" si="6"/>
        <v>0.1666666667</v>
      </c>
      <c r="H197" s="4">
        <v>225.0</v>
      </c>
      <c r="I197" s="45">
        <f t="shared" si="7"/>
        <v>0.03333333333</v>
      </c>
      <c r="J197" s="4">
        <v>262.5</v>
      </c>
      <c r="K197" s="4">
        <v>0.237</v>
      </c>
      <c r="L197" s="4">
        <v>0.9</v>
      </c>
      <c r="M197" s="4">
        <v>0.0</v>
      </c>
    </row>
    <row r="198">
      <c r="A198" s="37" t="s">
        <v>198</v>
      </c>
      <c r="B198" s="9">
        <f t="shared" si="9"/>
        <v>6.006067023</v>
      </c>
      <c r="C198" s="37" t="s">
        <v>199</v>
      </c>
      <c r="D198" s="36">
        <f t="shared" si="10"/>
        <v>0.6571930091</v>
      </c>
      <c r="E198" s="4">
        <v>0.0</v>
      </c>
      <c r="F198" s="4">
        <v>8.0</v>
      </c>
      <c r="G198" s="4">
        <f t="shared" si="6"/>
        <v>0.1666666667</v>
      </c>
      <c r="H198" s="4">
        <v>225.0</v>
      </c>
      <c r="I198" s="45">
        <f t="shared" si="7"/>
        <v>0.03333333333</v>
      </c>
      <c r="J198" s="4">
        <v>262.5</v>
      </c>
      <c r="K198" s="4">
        <v>0.237</v>
      </c>
      <c r="L198" s="4">
        <v>0.9</v>
      </c>
      <c r="M198" s="4">
        <v>0.0</v>
      </c>
    </row>
    <row r="199">
      <c r="A199" s="37" t="s">
        <v>200</v>
      </c>
      <c r="B199" s="9">
        <f t="shared" si="9"/>
        <v>5.888806349</v>
      </c>
      <c r="C199" s="37" t="s">
        <v>201</v>
      </c>
      <c r="D199" s="36">
        <f t="shared" si="10"/>
        <v>0.6579743714</v>
      </c>
      <c r="E199" s="4">
        <v>0.0</v>
      </c>
      <c r="F199" s="4">
        <v>8.0</v>
      </c>
      <c r="G199" s="4">
        <f t="shared" si="6"/>
        <v>0.1666666667</v>
      </c>
      <c r="H199" s="4">
        <v>225.0</v>
      </c>
      <c r="I199" s="45">
        <f t="shared" si="7"/>
        <v>0.03333333333</v>
      </c>
      <c r="J199" s="4">
        <v>262.5</v>
      </c>
      <c r="K199" s="4">
        <v>0.237</v>
      </c>
      <c r="L199" s="4">
        <v>0.9</v>
      </c>
      <c r="M199" s="4">
        <v>0.0</v>
      </c>
    </row>
    <row r="200">
      <c r="A200" s="37" t="s">
        <v>202</v>
      </c>
      <c r="B200" s="9">
        <f t="shared" si="9"/>
        <v>5.771703806</v>
      </c>
      <c r="C200" s="37" t="s">
        <v>203</v>
      </c>
      <c r="D200" s="36">
        <f t="shared" si="10"/>
        <v>0.6587380132</v>
      </c>
      <c r="E200" s="4">
        <v>0.0</v>
      </c>
      <c r="F200" s="4">
        <v>8.0</v>
      </c>
      <c r="G200" s="4">
        <f t="shared" si="6"/>
        <v>0.1666666667</v>
      </c>
      <c r="H200" s="4">
        <v>225.0</v>
      </c>
      <c r="I200" s="45">
        <f t="shared" si="7"/>
        <v>0.03333333333</v>
      </c>
      <c r="J200" s="4">
        <v>262.5</v>
      </c>
      <c r="K200" s="4">
        <v>0.237</v>
      </c>
      <c r="L200" s="4">
        <v>0.9</v>
      </c>
      <c r="M200" s="4">
        <v>0.0</v>
      </c>
    </row>
    <row r="201">
      <c r="A201" s="37" t="s">
        <v>204</v>
      </c>
      <c r="B201" s="9">
        <f t="shared" si="9"/>
        <v>5.654759395</v>
      </c>
      <c r="C201" s="37" t="s">
        <v>205</v>
      </c>
      <c r="D201" s="36">
        <f t="shared" si="10"/>
        <v>0.6594841081</v>
      </c>
      <c r="E201" s="4">
        <v>0.0</v>
      </c>
      <c r="F201" s="4">
        <v>8.0</v>
      </c>
      <c r="G201" s="4">
        <f t="shared" si="6"/>
        <v>0.1666666667</v>
      </c>
      <c r="H201" s="4">
        <v>225.0</v>
      </c>
      <c r="I201" s="45">
        <f t="shared" si="7"/>
        <v>0.03333333333</v>
      </c>
      <c r="J201" s="4">
        <v>262.5</v>
      </c>
      <c r="K201" s="4">
        <v>0.237</v>
      </c>
      <c r="L201" s="4">
        <v>0.9</v>
      </c>
      <c r="M201" s="4">
        <v>0.0</v>
      </c>
    </row>
    <row r="202">
      <c r="A202" s="37" t="s">
        <v>206</v>
      </c>
      <c r="B202" s="9">
        <f t="shared" si="9"/>
        <v>5.537973116</v>
      </c>
      <c r="C202" s="37" t="s">
        <v>207</v>
      </c>
      <c r="D202" s="36">
        <f t="shared" si="10"/>
        <v>0.6602128252</v>
      </c>
      <c r="E202" s="4">
        <v>0.0</v>
      </c>
      <c r="F202" s="4">
        <v>8.0</v>
      </c>
      <c r="G202" s="4">
        <f t="shared" si="6"/>
        <v>0.1666666667</v>
      </c>
      <c r="H202" s="4">
        <v>225.0</v>
      </c>
      <c r="I202" s="45">
        <f t="shared" si="7"/>
        <v>0.03333333333</v>
      </c>
      <c r="J202" s="4">
        <v>262.5</v>
      </c>
      <c r="K202" s="4">
        <v>0.237</v>
      </c>
      <c r="L202" s="4">
        <v>0.9</v>
      </c>
      <c r="M202" s="4">
        <v>0.0</v>
      </c>
    </row>
    <row r="203">
      <c r="A203" s="37" t="s">
        <v>208</v>
      </c>
      <c r="B203" s="9">
        <f t="shared" si="9"/>
        <v>5.421344968</v>
      </c>
      <c r="C203" s="37" t="s">
        <v>209</v>
      </c>
      <c r="D203" s="36">
        <f t="shared" si="10"/>
        <v>0.6609243301</v>
      </c>
      <c r="E203" s="4">
        <v>0.0</v>
      </c>
      <c r="F203" s="4">
        <v>8.0</v>
      </c>
      <c r="G203" s="4">
        <f t="shared" si="6"/>
        <v>0.1666666667</v>
      </c>
      <c r="H203" s="4">
        <v>225.0</v>
      </c>
      <c r="I203" s="45">
        <f t="shared" si="7"/>
        <v>0.03333333333</v>
      </c>
      <c r="J203" s="4">
        <v>262.5</v>
      </c>
      <c r="K203" s="4">
        <v>0.237</v>
      </c>
      <c r="L203" s="4">
        <v>0.9</v>
      </c>
      <c r="M203" s="4">
        <v>0.0</v>
      </c>
    </row>
    <row r="204">
      <c r="A204" s="37" t="s">
        <v>210</v>
      </c>
      <c r="B204" s="9">
        <f t="shared" si="9"/>
        <v>5.304874952</v>
      </c>
      <c r="C204" s="37" t="s">
        <v>211</v>
      </c>
      <c r="D204" s="36">
        <f t="shared" si="10"/>
        <v>0.6616187842</v>
      </c>
      <c r="E204" s="4">
        <v>0.0</v>
      </c>
      <c r="F204" s="4">
        <v>8.0</v>
      </c>
      <c r="G204" s="4">
        <f t="shared" si="6"/>
        <v>0.1666666667</v>
      </c>
      <c r="H204" s="4">
        <v>225.0</v>
      </c>
      <c r="I204" s="45">
        <f t="shared" si="7"/>
        <v>0.03333333333</v>
      </c>
      <c r="J204" s="4">
        <v>262.5</v>
      </c>
      <c r="K204" s="4">
        <v>0.237</v>
      </c>
      <c r="L204" s="4">
        <v>0.9</v>
      </c>
      <c r="M204" s="4">
        <v>0.0</v>
      </c>
    </row>
    <row r="205">
      <c r="A205" s="37" t="s">
        <v>212</v>
      </c>
      <c r="B205" s="9">
        <f t="shared" si="9"/>
        <v>5.188563069</v>
      </c>
      <c r="C205" s="37" t="s">
        <v>213</v>
      </c>
      <c r="D205" s="36">
        <f t="shared" si="10"/>
        <v>0.662296345</v>
      </c>
      <c r="E205" s="4">
        <v>0.0</v>
      </c>
      <c r="F205" s="4">
        <v>8.0</v>
      </c>
      <c r="G205" s="4">
        <f t="shared" si="6"/>
        <v>0.1666666667</v>
      </c>
      <c r="H205" s="4">
        <v>225.0</v>
      </c>
      <c r="I205" s="45">
        <f t="shared" si="7"/>
        <v>0.03333333333</v>
      </c>
      <c r="J205" s="4">
        <v>262.5</v>
      </c>
      <c r="K205" s="4">
        <v>0.237</v>
      </c>
      <c r="L205" s="4">
        <v>0.9</v>
      </c>
      <c r="M205" s="4">
        <v>0.0</v>
      </c>
    </row>
    <row r="206">
      <c r="A206" s="37" t="s">
        <v>214</v>
      </c>
      <c r="B206" s="9">
        <f t="shared" si="9"/>
        <v>5.072409317</v>
      </c>
      <c r="C206" s="37" t="s">
        <v>215</v>
      </c>
      <c r="D206" s="36">
        <f t="shared" si="10"/>
        <v>0.6629571663</v>
      </c>
      <c r="E206" s="4">
        <v>0.0</v>
      </c>
      <c r="F206" s="4">
        <v>8.0</v>
      </c>
      <c r="G206" s="4">
        <f t="shared" si="6"/>
        <v>0.1666666667</v>
      </c>
      <c r="H206" s="4">
        <v>225.0</v>
      </c>
      <c r="I206" s="45">
        <f t="shared" si="7"/>
        <v>0.03333333333</v>
      </c>
      <c r="J206" s="4">
        <v>262.5</v>
      </c>
      <c r="K206" s="4">
        <v>0.237</v>
      </c>
      <c r="L206" s="4">
        <v>0.9</v>
      </c>
      <c r="M206" s="4">
        <v>0.0</v>
      </c>
    </row>
    <row r="207">
      <c r="A207" s="37" t="s">
        <v>216</v>
      </c>
      <c r="B207" s="9">
        <f t="shared" si="9"/>
        <v>4.956413698</v>
      </c>
      <c r="C207" s="37" t="s">
        <v>217</v>
      </c>
      <c r="D207" s="36">
        <f t="shared" si="10"/>
        <v>0.6636013982</v>
      </c>
      <c r="E207" s="4">
        <v>0.0</v>
      </c>
      <c r="F207" s="4">
        <v>8.0</v>
      </c>
      <c r="G207" s="4">
        <f t="shared" si="6"/>
        <v>0.1666666667</v>
      </c>
      <c r="H207" s="4">
        <v>225.0</v>
      </c>
      <c r="I207" s="45">
        <f t="shared" si="7"/>
        <v>0.03333333333</v>
      </c>
      <c r="J207" s="4">
        <v>262.5</v>
      </c>
      <c r="K207" s="4">
        <v>0.237</v>
      </c>
      <c r="L207" s="4">
        <v>0.9</v>
      </c>
      <c r="M207" s="4">
        <v>0.0</v>
      </c>
    </row>
    <row r="208">
      <c r="A208" s="37" t="s">
        <v>218</v>
      </c>
      <c r="B208" s="9">
        <f t="shared" si="9"/>
        <v>4.840576211</v>
      </c>
      <c r="C208" s="37" t="s">
        <v>219</v>
      </c>
      <c r="D208" s="36">
        <f t="shared" si="10"/>
        <v>0.664229187</v>
      </c>
      <c r="E208" s="4">
        <v>0.0</v>
      </c>
      <c r="F208" s="4">
        <v>8.0</v>
      </c>
      <c r="G208" s="4">
        <f t="shared" si="6"/>
        <v>0.1666666667</v>
      </c>
      <c r="H208" s="4">
        <v>225.0</v>
      </c>
      <c r="I208" s="45">
        <f t="shared" si="7"/>
        <v>0.03333333333</v>
      </c>
      <c r="J208" s="4">
        <v>262.5</v>
      </c>
      <c r="K208" s="4">
        <v>0.237</v>
      </c>
      <c r="L208" s="4">
        <v>0.9</v>
      </c>
      <c r="M208" s="4">
        <v>0.0</v>
      </c>
    </row>
    <row r="209">
      <c r="A209" s="37" t="s">
        <v>220</v>
      </c>
      <c r="B209" s="9">
        <f t="shared" si="9"/>
        <v>4.724896857</v>
      </c>
      <c r="C209" s="37" t="s">
        <v>221</v>
      </c>
      <c r="D209" s="36">
        <f t="shared" si="10"/>
        <v>0.6648406753</v>
      </c>
      <c r="E209" s="4">
        <v>0.0</v>
      </c>
      <c r="F209" s="4">
        <v>8.0</v>
      </c>
      <c r="G209" s="4">
        <f t="shared" si="6"/>
        <v>0.1666666667</v>
      </c>
      <c r="H209" s="4">
        <v>225.0</v>
      </c>
      <c r="I209" s="45">
        <f t="shared" si="7"/>
        <v>0.03333333333</v>
      </c>
      <c r="J209" s="4">
        <v>262.5</v>
      </c>
      <c r="K209" s="4">
        <v>0.237</v>
      </c>
      <c r="L209" s="4">
        <v>0.9</v>
      </c>
      <c r="M209" s="4">
        <v>0.0</v>
      </c>
    </row>
    <row r="210">
      <c r="A210" s="37" t="s">
        <v>222</v>
      </c>
      <c r="B210" s="9">
        <f t="shared" si="9"/>
        <v>4.609375636</v>
      </c>
      <c r="C210" s="37" t="s">
        <v>223</v>
      </c>
      <c r="D210" s="36">
        <f t="shared" si="10"/>
        <v>0.6654360024</v>
      </c>
      <c r="E210" s="4">
        <v>0.0</v>
      </c>
      <c r="F210" s="4">
        <v>8.0</v>
      </c>
      <c r="G210" s="4">
        <f t="shared" si="6"/>
        <v>0.1666666667</v>
      </c>
      <c r="H210" s="4">
        <v>225.0</v>
      </c>
      <c r="I210" s="45">
        <f t="shared" si="7"/>
        <v>0.03333333333</v>
      </c>
      <c r="J210" s="4">
        <v>262.5</v>
      </c>
      <c r="K210" s="4">
        <v>0.237</v>
      </c>
      <c r="L210" s="4">
        <v>0.9</v>
      </c>
      <c r="M210" s="4">
        <v>0.0</v>
      </c>
    </row>
    <row r="211">
      <c r="A211" s="37" t="s">
        <v>224</v>
      </c>
      <c r="B211" s="9">
        <f t="shared" si="9"/>
        <v>4.494012547</v>
      </c>
      <c r="C211" s="37" t="s">
        <v>225</v>
      </c>
      <c r="D211" s="36">
        <f t="shared" si="10"/>
        <v>0.6660153037</v>
      </c>
      <c r="E211" s="4">
        <v>0.0</v>
      </c>
      <c r="F211" s="4">
        <v>8.0</v>
      </c>
      <c r="G211" s="4">
        <f t="shared" si="6"/>
        <v>0.1666666667</v>
      </c>
      <c r="H211" s="4">
        <v>225.0</v>
      </c>
      <c r="I211" s="45">
        <f t="shared" si="7"/>
        <v>0.03333333333</v>
      </c>
      <c r="J211" s="4">
        <v>262.5</v>
      </c>
      <c r="K211" s="4">
        <v>0.237</v>
      </c>
      <c r="L211" s="4">
        <v>0.9</v>
      </c>
      <c r="M211" s="4">
        <v>0.0</v>
      </c>
    </row>
    <row r="212">
      <c r="A212" s="37" t="s">
        <v>226</v>
      </c>
      <c r="B212" s="9">
        <f t="shared" si="9"/>
        <v>4.378807592</v>
      </c>
      <c r="C212" s="37" t="s">
        <v>227</v>
      </c>
      <c r="D212" s="36">
        <f t="shared" si="10"/>
        <v>0.6665787115</v>
      </c>
      <c r="E212" s="4">
        <v>0.0</v>
      </c>
      <c r="F212" s="4">
        <v>8.0</v>
      </c>
      <c r="G212" s="4">
        <f t="shared" si="6"/>
        <v>0.1666666667</v>
      </c>
      <c r="H212" s="4">
        <v>225.0</v>
      </c>
      <c r="I212" s="45">
        <f t="shared" si="7"/>
        <v>0.03333333333</v>
      </c>
      <c r="J212" s="4">
        <v>262.5</v>
      </c>
      <c r="K212" s="4">
        <v>0.237</v>
      </c>
      <c r="L212" s="4">
        <v>0.9</v>
      </c>
      <c r="M212" s="4">
        <v>0.0</v>
      </c>
    </row>
    <row r="213">
      <c r="A213" s="37" t="s">
        <v>228</v>
      </c>
      <c r="B213" s="9">
        <f t="shared" si="9"/>
        <v>4.26376077</v>
      </c>
      <c r="C213" s="37" t="s">
        <v>229</v>
      </c>
      <c r="D213" s="36">
        <f t="shared" si="10"/>
        <v>0.6671263543</v>
      </c>
      <c r="E213" s="4">
        <v>0.0</v>
      </c>
      <c r="F213" s="4">
        <v>8.0</v>
      </c>
      <c r="G213" s="4">
        <f t="shared" si="6"/>
        <v>0.1666666667</v>
      </c>
      <c r="H213" s="4">
        <v>225.0</v>
      </c>
      <c r="I213" s="45">
        <f t="shared" si="7"/>
        <v>0.03333333333</v>
      </c>
      <c r="J213" s="4">
        <v>262.5</v>
      </c>
      <c r="K213" s="4">
        <v>0.237</v>
      </c>
      <c r="L213" s="4">
        <v>0.9</v>
      </c>
      <c r="M213" s="4">
        <v>0.0</v>
      </c>
    </row>
    <row r="214">
      <c r="A214" s="37" t="s">
        <v>230</v>
      </c>
      <c r="B214" s="9">
        <f t="shared" si="9"/>
        <v>4.148872081</v>
      </c>
      <c r="C214" s="37" t="s">
        <v>231</v>
      </c>
      <c r="D214" s="36">
        <f t="shared" si="10"/>
        <v>0.6676583576</v>
      </c>
      <c r="E214" s="4">
        <v>0.0</v>
      </c>
      <c r="F214" s="4">
        <v>8.0</v>
      </c>
      <c r="G214" s="4">
        <f t="shared" si="6"/>
        <v>0.1666666667</v>
      </c>
      <c r="H214" s="4">
        <v>225.0</v>
      </c>
      <c r="I214" s="45">
        <f t="shared" si="7"/>
        <v>0.03333333333</v>
      </c>
      <c r="J214" s="4">
        <v>262.5</v>
      </c>
      <c r="K214" s="4">
        <v>0.237</v>
      </c>
      <c r="L214" s="4">
        <v>0.9</v>
      </c>
      <c r="M214" s="4">
        <v>0.0</v>
      </c>
    </row>
    <row r="215">
      <c r="A215" s="37" t="s">
        <v>232</v>
      </c>
      <c r="B215" s="9">
        <f t="shared" si="9"/>
        <v>4.034141526</v>
      </c>
      <c r="C215" s="37" t="s">
        <v>233</v>
      </c>
      <c r="D215" s="36">
        <f t="shared" si="10"/>
        <v>0.6681748431</v>
      </c>
      <c r="E215" s="4">
        <v>0.0</v>
      </c>
      <c r="F215" s="4">
        <v>8.0</v>
      </c>
      <c r="G215" s="4">
        <f t="shared" si="6"/>
        <v>0.1666666667</v>
      </c>
      <c r="H215" s="4">
        <v>225.0</v>
      </c>
      <c r="I215" s="45">
        <f t="shared" si="7"/>
        <v>0.03333333333</v>
      </c>
      <c r="J215" s="4">
        <v>262.5</v>
      </c>
      <c r="K215" s="4">
        <v>0.237</v>
      </c>
      <c r="L215" s="4">
        <v>0.9</v>
      </c>
      <c r="M215" s="4">
        <v>0.0</v>
      </c>
    </row>
    <row r="216">
      <c r="A216" s="37" t="s">
        <v>234</v>
      </c>
      <c r="B216" s="9">
        <f t="shared" si="9"/>
        <v>3.919569104</v>
      </c>
      <c r="C216" s="37" t="s">
        <v>235</v>
      </c>
      <c r="D216" s="36">
        <f t="shared" si="10"/>
        <v>0.6686759297</v>
      </c>
      <c r="E216" s="4">
        <v>0.0</v>
      </c>
      <c r="F216" s="4">
        <v>8.0</v>
      </c>
      <c r="G216" s="4">
        <f t="shared" si="6"/>
        <v>0.1666666667</v>
      </c>
      <c r="H216" s="4">
        <v>225.0</v>
      </c>
      <c r="I216" s="45">
        <f t="shared" si="7"/>
        <v>0.03333333333</v>
      </c>
      <c r="J216" s="4">
        <v>262.5</v>
      </c>
      <c r="K216" s="4">
        <v>0.237</v>
      </c>
      <c r="L216" s="4">
        <v>0.9</v>
      </c>
      <c r="M216" s="4">
        <v>0.0</v>
      </c>
    </row>
    <row r="217">
      <c r="A217" s="37" t="s">
        <v>236</v>
      </c>
      <c r="B217" s="9">
        <f t="shared" si="9"/>
        <v>3.805154816</v>
      </c>
      <c r="C217" s="37" t="s">
        <v>237</v>
      </c>
      <c r="D217" s="36">
        <f t="shared" si="10"/>
        <v>0.6691617328</v>
      </c>
      <c r="E217" s="4">
        <v>0.0</v>
      </c>
      <c r="F217" s="4">
        <v>8.0</v>
      </c>
      <c r="G217" s="4">
        <f t="shared" si="6"/>
        <v>0.1666666667</v>
      </c>
      <c r="H217" s="4">
        <v>225.0</v>
      </c>
      <c r="I217" s="45">
        <f t="shared" si="7"/>
        <v>0.03333333333</v>
      </c>
      <c r="J217" s="4">
        <v>262.5</v>
      </c>
      <c r="K217" s="4">
        <v>0.237</v>
      </c>
      <c r="L217" s="4">
        <v>0.9</v>
      </c>
      <c r="M217" s="4">
        <v>0.0</v>
      </c>
    </row>
    <row r="218">
      <c r="A218" s="37" t="s">
        <v>238</v>
      </c>
      <c r="B218" s="9">
        <f t="shared" si="9"/>
        <v>3.690898662</v>
      </c>
      <c r="C218" s="37" t="s">
        <v>239</v>
      </c>
      <c r="D218" s="36">
        <f t="shared" si="10"/>
        <v>0.6696323645</v>
      </c>
      <c r="E218" s="4">
        <v>0.0</v>
      </c>
      <c r="F218" s="4">
        <v>8.0</v>
      </c>
      <c r="G218" s="4">
        <f t="shared" si="6"/>
        <v>0.1666666667</v>
      </c>
      <c r="H218" s="4">
        <v>225.0</v>
      </c>
      <c r="I218" s="45">
        <f t="shared" si="7"/>
        <v>0.03333333333</v>
      </c>
      <c r="J218" s="4">
        <v>262.5</v>
      </c>
      <c r="K218" s="4">
        <v>0.237</v>
      </c>
      <c r="L218" s="4">
        <v>0.9</v>
      </c>
      <c r="M218" s="4">
        <v>0.0</v>
      </c>
    </row>
    <row r="219">
      <c r="A219" s="37" t="s">
        <v>240</v>
      </c>
      <c r="B219" s="9">
        <f t="shared" si="9"/>
        <v>3.576800643</v>
      </c>
      <c r="C219" s="37" t="s">
        <v>241</v>
      </c>
      <c r="D219" s="36">
        <f t="shared" si="10"/>
        <v>0.6700879341</v>
      </c>
      <c r="E219" s="4">
        <v>0.0</v>
      </c>
      <c r="F219" s="4">
        <v>8.0</v>
      </c>
      <c r="G219" s="4">
        <f t="shared" si="6"/>
        <v>0.1666666667</v>
      </c>
      <c r="H219" s="4">
        <v>225.0</v>
      </c>
      <c r="I219" s="45">
        <f t="shared" si="7"/>
        <v>0.03333333333</v>
      </c>
      <c r="J219" s="4">
        <v>262.5</v>
      </c>
      <c r="K219" s="4">
        <v>0.237</v>
      </c>
      <c r="L219" s="4">
        <v>0.9</v>
      </c>
      <c r="M219" s="4">
        <v>0.0</v>
      </c>
    </row>
    <row r="220">
      <c r="A220" s="37" t="s">
        <v>242</v>
      </c>
      <c r="B220" s="9">
        <f t="shared" si="9"/>
        <v>3.462860757</v>
      </c>
      <c r="C220" s="37" t="s">
        <v>243</v>
      </c>
      <c r="D220" s="36">
        <f t="shared" si="10"/>
        <v>0.6705285474</v>
      </c>
      <c r="E220" s="4">
        <v>0.0</v>
      </c>
      <c r="F220" s="4">
        <v>8.0</v>
      </c>
      <c r="G220" s="4">
        <f t="shared" si="6"/>
        <v>0.1666666667</v>
      </c>
      <c r="H220" s="4">
        <v>225.0</v>
      </c>
      <c r="I220" s="45">
        <f t="shared" si="7"/>
        <v>0.03333333333</v>
      </c>
      <c r="J220" s="4">
        <v>262.5</v>
      </c>
      <c r="K220" s="4">
        <v>0.237</v>
      </c>
      <c r="L220" s="4">
        <v>0.9</v>
      </c>
      <c r="M220" s="4">
        <v>0.0</v>
      </c>
    </row>
    <row r="221">
      <c r="A221" s="37" t="s">
        <v>244</v>
      </c>
      <c r="B221" s="9">
        <f t="shared" si="9"/>
        <v>3.349079006</v>
      </c>
      <c r="C221" s="37" t="s">
        <v>245</v>
      </c>
      <c r="D221" s="36">
        <f t="shared" si="10"/>
        <v>0.6709543073</v>
      </c>
      <c r="E221" s="4">
        <v>0.0</v>
      </c>
      <c r="F221" s="4">
        <v>8.0</v>
      </c>
      <c r="G221" s="4">
        <f t="shared" si="6"/>
        <v>0.1666666667</v>
      </c>
      <c r="H221" s="4">
        <v>225.0</v>
      </c>
      <c r="I221" s="45">
        <f t="shared" si="7"/>
        <v>0.03333333333</v>
      </c>
      <c r="J221" s="4">
        <v>262.5</v>
      </c>
      <c r="K221" s="4">
        <v>0.237</v>
      </c>
      <c r="L221" s="4">
        <v>0.9</v>
      </c>
      <c r="M221" s="4">
        <v>0.0</v>
      </c>
    </row>
    <row r="222">
      <c r="A222" s="37" t="s">
        <v>246</v>
      </c>
      <c r="B222" s="9">
        <f t="shared" si="9"/>
        <v>3.23545539</v>
      </c>
      <c r="C222" s="37" t="s">
        <v>247</v>
      </c>
      <c r="D222" s="36">
        <f t="shared" si="10"/>
        <v>0.6713653137</v>
      </c>
      <c r="E222" s="4">
        <v>0.0</v>
      </c>
      <c r="F222" s="4">
        <v>8.0</v>
      </c>
      <c r="G222" s="4">
        <f t="shared" si="6"/>
        <v>0.1666666667</v>
      </c>
      <c r="H222" s="4">
        <v>225.0</v>
      </c>
      <c r="I222" s="45">
        <f t="shared" si="7"/>
        <v>0.03333333333</v>
      </c>
      <c r="J222" s="4">
        <v>262.5</v>
      </c>
      <c r="K222" s="4">
        <v>0.237</v>
      </c>
      <c r="L222" s="4">
        <v>0.9</v>
      </c>
      <c r="M222" s="4">
        <v>0.0</v>
      </c>
    </row>
    <row r="223">
      <c r="A223" s="37" t="s">
        <v>248</v>
      </c>
      <c r="B223" s="9">
        <f t="shared" si="9"/>
        <v>3.121989908</v>
      </c>
      <c r="C223" s="37" t="s">
        <v>249</v>
      </c>
      <c r="D223" s="36">
        <f t="shared" si="10"/>
        <v>0.6717616635</v>
      </c>
      <c r="E223" s="4">
        <v>0.0</v>
      </c>
      <c r="F223" s="4">
        <v>8.0</v>
      </c>
      <c r="G223" s="4">
        <f t="shared" si="6"/>
        <v>0.1666666667</v>
      </c>
      <c r="H223" s="4">
        <v>225.0</v>
      </c>
      <c r="I223" s="45">
        <f t="shared" si="7"/>
        <v>0.03333333333</v>
      </c>
      <c r="J223" s="4">
        <v>262.5</v>
      </c>
      <c r="K223" s="4">
        <v>0.237</v>
      </c>
      <c r="L223" s="4">
        <v>0.9</v>
      </c>
      <c r="M223" s="4">
        <v>0.0</v>
      </c>
    </row>
    <row r="224">
      <c r="A224" s="37" t="s">
        <v>250</v>
      </c>
      <c r="B224" s="9">
        <f t="shared" si="9"/>
        <v>3.008682561</v>
      </c>
      <c r="C224" s="37" t="s">
        <v>251</v>
      </c>
      <c r="D224" s="36">
        <f t="shared" si="10"/>
        <v>0.6721434505</v>
      </c>
      <c r="E224" s="4">
        <v>0.0</v>
      </c>
      <c r="F224" s="4">
        <v>8.0</v>
      </c>
      <c r="G224" s="4">
        <f t="shared" si="6"/>
        <v>0.1666666667</v>
      </c>
      <c r="H224" s="4">
        <v>225.0</v>
      </c>
      <c r="I224" s="45">
        <f t="shared" si="7"/>
        <v>0.03333333333</v>
      </c>
      <c r="J224" s="4">
        <v>262.5</v>
      </c>
      <c r="K224" s="4">
        <v>0.237</v>
      </c>
      <c r="L224" s="4">
        <v>0.9</v>
      </c>
      <c r="M224" s="4">
        <v>0.0</v>
      </c>
    </row>
    <row r="225">
      <c r="A225" s="37" t="s">
        <v>252</v>
      </c>
      <c r="B225" s="9">
        <f t="shared" si="9"/>
        <v>2.89553335</v>
      </c>
      <c r="C225" s="37" t="s">
        <v>253</v>
      </c>
      <c r="D225" s="36">
        <f t="shared" si="10"/>
        <v>0.6725107658</v>
      </c>
      <c r="E225" s="4">
        <v>0.0</v>
      </c>
      <c r="F225" s="4">
        <v>8.0</v>
      </c>
      <c r="G225" s="4">
        <f t="shared" si="6"/>
        <v>0.1666666667</v>
      </c>
      <c r="H225" s="4">
        <v>225.0</v>
      </c>
      <c r="I225" s="45">
        <f t="shared" si="7"/>
        <v>0.03333333333</v>
      </c>
      <c r="J225" s="4">
        <v>262.5</v>
      </c>
      <c r="K225" s="4">
        <v>0.237</v>
      </c>
      <c r="L225" s="4">
        <v>0.9</v>
      </c>
      <c r="M225" s="4">
        <v>0.0</v>
      </c>
    </row>
    <row r="226">
      <c r="A226" s="37" t="s">
        <v>254</v>
      </c>
      <c r="B226" s="9">
        <f t="shared" si="9"/>
        <v>2.782542273</v>
      </c>
      <c r="C226" s="37" t="s">
        <v>255</v>
      </c>
      <c r="D226" s="36">
        <f t="shared" si="10"/>
        <v>0.6728636974</v>
      </c>
      <c r="E226" s="4">
        <v>0.0</v>
      </c>
      <c r="F226" s="4">
        <v>8.0</v>
      </c>
      <c r="G226" s="4">
        <f t="shared" si="6"/>
        <v>0.1666666667</v>
      </c>
      <c r="H226" s="4">
        <v>225.0</v>
      </c>
      <c r="I226" s="45">
        <f t="shared" si="7"/>
        <v>0.03333333333</v>
      </c>
      <c r="J226" s="4">
        <v>262.5</v>
      </c>
      <c r="K226" s="4">
        <v>0.237</v>
      </c>
      <c r="L226" s="4">
        <v>0.9</v>
      </c>
      <c r="M226" s="4">
        <v>0.0</v>
      </c>
    </row>
    <row r="227">
      <c r="A227" s="37" t="s">
        <v>256</v>
      </c>
      <c r="B227" s="9">
        <f t="shared" si="9"/>
        <v>2.669709332</v>
      </c>
      <c r="C227" s="37" t="s">
        <v>257</v>
      </c>
      <c r="D227" s="36">
        <f t="shared" si="10"/>
        <v>0.6732023305</v>
      </c>
      <c r="E227" s="4">
        <v>0.0</v>
      </c>
      <c r="F227" s="4">
        <v>8.0</v>
      </c>
      <c r="G227" s="4">
        <f t="shared" si="6"/>
        <v>0.1666666667</v>
      </c>
      <c r="H227" s="4">
        <v>225.0</v>
      </c>
      <c r="I227" s="45">
        <f t="shared" si="7"/>
        <v>0.03333333333</v>
      </c>
      <c r="J227" s="4">
        <v>262.5</v>
      </c>
      <c r="K227" s="4">
        <v>0.237</v>
      </c>
      <c r="L227" s="4">
        <v>0.9</v>
      </c>
      <c r="M227" s="4">
        <v>0.0</v>
      </c>
    </row>
    <row r="228">
      <c r="A228" s="37" t="s">
        <v>258</v>
      </c>
      <c r="B228" s="9">
        <f t="shared" si="9"/>
        <v>2.557034526</v>
      </c>
      <c r="C228" s="37" t="s">
        <v>259</v>
      </c>
      <c r="D228" s="36">
        <f t="shared" si="10"/>
        <v>0.6735267475</v>
      </c>
      <c r="E228" s="4">
        <v>0.0</v>
      </c>
      <c r="F228" s="4">
        <v>8.0</v>
      </c>
      <c r="G228" s="4">
        <f t="shared" si="6"/>
        <v>0.1666666667</v>
      </c>
      <c r="H228" s="4">
        <v>225.0</v>
      </c>
      <c r="I228" s="45">
        <f t="shared" si="7"/>
        <v>0.03333333333</v>
      </c>
      <c r="J228" s="4">
        <v>262.5</v>
      </c>
      <c r="K228" s="4">
        <v>0.237</v>
      </c>
      <c r="L228" s="4">
        <v>0.9</v>
      </c>
      <c r="M228" s="4">
        <v>0.0</v>
      </c>
    </row>
    <row r="229">
      <c r="A229" s="37" t="s">
        <v>260</v>
      </c>
      <c r="B229" s="9">
        <f t="shared" si="9"/>
        <v>2.444517856</v>
      </c>
      <c r="C229" s="37" t="s">
        <v>261</v>
      </c>
      <c r="D229" s="36">
        <f t="shared" si="10"/>
        <v>0.6738370281</v>
      </c>
      <c r="E229" s="4">
        <v>0.0</v>
      </c>
      <c r="F229" s="4">
        <v>8.0</v>
      </c>
      <c r="G229" s="4">
        <f t="shared" si="6"/>
        <v>0.1666666667</v>
      </c>
      <c r="H229" s="4">
        <v>225.0</v>
      </c>
      <c r="I229" s="45">
        <f t="shared" si="7"/>
        <v>0.03333333333</v>
      </c>
      <c r="J229" s="4">
        <v>262.5</v>
      </c>
      <c r="K229" s="4">
        <v>0.237</v>
      </c>
      <c r="L229" s="4">
        <v>0.9</v>
      </c>
      <c r="M229" s="4">
        <v>0.0</v>
      </c>
    </row>
    <row r="230">
      <c r="A230" s="37" t="s">
        <v>262</v>
      </c>
      <c r="B230" s="9">
        <f t="shared" si="9"/>
        <v>2.332159322</v>
      </c>
      <c r="C230" s="37" t="s">
        <v>263</v>
      </c>
      <c r="D230" s="36">
        <f t="shared" si="10"/>
        <v>0.6741332491</v>
      </c>
      <c r="E230" s="4">
        <v>0.0</v>
      </c>
      <c r="F230" s="4">
        <v>8.0</v>
      </c>
      <c r="G230" s="4">
        <f t="shared" si="6"/>
        <v>0.1666666667</v>
      </c>
      <c r="H230" s="4">
        <v>225.0</v>
      </c>
      <c r="I230" s="45">
        <f t="shared" si="7"/>
        <v>0.03333333333</v>
      </c>
      <c r="J230" s="4">
        <v>262.5</v>
      </c>
      <c r="K230" s="4">
        <v>0.237</v>
      </c>
      <c r="L230" s="4">
        <v>0.9</v>
      </c>
      <c r="M230" s="4">
        <v>0.0</v>
      </c>
    </row>
    <row r="231">
      <c r="A231" s="37" t="s">
        <v>264</v>
      </c>
      <c r="B231" s="9">
        <f t="shared" si="9"/>
        <v>2.219958924</v>
      </c>
      <c r="C231" s="37" t="s">
        <v>265</v>
      </c>
      <c r="D231" s="36">
        <f t="shared" si="10"/>
        <v>0.6744154846</v>
      </c>
      <c r="E231" s="4">
        <v>0.0</v>
      </c>
      <c r="F231" s="4">
        <v>8.0</v>
      </c>
      <c r="G231" s="4">
        <f t="shared" si="6"/>
        <v>0.1666666667</v>
      </c>
      <c r="H231" s="4">
        <v>225.0</v>
      </c>
      <c r="I231" s="45">
        <f t="shared" si="7"/>
        <v>0.03333333333</v>
      </c>
      <c r="J231" s="4">
        <v>262.5</v>
      </c>
      <c r="K231" s="4">
        <v>0.237</v>
      </c>
      <c r="L231" s="4">
        <v>0.9</v>
      </c>
      <c r="M231" s="4">
        <v>0.0</v>
      </c>
    </row>
    <row r="232">
      <c r="A232" s="37" t="s">
        <v>266</v>
      </c>
      <c r="B232" s="9">
        <f t="shared" si="9"/>
        <v>2.107916662</v>
      </c>
      <c r="C232" s="37" t="s">
        <v>267</v>
      </c>
      <c r="D232" s="36">
        <f t="shared" si="10"/>
        <v>0.674683806</v>
      </c>
      <c r="E232" s="4">
        <v>0.0</v>
      </c>
      <c r="F232" s="4">
        <v>8.0</v>
      </c>
      <c r="G232" s="4">
        <f t="shared" si="6"/>
        <v>0.1666666667</v>
      </c>
      <c r="H232" s="4">
        <v>225.0</v>
      </c>
      <c r="I232" s="45">
        <f t="shared" si="7"/>
        <v>0.03333333333</v>
      </c>
      <c r="J232" s="4">
        <v>262.5</v>
      </c>
      <c r="K232" s="4">
        <v>0.237</v>
      </c>
      <c r="L232" s="4">
        <v>0.9</v>
      </c>
      <c r="M232" s="4">
        <v>0.0</v>
      </c>
    </row>
    <row r="233">
      <c r="A233" s="37" t="s">
        <v>268</v>
      </c>
      <c r="B233" s="9">
        <f t="shared" si="9"/>
        <v>1.996032536</v>
      </c>
      <c r="C233" s="37" t="s">
        <v>269</v>
      </c>
      <c r="D233" s="36">
        <f t="shared" si="10"/>
        <v>0.674938282</v>
      </c>
      <c r="E233" s="4">
        <v>0.0</v>
      </c>
      <c r="F233" s="4">
        <v>8.0</v>
      </c>
      <c r="G233" s="4">
        <f t="shared" si="6"/>
        <v>0.1666666667</v>
      </c>
      <c r="H233" s="4">
        <v>225.0</v>
      </c>
      <c r="I233" s="45">
        <f t="shared" si="7"/>
        <v>0.03333333333</v>
      </c>
      <c r="J233" s="4">
        <v>262.5</v>
      </c>
      <c r="K233" s="4">
        <v>0.237</v>
      </c>
      <c r="L233" s="4">
        <v>0.9</v>
      </c>
      <c r="M233" s="4">
        <v>0.0</v>
      </c>
    </row>
    <row r="234">
      <c r="A234" s="37" t="s">
        <v>270</v>
      </c>
      <c r="B234" s="9">
        <f t="shared" si="9"/>
        <v>1.884306546</v>
      </c>
      <c r="C234" s="37" t="s">
        <v>271</v>
      </c>
      <c r="D234" s="36">
        <f t="shared" si="10"/>
        <v>0.6751789789</v>
      </c>
      <c r="E234" s="4">
        <v>0.0</v>
      </c>
      <c r="F234" s="4">
        <v>8.0</v>
      </c>
      <c r="G234" s="4">
        <f t="shared" si="6"/>
        <v>0.1666666667</v>
      </c>
      <c r="H234" s="4">
        <v>225.0</v>
      </c>
      <c r="I234" s="45">
        <f t="shared" si="7"/>
        <v>0.03333333333</v>
      </c>
      <c r="J234" s="4">
        <v>262.5</v>
      </c>
      <c r="K234" s="4">
        <v>0.237</v>
      </c>
      <c r="L234" s="4">
        <v>0.9</v>
      </c>
      <c r="M234" s="4">
        <v>0.0</v>
      </c>
    </row>
    <row r="235">
      <c r="A235" s="37" t="s">
        <v>272</v>
      </c>
      <c r="B235" s="9">
        <f t="shared" si="9"/>
        <v>1.772738694</v>
      </c>
      <c r="C235" s="37" t="s">
        <v>273</v>
      </c>
      <c r="D235" s="36">
        <f t="shared" si="10"/>
        <v>0.6754059599</v>
      </c>
      <c r="E235" s="4">
        <v>0.0</v>
      </c>
      <c r="F235" s="4">
        <v>8.0</v>
      </c>
      <c r="G235" s="4">
        <f t="shared" si="6"/>
        <v>0.1666666667</v>
      </c>
      <c r="H235" s="4">
        <v>225.0</v>
      </c>
      <c r="I235" s="45">
        <f t="shared" si="7"/>
        <v>0.03333333333</v>
      </c>
      <c r="J235" s="4">
        <v>262.5</v>
      </c>
      <c r="K235" s="4">
        <v>0.237</v>
      </c>
      <c r="L235" s="4">
        <v>0.9</v>
      </c>
      <c r="M235" s="4">
        <v>0.0</v>
      </c>
    </row>
    <row r="236">
      <c r="A236" s="37" t="s">
        <v>274</v>
      </c>
      <c r="B236" s="9">
        <f t="shared" si="9"/>
        <v>1.661328978</v>
      </c>
      <c r="C236" s="37" t="s">
        <v>275</v>
      </c>
      <c r="D236" s="36">
        <f t="shared" si="10"/>
        <v>0.675619286</v>
      </c>
      <c r="E236" s="4">
        <v>0.0</v>
      </c>
      <c r="F236" s="4">
        <v>8.0</v>
      </c>
      <c r="G236" s="4">
        <f t="shared" si="6"/>
        <v>0.1666666667</v>
      </c>
      <c r="H236" s="4">
        <v>225.0</v>
      </c>
      <c r="I236" s="45">
        <f t="shared" si="7"/>
        <v>0.03333333333</v>
      </c>
      <c r="J236" s="4">
        <v>262.5</v>
      </c>
      <c r="K236" s="4">
        <v>0.237</v>
      </c>
      <c r="L236" s="4">
        <v>0.9</v>
      </c>
      <c r="M236" s="4">
        <v>0.0</v>
      </c>
    </row>
    <row r="237">
      <c r="A237" s="37" t="s">
        <v>276</v>
      </c>
      <c r="B237" s="9">
        <f t="shared" si="9"/>
        <v>1.550077399</v>
      </c>
      <c r="C237" s="37" t="s">
        <v>277</v>
      </c>
      <c r="D237" s="36">
        <f t="shared" si="10"/>
        <v>0.6758190155</v>
      </c>
      <c r="E237" s="4">
        <v>0.0</v>
      </c>
      <c r="F237" s="4">
        <v>8.0</v>
      </c>
      <c r="G237" s="4">
        <f t="shared" si="6"/>
        <v>0.1666666667</v>
      </c>
      <c r="H237" s="4">
        <v>225.0</v>
      </c>
      <c r="I237" s="45">
        <f t="shared" si="7"/>
        <v>0.03333333333</v>
      </c>
      <c r="J237" s="4">
        <v>262.5</v>
      </c>
      <c r="K237" s="4">
        <v>0.237</v>
      </c>
      <c r="L237" s="4">
        <v>0.9</v>
      </c>
      <c r="M237" s="4">
        <v>0.0</v>
      </c>
    </row>
    <row r="238">
      <c r="A238" s="37" t="s">
        <v>278</v>
      </c>
      <c r="B238" s="9">
        <f t="shared" si="9"/>
        <v>1.438983957</v>
      </c>
      <c r="C238" s="37" t="s">
        <v>279</v>
      </c>
      <c r="D238" s="36">
        <f t="shared" si="10"/>
        <v>0.6760052042</v>
      </c>
      <c r="E238" s="4">
        <v>0.0</v>
      </c>
      <c r="F238" s="4">
        <v>8.0</v>
      </c>
      <c r="G238" s="4">
        <f t="shared" si="6"/>
        <v>0.1666666667</v>
      </c>
      <c r="H238" s="4">
        <v>225.0</v>
      </c>
      <c r="I238" s="45">
        <f t="shared" si="7"/>
        <v>0.03333333333</v>
      </c>
      <c r="J238" s="4">
        <v>262.5</v>
      </c>
      <c r="K238" s="4">
        <v>0.237</v>
      </c>
      <c r="L238" s="4">
        <v>0.9</v>
      </c>
      <c r="M238" s="4">
        <v>0.0</v>
      </c>
    </row>
    <row r="239">
      <c r="A239" s="37" t="s">
        <v>280</v>
      </c>
      <c r="B239" s="9">
        <f t="shared" si="9"/>
        <v>1.328048652</v>
      </c>
      <c r="C239" s="37" t="s">
        <v>281</v>
      </c>
      <c r="D239" s="36">
        <f t="shared" si="10"/>
        <v>0.6761779052</v>
      </c>
      <c r="E239" s="4">
        <v>0.0</v>
      </c>
      <c r="F239" s="4">
        <v>8.0</v>
      </c>
      <c r="G239" s="4">
        <f t="shared" si="6"/>
        <v>0.1666666667</v>
      </c>
      <c r="H239" s="4">
        <v>225.0</v>
      </c>
      <c r="I239" s="45">
        <f t="shared" si="7"/>
        <v>0.03333333333</v>
      </c>
      <c r="J239" s="4">
        <v>262.5</v>
      </c>
      <c r="K239" s="4">
        <v>0.237</v>
      </c>
      <c r="L239" s="4">
        <v>0.9</v>
      </c>
      <c r="M239" s="4">
        <v>0.0</v>
      </c>
    </row>
    <row r="240">
      <c r="A240" s="37" t="s">
        <v>282</v>
      </c>
      <c r="B240" s="9">
        <f t="shared" si="9"/>
        <v>1.217271484</v>
      </c>
      <c r="C240" s="37" t="s">
        <v>283</v>
      </c>
      <c r="D240" s="36">
        <f t="shared" si="10"/>
        <v>0.6763371694</v>
      </c>
      <c r="E240" s="4">
        <v>0.0</v>
      </c>
      <c r="F240" s="4">
        <v>8.0</v>
      </c>
      <c r="G240" s="4">
        <f t="shared" si="6"/>
        <v>0.1666666667</v>
      </c>
      <c r="H240" s="4">
        <v>225.0</v>
      </c>
      <c r="I240" s="45">
        <f t="shared" si="7"/>
        <v>0.03333333333</v>
      </c>
      <c r="J240" s="4">
        <v>262.5</v>
      </c>
      <c r="K240" s="4">
        <v>0.237</v>
      </c>
      <c r="L240" s="4">
        <v>0.9</v>
      </c>
      <c r="M240" s="4">
        <v>0.0</v>
      </c>
    </row>
    <row r="241">
      <c r="A241" s="37" t="s">
        <v>284</v>
      </c>
      <c r="B241" s="9">
        <f t="shared" si="9"/>
        <v>1.106652455</v>
      </c>
      <c r="C241" s="37" t="s">
        <v>285</v>
      </c>
      <c r="D241" s="36">
        <f t="shared" si="10"/>
        <v>0.6764830449</v>
      </c>
      <c r="E241" s="4">
        <v>0.0</v>
      </c>
      <c r="F241" s="4">
        <v>8.0</v>
      </c>
      <c r="G241" s="4">
        <f t="shared" si="6"/>
        <v>0.1666666667</v>
      </c>
      <c r="H241" s="4">
        <v>225.0</v>
      </c>
      <c r="I241" s="45">
        <f t="shared" si="7"/>
        <v>0.03333333333</v>
      </c>
      <c r="J241" s="4">
        <v>262.5</v>
      </c>
      <c r="K241" s="4">
        <v>0.237</v>
      </c>
      <c r="L241" s="4">
        <v>0.9</v>
      </c>
      <c r="M241" s="4">
        <v>0.0</v>
      </c>
    </row>
    <row r="242">
      <c r="A242" s="37" t="s">
        <v>286</v>
      </c>
      <c r="B242" s="9">
        <f t="shared" si="9"/>
        <v>0.9961915625</v>
      </c>
      <c r="C242" s="37" t="s">
        <v>287</v>
      </c>
      <c r="D242" s="36">
        <f t="shared" si="10"/>
        <v>0.6766155775</v>
      </c>
      <c r="E242" s="4">
        <v>0.0</v>
      </c>
      <c r="F242" s="4">
        <v>8.0</v>
      </c>
      <c r="G242" s="4">
        <f t="shared" si="6"/>
        <v>0.1666666667</v>
      </c>
      <c r="H242" s="4">
        <v>225.0</v>
      </c>
      <c r="I242" s="45">
        <f t="shared" si="7"/>
        <v>0.03333333333</v>
      </c>
      <c r="J242" s="4">
        <v>262.5</v>
      </c>
      <c r="K242" s="4">
        <v>0.237</v>
      </c>
      <c r="L242" s="4">
        <v>0.9</v>
      </c>
      <c r="M242" s="4">
        <v>0.0</v>
      </c>
    </row>
    <row r="243">
      <c r="A243" s="37" t="s">
        <v>288</v>
      </c>
      <c r="B243" s="9">
        <f t="shared" si="9"/>
        <v>0.8858888084</v>
      </c>
      <c r="C243" s="37" t="s">
        <v>289</v>
      </c>
      <c r="D243" s="36">
        <f t="shared" si="10"/>
        <v>0.6767348106</v>
      </c>
      <c r="E243" s="4">
        <v>0.0</v>
      </c>
      <c r="F243" s="4">
        <v>8.0</v>
      </c>
      <c r="G243" s="4">
        <f t="shared" si="6"/>
        <v>0.1666666667</v>
      </c>
      <c r="H243" s="4">
        <v>225.0</v>
      </c>
      <c r="I243" s="45">
        <f t="shared" si="7"/>
        <v>0.03333333333</v>
      </c>
      <c r="J243" s="4">
        <v>262.5</v>
      </c>
      <c r="K243" s="4">
        <v>0.237</v>
      </c>
      <c r="L243" s="4">
        <v>0.9</v>
      </c>
      <c r="M243" s="4">
        <v>0.0</v>
      </c>
    </row>
    <row r="244">
      <c r="A244" s="37" t="s">
        <v>290</v>
      </c>
      <c r="B244" s="9">
        <f t="shared" si="9"/>
        <v>0.7757441922</v>
      </c>
      <c r="C244" s="37" t="s">
        <v>291</v>
      </c>
      <c r="D244" s="36">
        <f t="shared" si="10"/>
        <v>0.6768407851</v>
      </c>
      <c r="E244" s="4">
        <v>0.0</v>
      </c>
      <c r="F244" s="4">
        <v>8.0</v>
      </c>
      <c r="G244" s="4">
        <f t="shared" si="6"/>
        <v>0.1666666667</v>
      </c>
      <c r="H244" s="4">
        <v>225.0</v>
      </c>
      <c r="I244" s="45">
        <f t="shared" si="7"/>
        <v>0.03333333333</v>
      </c>
      <c r="J244" s="4">
        <v>262.5</v>
      </c>
      <c r="K244" s="4">
        <v>0.237</v>
      </c>
      <c r="L244" s="4">
        <v>0.9</v>
      </c>
      <c r="M244" s="4">
        <v>0.0</v>
      </c>
    </row>
    <row r="245">
      <c r="A245" s="37" t="s">
        <v>292</v>
      </c>
      <c r="B245" s="9">
        <f t="shared" si="9"/>
        <v>0.6657577143</v>
      </c>
      <c r="C245" s="37" t="s">
        <v>293</v>
      </c>
      <c r="D245" s="36">
        <f t="shared" si="10"/>
        <v>0.6769335395</v>
      </c>
      <c r="E245" s="4">
        <v>0.0</v>
      </c>
      <c r="F245" s="4">
        <v>8.0</v>
      </c>
      <c r="G245" s="4">
        <f t="shared" si="6"/>
        <v>0.1666666667</v>
      </c>
      <c r="H245" s="4">
        <v>225.0</v>
      </c>
      <c r="I245" s="45">
        <f t="shared" si="7"/>
        <v>0.03333333333</v>
      </c>
      <c r="J245" s="4">
        <v>262.5</v>
      </c>
      <c r="K245" s="4">
        <v>0.237</v>
      </c>
      <c r="L245" s="4">
        <v>0.9</v>
      </c>
      <c r="M245" s="4">
        <v>0.0</v>
      </c>
    </row>
    <row r="246">
      <c r="A246" s="37" t="s">
        <v>294</v>
      </c>
      <c r="B246" s="9">
        <f t="shared" si="9"/>
        <v>0.5559293748</v>
      </c>
      <c r="C246" s="37" t="s">
        <v>295</v>
      </c>
      <c r="D246" s="36">
        <f t="shared" si="10"/>
        <v>0.6770131099</v>
      </c>
      <c r="E246" s="4">
        <v>0.0</v>
      </c>
      <c r="F246" s="4">
        <v>8.0</v>
      </c>
      <c r="G246" s="4">
        <f t="shared" si="6"/>
        <v>0.1666666667</v>
      </c>
      <c r="H246" s="4">
        <v>225.0</v>
      </c>
      <c r="I246" s="45">
        <f t="shared" si="7"/>
        <v>0.03333333333</v>
      </c>
      <c r="J246" s="4">
        <v>262.5</v>
      </c>
      <c r="K246" s="4">
        <v>0.237</v>
      </c>
      <c r="L246" s="4">
        <v>0.9</v>
      </c>
      <c r="M246" s="4">
        <v>0.0</v>
      </c>
    </row>
    <row r="247">
      <c r="A247" s="37" t="s">
        <v>296</v>
      </c>
      <c r="B247" s="9">
        <f t="shared" si="9"/>
        <v>0.4462591738</v>
      </c>
      <c r="C247" s="37" t="s">
        <v>297</v>
      </c>
      <c r="D247" s="36">
        <f t="shared" si="10"/>
        <v>0.6770795301</v>
      </c>
      <c r="E247" s="4">
        <v>0.0</v>
      </c>
      <c r="F247" s="4">
        <v>8.0</v>
      </c>
      <c r="G247" s="4">
        <f t="shared" si="6"/>
        <v>0.1666666667</v>
      </c>
      <c r="H247" s="4">
        <v>225.0</v>
      </c>
      <c r="I247" s="45">
        <f t="shared" si="7"/>
        <v>0.03333333333</v>
      </c>
      <c r="J247" s="4">
        <v>262.5</v>
      </c>
      <c r="K247" s="4">
        <v>0.237</v>
      </c>
      <c r="L247" s="4">
        <v>0.9</v>
      </c>
      <c r="M247" s="4">
        <v>0.0</v>
      </c>
    </row>
    <row r="248">
      <c r="A248" s="37" t="s">
        <v>298</v>
      </c>
      <c r="B248" s="9">
        <f t="shared" si="9"/>
        <v>0.3367471115</v>
      </c>
      <c r="C248" s="37" t="s">
        <v>299</v>
      </c>
      <c r="D248" s="36">
        <f t="shared" si="10"/>
        <v>0.6771328314</v>
      </c>
      <c r="E248" s="4">
        <v>0.0</v>
      </c>
      <c r="F248" s="4">
        <v>8.0</v>
      </c>
      <c r="G248" s="4">
        <f t="shared" si="6"/>
        <v>0.1666666667</v>
      </c>
      <c r="H248" s="4">
        <v>225.0</v>
      </c>
      <c r="I248" s="45">
        <f t="shared" si="7"/>
        <v>0.03333333333</v>
      </c>
      <c r="J248" s="4">
        <v>262.5</v>
      </c>
      <c r="K248" s="4">
        <v>0.237</v>
      </c>
      <c r="L248" s="4">
        <v>0.9</v>
      </c>
      <c r="M248" s="4">
        <v>0.0</v>
      </c>
    </row>
    <row r="249">
      <c r="A249" s="37" t="s">
        <v>300</v>
      </c>
      <c r="B249" s="9">
        <f t="shared" si="9"/>
        <v>0.227393188</v>
      </c>
      <c r="C249" s="37" t="s">
        <v>301</v>
      </c>
      <c r="D249" s="36">
        <f t="shared" si="10"/>
        <v>0.677173043</v>
      </c>
      <c r="E249" s="4">
        <v>0.0</v>
      </c>
      <c r="F249" s="4">
        <v>8.0</v>
      </c>
      <c r="G249" s="4">
        <f t="shared" si="6"/>
        <v>0.1666666667</v>
      </c>
      <c r="H249" s="4">
        <v>225.0</v>
      </c>
      <c r="I249" s="45">
        <f t="shared" si="7"/>
        <v>0.03333333333</v>
      </c>
      <c r="J249" s="4">
        <v>262.5</v>
      </c>
      <c r="K249" s="4">
        <v>0.237</v>
      </c>
      <c r="L249" s="4">
        <v>0.9</v>
      </c>
      <c r="M249" s="4">
        <v>0.0</v>
      </c>
    </row>
    <row r="250">
      <c r="A250" s="37" t="s">
        <v>302</v>
      </c>
      <c r="B250" s="9">
        <f t="shared" si="9"/>
        <v>0.1181974036</v>
      </c>
      <c r="C250" s="37" t="s">
        <v>303</v>
      </c>
      <c r="D250" s="36">
        <f t="shared" si="10"/>
        <v>0.6772001915</v>
      </c>
      <c r="E250" s="4">
        <v>0.0</v>
      </c>
      <c r="F250" s="4">
        <v>8.0</v>
      </c>
      <c r="G250" s="4">
        <f t="shared" si="6"/>
        <v>0.1666666667</v>
      </c>
      <c r="H250" s="4">
        <v>225.0</v>
      </c>
      <c r="I250" s="45">
        <f t="shared" si="7"/>
        <v>0.03333333333</v>
      </c>
      <c r="J250" s="4">
        <v>262.5</v>
      </c>
      <c r="K250" s="4">
        <v>0.237</v>
      </c>
      <c r="L250" s="4">
        <v>0.9</v>
      </c>
      <c r="M250" s="4">
        <v>0.0</v>
      </c>
    </row>
    <row r="251">
      <c r="A251" s="10" t="s">
        <v>304</v>
      </c>
      <c r="B251" s="9">
        <f t="shared" si="9"/>
        <v>0.009159758458</v>
      </c>
      <c r="C251" s="37" t="s">
        <v>305</v>
      </c>
      <c r="D251" s="36">
        <f t="shared" si="10"/>
        <v>0.6772143014</v>
      </c>
      <c r="E251" s="4">
        <v>0.0</v>
      </c>
      <c r="F251" s="4">
        <v>8.0</v>
      </c>
      <c r="G251" s="4">
        <f t="shared" si="6"/>
        <v>0.1666666667</v>
      </c>
      <c r="H251" s="4">
        <v>225.0</v>
      </c>
      <c r="I251" s="45">
        <f t="shared" si="7"/>
        <v>0.03333333333</v>
      </c>
      <c r="J251" s="4">
        <v>262.5</v>
      </c>
      <c r="K251" s="4">
        <v>0.237</v>
      </c>
      <c r="L251" s="4">
        <v>0.9</v>
      </c>
      <c r="M251" s="4">
        <v>0.0</v>
      </c>
    </row>
    <row r="252">
      <c r="A252" s="37" t="s">
        <v>306</v>
      </c>
      <c r="B252" s="9">
        <f t="shared" si="9"/>
        <v>-0.09971974736</v>
      </c>
      <c r="C252" s="37" t="s">
        <v>307</v>
      </c>
      <c r="D252" s="36">
        <f t="shared" si="10"/>
        <v>0.6772153948</v>
      </c>
      <c r="E252" s="4">
        <v>0.0</v>
      </c>
      <c r="F252" s="4">
        <v>8.0</v>
      </c>
      <c r="G252" s="4">
        <f t="shared" si="6"/>
        <v>0.1666666667</v>
      </c>
      <c r="H252" s="4">
        <v>225.0</v>
      </c>
      <c r="I252" s="45">
        <f t="shared" si="7"/>
        <v>0.03333333333</v>
      </c>
      <c r="J252" s="4">
        <v>262.5</v>
      </c>
      <c r="K252" s="4">
        <v>0.237</v>
      </c>
      <c r="L252" s="4">
        <v>0.9</v>
      </c>
      <c r="M252" s="4">
        <v>0.0</v>
      </c>
    </row>
    <row r="253">
      <c r="A253" s="26"/>
      <c r="C253" s="26"/>
      <c r="I253" s="27"/>
      <c r="M253" s="26"/>
    </row>
    <row r="254">
      <c r="A254" s="26"/>
      <c r="C254" s="26"/>
      <c r="I254" s="27"/>
      <c r="M254" s="26"/>
    </row>
    <row r="255">
      <c r="A255" s="26"/>
      <c r="C255" s="26"/>
      <c r="I255" s="27"/>
      <c r="M255" s="26"/>
    </row>
    <row r="256">
      <c r="A256" s="26"/>
      <c r="C256" s="26"/>
      <c r="I256" s="27"/>
      <c r="M256" s="26"/>
    </row>
    <row r="257">
      <c r="C257" s="26"/>
      <c r="I257" s="27"/>
      <c r="M257" s="26"/>
    </row>
    <row r="258">
      <c r="C258" s="26"/>
      <c r="I258" s="27"/>
      <c r="M258" s="26"/>
    </row>
    <row r="259">
      <c r="A259" s="26"/>
      <c r="C259" s="26"/>
      <c r="I259" s="27"/>
      <c r="M259" s="26"/>
    </row>
    <row r="260">
      <c r="A260" s="24" t="s">
        <v>78</v>
      </c>
      <c r="B260" s="25">
        <f>15/60</f>
        <v>0.25</v>
      </c>
      <c r="C260" s="26"/>
      <c r="I260" s="27"/>
      <c r="M260" s="26"/>
    </row>
    <row r="261">
      <c r="A261" s="24" t="s">
        <v>79</v>
      </c>
      <c r="B261" s="24">
        <f>162.6/1000</f>
        <v>0.1626</v>
      </c>
      <c r="C261" s="26"/>
      <c r="I261" s="27"/>
      <c r="M261" s="26"/>
    </row>
    <row r="263">
      <c r="D263" s="36"/>
      <c r="E263" s="4" t="s">
        <v>0</v>
      </c>
    </row>
    <row r="264">
      <c r="A264" s="37" t="s">
        <v>93</v>
      </c>
      <c r="C264" s="37" t="s">
        <v>94</v>
      </c>
      <c r="D264" s="36"/>
      <c r="E264" s="4" t="s">
        <v>662</v>
      </c>
      <c r="F264" s="4" t="s">
        <v>670</v>
      </c>
      <c r="G264" s="4" t="s">
        <v>664</v>
      </c>
      <c r="H264" s="4" t="s">
        <v>671</v>
      </c>
      <c r="I264" s="39" t="s">
        <v>666</v>
      </c>
      <c r="J264" s="4" t="s">
        <v>667</v>
      </c>
      <c r="K264" s="4" t="s">
        <v>668</v>
      </c>
      <c r="L264" s="4" t="s">
        <v>669</v>
      </c>
      <c r="M264" s="38" t="s">
        <v>95</v>
      </c>
    </row>
    <row r="265">
      <c r="A265" s="37" t="s">
        <v>102</v>
      </c>
      <c r="B265" s="16">
        <v>0.0</v>
      </c>
      <c r="C265" s="37" t="s">
        <v>103</v>
      </c>
      <c r="D265" s="42">
        <v>0.6</v>
      </c>
      <c r="E265" s="4">
        <f>A!$B$2*M265</f>
        <v>100.2653692</v>
      </c>
      <c r="F265" s="4">
        <v>8.0</v>
      </c>
      <c r="G265" s="4">
        <f t="shared" ref="G265:G350" si="11">0.5/3</f>
        <v>0.1666666667</v>
      </c>
      <c r="H265" s="4">
        <v>225.0</v>
      </c>
      <c r="I265" s="39">
        <f t="shared" ref="I265:I350" si="12">$B$260/5</f>
        <v>0.05</v>
      </c>
      <c r="J265" s="4">
        <v>262.5</v>
      </c>
      <c r="K265" s="4">
        <v>0.237</v>
      </c>
      <c r="L265" s="4">
        <v>0.9</v>
      </c>
      <c r="M265" s="43">
        <f t="shared" ref="M265:M269" si="13">$B$261</f>
        <v>0.1626</v>
      </c>
    </row>
    <row r="266">
      <c r="A266" s="37" t="s">
        <v>104</v>
      </c>
      <c r="B266" s="9">
        <f t="shared" ref="B266:B350" si="14">B265+I265*(D265*E265-(F265*(G265+B265/H265)^(1/2)))</f>
        <v>2.844661758</v>
      </c>
      <c r="C266" s="37" t="s">
        <v>105</v>
      </c>
      <c r="D266" s="36">
        <f t="shared" ref="D266:D350" si="15">D265+(I265*B265*(L265-D265)/(J265*K265))</f>
        <v>0.6</v>
      </c>
      <c r="E266" s="4">
        <f>A!$B$2*M266</f>
        <v>100.2653692</v>
      </c>
      <c r="F266" s="4">
        <v>8.0</v>
      </c>
      <c r="G266" s="4">
        <f t="shared" si="11"/>
        <v>0.1666666667</v>
      </c>
      <c r="H266" s="4">
        <v>225.0</v>
      </c>
      <c r="I266" s="45">
        <f t="shared" si="12"/>
        <v>0.05</v>
      </c>
      <c r="J266" s="4">
        <v>262.5</v>
      </c>
      <c r="K266" s="4">
        <v>0.237</v>
      </c>
      <c r="L266" s="4">
        <v>0.9</v>
      </c>
      <c r="M266" s="43">
        <f t="shared" si="13"/>
        <v>0.1626</v>
      </c>
    </row>
    <row r="267">
      <c r="A267" s="37" t="s">
        <v>106</v>
      </c>
      <c r="B267" s="9">
        <f t="shared" si="14"/>
        <v>5.683242972</v>
      </c>
      <c r="C267" s="37" t="s">
        <v>107</v>
      </c>
      <c r="D267" s="36">
        <f t="shared" si="15"/>
        <v>0.6006858738</v>
      </c>
      <c r="E267" s="4">
        <f>A!$B$2*M267</f>
        <v>100.2653692</v>
      </c>
      <c r="F267" s="4">
        <v>8.0</v>
      </c>
      <c r="G267" s="4">
        <f t="shared" si="11"/>
        <v>0.1666666667</v>
      </c>
      <c r="H267" s="4">
        <v>225.0</v>
      </c>
      <c r="I267" s="45">
        <f t="shared" si="12"/>
        <v>0.05</v>
      </c>
      <c r="J267" s="4">
        <v>262.5</v>
      </c>
      <c r="K267" s="4">
        <v>0.237</v>
      </c>
      <c r="L267" s="4">
        <v>0.9</v>
      </c>
      <c r="M267" s="43">
        <f t="shared" si="13"/>
        <v>0.1626</v>
      </c>
    </row>
    <row r="268">
      <c r="A268" s="37" t="s">
        <v>108</v>
      </c>
      <c r="B268" s="9">
        <f t="shared" si="14"/>
        <v>8.519405295</v>
      </c>
      <c r="C268" s="37" t="s">
        <v>109</v>
      </c>
      <c r="D268" s="36">
        <f t="shared" si="15"/>
        <v>0.6020530226</v>
      </c>
      <c r="E268" s="4">
        <f>A!$B$2*M268</f>
        <v>100.2653692</v>
      </c>
      <c r="F268" s="4">
        <v>8.0</v>
      </c>
      <c r="G268" s="4">
        <f t="shared" si="11"/>
        <v>0.1666666667</v>
      </c>
      <c r="H268" s="4">
        <v>225.0</v>
      </c>
      <c r="I268" s="45">
        <f t="shared" si="12"/>
        <v>0.05</v>
      </c>
      <c r="J268" s="4">
        <v>262.5</v>
      </c>
      <c r="K268" s="4">
        <v>0.237</v>
      </c>
      <c r="L268" s="4">
        <v>0.9</v>
      </c>
      <c r="M268" s="43">
        <f t="shared" si="13"/>
        <v>0.1626</v>
      </c>
    </row>
    <row r="269">
      <c r="A269" s="37" t="s">
        <v>110</v>
      </c>
      <c r="B269" s="9">
        <f t="shared" si="14"/>
        <v>11.35675845</v>
      </c>
      <c r="C269" s="37" t="s">
        <v>111</v>
      </c>
      <c r="D269" s="36">
        <f t="shared" si="15"/>
        <v>0.6040930717</v>
      </c>
      <c r="E269" s="4">
        <f>A!$B$2*M269</f>
        <v>100.2653692</v>
      </c>
      <c r="F269" s="4">
        <v>8.0</v>
      </c>
      <c r="G269" s="4">
        <f t="shared" si="11"/>
        <v>0.1666666667</v>
      </c>
      <c r="H269" s="4">
        <v>225.0</v>
      </c>
      <c r="I269" s="45">
        <f t="shared" si="12"/>
        <v>0.05</v>
      </c>
      <c r="J269" s="4">
        <v>262.5</v>
      </c>
      <c r="K269" s="4">
        <v>0.237</v>
      </c>
      <c r="L269" s="4">
        <v>0.9</v>
      </c>
      <c r="M269" s="43">
        <f t="shared" si="13"/>
        <v>0.1626</v>
      </c>
    </row>
    <row r="270">
      <c r="A270" s="37" t="s">
        <v>112</v>
      </c>
      <c r="B270" s="44">
        <f t="shared" si="14"/>
        <v>14.19884556</v>
      </c>
      <c r="C270" s="37" t="s">
        <v>113</v>
      </c>
      <c r="D270" s="36">
        <f t="shared" si="15"/>
        <v>0.6067939305</v>
      </c>
      <c r="E270" s="4">
        <v>0.0</v>
      </c>
      <c r="F270" s="4">
        <v>8.0</v>
      </c>
      <c r="G270" s="4">
        <f t="shared" si="11"/>
        <v>0.1666666667</v>
      </c>
      <c r="H270" s="4">
        <v>225.0</v>
      </c>
      <c r="I270" s="45">
        <f t="shared" si="12"/>
        <v>0.05</v>
      </c>
      <c r="J270" s="4">
        <v>262.5</v>
      </c>
      <c r="K270" s="4">
        <v>0.237</v>
      </c>
      <c r="L270" s="4">
        <v>0.9</v>
      </c>
      <c r="M270" s="4">
        <v>0.0</v>
      </c>
    </row>
    <row r="271">
      <c r="A271" s="37" t="s">
        <v>114</v>
      </c>
      <c r="B271" s="9">
        <f t="shared" si="14"/>
        <v>14.00710714</v>
      </c>
      <c r="C271" s="37" t="s">
        <v>115</v>
      </c>
      <c r="D271" s="36">
        <f t="shared" si="15"/>
        <v>0.610139872</v>
      </c>
      <c r="E271" s="4">
        <v>0.0</v>
      </c>
      <c r="F271" s="4">
        <v>8.0</v>
      </c>
      <c r="G271" s="4">
        <f t="shared" si="11"/>
        <v>0.1666666667</v>
      </c>
      <c r="H271" s="4">
        <v>225.0</v>
      </c>
      <c r="I271" s="45">
        <f t="shared" si="12"/>
        <v>0.05</v>
      </c>
      <c r="J271" s="4">
        <v>262.5</v>
      </c>
      <c r="K271" s="4">
        <v>0.237</v>
      </c>
      <c r="L271" s="4">
        <v>0.9</v>
      </c>
      <c r="M271" s="4">
        <v>0.0</v>
      </c>
    </row>
    <row r="272">
      <c r="A272" s="37" t="s">
        <v>116</v>
      </c>
      <c r="B272" s="9">
        <f t="shared" si="14"/>
        <v>13.8157246</v>
      </c>
      <c r="C272" s="37" t="s">
        <v>117</v>
      </c>
      <c r="D272" s="36">
        <f t="shared" si="15"/>
        <v>0.6134029637</v>
      </c>
      <c r="E272" s="4">
        <v>0.0</v>
      </c>
      <c r="F272" s="4">
        <v>8.0</v>
      </c>
      <c r="G272" s="4">
        <f t="shared" si="11"/>
        <v>0.1666666667</v>
      </c>
      <c r="H272" s="4">
        <v>225.0</v>
      </c>
      <c r="I272" s="45">
        <f t="shared" si="12"/>
        <v>0.05</v>
      </c>
      <c r="J272" s="4">
        <v>262.5</v>
      </c>
      <c r="K272" s="4">
        <v>0.237</v>
      </c>
      <c r="L272" s="4">
        <v>0.9</v>
      </c>
      <c r="M272" s="4">
        <v>0.0</v>
      </c>
    </row>
    <row r="273">
      <c r="A273" s="37" t="s">
        <v>118</v>
      </c>
      <c r="B273" s="9">
        <f t="shared" si="14"/>
        <v>13.62469795</v>
      </c>
      <c r="C273" s="37" t="s">
        <v>119</v>
      </c>
      <c r="D273" s="36">
        <f t="shared" si="15"/>
        <v>0.6165852387</v>
      </c>
      <c r="E273" s="4">
        <v>0.0</v>
      </c>
      <c r="F273" s="4">
        <v>8.0</v>
      </c>
      <c r="G273" s="4">
        <f t="shared" si="11"/>
        <v>0.1666666667</v>
      </c>
      <c r="H273" s="4">
        <v>225.0</v>
      </c>
      <c r="I273" s="45">
        <f t="shared" si="12"/>
        <v>0.05</v>
      </c>
      <c r="J273" s="4">
        <v>262.5</v>
      </c>
      <c r="K273" s="4">
        <v>0.237</v>
      </c>
      <c r="L273" s="4">
        <v>0.9</v>
      </c>
      <c r="M273" s="4">
        <v>0.0</v>
      </c>
    </row>
    <row r="274">
      <c r="A274" s="37" t="s">
        <v>120</v>
      </c>
      <c r="B274" s="9">
        <f t="shared" si="14"/>
        <v>13.43402718</v>
      </c>
      <c r="C274" s="37" t="s">
        <v>121</v>
      </c>
      <c r="D274" s="36">
        <f t="shared" si="15"/>
        <v>0.6196886669</v>
      </c>
      <c r="E274" s="4">
        <v>0.0</v>
      </c>
      <c r="F274" s="4">
        <v>8.0</v>
      </c>
      <c r="G274" s="4">
        <f t="shared" si="11"/>
        <v>0.1666666667</v>
      </c>
      <c r="H274" s="4">
        <v>225.0</v>
      </c>
      <c r="I274" s="45">
        <f t="shared" si="12"/>
        <v>0.05</v>
      </c>
      <c r="J274" s="4">
        <v>262.5</v>
      </c>
      <c r="K274" s="4">
        <v>0.237</v>
      </c>
      <c r="L274" s="4">
        <v>0.9</v>
      </c>
      <c r="M274" s="4">
        <v>0.0</v>
      </c>
    </row>
    <row r="275">
      <c r="A275" s="37" t="s">
        <v>122</v>
      </c>
      <c r="B275" s="9">
        <f t="shared" si="14"/>
        <v>13.2437123</v>
      </c>
      <c r="C275" s="37" t="s">
        <v>123</v>
      </c>
      <c r="D275" s="36">
        <f t="shared" si="15"/>
        <v>0.6227151568</v>
      </c>
      <c r="E275" s="4">
        <v>0.0</v>
      </c>
      <c r="F275" s="4">
        <v>8.0</v>
      </c>
      <c r="G275" s="4">
        <f t="shared" si="11"/>
        <v>0.1666666667</v>
      </c>
      <c r="H275" s="4">
        <v>225.0</v>
      </c>
      <c r="I275" s="45">
        <f t="shared" si="12"/>
        <v>0.05</v>
      </c>
      <c r="J275" s="4">
        <v>262.5</v>
      </c>
      <c r="K275" s="4">
        <v>0.237</v>
      </c>
      <c r="L275" s="4">
        <v>0.9</v>
      </c>
      <c r="M275" s="4">
        <v>0.0</v>
      </c>
    </row>
    <row r="276">
      <c r="A276" s="37" t="s">
        <v>124</v>
      </c>
      <c r="B276" s="9">
        <f t="shared" si="14"/>
        <v>13.05375331</v>
      </c>
      <c r="C276" s="37" t="s">
        <v>125</v>
      </c>
      <c r="D276" s="36">
        <f t="shared" si="15"/>
        <v>0.6256665578</v>
      </c>
      <c r="E276" s="4">
        <v>0.0</v>
      </c>
      <c r="F276" s="4">
        <v>8.0</v>
      </c>
      <c r="G276" s="4">
        <f t="shared" si="11"/>
        <v>0.1666666667</v>
      </c>
      <c r="H276" s="4">
        <v>225.0</v>
      </c>
      <c r="I276" s="45">
        <f t="shared" si="12"/>
        <v>0.05</v>
      </c>
      <c r="J276" s="4">
        <v>262.5</v>
      </c>
      <c r="K276" s="4">
        <v>0.237</v>
      </c>
      <c r="L276" s="4">
        <v>0.9</v>
      </c>
      <c r="M276" s="4">
        <v>0.0</v>
      </c>
    </row>
    <row r="277">
      <c r="A277" s="37" t="s">
        <v>126</v>
      </c>
      <c r="B277" s="9">
        <f t="shared" si="14"/>
        <v>12.86415021</v>
      </c>
      <c r="C277" s="37" t="s">
        <v>127</v>
      </c>
      <c r="D277" s="36">
        <f t="shared" si="15"/>
        <v>0.628544662</v>
      </c>
      <c r="E277" s="4">
        <v>0.0</v>
      </c>
      <c r="F277" s="4">
        <v>8.0</v>
      </c>
      <c r="G277" s="4">
        <f t="shared" si="11"/>
        <v>0.1666666667</v>
      </c>
      <c r="H277" s="4">
        <v>225.0</v>
      </c>
      <c r="I277" s="45">
        <f t="shared" si="12"/>
        <v>0.05</v>
      </c>
      <c r="J277" s="4">
        <v>262.5</v>
      </c>
      <c r="K277" s="4">
        <v>0.237</v>
      </c>
      <c r="L277" s="4">
        <v>0.9</v>
      </c>
      <c r="M277" s="4">
        <v>0.0</v>
      </c>
    </row>
    <row r="278">
      <c r="A278" s="37" t="s">
        <v>128</v>
      </c>
      <c r="B278" s="9">
        <f t="shared" si="14"/>
        <v>12.674903</v>
      </c>
      <c r="C278" s="37" t="s">
        <v>129</v>
      </c>
      <c r="D278" s="36">
        <f t="shared" si="15"/>
        <v>0.6313512059</v>
      </c>
      <c r="E278" s="4">
        <v>0.0</v>
      </c>
      <c r="F278" s="4">
        <v>8.0</v>
      </c>
      <c r="G278" s="4">
        <f t="shared" si="11"/>
        <v>0.1666666667</v>
      </c>
      <c r="H278" s="4">
        <v>225.0</v>
      </c>
      <c r="I278" s="45">
        <f t="shared" si="12"/>
        <v>0.05</v>
      </c>
      <c r="J278" s="4">
        <v>262.5</v>
      </c>
      <c r="K278" s="4">
        <v>0.237</v>
      </c>
      <c r="L278" s="4">
        <v>0.9</v>
      </c>
      <c r="M278" s="4">
        <v>0.0</v>
      </c>
    </row>
    <row r="279">
      <c r="A279" s="37" t="s">
        <v>130</v>
      </c>
      <c r="B279" s="9">
        <f t="shared" si="14"/>
        <v>12.48601168</v>
      </c>
      <c r="C279" s="37" t="s">
        <v>131</v>
      </c>
      <c r="D279" s="36">
        <f t="shared" si="15"/>
        <v>0.6340878724</v>
      </c>
      <c r="E279" s="4">
        <v>0.0</v>
      </c>
      <c r="F279" s="4">
        <v>8.0</v>
      </c>
      <c r="G279" s="4">
        <f t="shared" si="11"/>
        <v>0.1666666667</v>
      </c>
      <c r="H279" s="4">
        <v>225.0</v>
      </c>
      <c r="I279" s="45">
        <f t="shared" si="12"/>
        <v>0.05</v>
      </c>
      <c r="J279" s="4">
        <v>262.5</v>
      </c>
      <c r="K279" s="4">
        <v>0.237</v>
      </c>
      <c r="L279" s="4">
        <v>0.9</v>
      </c>
      <c r="M279" s="4">
        <v>0.0</v>
      </c>
    </row>
    <row r="280">
      <c r="A280" s="37" t="s">
        <v>132</v>
      </c>
      <c r="B280" s="9">
        <f t="shared" si="14"/>
        <v>12.29747625</v>
      </c>
      <c r="C280" s="37" t="s">
        <v>133</v>
      </c>
      <c r="D280" s="36">
        <f t="shared" si="15"/>
        <v>0.6367562927</v>
      </c>
      <c r="E280" s="4">
        <v>0.0</v>
      </c>
      <c r="F280" s="4">
        <v>8.0</v>
      </c>
      <c r="G280" s="4">
        <f t="shared" si="11"/>
        <v>0.1666666667</v>
      </c>
      <c r="H280" s="4">
        <v>225.0</v>
      </c>
      <c r="I280" s="45">
        <f t="shared" si="12"/>
        <v>0.05</v>
      </c>
      <c r="J280" s="4">
        <v>262.5</v>
      </c>
      <c r="K280" s="4">
        <v>0.237</v>
      </c>
      <c r="L280" s="4">
        <v>0.9</v>
      </c>
      <c r="M280" s="4">
        <v>0.0</v>
      </c>
    </row>
    <row r="281">
      <c r="A281" s="37" t="s">
        <v>134</v>
      </c>
      <c r="B281" s="9">
        <f t="shared" si="14"/>
        <v>12.10929671</v>
      </c>
      <c r="C281" s="37" t="s">
        <v>135</v>
      </c>
      <c r="D281" s="36">
        <f t="shared" si="15"/>
        <v>0.6393580474</v>
      </c>
      <c r="E281" s="4">
        <v>0.0</v>
      </c>
      <c r="F281" s="4">
        <v>8.0</v>
      </c>
      <c r="G281" s="4">
        <f t="shared" si="11"/>
        <v>0.1666666667</v>
      </c>
      <c r="H281" s="4">
        <v>225.0</v>
      </c>
      <c r="I281" s="45">
        <f t="shared" si="12"/>
        <v>0.05</v>
      </c>
      <c r="J281" s="4">
        <v>262.5</v>
      </c>
      <c r="K281" s="4">
        <v>0.237</v>
      </c>
      <c r="L281" s="4">
        <v>0.9</v>
      </c>
      <c r="M281" s="4">
        <v>0.0</v>
      </c>
    </row>
    <row r="282">
      <c r="A282" s="37" t="s">
        <v>136</v>
      </c>
      <c r="B282" s="9">
        <f t="shared" si="14"/>
        <v>11.92147307</v>
      </c>
      <c r="C282" s="37" t="s">
        <v>137</v>
      </c>
      <c r="D282" s="36">
        <f t="shared" si="15"/>
        <v>0.6418946684</v>
      </c>
      <c r="E282" s="4">
        <v>0.0</v>
      </c>
      <c r="F282" s="4">
        <v>8.0</v>
      </c>
      <c r="G282" s="4">
        <f t="shared" si="11"/>
        <v>0.1666666667</v>
      </c>
      <c r="H282" s="4">
        <v>225.0</v>
      </c>
      <c r="I282" s="45">
        <f t="shared" si="12"/>
        <v>0.05</v>
      </c>
      <c r="J282" s="4">
        <v>262.5</v>
      </c>
      <c r="K282" s="4">
        <v>0.237</v>
      </c>
      <c r="L282" s="4">
        <v>0.9</v>
      </c>
      <c r="M282" s="4">
        <v>0.0</v>
      </c>
    </row>
    <row r="283">
      <c r="A283" s="37" t="s">
        <v>138</v>
      </c>
      <c r="B283" s="9">
        <f t="shared" si="14"/>
        <v>11.73400531</v>
      </c>
      <c r="C283" s="37" t="s">
        <v>139</v>
      </c>
      <c r="D283" s="36">
        <f t="shared" si="15"/>
        <v>0.6443676407</v>
      </c>
      <c r="E283" s="4">
        <v>0.0</v>
      </c>
      <c r="F283" s="4">
        <v>8.0</v>
      </c>
      <c r="G283" s="4">
        <f t="shared" si="11"/>
        <v>0.1666666667</v>
      </c>
      <c r="H283" s="4">
        <v>225.0</v>
      </c>
      <c r="I283" s="45">
        <f t="shared" si="12"/>
        <v>0.05</v>
      </c>
      <c r="J283" s="4">
        <v>262.5</v>
      </c>
      <c r="K283" s="4">
        <v>0.237</v>
      </c>
      <c r="L283" s="4">
        <v>0.9</v>
      </c>
      <c r="M283" s="4">
        <v>0.0</v>
      </c>
    </row>
    <row r="284">
      <c r="A284" s="37" t="s">
        <v>140</v>
      </c>
      <c r="B284" s="9">
        <f t="shared" si="14"/>
        <v>11.54689345</v>
      </c>
      <c r="C284" s="37" t="s">
        <v>141</v>
      </c>
      <c r="D284" s="36">
        <f t="shared" si="15"/>
        <v>0.6467784034</v>
      </c>
      <c r="E284" s="4">
        <v>0.0</v>
      </c>
      <c r="F284" s="4">
        <v>8.0</v>
      </c>
      <c r="G284" s="4">
        <f t="shared" si="11"/>
        <v>0.1666666667</v>
      </c>
      <c r="H284" s="4">
        <v>225.0</v>
      </c>
      <c r="I284" s="45">
        <f t="shared" si="12"/>
        <v>0.05</v>
      </c>
      <c r="J284" s="4">
        <v>262.5</v>
      </c>
      <c r="K284" s="4">
        <v>0.237</v>
      </c>
      <c r="L284" s="4">
        <v>0.9</v>
      </c>
      <c r="M284" s="4">
        <v>0.0</v>
      </c>
    </row>
    <row r="285">
      <c r="A285" s="37" t="s">
        <v>142</v>
      </c>
      <c r="B285" s="9">
        <f t="shared" si="14"/>
        <v>11.36013749</v>
      </c>
      <c r="C285" s="37" t="s">
        <v>143</v>
      </c>
      <c r="D285" s="36">
        <f t="shared" si="15"/>
        <v>0.6491283514</v>
      </c>
      <c r="E285" s="4">
        <v>0.0</v>
      </c>
      <c r="F285" s="4">
        <v>8.0</v>
      </c>
      <c r="G285" s="4">
        <f t="shared" si="11"/>
        <v>0.1666666667</v>
      </c>
      <c r="H285" s="4">
        <v>225.0</v>
      </c>
      <c r="I285" s="45">
        <f t="shared" si="12"/>
        <v>0.05</v>
      </c>
      <c r="J285" s="4">
        <v>262.5</v>
      </c>
      <c r="K285" s="4">
        <v>0.237</v>
      </c>
      <c r="L285" s="4">
        <v>0.9</v>
      </c>
      <c r="M285" s="4">
        <v>0.0</v>
      </c>
    </row>
    <row r="286">
      <c r="A286" s="37" t="s">
        <v>144</v>
      </c>
      <c r="B286" s="9">
        <f t="shared" si="14"/>
        <v>11.17373741</v>
      </c>
      <c r="C286" s="37" t="s">
        <v>145</v>
      </c>
      <c r="D286" s="36">
        <f t="shared" si="15"/>
        <v>0.6514188368</v>
      </c>
      <c r="E286" s="4">
        <v>0.0</v>
      </c>
      <c r="F286" s="4">
        <v>8.0</v>
      </c>
      <c r="G286" s="4">
        <f t="shared" si="11"/>
        <v>0.1666666667</v>
      </c>
      <c r="H286" s="4">
        <v>225.0</v>
      </c>
      <c r="I286" s="45">
        <f t="shared" si="12"/>
        <v>0.05</v>
      </c>
      <c r="J286" s="4">
        <v>262.5</v>
      </c>
      <c r="K286" s="4">
        <v>0.237</v>
      </c>
      <c r="L286" s="4">
        <v>0.9</v>
      </c>
      <c r="M286" s="4">
        <v>0.0</v>
      </c>
    </row>
    <row r="287">
      <c r="A287" s="37" t="s">
        <v>146</v>
      </c>
      <c r="B287" s="9">
        <f t="shared" si="14"/>
        <v>10.98769324</v>
      </c>
      <c r="C287" s="37" t="s">
        <v>147</v>
      </c>
      <c r="D287" s="36">
        <f t="shared" si="15"/>
        <v>0.65365117</v>
      </c>
      <c r="E287" s="4">
        <v>0.0</v>
      </c>
      <c r="F287" s="4">
        <v>8.0</v>
      </c>
      <c r="G287" s="4">
        <f t="shared" si="11"/>
        <v>0.1666666667</v>
      </c>
      <c r="H287" s="4">
        <v>225.0</v>
      </c>
      <c r="I287" s="45">
        <f t="shared" si="12"/>
        <v>0.05</v>
      </c>
      <c r="J287" s="4">
        <v>262.5</v>
      </c>
      <c r="K287" s="4">
        <v>0.237</v>
      </c>
      <c r="L287" s="4">
        <v>0.9</v>
      </c>
      <c r="M287" s="4">
        <v>0.0</v>
      </c>
    </row>
    <row r="288">
      <c r="A288" s="37" t="s">
        <v>148</v>
      </c>
      <c r="B288" s="9">
        <f t="shared" si="14"/>
        <v>10.80200496</v>
      </c>
      <c r="C288" s="37" t="s">
        <v>149</v>
      </c>
      <c r="D288" s="36">
        <f t="shared" si="15"/>
        <v>0.6558266214</v>
      </c>
      <c r="E288" s="4">
        <v>0.0</v>
      </c>
      <c r="F288" s="4">
        <v>8.0</v>
      </c>
      <c r="G288" s="4">
        <f t="shared" si="11"/>
        <v>0.1666666667</v>
      </c>
      <c r="H288" s="4">
        <v>225.0</v>
      </c>
      <c r="I288" s="45">
        <f t="shared" si="12"/>
        <v>0.05</v>
      </c>
      <c r="J288" s="4">
        <v>262.5</v>
      </c>
      <c r="K288" s="4">
        <v>0.237</v>
      </c>
      <c r="L288" s="4">
        <v>0.9</v>
      </c>
      <c r="M288" s="4">
        <v>0.0</v>
      </c>
    </row>
    <row r="289">
      <c r="A289" s="37" t="s">
        <v>150</v>
      </c>
      <c r="B289" s="9">
        <f t="shared" si="14"/>
        <v>10.61667257</v>
      </c>
      <c r="C289" s="37" t="s">
        <v>151</v>
      </c>
      <c r="D289" s="36">
        <f t="shared" si="15"/>
        <v>0.6579464221</v>
      </c>
      <c r="E289" s="4">
        <v>0.0</v>
      </c>
      <c r="F289" s="4">
        <v>8.0</v>
      </c>
      <c r="G289" s="4">
        <f t="shared" si="11"/>
        <v>0.1666666667</v>
      </c>
      <c r="H289" s="4">
        <v>225.0</v>
      </c>
      <c r="I289" s="45">
        <f t="shared" si="12"/>
        <v>0.05</v>
      </c>
      <c r="J289" s="4">
        <v>262.5</v>
      </c>
      <c r="K289" s="4">
        <v>0.237</v>
      </c>
      <c r="L289" s="4">
        <v>0.9</v>
      </c>
      <c r="M289" s="4">
        <v>0.0</v>
      </c>
    </row>
    <row r="290">
      <c r="A290" s="37" t="s">
        <v>152</v>
      </c>
      <c r="B290" s="9">
        <f t="shared" si="14"/>
        <v>10.43169609</v>
      </c>
      <c r="C290" s="37" t="s">
        <v>153</v>
      </c>
      <c r="D290" s="36">
        <f t="shared" si="15"/>
        <v>0.6600117655</v>
      </c>
      <c r="E290" s="4">
        <v>0.0</v>
      </c>
      <c r="F290" s="4">
        <v>8.0</v>
      </c>
      <c r="G290" s="4">
        <f t="shared" si="11"/>
        <v>0.1666666667</v>
      </c>
      <c r="H290" s="4">
        <v>225.0</v>
      </c>
      <c r="I290" s="45">
        <f t="shared" si="12"/>
        <v>0.05</v>
      </c>
      <c r="J290" s="4">
        <v>262.5</v>
      </c>
      <c r="K290" s="4">
        <v>0.237</v>
      </c>
      <c r="L290" s="4">
        <v>0.9</v>
      </c>
      <c r="M290" s="4">
        <v>0.0</v>
      </c>
    </row>
    <row r="291">
      <c r="A291" s="37" t="s">
        <v>154</v>
      </c>
      <c r="B291" s="9">
        <f t="shared" si="14"/>
        <v>10.2470755</v>
      </c>
      <c r="C291" s="37" t="s">
        <v>155</v>
      </c>
      <c r="D291" s="36">
        <f t="shared" si="15"/>
        <v>0.6620238084</v>
      </c>
      <c r="E291" s="4">
        <v>0.0</v>
      </c>
      <c r="F291" s="4">
        <v>8.0</v>
      </c>
      <c r="G291" s="4">
        <f t="shared" si="11"/>
        <v>0.1666666667</v>
      </c>
      <c r="H291" s="4">
        <v>225.0</v>
      </c>
      <c r="I291" s="45">
        <f t="shared" si="12"/>
        <v>0.05</v>
      </c>
      <c r="J291" s="4">
        <v>262.5</v>
      </c>
      <c r="K291" s="4">
        <v>0.237</v>
      </c>
      <c r="L291" s="4">
        <v>0.9</v>
      </c>
      <c r="M291" s="4">
        <v>0.0</v>
      </c>
    </row>
    <row r="292">
      <c r="A292" s="37" t="s">
        <v>156</v>
      </c>
      <c r="B292" s="9">
        <f t="shared" si="14"/>
        <v>10.06281081</v>
      </c>
      <c r="C292" s="37" t="s">
        <v>157</v>
      </c>
      <c r="D292" s="36">
        <f t="shared" si="15"/>
        <v>0.6639836718</v>
      </c>
      <c r="E292" s="4">
        <v>0.0</v>
      </c>
      <c r="F292" s="4">
        <v>8.0</v>
      </c>
      <c r="G292" s="4">
        <f t="shared" si="11"/>
        <v>0.1666666667</v>
      </c>
      <c r="H292" s="4">
        <v>225.0</v>
      </c>
      <c r="I292" s="45">
        <f t="shared" si="12"/>
        <v>0.05</v>
      </c>
      <c r="J292" s="4">
        <v>262.5</v>
      </c>
      <c r="K292" s="4">
        <v>0.237</v>
      </c>
      <c r="L292" s="4">
        <v>0.9</v>
      </c>
      <c r="M292" s="4">
        <v>0.0</v>
      </c>
    </row>
    <row r="293">
      <c r="A293" s="37" t="s">
        <v>158</v>
      </c>
      <c r="B293" s="9">
        <f t="shared" si="14"/>
        <v>9.87890202</v>
      </c>
      <c r="C293" s="37" t="s">
        <v>159</v>
      </c>
      <c r="D293" s="36">
        <f t="shared" si="15"/>
        <v>0.6658924423</v>
      </c>
      <c r="E293" s="4">
        <v>0.0</v>
      </c>
      <c r="F293" s="4">
        <v>8.0</v>
      </c>
      <c r="G293" s="4">
        <f t="shared" si="11"/>
        <v>0.1666666667</v>
      </c>
      <c r="H293" s="4">
        <v>225.0</v>
      </c>
      <c r="I293" s="45">
        <f t="shared" si="12"/>
        <v>0.05</v>
      </c>
      <c r="J293" s="4">
        <v>262.5</v>
      </c>
      <c r="K293" s="4">
        <v>0.237</v>
      </c>
      <c r="L293" s="4">
        <v>0.9</v>
      </c>
      <c r="M293" s="4">
        <v>0.0</v>
      </c>
    </row>
    <row r="294">
      <c r="A294" s="37" t="s">
        <v>160</v>
      </c>
      <c r="B294" s="9">
        <f t="shared" si="14"/>
        <v>9.695349129</v>
      </c>
      <c r="C294" s="37" t="s">
        <v>161</v>
      </c>
      <c r="D294" s="36">
        <f t="shared" si="15"/>
        <v>0.6677511729</v>
      </c>
      <c r="E294" s="4">
        <v>0.0</v>
      </c>
      <c r="F294" s="4">
        <v>8.0</v>
      </c>
      <c r="G294" s="4">
        <f t="shared" si="11"/>
        <v>0.1666666667</v>
      </c>
      <c r="H294" s="4">
        <v>225.0</v>
      </c>
      <c r="I294" s="45">
        <f t="shared" si="12"/>
        <v>0.05</v>
      </c>
      <c r="J294" s="4">
        <v>262.5</v>
      </c>
      <c r="K294" s="4">
        <v>0.237</v>
      </c>
      <c r="L294" s="4">
        <v>0.9</v>
      </c>
      <c r="M294" s="4">
        <v>0.0</v>
      </c>
    </row>
    <row r="295">
      <c r="A295" s="37" t="s">
        <v>162</v>
      </c>
      <c r="B295" s="9">
        <f t="shared" si="14"/>
        <v>9.512152139</v>
      </c>
      <c r="C295" s="37" t="s">
        <v>163</v>
      </c>
      <c r="D295" s="36">
        <f t="shared" si="15"/>
        <v>0.6695608844</v>
      </c>
      <c r="E295" s="4">
        <v>0.0</v>
      </c>
      <c r="F295" s="4">
        <v>8.0</v>
      </c>
      <c r="G295" s="4">
        <f t="shared" si="11"/>
        <v>0.1666666667</v>
      </c>
      <c r="H295" s="4">
        <v>225.0</v>
      </c>
      <c r="I295" s="45">
        <f t="shared" si="12"/>
        <v>0.05</v>
      </c>
      <c r="J295" s="4">
        <v>262.5</v>
      </c>
      <c r="K295" s="4">
        <v>0.237</v>
      </c>
      <c r="L295" s="4">
        <v>0.9</v>
      </c>
      <c r="M295" s="4">
        <v>0.0</v>
      </c>
    </row>
    <row r="296">
      <c r="A296" s="37" t="s">
        <v>164</v>
      </c>
      <c r="B296" s="9">
        <f t="shared" si="14"/>
        <v>9.32931105</v>
      </c>
      <c r="C296" s="37" t="s">
        <v>165</v>
      </c>
      <c r="D296" s="36">
        <f t="shared" si="15"/>
        <v>0.6713225656</v>
      </c>
      <c r="E296" s="4">
        <v>0.0</v>
      </c>
      <c r="F296" s="4">
        <v>8.0</v>
      </c>
      <c r="G296" s="4">
        <f t="shared" si="11"/>
        <v>0.1666666667</v>
      </c>
      <c r="H296" s="4">
        <v>225.0</v>
      </c>
      <c r="I296" s="45">
        <f t="shared" si="12"/>
        <v>0.05</v>
      </c>
      <c r="J296" s="4">
        <v>262.5</v>
      </c>
      <c r="K296" s="4">
        <v>0.237</v>
      </c>
      <c r="L296" s="4">
        <v>0.9</v>
      </c>
      <c r="M296" s="4">
        <v>0.0</v>
      </c>
    </row>
    <row r="297">
      <c r="A297" s="37" t="s">
        <v>166</v>
      </c>
      <c r="B297" s="9">
        <f t="shared" si="14"/>
        <v>9.146825864</v>
      </c>
      <c r="C297" s="37" t="s">
        <v>167</v>
      </c>
      <c r="D297" s="36">
        <f t="shared" si="15"/>
        <v>0.6730371752</v>
      </c>
      <c r="E297" s="4">
        <v>0.0</v>
      </c>
      <c r="F297" s="4">
        <v>8.0</v>
      </c>
      <c r="G297" s="4">
        <f t="shared" si="11"/>
        <v>0.1666666667</v>
      </c>
      <c r="H297" s="4">
        <v>225.0</v>
      </c>
      <c r="I297" s="45">
        <f t="shared" si="12"/>
        <v>0.05</v>
      </c>
      <c r="J297" s="4">
        <v>262.5</v>
      </c>
      <c r="K297" s="4">
        <v>0.237</v>
      </c>
      <c r="L297" s="4">
        <v>0.9</v>
      </c>
      <c r="M297" s="4">
        <v>0.0</v>
      </c>
    </row>
    <row r="298">
      <c r="A298" s="37" t="s">
        <v>168</v>
      </c>
      <c r="B298" s="9">
        <f t="shared" si="14"/>
        <v>8.964696579</v>
      </c>
      <c r="C298" s="37" t="s">
        <v>169</v>
      </c>
      <c r="D298" s="36">
        <f t="shared" si="15"/>
        <v>0.6747056417</v>
      </c>
      <c r="E298" s="4">
        <v>0.0</v>
      </c>
      <c r="F298" s="4">
        <v>8.0</v>
      </c>
      <c r="G298" s="4">
        <f t="shared" si="11"/>
        <v>0.1666666667</v>
      </c>
      <c r="H298" s="4">
        <v>225.0</v>
      </c>
      <c r="I298" s="45">
        <f t="shared" si="12"/>
        <v>0.05</v>
      </c>
      <c r="J298" s="4">
        <v>262.5</v>
      </c>
      <c r="K298" s="4">
        <v>0.237</v>
      </c>
      <c r="L298" s="4">
        <v>0.9</v>
      </c>
      <c r="M298" s="4">
        <v>0.0</v>
      </c>
    </row>
    <row r="299">
      <c r="A299" s="37" t="s">
        <v>170</v>
      </c>
      <c r="B299" s="9">
        <f t="shared" si="14"/>
        <v>8.782923198</v>
      </c>
      <c r="C299" s="37" t="s">
        <v>171</v>
      </c>
      <c r="D299" s="36">
        <f t="shared" si="15"/>
        <v>0.6763288649</v>
      </c>
      <c r="E299" s="4">
        <v>0.0</v>
      </c>
      <c r="F299" s="4">
        <v>8.0</v>
      </c>
      <c r="G299" s="4">
        <f t="shared" si="11"/>
        <v>0.1666666667</v>
      </c>
      <c r="H299" s="4">
        <v>225.0</v>
      </c>
      <c r="I299" s="45">
        <f t="shared" si="12"/>
        <v>0.05</v>
      </c>
      <c r="J299" s="4">
        <v>262.5</v>
      </c>
      <c r="K299" s="4">
        <v>0.237</v>
      </c>
      <c r="L299" s="4">
        <v>0.9</v>
      </c>
      <c r="M299" s="4">
        <v>0.0</v>
      </c>
    </row>
    <row r="300">
      <c r="A300" s="37" t="s">
        <v>172</v>
      </c>
      <c r="B300" s="9">
        <f t="shared" si="14"/>
        <v>8.601505721</v>
      </c>
      <c r="C300" s="37" t="s">
        <v>173</v>
      </c>
      <c r="D300" s="36">
        <f t="shared" si="15"/>
        <v>0.6779077168</v>
      </c>
      <c r="E300" s="4">
        <v>0.0</v>
      </c>
      <c r="F300" s="4">
        <v>8.0</v>
      </c>
      <c r="G300" s="4">
        <f t="shared" si="11"/>
        <v>0.1666666667</v>
      </c>
      <c r="H300" s="4">
        <v>225.0</v>
      </c>
      <c r="I300" s="45">
        <f t="shared" si="12"/>
        <v>0.05</v>
      </c>
      <c r="J300" s="4">
        <v>262.5</v>
      </c>
      <c r="K300" s="4">
        <v>0.237</v>
      </c>
      <c r="L300" s="4">
        <v>0.9</v>
      </c>
      <c r="M300" s="4">
        <v>0.0</v>
      </c>
    </row>
    <row r="301">
      <c r="A301" s="37" t="s">
        <v>174</v>
      </c>
      <c r="B301" s="9">
        <f t="shared" si="14"/>
        <v>8.420444149</v>
      </c>
      <c r="C301" s="37" t="s">
        <v>175</v>
      </c>
      <c r="D301" s="36">
        <f t="shared" si="15"/>
        <v>0.6794430417</v>
      </c>
      <c r="E301" s="4">
        <v>0.0</v>
      </c>
      <c r="F301" s="4">
        <v>8.0</v>
      </c>
      <c r="G301" s="4">
        <f t="shared" si="11"/>
        <v>0.1666666667</v>
      </c>
      <c r="H301" s="4">
        <v>225.0</v>
      </c>
      <c r="I301" s="45">
        <f t="shared" si="12"/>
        <v>0.05</v>
      </c>
      <c r="J301" s="4">
        <v>262.5</v>
      </c>
      <c r="K301" s="4">
        <v>0.237</v>
      </c>
      <c r="L301" s="4">
        <v>0.9</v>
      </c>
      <c r="M301" s="4">
        <v>0.0</v>
      </c>
    </row>
    <row r="302">
      <c r="A302" s="37" t="s">
        <v>176</v>
      </c>
      <c r="B302" s="9">
        <f t="shared" si="14"/>
        <v>8.239738482</v>
      </c>
      <c r="C302" s="37" t="s">
        <v>177</v>
      </c>
      <c r="D302" s="36">
        <f t="shared" si="15"/>
        <v>0.6809356578</v>
      </c>
      <c r="E302" s="4">
        <v>0.0</v>
      </c>
      <c r="F302" s="4">
        <v>8.0</v>
      </c>
      <c r="G302" s="4">
        <f t="shared" si="11"/>
        <v>0.1666666667</v>
      </c>
      <c r="H302" s="4">
        <v>225.0</v>
      </c>
      <c r="I302" s="45">
        <f t="shared" si="12"/>
        <v>0.05</v>
      </c>
      <c r="J302" s="4">
        <v>262.5</v>
      </c>
      <c r="K302" s="4">
        <v>0.237</v>
      </c>
      <c r="L302" s="4">
        <v>0.9</v>
      </c>
      <c r="M302" s="4">
        <v>0.0</v>
      </c>
    </row>
    <row r="303">
      <c r="A303" s="37" t="s">
        <v>178</v>
      </c>
      <c r="B303" s="9">
        <f t="shared" si="14"/>
        <v>8.059388721</v>
      </c>
      <c r="C303" s="37" t="s">
        <v>179</v>
      </c>
      <c r="D303" s="36">
        <f t="shared" si="15"/>
        <v>0.6823863573</v>
      </c>
      <c r="E303" s="4">
        <v>0.0</v>
      </c>
      <c r="F303" s="4">
        <v>8.0</v>
      </c>
      <c r="G303" s="4">
        <f t="shared" si="11"/>
        <v>0.1666666667</v>
      </c>
      <c r="H303" s="4">
        <v>225.0</v>
      </c>
      <c r="I303" s="45">
        <f t="shared" si="12"/>
        <v>0.05</v>
      </c>
      <c r="J303" s="4">
        <v>262.5</v>
      </c>
      <c r="K303" s="4">
        <v>0.237</v>
      </c>
      <c r="L303" s="4">
        <v>0.9</v>
      </c>
      <c r="M303" s="4">
        <v>0.0</v>
      </c>
    </row>
    <row r="304">
      <c r="A304" s="37" t="s">
        <v>180</v>
      </c>
      <c r="B304" s="9">
        <f t="shared" si="14"/>
        <v>7.879394867</v>
      </c>
      <c r="C304" s="37" t="s">
        <v>181</v>
      </c>
      <c r="D304" s="36">
        <f t="shared" si="15"/>
        <v>0.6837959076</v>
      </c>
      <c r="E304" s="4">
        <v>0.0</v>
      </c>
      <c r="F304" s="4">
        <v>8.0</v>
      </c>
      <c r="G304" s="4">
        <f t="shared" si="11"/>
        <v>0.1666666667</v>
      </c>
      <c r="H304" s="4">
        <v>225.0</v>
      </c>
      <c r="I304" s="45">
        <f t="shared" si="12"/>
        <v>0.05</v>
      </c>
      <c r="J304" s="4">
        <v>262.5</v>
      </c>
      <c r="K304" s="4">
        <v>0.237</v>
      </c>
      <c r="L304" s="4">
        <v>0.9</v>
      </c>
      <c r="M304" s="4">
        <v>0.0</v>
      </c>
    </row>
    <row r="305">
      <c r="A305" s="37" t="s">
        <v>182</v>
      </c>
      <c r="B305" s="9">
        <f t="shared" si="14"/>
        <v>7.69975692</v>
      </c>
      <c r="C305" s="37" t="s">
        <v>183</v>
      </c>
      <c r="D305" s="36">
        <f t="shared" si="15"/>
        <v>0.6851650516</v>
      </c>
      <c r="E305" s="4">
        <v>0.0</v>
      </c>
      <c r="F305" s="4">
        <v>8.0</v>
      </c>
      <c r="G305" s="4">
        <f t="shared" si="11"/>
        <v>0.1666666667</v>
      </c>
      <c r="H305" s="4">
        <v>225.0</v>
      </c>
      <c r="I305" s="45">
        <f t="shared" si="12"/>
        <v>0.05</v>
      </c>
      <c r="J305" s="4">
        <v>262.5</v>
      </c>
      <c r="K305" s="4">
        <v>0.237</v>
      </c>
      <c r="L305" s="4">
        <v>0.9</v>
      </c>
      <c r="M305" s="4">
        <v>0.0</v>
      </c>
    </row>
    <row r="306">
      <c r="A306" s="37" t="s">
        <v>184</v>
      </c>
      <c r="B306" s="9">
        <f t="shared" si="14"/>
        <v>7.520474882</v>
      </c>
      <c r="C306" s="37" t="s">
        <v>185</v>
      </c>
      <c r="D306" s="36">
        <f t="shared" si="15"/>
        <v>0.6864945086</v>
      </c>
      <c r="E306" s="4">
        <v>0.0</v>
      </c>
      <c r="F306" s="4">
        <v>8.0</v>
      </c>
      <c r="G306" s="4">
        <f t="shared" si="11"/>
        <v>0.1666666667</v>
      </c>
      <c r="H306" s="4">
        <v>225.0</v>
      </c>
      <c r="I306" s="45">
        <f t="shared" si="12"/>
        <v>0.05</v>
      </c>
      <c r="J306" s="4">
        <v>262.5</v>
      </c>
      <c r="K306" s="4">
        <v>0.237</v>
      </c>
      <c r="L306" s="4">
        <v>0.9</v>
      </c>
      <c r="M306" s="4">
        <v>0.0</v>
      </c>
    </row>
    <row r="307">
      <c r="A307" s="37" t="s">
        <v>186</v>
      </c>
      <c r="B307" s="9">
        <f t="shared" si="14"/>
        <v>7.341548752</v>
      </c>
      <c r="C307" s="37" t="s">
        <v>187</v>
      </c>
      <c r="D307" s="36">
        <f t="shared" si="15"/>
        <v>0.6877849749</v>
      </c>
      <c r="E307" s="4">
        <v>0.0</v>
      </c>
      <c r="F307" s="4">
        <v>8.0</v>
      </c>
      <c r="G307" s="4">
        <f t="shared" si="11"/>
        <v>0.1666666667</v>
      </c>
      <c r="H307" s="4">
        <v>225.0</v>
      </c>
      <c r="I307" s="45">
        <f t="shared" si="12"/>
        <v>0.05</v>
      </c>
      <c r="J307" s="4">
        <v>262.5</v>
      </c>
      <c r="K307" s="4">
        <v>0.237</v>
      </c>
      <c r="L307" s="4">
        <v>0.9</v>
      </c>
      <c r="M307" s="4">
        <v>0.0</v>
      </c>
    </row>
    <row r="308">
      <c r="A308" s="37" t="s">
        <v>188</v>
      </c>
      <c r="B308" s="9">
        <f t="shared" si="14"/>
        <v>7.162978532</v>
      </c>
      <c r="C308" s="37" t="s">
        <v>189</v>
      </c>
      <c r="D308" s="36">
        <f t="shared" si="15"/>
        <v>0.6890371243</v>
      </c>
      <c r="E308" s="4">
        <v>0.0</v>
      </c>
      <c r="F308" s="4">
        <v>8.0</v>
      </c>
      <c r="G308" s="4">
        <f t="shared" si="11"/>
        <v>0.1666666667</v>
      </c>
      <c r="H308" s="4">
        <v>225.0</v>
      </c>
      <c r="I308" s="45">
        <f t="shared" si="12"/>
        <v>0.05</v>
      </c>
      <c r="J308" s="4">
        <v>262.5</v>
      </c>
      <c r="K308" s="4">
        <v>0.237</v>
      </c>
      <c r="L308" s="4">
        <v>0.9</v>
      </c>
      <c r="M308" s="4">
        <v>0.0</v>
      </c>
    </row>
    <row r="309">
      <c r="A309" s="37" t="s">
        <v>190</v>
      </c>
      <c r="B309" s="9">
        <f t="shared" si="14"/>
        <v>6.984764222</v>
      </c>
      <c r="C309" s="37" t="s">
        <v>191</v>
      </c>
      <c r="D309" s="36">
        <f t="shared" si="15"/>
        <v>0.690251609</v>
      </c>
      <c r="E309" s="4">
        <v>0.0</v>
      </c>
      <c r="F309" s="4">
        <v>8.0</v>
      </c>
      <c r="G309" s="4">
        <f t="shared" si="11"/>
        <v>0.1666666667</v>
      </c>
      <c r="H309" s="4">
        <v>225.0</v>
      </c>
      <c r="I309" s="45">
        <f t="shared" si="12"/>
        <v>0.05</v>
      </c>
      <c r="J309" s="4">
        <v>262.5</v>
      </c>
      <c r="K309" s="4">
        <v>0.237</v>
      </c>
      <c r="L309" s="4">
        <v>0.9</v>
      </c>
      <c r="M309" s="4">
        <v>0.0</v>
      </c>
    </row>
    <row r="310">
      <c r="A310" s="37" t="s">
        <v>192</v>
      </c>
      <c r="B310" s="9">
        <f t="shared" si="14"/>
        <v>6.806905823</v>
      </c>
      <c r="C310" s="37" t="s">
        <v>193</v>
      </c>
      <c r="D310" s="36">
        <f t="shared" si="15"/>
        <v>0.6914290597</v>
      </c>
      <c r="E310" s="4">
        <v>0.0</v>
      </c>
      <c r="F310" s="4">
        <v>8.0</v>
      </c>
      <c r="G310" s="4">
        <f t="shared" si="11"/>
        <v>0.1666666667</v>
      </c>
      <c r="H310" s="4">
        <v>225.0</v>
      </c>
      <c r="I310" s="45">
        <f t="shared" si="12"/>
        <v>0.05</v>
      </c>
      <c r="J310" s="4">
        <v>262.5</v>
      </c>
      <c r="K310" s="4">
        <v>0.237</v>
      </c>
      <c r="L310" s="4">
        <v>0.9</v>
      </c>
      <c r="M310" s="4">
        <v>0.0</v>
      </c>
    </row>
    <row r="311">
      <c r="A311" s="37" t="s">
        <v>194</v>
      </c>
      <c r="B311" s="9">
        <f t="shared" si="14"/>
        <v>6.629403335</v>
      </c>
      <c r="C311" s="37" t="s">
        <v>195</v>
      </c>
      <c r="D311" s="36">
        <f t="shared" si="15"/>
        <v>0.6925700866</v>
      </c>
      <c r="E311" s="4">
        <v>0.0</v>
      </c>
      <c r="F311" s="4">
        <v>8.0</v>
      </c>
      <c r="G311" s="4">
        <f t="shared" si="11"/>
        <v>0.1666666667</v>
      </c>
      <c r="H311" s="4">
        <v>225.0</v>
      </c>
      <c r="I311" s="45">
        <f t="shared" si="12"/>
        <v>0.05</v>
      </c>
      <c r="J311" s="4">
        <v>262.5</v>
      </c>
      <c r="K311" s="4">
        <v>0.237</v>
      </c>
      <c r="L311" s="4">
        <v>0.9</v>
      </c>
      <c r="M311" s="4">
        <v>0.0</v>
      </c>
    </row>
    <row r="312">
      <c r="A312" s="37" t="s">
        <v>196</v>
      </c>
      <c r="B312" s="9">
        <f t="shared" si="14"/>
        <v>6.45225676</v>
      </c>
      <c r="C312" s="37" t="s">
        <v>197</v>
      </c>
      <c r="D312" s="36">
        <f t="shared" si="15"/>
        <v>0.6936752798</v>
      </c>
      <c r="E312" s="4">
        <v>0.0</v>
      </c>
      <c r="F312" s="4">
        <v>8.0</v>
      </c>
      <c r="G312" s="4">
        <f t="shared" si="11"/>
        <v>0.1666666667</v>
      </c>
      <c r="H312" s="4">
        <v>225.0</v>
      </c>
      <c r="I312" s="45">
        <f t="shared" si="12"/>
        <v>0.05</v>
      </c>
      <c r="J312" s="4">
        <v>262.5</v>
      </c>
      <c r="K312" s="4">
        <v>0.237</v>
      </c>
      <c r="L312" s="4">
        <v>0.9</v>
      </c>
      <c r="M312" s="4">
        <v>0.0</v>
      </c>
    </row>
    <row r="313">
      <c r="A313" s="37" t="s">
        <v>198</v>
      </c>
      <c r="B313" s="9">
        <f t="shared" si="14"/>
        <v>6.275466099</v>
      </c>
      <c r="C313" s="37" t="s">
        <v>199</v>
      </c>
      <c r="D313" s="36">
        <f t="shared" si="15"/>
        <v>0.6947452095</v>
      </c>
      <c r="E313" s="4">
        <v>0.0</v>
      </c>
      <c r="F313" s="4">
        <v>8.0</v>
      </c>
      <c r="G313" s="4">
        <f t="shared" si="11"/>
        <v>0.1666666667</v>
      </c>
      <c r="H313" s="4">
        <v>225.0</v>
      </c>
      <c r="I313" s="45">
        <f t="shared" si="12"/>
        <v>0.05</v>
      </c>
      <c r="J313" s="4">
        <v>262.5</v>
      </c>
      <c r="K313" s="4">
        <v>0.237</v>
      </c>
      <c r="L313" s="4">
        <v>0.9</v>
      </c>
      <c r="M313" s="4">
        <v>0.0</v>
      </c>
    </row>
    <row r="314">
      <c r="A314" s="37" t="s">
        <v>200</v>
      </c>
      <c r="B314" s="9">
        <f t="shared" si="14"/>
        <v>6.09903135</v>
      </c>
      <c r="C314" s="37" t="s">
        <v>201</v>
      </c>
      <c r="D314" s="36">
        <f t="shared" si="15"/>
        <v>0.6957804271</v>
      </c>
      <c r="E314" s="4">
        <v>0.0</v>
      </c>
      <c r="F314" s="4">
        <v>8.0</v>
      </c>
      <c r="G314" s="4">
        <f t="shared" si="11"/>
        <v>0.1666666667</v>
      </c>
      <c r="H314" s="4">
        <v>225.0</v>
      </c>
      <c r="I314" s="45">
        <f t="shared" si="12"/>
        <v>0.05</v>
      </c>
      <c r="J314" s="4">
        <v>262.5</v>
      </c>
      <c r="K314" s="4">
        <v>0.237</v>
      </c>
      <c r="L314" s="4">
        <v>0.9</v>
      </c>
      <c r="M314" s="4">
        <v>0.0</v>
      </c>
    </row>
    <row r="315">
      <c r="A315" s="37" t="s">
        <v>202</v>
      </c>
      <c r="B315" s="9">
        <f t="shared" si="14"/>
        <v>5.922952517</v>
      </c>
      <c r="C315" s="37" t="s">
        <v>203</v>
      </c>
      <c r="D315" s="36">
        <f t="shared" si="15"/>
        <v>0.6967814651</v>
      </c>
      <c r="E315" s="4">
        <v>0.0</v>
      </c>
      <c r="F315" s="4">
        <v>8.0</v>
      </c>
      <c r="G315" s="4">
        <f t="shared" si="11"/>
        <v>0.1666666667</v>
      </c>
      <c r="H315" s="4">
        <v>225.0</v>
      </c>
      <c r="I315" s="45">
        <f t="shared" si="12"/>
        <v>0.05</v>
      </c>
      <c r="J315" s="4">
        <v>262.5</v>
      </c>
      <c r="K315" s="4">
        <v>0.237</v>
      </c>
      <c r="L315" s="4">
        <v>0.9</v>
      </c>
      <c r="M315" s="4">
        <v>0.0</v>
      </c>
    </row>
    <row r="316">
      <c r="A316" s="37" t="s">
        <v>204</v>
      </c>
      <c r="B316" s="9">
        <f t="shared" si="14"/>
        <v>5.747229599</v>
      </c>
      <c r="C316" s="37" t="s">
        <v>205</v>
      </c>
      <c r="D316" s="36">
        <f t="shared" si="15"/>
        <v>0.697748838</v>
      </c>
      <c r="E316" s="4">
        <v>0.0</v>
      </c>
      <c r="F316" s="4">
        <v>8.0</v>
      </c>
      <c r="G316" s="4">
        <f t="shared" si="11"/>
        <v>0.1666666667</v>
      </c>
      <c r="H316" s="4">
        <v>225.0</v>
      </c>
      <c r="I316" s="45">
        <f t="shared" si="12"/>
        <v>0.05</v>
      </c>
      <c r="J316" s="4">
        <v>262.5</v>
      </c>
      <c r="K316" s="4">
        <v>0.237</v>
      </c>
      <c r="L316" s="4">
        <v>0.9</v>
      </c>
      <c r="M316" s="4">
        <v>0.0</v>
      </c>
    </row>
    <row r="317">
      <c r="A317" s="37" t="s">
        <v>206</v>
      </c>
      <c r="B317" s="9">
        <f t="shared" si="14"/>
        <v>5.571862596</v>
      </c>
      <c r="C317" s="37" t="s">
        <v>207</v>
      </c>
      <c r="D317" s="36">
        <f t="shared" si="15"/>
        <v>0.6986830425</v>
      </c>
      <c r="E317" s="4">
        <v>0.0</v>
      </c>
      <c r="F317" s="4">
        <v>8.0</v>
      </c>
      <c r="G317" s="4">
        <f t="shared" si="11"/>
        <v>0.1666666667</v>
      </c>
      <c r="H317" s="4">
        <v>225.0</v>
      </c>
      <c r="I317" s="45">
        <f t="shared" si="12"/>
        <v>0.05</v>
      </c>
      <c r="J317" s="4">
        <v>262.5</v>
      </c>
      <c r="K317" s="4">
        <v>0.237</v>
      </c>
      <c r="L317" s="4">
        <v>0.9</v>
      </c>
      <c r="M317" s="4">
        <v>0.0</v>
      </c>
    </row>
    <row r="318">
      <c r="A318" s="37" t="s">
        <v>208</v>
      </c>
      <c r="B318" s="9">
        <f t="shared" si="14"/>
        <v>5.396851511</v>
      </c>
      <c r="C318" s="37" t="s">
        <v>209</v>
      </c>
      <c r="D318" s="36">
        <f t="shared" si="15"/>
        <v>0.6995845578</v>
      </c>
      <c r="E318" s="4">
        <v>0.0</v>
      </c>
      <c r="F318" s="4">
        <v>8.0</v>
      </c>
      <c r="G318" s="4">
        <f t="shared" si="11"/>
        <v>0.1666666667</v>
      </c>
      <c r="H318" s="4">
        <v>225.0</v>
      </c>
      <c r="I318" s="45">
        <f t="shared" si="12"/>
        <v>0.05</v>
      </c>
      <c r="J318" s="4">
        <v>262.5</v>
      </c>
      <c r="K318" s="4">
        <v>0.237</v>
      </c>
      <c r="L318" s="4">
        <v>0.9</v>
      </c>
      <c r="M318" s="4">
        <v>0.0</v>
      </c>
    </row>
    <row r="319">
      <c r="A319" s="37" t="s">
        <v>210</v>
      </c>
      <c r="B319" s="9">
        <f t="shared" si="14"/>
        <v>5.222196343</v>
      </c>
      <c r="C319" s="37" t="s">
        <v>211</v>
      </c>
      <c r="D319" s="36">
        <f t="shared" si="15"/>
        <v>0.7004538464</v>
      </c>
      <c r="E319" s="4">
        <v>0.0</v>
      </c>
      <c r="F319" s="4">
        <v>8.0</v>
      </c>
      <c r="G319" s="4">
        <f t="shared" si="11"/>
        <v>0.1666666667</v>
      </c>
      <c r="H319" s="4">
        <v>225.0</v>
      </c>
      <c r="I319" s="45">
        <f t="shared" si="12"/>
        <v>0.05</v>
      </c>
      <c r="J319" s="4">
        <v>262.5</v>
      </c>
      <c r="K319" s="4">
        <v>0.237</v>
      </c>
      <c r="L319" s="4">
        <v>0.9</v>
      </c>
      <c r="M319" s="4">
        <v>0.0</v>
      </c>
    </row>
    <row r="320">
      <c r="A320" s="37" t="s">
        <v>212</v>
      </c>
      <c r="B320" s="9">
        <f t="shared" si="14"/>
        <v>5.047897093</v>
      </c>
      <c r="C320" s="37" t="s">
        <v>213</v>
      </c>
      <c r="D320" s="36">
        <f t="shared" si="15"/>
        <v>0.7012913543</v>
      </c>
      <c r="E320" s="4">
        <v>0.0</v>
      </c>
      <c r="F320" s="4">
        <v>8.0</v>
      </c>
      <c r="G320" s="4">
        <f t="shared" si="11"/>
        <v>0.1666666667</v>
      </c>
      <c r="H320" s="4">
        <v>225.0</v>
      </c>
      <c r="I320" s="45">
        <f t="shared" si="12"/>
        <v>0.05</v>
      </c>
      <c r="J320" s="4">
        <v>262.5</v>
      </c>
      <c r="K320" s="4">
        <v>0.237</v>
      </c>
      <c r="L320" s="4">
        <v>0.9</v>
      </c>
      <c r="M320" s="4">
        <v>0.0</v>
      </c>
    </row>
    <row r="321">
      <c r="A321" s="37" t="s">
        <v>214</v>
      </c>
      <c r="B321" s="9">
        <f t="shared" si="14"/>
        <v>4.873953762</v>
      </c>
      <c r="C321" s="37" t="s">
        <v>215</v>
      </c>
      <c r="D321" s="36">
        <f t="shared" si="15"/>
        <v>0.7020975113</v>
      </c>
      <c r="E321" s="4">
        <v>0.0</v>
      </c>
      <c r="F321" s="4">
        <v>8.0</v>
      </c>
      <c r="G321" s="4">
        <f t="shared" si="11"/>
        <v>0.1666666667</v>
      </c>
      <c r="H321" s="4">
        <v>225.0</v>
      </c>
      <c r="I321" s="45">
        <f t="shared" si="12"/>
        <v>0.05</v>
      </c>
      <c r="J321" s="4">
        <v>262.5</v>
      </c>
      <c r="K321" s="4">
        <v>0.237</v>
      </c>
      <c r="L321" s="4">
        <v>0.9</v>
      </c>
      <c r="M321" s="4">
        <v>0.0</v>
      </c>
    </row>
    <row r="322">
      <c r="A322" s="37" t="s">
        <v>216</v>
      </c>
      <c r="B322" s="9">
        <f t="shared" si="14"/>
        <v>4.700366351</v>
      </c>
      <c r="C322" s="37" t="s">
        <v>217</v>
      </c>
      <c r="D322" s="36">
        <f t="shared" si="15"/>
        <v>0.7028727313</v>
      </c>
      <c r="E322" s="4">
        <v>0.0</v>
      </c>
      <c r="F322" s="4">
        <v>8.0</v>
      </c>
      <c r="G322" s="4">
        <f t="shared" si="11"/>
        <v>0.1666666667</v>
      </c>
      <c r="H322" s="4">
        <v>225.0</v>
      </c>
      <c r="I322" s="45">
        <f t="shared" si="12"/>
        <v>0.05</v>
      </c>
      <c r="J322" s="4">
        <v>262.5</v>
      </c>
      <c r="K322" s="4">
        <v>0.237</v>
      </c>
      <c r="L322" s="4">
        <v>0.9</v>
      </c>
      <c r="M322" s="4">
        <v>0.0</v>
      </c>
    </row>
    <row r="323">
      <c r="A323" s="37" t="s">
        <v>218</v>
      </c>
      <c r="B323" s="9">
        <f t="shared" si="14"/>
        <v>4.52713486</v>
      </c>
      <c r="C323" s="37" t="s">
        <v>219</v>
      </c>
      <c r="D323" s="36">
        <f t="shared" si="15"/>
        <v>0.7036174132</v>
      </c>
      <c r="E323" s="4">
        <v>0.0</v>
      </c>
      <c r="F323" s="4">
        <v>8.0</v>
      </c>
      <c r="G323" s="4">
        <f t="shared" si="11"/>
        <v>0.1666666667</v>
      </c>
      <c r="H323" s="4">
        <v>225.0</v>
      </c>
      <c r="I323" s="45">
        <f t="shared" si="12"/>
        <v>0.05</v>
      </c>
      <c r="J323" s="4">
        <v>262.5</v>
      </c>
      <c r="K323" s="4">
        <v>0.237</v>
      </c>
      <c r="L323" s="4">
        <v>0.9</v>
      </c>
      <c r="M323" s="4">
        <v>0.0</v>
      </c>
    </row>
    <row r="324">
      <c r="A324" s="37" t="s">
        <v>220</v>
      </c>
      <c r="B324" s="9">
        <f t="shared" si="14"/>
        <v>4.35425929</v>
      </c>
      <c r="C324" s="37" t="s">
        <v>221</v>
      </c>
      <c r="D324" s="36">
        <f t="shared" si="15"/>
        <v>0.7043319404</v>
      </c>
      <c r="E324" s="4">
        <v>0.0</v>
      </c>
      <c r="F324" s="4">
        <v>8.0</v>
      </c>
      <c r="G324" s="4">
        <f t="shared" si="11"/>
        <v>0.1666666667</v>
      </c>
      <c r="H324" s="4">
        <v>225.0</v>
      </c>
      <c r="I324" s="45">
        <f t="shared" si="12"/>
        <v>0.05</v>
      </c>
      <c r="J324" s="4">
        <v>262.5</v>
      </c>
      <c r="K324" s="4">
        <v>0.237</v>
      </c>
      <c r="L324" s="4">
        <v>0.9</v>
      </c>
      <c r="M324" s="4">
        <v>0.0</v>
      </c>
    </row>
    <row r="325">
      <c r="A325" s="37" t="s">
        <v>222</v>
      </c>
      <c r="B325" s="9">
        <f t="shared" si="14"/>
        <v>4.181739642</v>
      </c>
      <c r="C325" s="37" t="s">
        <v>223</v>
      </c>
      <c r="D325" s="36">
        <f t="shared" si="15"/>
        <v>0.7050166818</v>
      </c>
      <c r="E325" s="4">
        <v>0.0</v>
      </c>
      <c r="F325" s="4">
        <v>8.0</v>
      </c>
      <c r="G325" s="4">
        <f t="shared" si="11"/>
        <v>0.1666666667</v>
      </c>
      <c r="H325" s="4">
        <v>225.0</v>
      </c>
      <c r="I325" s="45">
        <f t="shared" si="12"/>
        <v>0.05</v>
      </c>
      <c r="J325" s="4">
        <v>262.5</v>
      </c>
      <c r="K325" s="4">
        <v>0.237</v>
      </c>
      <c r="L325" s="4">
        <v>0.9</v>
      </c>
      <c r="M325" s="4">
        <v>0.0</v>
      </c>
    </row>
    <row r="326">
      <c r="A326" s="37" t="s">
        <v>224</v>
      </c>
      <c r="B326" s="9">
        <f t="shared" si="14"/>
        <v>4.009575918</v>
      </c>
      <c r="C326" s="37" t="s">
        <v>225</v>
      </c>
      <c r="D326" s="36">
        <f t="shared" si="15"/>
        <v>0.7056719918</v>
      </c>
      <c r="E326" s="4">
        <v>0.0</v>
      </c>
      <c r="F326" s="4">
        <v>8.0</v>
      </c>
      <c r="G326" s="4">
        <f t="shared" si="11"/>
        <v>0.1666666667</v>
      </c>
      <c r="H326" s="4">
        <v>225.0</v>
      </c>
      <c r="I326" s="45">
        <f t="shared" si="12"/>
        <v>0.05</v>
      </c>
      <c r="J326" s="4">
        <v>262.5</v>
      </c>
      <c r="K326" s="4">
        <v>0.237</v>
      </c>
      <c r="L326" s="4">
        <v>0.9</v>
      </c>
      <c r="M326" s="4">
        <v>0.0</v>
      </c>
    </row>
    <row r="327">
      <c r="A327" s="37" t="s">
        <v>226</v>
      </c>
      <c r="B327" s="9">
        <f t="shared" si="14"/>
        <v>3.837768116</v>
      </c>
      <c r="C327" s="37" t="s">
        <v>227</v>
      </c>
      <c r="D327" s="36">
        <f t="shared" si="15"/>
        <v>0.7062982107</v>
      </c>
      <c r="E327" s="4">
        <v>0.0</v>
      </c>
      <c r="F327" s="4">
        <v>8.0</v>
      </c>
      <c r="G327" s="4">
        <f t="shared" si="11"/>
        <v>0.1666666667</v>
      </c>
      <c r="H327" s="4">
        <v>225.0</v>
      </c>
      <c r="I327" s="45">
        <f t="shared" si="12"/>
        <v>0.05</v>
      </c>
      <c r="J327" s="4">
        <v>262.5</v>
      </c>
      <c r="K327" s="4">
        <v>0.237</v>
      </c>
      <c r="L327" s="4">
        <v>0.9</v>
      </c>
      <c r="M327" s="4">
        <v>0.0</v>
      </c>
    </row>
    <row r="328">
      <c r="A328" s="37" t="s">
        <v>228</v>
      </c>
      <c r="B328" s="9">
        <f t="shared" si="14"/>
        <v>3.666316239</v>
      </c>
      <c r="C328" s="37" t="s">
        <v>229</v>
      </c>
      <c r="D328" s="36">
        <f t="shared" si="15"/>
        <v>0.706895665</v>
      </c>
      <c r="E328" s="4">
        <v>0.0</v>
      </c>
      <c r="F328" s="4">
        <v>8.0</v>
      </c>
      <c r="G328" s="4">
        <f t="shared" si="11"/>
        <v>0.1666666667</v>
      </c>
      <c r="H328" s="4">
        <v>225.0</v>
      </c>
      <c r="I328" s="45">
        <f t="shared" si="12"/>
        <v>0.05</v>
      </c>
      <c r="J328" s="4">
        <v>262.5</v>
      </c>
      <c r="K328" s="4">
        <v>0.237</v>
      </c>
      <c r="L328" s="4">
        <v>0.9</v>
      </c>
      <c r="M328" s="4">
        <v>0.0</v>
      </c>
    </row>
    <row r="329">
      <c r="A329" s="37" t="s">
        <v>230</v>
      </c>
      <c r="B329" s="9">
        <f t="shared" si="14"/>
        <v>3.495220287</v>
      </c>
      <c r="C329" s="37" t="s">
        <v>231</v>
      </c>
      <c r="D329" s="36">
        <f t="shared" si="15"/>
        <v>0.7074646677</v>
      </c>
      <c r="E329" s="4">
        <v>0.0</v>
      </c>
      <c r="F329" s="4">
        <v>8.0</v>
      </c>
      <c r="G329" s="4">
        <f t="shared" si="11"/>
        <v>0.1666666667</v>
      </c>
      <c r="H329" s="4">
        <v>225.0</v>
      </c>
      <c r="I329" s="45">
        <f t="shared" si="12"/>
        <v>0.05</v>
      </c>
      <c r="J329" s="4">
        <v>262.5</v>
      </c>
      <c r="K329" s="4">
        <v>0.237</v>
      </c>
      <c r="L329" s="4">
        <v>0.9</v>
      </c>
      <c r="M329" s="4">
        <v>0.0</v>
      </c>
    </row>
    <row r="330">
      <c r="A330" s="37" t="s">
        <v>232</v>
      </c>
      <c r="B330" s="9">
        <f t="shared" si="14"/>
        <v>3.32448026</v>
      </c>
      <c r="C330" s="37" t="s">
        <v>233</v>
      </c>
      <c r="D330" s="36">
        <f t="shared" si="15"/>
        <v>0.7080055183</v>
      </c>
      <c r="E330" s="4">
        <v>0.0</v>
      </c>
      <c r="F330" s="4">
        <v>8.0</v>
      </c>
      <c r="G330" s="4">
        <f t="shared" si="11"/>
        <v>0.1666666667</v>
      </c>
      <c r="H330" s="4">
        <v>225.0</v>
      </c>
      <c r="I330" s="45">
        <f t="shared" si="12"/>
        <v>0.05</v>
      </c>
      <c r="J330" s="4">
        <v>262.5</v>
      </c>
      <c r="K330" s="4">
        <v>0.237</v>
      </c>
      <c r="L330" s="4">
        <v>0.9</v>
      </c>
      <c r="M330" s="4">
        <v>0.0</v>
      </c>
    </row>
    <row r="331">
      <c r="A331" s="37" t="s">
        <v>234</v>
      </c>
      <c r="B331" s="9">
        <f t="shared" si="14"/>
        <v>3.15409616</v>
      </c>
      <c r="C331" s="37" t="s">
        <v>235</v>
      </c>
      <c r="D331" s="36">
        <f t="shared" si="15"/>
        <v>0.7085185035</v>
      </c>
      <c r="E331" s="4">
        <v>0.0</v>
      </c>
      <c r="F331" s="4">
        <v>8.0</v>
      </c>
      <c r="G331" s="4">
        <f t="shared" si="11"/>
        <v>0.1666666667</v>
      </c>
      <c r="H331" s="4">
        <v>225.0</v>
      </c>
      <c r="I331" s="45">
        <f t="shared" si="12"/>
        <v>0.05</v>
      </c>
      <c r="J331" s="4">
        <v>262.5</v>
      </c>
      <c r="K331" s="4">
        <v>0.237</v>
      </c>
      <c r="L331" s="4">
        <v>0.9</v>
      </c>
      <c r="M331" s="4">
        <v>0.0</v>
      </c>
    </row>
    <row r="332">
      <c r="A332" s="37" t="s">
        <v>236</v>
      </c>
      <c r="B332" s="9">
        <f t="shared" si="14"/>
        <v>2.984067987</v>
      </c>
      <c r="C332" s="37" t="s">
        <v>237</v>
      </c>
      <c r="D332" s="36">
        <f t="shared" si="15"/>
        <v>0.7090038972</v>
      </c>
      <c r="E332" s="4">
        <v>0.0</v>
      </c>
      <c r="F332" s="4">
        <v>8.0</v>
      </c>
      <c r="G332" s="4">
        <f t="shared" si="11"/>
        <v>0.1666666667</v>
      </c>
      <c r="H332" s="4">
        <v>225.0</v>
      </c>
      <c r="I332" s="45">
        <f t="shared" si="12"/>
        <v>0.05</v>
      </c>
      <c r="J332" s="4">
        <v>262.5</v>
      </c>
      <c r="K332" s="4">
        <v>0.237</v>
      </c>
      <c r="L332" s="4">
        <v>0.9</v>
      </c>
      <c r="M332" s="4">
        <v>0.0</v>
      </c>
    </row>
    <row r="333">
      <c r="A333" s="37" t="s">
        <v>238</v>
      </c>
      <c r="B333" s="9">
        <f t="shared" si="14"/>
        <v>2.814395743</v>
      </c>
      <c r="C333" s="37" t="s">
        <v>239</v>
      </c>
      <c r="D333" s="36">
        <f t="shared" si="15"/>
        <v>0.7094619606</v>
      </c>
      <c r="E333" s="4">
        <v>0.0</v>
      </c>
      <c r="F333" s="4">
        <v>8.0</v>
      </c>
      <c r="G333" s="4">
        <f t="shared" si="11"/>
        <v>0.1666666667</v>
      </c>
      <c r="H333" s="4">
        <v>225.0</v>
      </c>
      <c r="I333" s="45">
        <f t="shared" si="12"/>
        <v>0.05</v>
      </c>
      <c r="J333" s="4">
        <v>262.5</v>
      </c>
      <c r="K333" s="4">
        <v>0.237</v>
      </c>
      <c r="L333" s="4">
        <v>0.9</v>
      </c>
      <c r="M333" s="4">
        <v>0.0</v>
      </c>
    </row>
    <row r="334">
      <c r="A334" s="37" t="s">
        <v>240</v>
      </c>
      <c r="B334" s="9">
        <f t="shared" si="14"/>
        <v>2.645079427</v>
      </c>
      <c r="C334" s="37" t="s">
        <v>241</v>
      </c>
      <c r="D334" s="36">
        <f t="shared" si="15"/>
        <v>0.7098929426</v>
      </c>
      <c r="E334" s="4">
        <v>0.0</v>
      </c>
      <c r="F334" s="4">
        <v>8.0</v>
      </c>
      <c r="G334" s="4">
        <f t="shared" si="11"/>
        <v>0.1666666667</v>
      </c>
      <c r="H334" s="4">
        <v>225.0</v>
      </c>
      <c r="I334" s="45">
        <f t="shared" si="12"/>
        <v>0.05</v>
      </c>
      <c r="J334" s="4">
        <v>262.5</v>
      </c>
      <c r="K334" s="4">
        <v>0.237</v>
      </c>
      <c r="L334" s="4">
        <v>0.9</v>
      </c>
      <c r="M334" s="4">
        <v>0.0</v>
      </c>
    </row>
    <row r="335">
      <c r="A335" s="37" t="s">
        <v>242</v>
      </c>
      <c r="B335" s="9">
        <f t="shared" si="14"/>
        <v>2.476119041</v>
      </c>
      <c r="C335" s="37" t="s">
        <v>243</v>
      </c>
      <c r="D335" s="36">
        <f t="shared" si="15"/>
        <v>0.7102970803</v>
      </c>
      <c r="E335" s="4">
        <v>0.0</v>
      </c>
      <c r="F335" s="4">
        <v>8.0</v>
      </c>
      <c r="G335" s="4">
        <f t="shared" si="11"/>
        <v>0.1666666667</v>
      </c>
      <c r="H335" s="4">
        <v>225.0</v>
      </c>
      <c r="I335" s="45">
        <f t="shared" si="12"/>
        <v>0.05</v>
      </c>
      <c r="J335" s="4">
        <v>262.5</v>
      </c>
      <c r="K335" s="4">
        <v>0.237</v>
      </c>
      <c r="L335" s="4">
        <v>0.9</v>
      </c>
      <c r="M335" s="4">
        <v>0.0</v>
      </c>
    </row>
    <row r="336">
      <c r="A336" s="37" t="s">
        <v>244</v>
      </c>
      <c r="B336" s="9">
        <f t="shared" si="14"/>
        <v>2.307514586</v>
      </c>
      <c r="C336" s="37" t="s">
        <v>245</v>
      </c>
      <c r="D336" s="36">
        <f t="shared" si="15"/>
        <v>0.7106745985</v>
      </c>
      <c r="E336" s="4">
        <v>0.0</v>
      </c>
      <c r="F336" s="4">
        <v>8.0</v>
      </c>
      <c r="G336" s="4">
        <f t="shared" si="11"/>
        <v>0.1666666667</v>
      </c>
      <c r="H336" s="4">
        <v>225.0</v>
      </c>
      <c r="I336" s="45">
        <f t="shared" si="12"/>
        <v>0.05</v>
      </c>
      <c r="J336" s="4">
        <v>262.5</v>
      </c>
      <c r="K336" s="4">
        <v>0.237</v>
      </c>
      <c r="L336" s="4">
        <v>0.9</v>
      </c>
      <c r="M336" s="4">
        <v>0.0</v>
      </c>
    </row>
    <row r="337">
      <c r="A337" s="37" t="s">
        <v>246</v>
      </c>
      <c r="B337" s="9">
        <f t="shared" si="14"/>
        <v>2.139266061</v>
      </c>
      <c r="C337" s="37" t="s">
        <v>247</v>
      </c>
      <c r="D337" s="36">
        <f t="shared" si="15"/>
        <v>0.7110257105</v>
      </c>
      <c r="E337" s="4">
        <v>0.0</v>
      </c>
      <c r="F337" s="4">
        <v>8.0</v>
      </c>
      <c r="G337" s="4">
        <f t="shared" si="11"/>
        <v>0.1666666667</v>
      </c>
      <c r="H337" s="4">
        <v>225.0</v>
      </c>
      <c r="I337" s="45">
        <f t="shared" si="12"/>
        <v>0.05</v>
      </c>
      <c r="J337" s="4">
        <v>262.5</v>
      </c>
      <c r="K337" s="4">
        <v>0.237</v>
      </c>
      <c r="L337" s="4">
        <v>0.9</v>
      </c>
      <c r="M337" s="4">
        <v>0.0</v>
      </c>
    </row>
    <row r="338">
      <c r="A338" s="37" t="s">
        <v>248</v>
      </c>
      <c r="B338" s="9">
        <f t="shared" si="14"/>
        <v>1.971373469</v>
      </c>
      <c r="C338" s="37" t="s">
        <v>249</v>
      </c>
      <c r="D338" s="36">
        <f t="shared" si="15"/>
        <v>0.7113506181</v>
      </c>
      <c r="E338" s="4">
        <v>0.0</v>
      </c>
      <c r="F338" s="4">
        <v>8.0</v>
      </c>
      <c r="G338" s="4">
        <f t="shared" si="11"/>
        <v>0.1666666667</v>
      </c>
      <c r="H338" s="4">
        <v>225.0</v>
      </c>
      <c r="I338" s="45">
        <f t="shared" si="12"/>
        <v>0.05</v>
      </c>
      <c r="J338" s="4">
        <v>262.5</v>
      </c>
      <c r="K338" s="4">
        <v>0.237</v>
      </c>
      <c r="L338" s="4">
        <v>0.9</v>
      </c>
      <c r="M338" s="4">
        <v>0.0</v>
      </c>
    </row>
    <row r="339">
      <c r="A339" s="37" t="s">
        <v>250</v>
      </c>
      <c r="B339" s="9">
        <f t="shared" si="14"/>
        <v>1.80383681</v>
      </c>
      <c r="C339" s="37" t="s">
        <v>251</v>
      </c>
      <c r="D339" s="36">
        <f t="shared" si="15"/>
        <v>0.7116495117</v>
      </c>
      <c r="E339" s="4">
        <v>0.0</v>
      </c>
      <c r="F339" s="4">
        <v>8.0</v>
      </c>
      <c r="G339" s="4">
        <f t="shared" si="11"/>
        <v>0.1666666667</v>
      </c>
      <c r="H339" s="4">
        <v>225.0</v>
      </c>
      <c r="I339" s="45">
        <f t="shared" si="12"/>
        <v>0.05</v>
      </c>
      <c r="J339" s="4">
        <v>262.5</v>
      </c>
      <c r="K339" s="4">
        <v>0.237</v>
      </c>
      <c r="L339" s="4">
        <v>0.9</v>
      </c>
      <c r="M339" s="4">
        <v>0.0</v>
      </c>
    </row>
    <row r="340">
      <c r="A340" s="37" t="s">
        <v>252</v>
      </c>
      <c r="B340" s="9">
        <f t="shared" si="14"/>
        <v>1.636656084</v>
      </c>
      <c r="C340" s="37" t="s">
        <v>253</v>
      </c>
      <c r="D340" s="36">
        <f t="shared" si="15"/>
        <v>0.7119225706</v>
      </c>
      <c r="E340" s="4">
        <v>0.0</v>
      </c>
      <c r="F340" s="4">
        <v>8.0</v>
      </c>
      <c r="G340" s="4">
        <f t="shared" si="11"/>
        <v>0.1666666667</v>
      </c>
      <c r="H340" s="4">
        <v>225.0</v>
      </c>
      <c r="I340" s="45">
        <f t="shared" si="12"/>
        <v>0.05</v>
      </c>
      <c r="J340" s="4">
        <v>262.5</v>
      </c>
      <c r="K340" s="4">
        <v>0.237</v>
      </c>
      <c r="L340" s="4">
        <v>0.9</v>
      </c>
      <c r="M340" s="4">
        <v>0.0</v>
      </c>
    </row>
    <row r="341">
      <c r="A341" s="37" t="s">
        <v>254</v>
      </c>
      <c r="B341" s="9">
        <f t="shared" si="14"/>
        <v>1.469831293</v>
      </c>
      <c r="C341" s="37" t="s">
        <v>255</v>
      </c>
      <c r="D341" s="36">
        <f t="shared" si="15"/>
        <v>0.7121699631</v>
      </c>
      <c r="E341" s="4">
        <v>0.0</v>
      </c>
      <c r="F341" s="4">
        <v>8.0</v>
      </c>
      <c r="G341" s="4">
        <f t="shared" si="11"/>
        <v>0.1666666667</v>
      </c>
      <c r="H341" s="4">
        <v>225.0</v>
      </c>
      <c r="I341" s="45">
        <f t="shared" si="12"/>
        <v>0.05</v>
      </c>
      <c r="J341" s="4">
        <v>262.5</v>
      </c>
      <c r="K341" s="4">
        <v>0.237</v>
      </c>
      <c r="L341" s="4">
        <v>0.9</v>
      </c>
      <c r="M341" s="4">
        <v>0.0</v>
      </c>
    </row>
    <row r="342">
      <c r="A342" s="37" t="s">
        <v>256</v>
      </c>
      <c r="B342" s="9">
        <f t="shared" si="14"/>
        <v>1.303362437</v>
      </c>
      <c r="C342" s="37" t="s">
        <v>257</v>
      </c>
      <c r="D342" s="36">
        <f t="shared" si="15"/>
        <v>0.7123918465</v>
      </c>
      <c r="E342" s="4">
        <v>0.0</v>
      </c>
      <c r="F342" s="4">
        <v>8.0</v>
      </c>
      <c r="G342" s="4">
        <f t="shared" si="11"/>
        <v>0.1666666667</v>
      </c>
      <c r="H342" s="4">
        <v>225.0</v>
      </c>
      <c r="I342" s="45">
        <f t="shared" si="12"/>
        <v>0.05</v>
      </c>
      <c r="J342" s="4">
        <v>262.5</v>
      </c>
      <c r="K342" s="4">
        <v>0.237</v>
      </c>
      <c r="L342" s="4">
        <v>0.9</v>
      </c>
      <c r="M342" s="4">
        <v>0.0</v>
      </c>
    </row>
    <row r="343">
      <c r="A343" s="37" t="s">
        <v>258</v>
      </c>
      <c r="B343" s="9">
        <f t="shared" si="14"/>
        <v>1.137249517</v>
      </c>
      <c r="C343" s="37" t="s">
        <v>259</v>
      </c>
      <c r="D343" s="36">
        <f t="shared" si="15"/>
        <v>0.7125883677</v>
      </c>
      <c r="E343" s="4">
        <v>0.0</v>
      </c>
      <c r="F343" s="4">
        <v>8.0</v>
      </c>
      <c r="G343" s="4">
        <f t="shared" si="11"/>
        <v>0.1666666667</v>
      </c>
      <c r="H343" s="4">
        <v>225.0</v>
      </c>
      <c r="I343" s="45">
        <f t="shared" si="12"/>
        <v>0.05</v>
      </c>
      <c r="J343" s="4">
        <v>262.5</v>
      </c>
      <c r="K343" s="4">
        <v>0.237</v>
      </c>
      <c r="L343" s="4">
        <v>0.9</v>
      </c>
      <c r="M343" s="4">
        <v>0.0</v>
      </c>
    </row>
    <row r="344">
      <c r="A344" s="37" t="s">
        <v>260</v>
      </c>
      <c r="B344" s="9">
        <f t="shared" si="14"/>
        <v>0.9714925336</v>
      </c>
      <c r="C344" s="37" t="s">
        <v>261</v>
      </c>
      <c r="D344" s="36">
        <f t="shared" si="15"/>
        <v>0.7127596626</v>
      </c>
      <c r="E344" s="4">
        <v>0.0</v>
      </c>
      <c r="F344" s="4">
        <v>8.0</v>
      </c>
      <c r="G344" s="4">
        <f t="shared" si="11"/>
        <v>0.1666666667</v>
      </c>
      <c r="H344" s="4">
        <v>225.0</v>
      </c>
      <c r="I344" s="45">
        <f t="shared" si="12"/>
        <v>0.05</v>
      </c>
      <c r="J344" s="4">
        <v>262.5</v>
      </c>
      <c r="K344" s="4">
        <v>0.237</v>
      </c>
      <c r="L344" s="4">
        <v>0.9</v>
      </c>
      <c r="M344" s="4">
        <v>0.0</v>
      </c>
    </row>
    <row r="345">
      <c r="A345" s="37" t="s">
        <v>262</v>
      </c>
      <c r="B345" s="9">
        <f t="shared" si="14"/>
        <v>0.8060914883</v>
      </c>
      <c r="C345" s="37" t="s">
        <v>263</v>
      </c>
      <c r="D345" s="36">
        <f t="shared" si="15"/>
        <v>0.7129058572</v>
      </c>
      <c r="E345" s="4">
        <v>0.0</v>
      </c>
      <c r="F345" s="4">
        <v>8.0</v>
      </c>
      <c r="G345" s="4">
        <f t="shared" si="11"/>
        <v>0.1666666667</v>
      </c>
      <c r="H345" s="4">
        <v>225.0</v>
      </c>
      <c r="I345" s="45">
        <f t="shared" si="12"/>
        <v>0.05</v>
      </c>
      <c r="J345" s="4">
        <v>262.5</v>
      </c>
      <c r="K345" s="4">
        <v>0.237</v>
      </c>
      <c r="L345" s="4">
        <v>0.9</v>
      </c>
      <c r="M345" s="4">
        <v>0.0</v>
      </c>
    </row>
    <row r="346">
      <c r="A346" s="37" t="s">
        <v>264</v>
      </c>
      <c r="B346" s="9">
        <f t="shared" si="14"/>
        <v>0.6410463814</v>
      </c>
      <c r="C346" s="37" t="s">
        <v>265</v>
      </c>
      <c r="D346" s="36">
        <f t="shared" si="15"/>
        <v>0.7130270668</v>
      </c>
      <c r="E346" s="4">
        <v>0.0</v>
      </c>
      <c r="F346" s="4">
        <v>8.0</v>
      </c>
      <c r="G346" s="4">
        <f t="shared" si="11"/>
        <v>0.1666666667</v>
      </c>
      <c r="H346" s="4">
        <v>225.0</v>
      </c>
      <c r="I346" s="45">
        <f t="shared" si="12"/>
        <v>0.05</v>
      </c>
      <c r="J346" s="4">
        <v>262.5</v>
      </c>
      <c r="K346" s="4">
        <v>0.237</v>
      </c>
      <c r="L346" s="4">
        <v>0.9</v>
      </c>
      <c r="M346" s="4">
        <v>0.0</v>
      </c>
    </row>
    <row r="347">
      <c r="A347" s="37" t="s">
        <v>266</v>
      </c>
      <c r="B347" s="9">
        <f t="shared" si="14"/>
        <v>0.476357214</v>
      </c>
      <c r="C347" s="37" t="s">
        <v>267</v>
      </c>
      <c r="D347" s="36">
        <f t="shared" si="15"/>
        <v>0.7131233965</v>
      </c>
      <c r="E347" s="4">
        <v>0.0</v>
      </c>
      <c r="F347" s="4">
        <v>8.0</v>
      </c>
      <c r="G347" s="4">
        <f t="shared" si="11"/>
        <v>0.1666666667</v>
      </c>
      <c r="H347" s="4">
        <v>225.0</v>
      </c>
      <c r="I347" s="45">
        <f t="shared" si="12"/>
        <v>0.05</v>
      </c>
      <c r="J347" s="4">
        <v>262.5</v>
      </c>
      <c r="K347" s="4">
        <v>0.237</v>
      </c>
      <c r="L347" s="4">
        <v>0.9</v>
      </c>
      <c r="M347" s="4">
        <v>0.0</v>
      </c>
    </row>
    <row r="348">
      <c r="A348" s="37" t="s">
        <v>268</v>
      </c>
      <c r="B348" s="9">
        <f t="shared" si="14"/>
        <v>0.3120239868</v>
      </c>
      <c r="C348" s="37" t="s">
        <v>269</v>
      </c>
      <c r="D348" s="36">
        <f t="shared" si="15"/>
        <v>0.7131949417</v>
      </c>
      <c r="E348" s="4">
        <v>0.0</v>
      </c>
      <c r="F348" s="4">
        <v>8.0</v>
      </c>
      <c r="G348" s="4">
        <f t="shared" si="11"/>
        <v>0.1666666667</v>
      </c>
      <c r="H348" s="4">
        <v>225.0</v>
      </c>
      <c r="I348" s="45">
        <f t="shared" si="12"/>
        <v>0.05</v>
      </c>
      <c r="J348" s="4">
        <v>262.5</v>
      </c>
      <c r="K348" s="4">
        <v>0.237</v>
      </c>
      <c r="L348" s="4">
        <v>0.9</v>
      </c>
      <c r="M348" s="4">
        <v>0.0</v>
      </c>
    </row>
    <row r="349">
      <c r="A349" s="10" t="s">
        <v>270</v>
      </c>
      <c r="B349" s="9">
        <f t="shared" si="14"/>
        <v>0.1480467006</v>
      </c>
      <c r="C349" s="37" t="s">
        <v>271</v>
      </c>
      <c r="D349" s="36">
        <f t="shared" si="15"/>
        <v>0.7132417873</v>
      </c>
      <c r="E349" s="4">
        <v>0.0</v>
      </c>
      <c r="F349" s="4">
        <v>8.0</v>
      </c>
      <c r="G349" s="4">
        <f t="shared" si="11"/>
        <v>0.1666666667</v>
      </c>
      <c r="H349" s="4">
        <v>225.0</v>
      </c>
      <c r="I349" s="45">
        <f t="shared" si="12"/>
        <v>0.05</v>
      </c>
      <c r="J349" s="4">
        <v>262.5</v>
      </c>
      <c r="K349" s="4">
        <v>0.237</v>
      </c>
      <c r="L349" s="4">
        <v>0.9</v>
      </c>
      <c r="M349" s="4">
        <v>0.0</v>
      </c>
    </row>
    <row r="350">
      <c r="A350" s="37" t="s">
        <v>272</v>
      </c>
      <c r="B350" s="9">
        <f t="shared" si="14"/>
        <v>-0.01557464376</v>
      </c>
      <c r="C350" s="37" t="s">
        <v>273</v>
      </c>
      <c r="D350" s="36">
        <f t="shared" si="15"/>
        <v>0.7132640086</v>
      </c>
      <c r="E350" s="4">
        <v>0.0</v>
      </c>
      <c r="F350" s="4">
        <v>8.0</v>
      </c>
      <c r="G350" s="4">
        <f t="shared" si="11"/>
        <v>0.1666666667</v>
      </c>
      <c r="H350" s="4">
        <v>225.0</v>
      </c>
      <c r="I350" s="45">
        <f t="shared" si="12"/>
        <v>0.05</v>
      </c>
      <c r="J350" s="4">
        <v>262.5</v>
      </c>
      <c r="K350" s="4">
        <v>0.237</v>
      </c>
      <c r="L350" s="4">
        <v>0.9</v>
      </c>
      <c r="M350" s="4">
        <v>0.0</v>
      </c>
    </row>
    <row r="351">
      <c r="A351" s="26"/>
      <c r="C351" s="26"/>
      <c r="I351" s="27"/>
    </row>
    <row r="352">
      <c r="A352" s="26"/>
      <c r="C352" s="26"/>
      <c r="I352" s="27"/>
    </row>
    <row r="353">
      <c r="A353" s="26"/>
      <c r="C353" s="26"/>
      <c r="I353" s="27"/>
    </row>
    <row r="354">
      <c r="A354" s="26"/>
      <c r="C354" s="26"/>
      <c r="I354" s="27"/>
    </row>
    <row r="355">
      <c r="A355" s="26"/>
      <c r="C355" s="26"/>
      <c r="I355" s="27"/>
    </row>
    <row r="356">
      <c r="A356" s="26"/>
      <c r="C356" s="26"/>
      <c r="I356" s="27"/>
    </row>
    <row r="357">
      <c r="A357" s="24" t="s">
        <v>78</v>
      </c>
      <c r="B357" s="25">
        <f>30/60</f>
        <v>0.5</v>
      </c>
      <c r="C357" s="26"/>
      <c r="I357" s="27"/>
    </row>
    <row r="358">
      <c r="A358" s="24" t="s">
        <v>79</v>
      </c>
      <c r="B358" s="24">
        <f>119.6/1000</f>
        <v>0.1196</v>
      </c>
      <c r="C358" s="26"/>
      <c r="I358" s="27"/>
    </row>
    <row r="359">
      <c r="A359" s="26"/>
      <c r="C359" s="26"/>
      <c r="I359" s="27"/>
    </row>
    <row r="360">
      <c r="A360" s="26"/>
      <c r="C360" s="26"/>
      <c r="I360" s="27"/>
    </row>
    <row r="361">
      <c r="D361" s="36"/>
      <c r="E361" s="4" t="s">
        <v>0</v>
      </c>
    </row>
    <row r="362">
      <c r="A362" s="37" t="s">
        <v>93</v>
      </c>
      <c r="C362" s="37" t="s">
        <v>94</v>
      </c>
      <c r="D362" s="36"/>
      <c r="E362" s="4" t="s">
        <v>662</v>
      </c>
      <c r="F362" s="4" t="s">
        <v>670</v>
      </c>
      <c r="G362" s="4" t="s">
        <v>664</v>
      </c>
      <c r="H362" s="4" t="s">
        <v>671</v>
      </c>
      <c r="I362" s="39" t="s">
        <v>666</v>
      </c>
      <c r="J362" s="4" t="s">
        <v>667</v>
      </c>
      <c r="K362" s="4" t="s">
        <v>668</v>
      </c>
      <c r="L362" s="4" t="s">
        <v>669</v>
      </c>
      <c r="M362" s="38" t="s">
        <v>95</v>
      </c>
    </row>
    <row r="363">
      <c r="A363" s="37" t="s">
        <v>102</v>
      </c>
      <c r="B363" s="16">
        <v>0.0</v>
      </c>
      <c r="C363" s="37" t="s">
        <v>103</v>
      </c>
      <c r="D363" s="42">
        <v>0.6</v>
      </c>
      <c r="E363" s="4">
        <f>A!$B$2*M363</f>
        <v>73.74992713</v>
      </c>
      <c r="F363" s="4">
        <v>8.0</v>
      </c>
      <c r="G363" s="4">
        <f t="shared" ref="G363:G424" si="16">0.5/3</f>
        <v>0.1666666667</v>
      </c>
      <c r="H363" s="4">
        <v>225.0</v>
      </c>
      <c r="I363" s="39">
        <f t="shared" ref="I363:I424" si="17">$B$357/5</f>
        <v>0.1</v>
      </c>
      <c r="J363" s="4">
        <v>262.5</v>
      </c>
      <c r="K363" s="4">
        <v>0.237</v>
      </c>
      <c r="L363" s="4">
        <v>0.9</v>
      </c>
      <c r="M363" s="43">
        <f t="shared" ref="M363:M367" si="18">$B$358</f>
        <v>0.1196</v>
      </c>
    </row>
    <row r="364">
      <c r="A364" s="37" t="s">
        <v>104</v>
      </c>
      <c r="B364" s="9">
        <f t="shared" ref="B364:B424" si="19">B363+I363*(D363*E363-(F363*(G363+B363/H363)^(1/2)))</f>
        <v>4.098396995</v>
      </c>
      <c r="C364" s="37" t="s">
        <v>105</v>
      </c>
      <c r="D364" s="36">
        <f t="shared" ref="D364:D424" si="20">D363+(I363*B363*(L363-D363)/(J363*K363))</f>
        <v>0.6</v>
      </c>
      <c r="E364" s="4">
        <f>A!$B$2*M364</f>
        <v>73.74992713</v>
      </c>
      <c r="F364" s="4">
        <v>8.0</v>
      </c>
      <c r="G364" s="4">
        <f t="shared" si="16"/>
        <v>0.1666666667</v>
      </c>
      <c r="H364" s="4">
        <v>225.0</v>
      </c>
      <c r="I364" s="45">
        <f t="shared" si="17"/>
        <v>0.1</v>
      </c>
      <c r="J364" s="4">
        <v>262.5</v>
      </c>
      <c r="K364" s="4">
        <v>0.237</v>
      </c>
      <c r="L364" s="4">
        <v>0.9</v>
      </c>
      <c r="M364" s="43">
        <f t="shared" si="18"/>
        <v>0.1196</v>
      </c>
    </row>
    <row r="365">
      <c r="A365" s="37" t="s">
        <v>106</v>
      </c>
      <c r="B365" s="9">
        <f t="shared" si="19"/>
        <v>8.179409586</v>
      </c>
      <c r="C365" s="37" t="s">
        <v>107</v>
      </c>
      <c r="D365" s="36">
        <f t="shared" si="20"/>
        <v>0.6019763216</v>
      </c>
      <c r="E365" s="4">
        <f>A!$B$2*M365</f>
        <v>73.74992713</v>
      </c>
      <c r="F365" s="4">
        <v>8.0</v>
      </c>
      <c r="G365" s="4">
        <f t="shared" si="16"/>
        <v>0.1666666667</v>
      </c>
      <c r="H365" s="4">
        <v>225.0</v>
      </c>
      <c r="I365" s="45">
        <f t="shared" si="17"/>
        <v>0.1</v>
      </c>
      <c r="J365" s="4">
        <v>262.5</v>
      </c>
      <c r="K365" s="4">
        <v>0.237</v>
      </c>
      <c r="L365" s="4">
        <v>0.9</v>
      </c>
      <c r="M365" s="43">
        <f t="shared" si="18"/>
        <v>0.1196</v>
      </c>
    </row>
    <row r="366">
      <c r="A366" s="37" t="s">
        <v>108</v>
      </c>
      <c r="B366" s="9">
        <f t="shared" si="19"/>
        <v>12.258519</v>
      </c>
      <c r="C366" s="37" t="s">
        <v>109</v>
      </c>
      <c r="D366" s="36">
        <f t="shared" si="20"/>
        <v>0.6058945981</v>
      </c>
      <c r="E366" s="4">
        <f>A!$B$2*M366</f>
        <v>73.74992713</v>
      </c>
      <c r="F366" s="4">
        <v>8.0</v>
      </c>
      <c r="G366" s="4">
        <f t="shared" si="16"/>
        <v>0.1666666667</v>
      </c>
      <c r="H366" s="4">
        <v>225.0</v>
      </c>
      <c r="I366" s="45">
        <f t="shared" si="17"/>
        <v>0.1</v>
      </c>
      <c r="J366" s="4">
        <v>262.5</v>
      </c>
      <c r="K366" s="4">
        <v>0.237</v>
      </c>
      <c r="L366" s="4">
        <v>0.9</v>
      </c>
      <c r="M366" s="43">
        <f t="shared" si="18"/>
        <v>0.1196</v>
      </c>
    </row>
    <row r="367">
      <c r="A367" s="37" t="s">
        <v>110</v>
      </c>
      <c r="B367" s="9">
        <f t="shared" si="19"/>
        <v>16.35077542</v>
      </c>
      <c r="C367" s="37" t="s">
        <v>111</v>
      </c>
      <c r="D367" s="36">
        <f t="shared" si="20"/>
        <v>0.6116897303</v>
      </c>
      <c r="E367" s="4">
        <f>A!$B$2*M367</f>
        <v>73.74992713</v>
      </c>
      <c r="F367" s="4">
        <v>8.0</v>
      </c>
      <c r="G367" s="4">
        <f t="shared" si="16"/>
        <v>0.1666666667</v>
      </c>
      <c r="H367" s="4">
        <v>225.0</v>
      </c>
      <c r="I367" s="45">
        <f t="shared" si="17"/>
        <v>0.1</v>
      </c>
      <c r="J367" s="4">
        <v>262.5</v>
      </c>
      <c r="K367" s="4">
        <v>0.237</v>
      </c>
      <c r="L367" s="4">
        <v>0.9</v>
      </c>
      <c r="M367" s="43">
        <f t="shared" si="18"/>
        <v>0.1196</v>
      </c>
    </row>
    <row r="368">
      <c r="A368" s="37" t="s">
        <v>112</v>
      </c>
      <c r="B368" s="44">
        <f t="shared" si="19"/>
        <v>20.47060625</v>
      </c>
      <c r="C368" s="37" t="s">
        <v>113</v>
      </c>
      <c r="D368" s="36">
        <f t="shared" si="20"/>
        <v>0.6192671408</v>
      </c>
      <c r="E368" s="4">
        <v>0.0</v>
      </c>
      <c r="F368" s="4">
        <v>8.0</v>
      </c>
      <c r="G368" s="4">
        <f t="shared" si="16"/>
        <v>0.1666666667</v>
      </c>
      <c r="H368" s="4">
        <v>225.0</v>
      </c>
      <c r="I368" s="45">
        <f t="shared" si="17"/>
        <v>0.1</v>
      </c>
      <c r="J368" s="4">
        <v>262.5</v>
      </c>
      <c r="K368" s="4">
        <v>0.237</v>
      </c>
      <c r="L368" s="4">
        <v>0.9</v>
      </c>
      <c r="M368" s="4">
        <v>0.0</v>
      </c>
    </row>
    <row r="369">
      <c r="A369" s="37" t="s">
        <v>114</v>
      </c>
      <c r="B369" s="9">
        <f t="shared" si="19"/>
        <v>20.06453462</v>
      </c>
      <c r="C369" s="37" t="s">
        <v>115</v>
      </c>
      <c r="D369" s="36">
        <f t="shared" si="20"/>
        <v>0.6285044674</v>
      </c>
      <c r="E369" s="4">
        <v>0.0</v>
      </c>
      <c r="F369" s="4">
        <v>8.0</v>
      </c>
      <c r="G369" s="4">
        <f t="shared" si="16"/>
        <v>0.1666666667</v>
      </c>
      <c r="H369" s="4">
        <v>225.0</v>
      </c>
      <c r="I369" s="45">
        <f t="shared" si="17"/>
        <v>0.1</v>
      </c>
      <c r="J369" s="4">
        <v>262.5</v>
      </c>
      <c r="K369" s="4">
        <v>0.237</v>
      </c>
      <c r="L369" s="4">
        <v>0.9</v>
      </c>
      <c r="M369" s="4">
        <v>0.0</v>
      </c>
    </row>
    <row r="370">
      <c r="A370" s="37" t="s">
        <v>116</v>
      </c>
      <c r="B370" s="9">
        <f t="shared" si="19"/>
        <v>19.65988771</v>
      </c>
      <c r="C370" s="37" t="s">
        <v>117</v>
      </c>
      <c r="D370" s="36">
        <f t="shared" si="20"/>
        <v>0.6372606362</v>
      </c>
      <c r="E370" s="4">
        <v>0.0</v>
      </c>
      <c r="F370" s="4">
        <v>8.0</v>
      </c>
      <c r="G370" s="4">
        <f t="shared" si="16"/>
        <v>0.1666666667</v>
      </c>
      <c r="H370" s="4">
        <v>225.0</v>
      </c>
      <c r="I370" s="45">
        <f t="shared" si="17"/>
        <v>0.1</v>
      </c>
      <c r="J370" s="4">
        <v>262.5</v>
      </c>
      <c r="K370" s="4">
        <v>0.237</v>
      </c>
      <c r="L370" s="4">
        <v>0.9</v>
      </c>
      <c r="M370" s="4">
        <v>0.0</v>
      </c>
    </row>
    <row r="371">
      <c r="A371" s="37" t="s">
        <v>118</v>
      </c>
      <c r="B371" s="9">
        <f t="shared" si="19"/>
        <v>19.25666553</v>
      </c>
      <c r="C371" s="37" t="s">
        <v>119</v>
      </c>
      <c r="D371" s="36">
        <f t="shared" si="20"/>
        <v>0.6455635116</v>
      </c>
      <c r="E371" s="4">
        <v>0.0</v>
      </c>
      <c r="F371" s="4">
        <v>8.0</v>
      </c>
      <c r="G371" s="4">
        <f t="shared" si="16"/>
        <v>0.1666666667</v>
      </c>
      <c r="H371" s="4">
        <v>225.0</v>
      </c>
      <c r="I371" s="45">
        <f t="shared" si="17"/>
        <v>0.1</v>
      </c>
      <c r="J371" s="4">
        <v>262.5</v>
      </c>
      <c r="K371" s="4">
        <v>0.237</v>
      </c>
      <c r="L371" s="4">
        <v>0.9</v>
      </c>
      <c r="M371" s="4">
        <v>0.0</v>
      </c>
    </row>
    <row r="372">
      <c r="A372" s="37" t="s">
        <v>120</v>
      </c>
      <c r="B372" s="9">
        <f t="shared" si="19"/>
        <v>18.8548681</v>
      </c>
      <c r="C372" s="37" t="s">
        <v>121</v>
      </c>
      <c r="D372" s="36">
        <f t="shared" si="20"/>
        <v>0.6534390967</v>
      </c>
      <c r="E372" s="4">
        <v>0.0</v>
      </c>
      <c r="F372" s="4">
        <v>8.0</v>
      </c>
      <c r="G372" s="4">
        <f t="shared" si="16"/>
        <v>0.1666666667</v>
      </c>
      <c r="H372" s="4">
        <v>225.0</v>
      </c>
      <c r="I372" s="45">
        <f t="shared" si="17"/>
        <v>0.1</v>
      </c>
      <c r="J372" s="4">
        <v>262.5</v>
      </c>
      <c r="K372" s="4">
        <v>0.237</v>
      </c>
      <c r="L372" s="4">
        <v>0.9</v>
      </c>
      <c r="M372" s="4">
        <v>0.0</v>
      </c>
    </row>
    <row r="373">
      <c r="A373" s="37" t="s">
        <v>122</v>
      </c>
      <c r="B373" s="9">
        <f t="shared" si="19"/>
        <v>18.4544954</v>
      </c>
      <c r="C373" s="37" t="s">
        <v>123</v>
      </c>
      <c r="D373" s="36">
        <f t="shared" si="20"/>
        <v>0.6609116678</v>
      </c>
      <c r="E373" s="4">
        <v>0.0</v>
      </c>
      <c r="F373" s="4">
        <v>8.0</v>
      </c>
      <c r="G373" s="4">
        <f t="shared" si="16"/>
        <v>0.1666666667</v>
      </c>
      <c r="H373" s="4">
        <v>225.0</v>
      </c>
      <c r="I373" s="45">
        <f t="shared" si="17"/>
        <v>0.1</v>
      </c>
      <c r="J373" s="4">
        <v>262.5</v>
      </c>
      <c r="K373" s="4">
        <v>0.237</v>
      </c>
      <c r="L373" s="4">
        <v>0.9</v>
      </c>
      <c r="M373" s="4">
        <v>0.0</v>
      </c>
    </row>
    <row r="374">
      <c r="A374" s="37" t="s">
        <v>124</v>
      </c>
      <c r="B374" s="9">
        <f t="shared" si="19"/>
        <v>18.05554747</v>
      </c>
      <c r="C374" s="37" t="s">
        <v>125</v>
      </c>
      <c r="D374" s="36">
        <f t="shared" si="20"/>
        <v>0.6680038993</v>
      </c>
      <c r="E374" s="4">
        <v>0.0</v>
      </c>
      <c r="F374" s="4">
        <v>8.0</v>
      </c>
      <c r="G374" s="4">
        <f t="shared" si="16"/>
        <v>0.1666666667</v>
      </c>
      <c r="H374" s="4">
        <v>225.0</v>
      </c>
      <c r="I374" s="45">
        <f t="shared" si="17"/>
        <v>0.1</v>
      </c>
      <c r="J374" s="4">
        <v>262.5</v>
      </c>
      <c r="K374" s="4">
        <v>0.237</v>
      </c>
      <c r="L374" s="4">
        <v>0.9</v>
      </c>
      <c r="M374" s="4">
        <v>0.0</v>
      </c>
    </row>
    <row r="375">
      <c r="A375" s="37" t="s">
        <v>126</v>
      </c>
      <c r="B375" s="9">
        <f t="shared" si="19"/>
        <v>17.6580243</v>
      </c>
      <c r="C375" s="37" t="s">
        <v>127</v>
      </c>
      <c r="D375" s="36">
        <f t="shared" si="20"/>
        <v>0.6747369781</v>
      </c>
      <c r="E375" s="4">
        <v>0.0</v>
      </c>
      <c r="F375" s="4">
        <v>8.0</v>
      </c>
      <c r="G375" s="4">
        <f t="shared" si="16"/>
        <v>0.1666666667</v>
      </c>
      <c r="H375" s="4">
        <v>225.0</v>
      </c>
      <c r="I375" s="45">
        <f t="shared" si="17"/>
        <v>0.1</v>
      </c>
      <c r="J375" s="4">
        <v>262.5</v>
      </c>
      <c r="K375" s="4">
        <v>0.237</v>
      </c>
      <c r="L375" s="4">
        <v>0.9</v>
      </c>
      <c r="M375" s="4">
        <v>0.0</v>
      </c>
    </row>
    <row r="376">
      <c r="A376" s="37" t="s">
        <v>128</v>
      </c>
      <c r="B376" s="9">
        <f t="shared" si="19"/>
        <v>17.26192591</v>
      </c>
      <c r="C376" s="37" t="s">
        <v>129</v>
      </c>
      <c r="D376" s="36">
        <f t="shared" si="20"/>
        <v>0.6811307091</v>
      </c>
      <c r="E376" s="4">
        <v>0.0</v>
      </c>
      <c r="F376" s="4">
        <v>8.0</v>
      </c>
      <c r="G376" s="4">
        <f t="shared" si="16"/>
        <v>0.1666666667</v>
      </c>
      <c r="H376" s="4">
        <v>225.0</v>
      </c>
      <c r="I376" s="45">
        <f t="shared" si="17"/>
        <v>0.1</v>
      </c>
      <c r="J376" s="4">
        <v>262.5</v>
      </c>
      <c r="K376" s="4">
        <v>0.237</v>
      </c>
      <c r="L376" s="4">
        <v>0.9</v>
      </c>
      <c r="M376" s="4">
        <v>0.0</v>
      </c>
    </row>
    <row r="377">
      <c r="A377" s="37" t="s">
        <v>130</v>
      </c>
      <c r="B377" s="9">
        <f t="shared" si="19"/>
        <v>16.86725231</v>
      </c>
      <c r="C377" s="37" t="s">
        <v>131</v>
      </c>
      <c r="D377" s="36">
        <f t="shared" si="20"/>
        <v>0.6872036132</v>
      </c>
      <c r="E377" s="4">
        <v>0.0</v>
      </c>
      <c r="F377" s="4">
        <v>8.0</v>
      </c>
      <c r="G377" s="4">
        <f t="shared" si="16"/>
        <v>0.1666666667</v>
      </c>
      <c r="H377" s="4">
        <v>225.0</v>
      </c>
      <c r="I377" s="45">
        <f t="shared" si="17"/>
        <v>0.1</v>
      </c>
      <c r="J377" s="4">
        <v>262.5</v>
      </c>
      <c r="K377" s="4">
        <v>0.237</v>
      </c>
      <c r="L377" s="4">
        <v>0.9</v>
      </c>
      <c r="M377" s="4">
        <v>0.0</v>
      </c>
    </row>
    <row r="378">
      <c r="A378" s="37" t="s">
        <v>132</v>
      </c>
      <c r="B378" s="9">
        <f t="shared" si="19"/>
        <v>16.47400349</v>
      </c>
      <c r="C378" s="37" t="s">
        <v>133</v>
      </c>
      <c r="D378" s="36">
        <f t="shared" si="20"/>
        <v>0.692973017</v>
      </c>
      <c r="E378" s="4">
        <v>0.0</v>
      </c>
      <c r="F378" s="4">
        <v>8.0</v>
      </c>
      <c r="G378" s="4">
        <f t="shared" si="16"/>
        <v>0.1666666667</v>
      </c>
      <c r="H378" s="4">
        <v>225.0</v>
      </c>
      <c r="I378" s="45">
        <f t="shared" si="17"/>
        <v>0.1</v>
      </c>
      <c r="J378" s="4">
        <v>262.5</v>
      </c>
      <c r="K378" s="4">
        <v>0.237</v>
      </c>
      <c r="L378" s="4">
        <v>0.9</v>
      </c>
      <c r="M378" s="4">
        <v>0.0</v>
      </c>
    </row>
    <row r="379">
      <c r="A379" s="37" t="s">
        <v>134</v>
      </c>
      <c r="B379" s="9">
        <f t="shared" si="19"/>
        <v>16.08217948</v>
      </c>
      <c r="C379" s="37" t="s">
        <v>135</v>
      </c>
      <c r="D379" s="36">
        <f t="shared" si="20"/>
        <v>0.698455136</v>
      </c>
      <c r="E379" s="4">
        <v>0.0</v>
      </c>
      <c r="F379" s="4">
        <v>8.0</v>
      </c>
      <c r="G379" s="4">
        <f t="shared" si="16"/>
        <v>0.1666666667</v>
      </c>
      <c r="H379" s="4">
        <v>225.0</v>
      </c>
      <c r="I379" s="45">
        <f t="shared" si="17"/>
        <v>0.1</v>
      </c>
      <c r="J379" s="4">
        <v>262.5</v>
      </c>
      <c r="K379" s="4">
        <v>0.237</v>
      </c>
      <c r="L379" s="4">
        <v>0.9</v>
      </c>
      <c r="M379" s="4">
        <v>0.0</v>
      </c>
    </row>
    <row r="380">
      <c r="A380" s="37" t="s">
        <v>136</v>
      </c>
      <c r="B380" s="9">
        <f t="shared" si="19"/>
        <v>15.69178029</v>
      </c>
      <c r="C380" s="37" t="s">
        <v>137</v>
      </c>
      <c r="D380" s="36">
        <f t="shared" si="20"/>
        <v>0.7036651511</v>
      </c>
      <c r="E380" s="4">
        <v>0.0</v>
      </c>
      <c r="F380" s="4">
        <v>8.0</v>
      </c>
      <c r="G380" s="4">
        <f t="shared" si="16"/>
        <v>0.1666666667</v>
      </c>
      <c r="H380" s="4">
        <v>225.0</v>
      </c>
      <c r="I380" s="45">
        <f t="shared" si="17"/>
        <v>0.1</v>
      </c>
      <c r="J380" s="4">
        <v>262.5</v>
      </c>
      <c r="K380" s="4">
        <v>0.237</v>
      </c>
      <c r="L380" s="4">
        <v>0.9</v>
      </c>
      <c r="M380" s="4">
        <v>0.0</v>
      </c>
    </row>
    <row r="381">
      <c r="A381" s="37" t="s">
        <v>138</v>
      </c>
      <c r="B381" s="9">
        <f t="shared" si="19"/>
        <v>15.30280591</v>
      </c>
      <c r="C381" s="37" t="s">
        <v>139</v>
      </c>
      <c r="D381" s="36">
        <f t="shared" si="20"/>
        <v>0.7086172802</v>
      </c>
      <c r="E381" s="4">
        <v>0.0</v>
      </c>
      <c r="F381" s="4">
        <v>8.0</v>
      </c>
      <c r="G381" s="4">
        <f t="shared" si="16"/>
        <v>0.1666666667</v>
      </c>
      <c r="H381" s="4">
        <v>225.0</v>
      </c>
      <c r="I381" s="45">
        <f t="shared" si="17"/>
        <v>0.1</v>
      </c>
      <c r="J381" s="4">
        <v>262.5</v>
      </c>
      <c r="K381" s="4">
        <v>0.237</v>
      </c>
      <c r="L381" s="4">
        <v>0.9</v>
      </c>
      <c r="M381" s="4">
        <v>0.0</v>
      </c>
    </row>
    <row r="382">
      <c r="A382" s="37" t="s">
        <v>140</v>
      </c>
      <c r="B382" s="9">
        <f t="shared" si="19"/>
        <v>14.91525637</v>
      </c>
      <c r="C382" s="37" t="s">
        <v>141</v>
      </c>
      <c r="D382" s="36">
        <f t="shared" si="20"/>
        <v>0.7133248432</v>
      </c>
      <c r="E382" s="4">
        <v>0.0</v>
      </c>
      <c r="F382" s="4">
        <v>8.0</v>
      </c>
      <c r="G382" s="4">
        <f t="shared" si="16"/>
        <v>0.1666666667</v>
      </c>
      <c r="H382" s="4">
        <v>225.0</v>
      </c>
      <c r="I382" s="45">
        <f t="shared" si="17"/>
        <v>0.1</v>
      </c>
      <c r="J382" s="4">
        <v>262.5</v>
      </c>
      <c r="K382" s="4">
        <v>0.237</v>
      </c>
      <c r="L382" s="4">
        <v>0.9</v>
      </c>
      <c r="M382" s="4">
        <v>0.0</v>
      </c>
    </row>
    <row r="383">
      <c r="A383" s="37" t="s">
        <v>142</v>
      </c>
      <c r="B383" s="9">
        <f t="shared" si="19"/>
        <v>14.52913167</v>
      </c>
      <c r="C383" s="37" t="s">
        <v>143</v>
      </c>
      <c r="D383" s="36">
        <f t="shared" si="20"/>
        <v>0.7178003229</v>
      </c>
      <c r="E383" s="4">
        <v>0.0</v>
      </c>
      <c r="F383" s="4">
        <v>8.0</v>
      </c>
      <c r="G383" s="4">
        <f t="shared" si="16"/>
        <v>0.1666666667</v>
      </c>
      <c r="H383" s="4">
        <v>225.0</v>
      </c>
      <c r="I383" s="45">
        <f t="shared" si="17"/>
        <v>0.1</v>
      </c>
      <c r="J383" s="4">
        <v>262.5</v>
      </c>
      <c r="K383" s="4">
        <v>0.237</v>
      </c>
      <c r="L383" s="4">
        <v>0.9</v>
      </c>
      <c r="M383" s="4">
        <v>0.0</v>
      </c>
    </row>
    <row r="384">
      <c r="A384" s="37" t="s">
        <v>144</v>
      </c>
      <c r="B384" s="9">
        <f t="shared" si="19"/>
        <v>14.14443182</v>
      </c>
      <c r="C384" s="37" t="s">
        <v>145</v>
      </c>
      <c r="D384" s="36">
        <f t="shared" si="20"/>
        <v>0.7220554213</v>
      </c>
      <c r="E384" s="4">
        <v>0.0</v>
      </c>
      <c r="F384" s="4">
        <v>8.0</v>
      </c>
      <c r="G384" s="4">
        <f t="shared" si="16"/>
        <v>0.1666666667</v>
      </c>
      <c r="H384" s="4">
        <v>225.0</v>
      </c>
      <c r="I384" s="45">
        <f t="shared" si="17"/>
        <v>0.1</v>
      </c>
      <c r="J384" s="4">
        <v>262.5</v>
      </c>
      <c r="K384" s="4">
        <v>0.237</v>
      </c>
      <c r="L384" s="4">
        <v>0.9</v>
      </c>
      <c r="M384" s="4">
        <v>0.0</v>
      </c>
    </row>
    <row r="385">
      <c r="A385" s="37" t="s">
        <v>146</v>
      </c>
      <c r="B385" s="9">
        <f t="shared" si="19"/>
        <v>13.76115683</v>
      </c>
      <c r="C385" s="37" t="s">
        <v>147</v>
      </c>
      <c r="D385" s="36">
        <f t="shared" si="20"/>
        <v>0.7261011114</v>
      </c>
      <c r="E385" s="4">
        <v>0.0</v>
      </c>
      <c r="F385" s="4">
        <v>8.0</v>
      </c>
      <c r="G385" s="4">
        <f t="shared" si="16"/>
        <v>0.1666666667</v>
      </c>
      <c r="H385" s="4">
        <v>225.0</v>
      </c>
      <c r="I385" s="45">
        <f t="shared" si="17"/>
        <v>0.1</v>
      </c>
      <c r="J385" s="4">
        <v>262.5</v>
      </c>
      <c r="K385" s="4">
        <v>0.237</v>
      </c>
      <c r="L385" s="4">
        <v>0.899999999999999</v>
      </c>
      <c r="M385" s="4">
        <v>0.0</v>
      </c>
    </row>
    <row r="386">
      <c r="A386" s="37" t="s">
        <v>148</v>
      </c>
      <c r="B386" s="9">
        <f t="shared" si="19"/>
        <v>13.37930671</v>
      </c>
      <c r="C386" s="37" t="s">
        <v>149</v>
      </c>
      <c r="D386" s="36">
        <f t="shared" si="20"/>
        <v>0.7299476855</v>
      </c>
      <c r="E386" s="4">
        <v>0.0</v>
      </c>
      <c r="F386" s="4">
        <v>8.0</v>
      </c>
      <c r="G386" s="4">
        <f t="shared" si="16"/>
        <v>0.1666666667</v>
      </c>
      <c r="H386" s="4">
        <v>225.0</v>
      </c>
      <c r="I386" s="45">
        <f t="shared" si="17"/>
        <v>0.1</v>
      </c>
      <c r="J386" s="4">
        <v>262.5</v>
      </c>
      <c r="K386" s="4">
        <v>0.237</v>
      </c>
      <c r="L386" s="4">
        <v>0.899999999999999</v>
      </c>
      <c r="M386" s="4">
        <v>0.0</v>
      </c>
    </row>
    <row r="387">
      <c r="A387" s="37" t="s">
        <v>150</v>
      </c>
      <c r="B387" s="9">
        <f t="shared" si="19"/>
        <v>12.99888147</v>
      </c>
      <c r="C387" s="37" t="s">
        <v>151</v>
      </c>
      <c r="D387" s="36">
        <f t="shared" si="20"/>
        <v>0.7336047995</v>
      </c>
      <c r="E387" s="4">
        <v>0.0</v>
      </c>
      <c r="F387" s="4">
        <v>8.0</v>
      </c>
      <c r="G387" s="4">
        <f t="shared" si="16"/>
        <v>0.1666666667</v>
      </c>
      <c r="H387" s="4">
        <v>225.0</v>
      </c>
      <c r="I387" s="45">
        <f t="shared" si="17"/>
        <v>0.1</v>
      </c>
      <c r="J387" s="4">
        <v>262.5</v>
      </c>
      <c r="K387" s="4">
        <v>0.237</v>
      </c>
      <c r="L387" s="4">
        <v>0.899999999999999</v>
      </c>
      <c r="M387" s="4">
        <v>0.0</v>
      </c>
    </row>
    <row r="388">
      <c r="A388" s="37" t="s">
        <v>152</v>
      </c>
      <c r="B388" s="9">
        <f t="shared" si="19"/>
        <v>12.61988113</v>
      </c>
      <c r="C388" s="37" t="s">
        <v>153</v>
      </c>
      <c r="D388" s="36">
        <f t="shared" si="20"/>
        <v>0.7370815148</v>
      </c>
      <c r="E388" s="4">
        <v>0.0</v>
      </c>
      <c r="F388" s="4">
        <v>8.0</v>
      </c>
      <c r="G388" s="4">
        <f t="shared" si="16"/>
        <v>0.1666666667</v>
      </c>
      <c r="H388" s="4">
        <v>225.0</v>
      </c>
      <c r="I388" s="45">
        <f t="shared" si="17"/>
        <v>0.1</v>
      </c>
      <c r="J388" s="4">
        <v>262.5</v>
      </c>
      <c r="K388" s="4">
        <v>0.237</v>
      </c>
      <c r="L388" s="4">
        <v>0.899999999999999</v>
      </c>
      <c r="M388" s="4">
        <v>0.0</v>
      </c>
    </row>
    <row r="389">
      <c r="A389" s="37" t="s">
        <v>154</v>
      </c>
      <c r="B389" s="9">
        <f t="shared" si="19"/>
        <v>12.24230568</v>
      </c>
      <c r="C389" s="37" t="s">
        <v>155</v>
      </c>
      <c r="D389" s="36">
        <f t="shared" si="20"/>
        <v>0.740386336</v>
      </c>
      <c r="E389" s="4">
        <v>0.0</v>
      </c>
      <c r="F389" s="4">
        <v>8.0</v>
      </c>
      <c r="G389" s="4">
        <f t="shared" si="16"/>
        <v>0.1666666667</v>
      </c>
      <c r="H389" s="4">
        <v>225.0</v>
      </c>
      <c r="I389" s="45">
        <f t="shared" si="17"/>
        <v>0.1</v>
      </c>
      <c r="J389" s="4">
        <v>262.5</v>
      </c>
      <c r="K389" s="4">
        <v>0.236999999999999</v>
      </c>
      <c r="L389" s="4">
        <v>0.899999999999999</v>
      </c>
      <c r="M389" s="4">
        <v>0.0</v>
      </c>
    </row>
    <row r="390">
      <c r="A390" s="37" t="s">
        <v>156</v>
      </c>
      <c r="B390" s="9">
        <f t="shared" si="19"/>
        <v>11.86615515</v>
      </c>
      <c r="C390" s="37" t="s">
        <v>157</v>
      </c>
      <c r="D390" s="36">
        <f t="shared" si="20"/>
        <v>0.7435272471</v>
      </c>
      <c r="E390" s="4">
        <v>0.0</v>
      </c>
      <c r="F390" s="4">
        <v>8.0</v>
      </c>
      <c r="G390" s="4">
        <f t="shared" si="16"/>
        <v>0.1666666667</v>
      </c>
      <c r="H390" s="4">
        <v>225.0</v>
      </c>
      <c r="I390" s="45">
        <f t="shared" si="17"/>
        <v>0.1</v>
      </c>
      <c r="J390" s="4">
        <v>262.5</v>
      </c>
      <c r="K390" s="4">
        <v>0.236999999999999</v>
      </c>
      <c r="L390" s="4">
        <v>0.899999999999999</v>
      </c>
      <c r="M390" s="4">
        <v>0.0</v>
      </c>
    </row>
    <row r="391">
      <c r="A391" s="37" t="s">
        <v>158</v>
      </c>
      <c r="B391" s="9">
        <f t="shared" si="19"/>
        <v>11.49142953</v>
      </c>
      <c r="C391" s="37" t="s">
        <v>159</v>
      </c>
      <c r="D391" s="36">
        <f t="shared" si="20"/>
        <v>0.7465117437</v>
      </c>
      <c r="E391" s="4">
        <v>0.0</v>
      </c>
      <c r="F391" s="4">
        <v>8.0</v>
      </c>
      <c r="G391" s="4">
        <f t="shared" si="16"/>
        <v>0.1666666667</v>
      </c>
      <c r="H391" s="4">
        <v>225.0</v>
      </c>
      <c r="I391" s="45">
        <f t="shared" si="17"/>
        <v>0.1</v>
      </c>
      <c r="J391" s="4">
        <v>262.5</v>
      </c>
      <c r="K391" s="4">
        <v>0.236999999999999</v>
      </c>
      <c r="L391" s="4">
        <v>0.899999999999999</v>
      </c>
      <c r="M391" s="4">
        <v>0.0</v>
      </c>
    </row>
    <row r="392">
      <c r="A392" s="37" t="s">
        <v>160</v>
      </c>
      <c r="B392" s="9">
        <f t="shared" si="19"/>
        <v>11.11812885</v>
      </c>
      <c r="C392" s="37" t="s">
        <v>161</v>
      </c>
      <c r="D392" s="36">
        <f t="shared" si="20"/>
        <v>0.7493468644</v>
      </c>
      <c r="E392" s="4">
        <v>0.0</v>
      </c>
      <c r="F392" s="4">
        <v>8.0</v>
      </c>
      <c r="G392" s="4">
        <f t="shared" si="16"/>
        <v>0.1666666667</v>
      </c>
      <c r="H392" s="4">
        <v>225.0</v>
      </c>
      <c r="I392" s="45">
        <f t="shared" si="17"/>
        <v>0.1</v>
      </c>
      <c r="J392" s="4">
        <v>262.5</v>
      </c>
      <c r="K392" s="4">
        <v>0.236999999999999</v>
      </c>
      <c r="L392" s="4">
        <v>0.899999999999999</v>
      </c>
      <c r="M392" s="4">
        <v>0.0</v>
      </c>
    </row>
    <row r="393">
      <c r="A393" s="37" t="s">
        <v>162</v>
      </c>
      <c r="B393" s="9">
        <f t="shared" si="19"/>
        <v>10.74625311</v>
      </c>
      <c r="C393" s="37" t="s">
        <v>163</v>
      </c>
      <c r="D393" s="36">
        <f t="shared" si="20"/>
        <v>0.7520392188</v>
      </c>
      <c r="E393" s="4">
        <v>0.0</v>
      </c>
      <c r="F393" s="4">
        <v>8.0</v>
      </c>
      <c r="G393" s="4">
        <f t="shared" si="16"/>
        <v>0.1666666667</v>
      </c>
      <c r="H393" s="4">
        <v>225.0</v>
      </c>
      <c r="I393" s="45">
        <f t="shared" si="17"/>
        <v>0.1</v>
      </c>
      <c r="J393" s="4">
        <v>262.5</v>
      </c>
      <c r="K393" s="4">
        <v>0.236999999999999</v>
      </c>
      <c r="L393" s="4">
        <v>0.899999999999999</v>
      </c>
      <c r="M393" s="4">
        <v>0.0</v>
      </c>
    </row>
    <row r="394">
      <c r="A394" s="37" t="s">
        <v>164</v>
      </c>
      <c r="B394" s="9">
        <f t="shared" si="19"/>
        <v>10.37580232</v>
      </c>
      <c r="C394" s="37" t="s">
        <v>165</v>
      </c>
      <c r="D394" s="36">
        <f t="shared" si="20"/>
        <v>0.7545950139</v>
      </c>
      <c r="E394" s="4">
        <v>0.0</v>
      </c>
      <c r="F394" s="4">
        <v>8.0</v>
      </c>
      <c r="G394" s="4">
        <f t="shared" si="16"/>
        <v>0.1666666667</v>
      </c>
      <c r="H394" s="4">
        <v>225.0</v>
      </c>
      <c r="I394" s="45">
        <f t="shared" si="17"/>
        <v>0.1</v>
      </c>
      <c r="J394" s="4">
        <v>262.5</v>
      </c>
      <c r="K394" s="4">
        <v>0.236999999999999</v>
      </c>
      <c r="L394" s="4">
        <v>0.899999999999999</v>
      </c>
      <c r="M394" s="4">
        <v>0.0</v>
      </c>
    </row>
    <row r="395">
      <c r="A395" s="37" t="s">
        <v>166</v>
      </c>
      <c r="B395" s="9">
        <f t="shared" si="19"/>
        <v>10.0067765</v>
      </c>
      <c r="C395" s="37" t="s">
        <v>167</v>
      </c>
      <c r="D395" s="36">
        <f t="shared" si="20"/>
        <v>0.7570200786</v>
      </c>
      <c r="E395" s="4">
        <v>0.0</v>
      </c>
      <c r="F395" s="4">
        <v>8.0</v>
      </c>
      <c r="G395" s="4">
        <f t="shared" si="16"/>
        <v>0.1666666667</v>
      </c>
      <c r="H395" s="4">
        <v>225.0</v>
      </c>
      <c r="I395" s="45">
        <f t="shared" si="17"/>
        <v>0.1</v>
      </c>
      <c r="J395" s="4">
        <v>262.5</v>
      </c>
      <c r="K395" s="4">
        <v>0.236999999999999</v>
      </c>
      <c r="L395" s="4">
        <v>0.899999999999998</v>
      </c>
      <c r="M395" s="4">
        <v>0.0</v>
      </c>
    </row>
    <row r="396">
      <c r="A396" s="37" t="s">
        <v>168</v>
      </c>
      <c r="B396" s="9">
        <f t="shared" si="19"/>
        <v>9.639175643</v>
      </c>
      <c r="C396" s="37" t="s">
        <v>169</v>
      </c>
      <c r="D396" s="36">
        <f t="shared" si="20"/>
        <v>0.7593198867</v>
      </c>
      <c r="E396" s="4">
        <v>0.0</v>
      </c>
      <c r="F396" s="4">
        <v>8.0</v>
      </c>
      <c r="G396" s="4">
        <f t="shared" si="16"/>
        <v>0.1666666667</v>
      </c>
      <c r="H396" s="4">
        <v>225.0</v>
      </c>
      <c r="I396" s="45">
        <f t="shared" si="17"/>
        <v>0.1</v>
      </c>
      <c r="J396" s="4">
        <v>262.5</v>
      </c>
      <c r="K396" s="4">
        <v>0.236999999999999</v>
      </c>
      <c r="L396" s="4">
        <v>0.899999999999998</v>
      </c>
      <c r="M396" s="4">
        <v>0.0</v>
      </c>
    </row>
    <row r="397">
      <c r="A397" s="37" t="s">
        <v>170</v>
      </c>
      <c r="B397" s="9">
        <f t="shared" si="19"/>
        <v>9.272999776</v>
      </c>
      <c r="C397" s="37" t="s">
        <v>171</v>
      </c>
      <c r="D397" s="36">
        <f t="shared" si="20"/>
        <v>0.7614995778</v>
      </c>
      <c r="E397" s="4">
        <v>0.0</v>
      </c>
      <c r="F397" s="4">
        <v>8.0</v>
      </c>
      <c r="G397" s="4">
        <f t="shared" si="16"/>
        <v>0.1666666667</v>
      </c>
      <c r="H397" s="4">
        <v>225.0</v>
      </c>
      <c r="I397" s="45">
        <f t="shared" si="17"/>
        <v>0.1</v>
      </c>
      <c r="J397" s="4">
        <v>262.5</v>
      </c>
      <c r="K397" s="4">
        <v>0.236999999999999</v>
      </c>
      <c r="L397" s="4">
        <v>0.899999999999998</v>
      </c>
      <c r="M397" s="4">
        <v>0.0</v>
      </c>
    </row>
    <row r="398">
      <c r="A398" s="37" t="s">
        <v>172</v>
      </c>
      <c r="B398" s="9">
        <f t="shared" si="19"/>
        <v>8.908248903</v>
      </c>
      <c r="C398" s="37" t="s">
        <v>173</v>
      </c>
      <c r="D398" s="36">
        <f t="shared" si="20"/>
        <v>0.763563977</v>
      </c>
      <c r="E398" s="4">
        <v>0.0</v>
      </c>
      <c r="F398" s="4">
        <v>8.0</v>
      </c>
      <c r="G398" s="4">
        <f t="shared" si="16"/>
        <v>0.1666666667</v>
      </c>
      <c r="H398" s="4">
        <v>225.0</v>
      </c>
      <c r="I398" s="45">
        <f t="shared" si="17"/>
        <v>0.1</v>
      </c>
      <c r="J398" s="4">
        <v>262.5</v>
      </c>
      <c r="K398" s="4">
        <v>0.236999999999999</v>
      </c>
      <c r="L398" s="4">
        <v>0.899999999999998</v>
      </c>
      <c r="M398" s="4">
        <v>0.0</v>
      </c>
    </row>
    <row r="399">
      <c r="A399" s="37" t="s">
        <v>174</v>
      </c>
      <c r="B399" s="9">
        <f t="shared" si="19"/>
        <v>8.544923035</v>
      </c>
      <c r="C399" s="37" t="s">
        <v>175</v>
      </c>
      <c r="D399" s="36">
        <f t="shared" si="20"/>
        <v>0.7655176134</v>
      </c>
      <c r="E399" s="4">
        <v>0.0</v>
      </c>
      <c r="F399" s="4">
        <v>8.0</v>
      </c>
      <c r="G399" s="4">
        <f t="shared" si="16"/>
        <v>0.1666666667</v>
      </c>
      <c r="H399" s="4">
        <v>225.0</v>
      </c>
      <c r="I399" s="45">
        <f t="shared" si="17"/>
        <v>0.1</v>
      </c>
      <c r="J399" s="4">
        <v>262.5</v>
      </c>
      <c r="K399" s="4">
        <v>0.236999999999999</v>
      </c>
      <c r="L399" s="4">
        <v>0.899999999999998</v>
      </c>
      <c r="M399" s="4">
        <v>0.0</v>
      </c>
    </row>
    <row r="400">
      <c r="A400" s="37" t="s">
        <v>176</v>
      </c>
      <c r="B400" s="9">
        <f t="shared" si="19"/>
        <v>8.183022185</v>
      </c>
      <c r="C400" s="37" t="s">
        <v>177</v>
      </c>
      <c r="D400" s="36">
        <f t="shared" si="20"/>
        <v>0.7673647368</v>
      </c>
      <c r="E400" s="4">
        <v>0.0</v>
      </c>
      <c r="F400" s="4">
        <v>8.0</v>
      </c>
      <c r="G400" s="4">
        <f t="shared" si="16"/>
        <v>0.1666666667</v>
      </c>
      <c r="H400" s="4">
        <v>225.0</v>
      </c>
      <c r="I400" s="45">
        <f t="shared" si="17"/>
        <v>0.1</v>
      </c>
      <c r="J400" s="4">
        <v>262.5</v>
      </c>
      <c r="K400" s="4">
        <v>0.236999999999999</v>
      </c>
      <c r="L400" s="4">
        <v>0.899999999999998</v>
      </c>
      <c r="M400" s="4">
        <v>0.0</v>
      </c>
    </row>
    <row r="401">
      <c r="A401" s="37" t="s">
        <v>178</v>
      </c>
      <c r="B401" s="9">
        <f t="shared" si="19"/>
        <v>7.822546362</v>
      </c>
      <c r="C401" s="37" t="s">
        <v>179</v>
      </c>
      <c r="D401" s="36">
        <f t="shared" si="20"/>
        <v>0.7691093337</v>
      </c>
      <c r="E401" s="4">
        <v>0.0</v>
      </c>
      <c r="F401" s="4">
        <v>8.0</v>
      </c>
      <c r="G401" s="4">
        <f t="shared" si="16"/>
        <v>0.1666666667</v>
      </c>
      <c r="H401" s="4">
        <v>225.0</v>
      </c>
      <c r="I401" s="45">
        <f t="shared" si="17"/>
        <v>0.1</v>
      </c>
      <c r="J401" s="4">
        <v>262.5</v>
      </c>
      <c r="K401" s="4">
        <v>0.236999999999999</v>
      </c>
      <c r="L401" s="4">
        <v>0.899999999999998</v>
      </c>
      <c r="M401" s="4">
        <v>0.0</v>
      </c>
    </row>
    <row r="402">
      <c r="A402" s="37" t="s">
        <v>180</v>
      </c>
      <c r="B402" s="9">
        <f t="shared" si="19"/>
        <v>7.463495579</v>
      </c>
      <c r="C402" s="37" t="s">
        <v>181</v>
      </c>
      <c r="D402" s="36">
        <f t="shared" si="20"/>
        <v>0.7707551417</v>
      </c>
      <c r="E402" s="4">
        <v>0.0</v>
      </c>
      <c r="F402" s="4">
        <v>8.0</v>
      </c>
      <c r="G402" s="4">
        <f t="shared" si="16"/>
        <v>0.1666666667</v>
      </c>
      <c r="H402" s="4">
        <v>225.0</v>
      </c>
      <c r="I402" s="45">
        <f t="shared" si="17"/>
        <v>0.1</v>
      </c>
      <c r="J402" s="4">
        <v>262.5</v>
      </c>
      <c r="K402" s="4">
        <v>0.236999999999999</v>
      </c>
      <c r="L402" s="4">
        <v>0.899999999999998</v>
      </c>
      <c r="M402" s="4">
        <v>0.0</v>
      </c>
    </row>
    <row r="403">
      <c r="A403" s="37" t="s">
        <v>182</v>
      </c>
      <c r="B403" s="9">
        <f t="shared" si="19"/>
        <v>7.105869845</v>
      </c>
      <c r="C403" s="37" t="s">
        <v>183</v>
      </c>
      <c r="D403" s="36">
        <f t="shared" si="20"/>
        <v>0.7723056636</v>
      </c>
      <c r="E403" s="4">
        <v>0.0</v>
      </c>
      <c r="F403" s="4">
        <v>8.0</v>
      </c>
      <c r="G403" s="4">
        <f t="shared" si="16"/>
        <v>0.1666666667</v>
      </c>
      <c r="H403" s="4">
        <v>225.0</v>
      </c>
      <c r="I403" s="45">
        <f t="shared" si="17"/>
        <v>0.1</v>
      </c>
      <c r="J403" s="4">
        <v>262.5</v>
      </c>
      <c r="K403" s="4">
        <v>0.236999999999999</v>
      </c>
      <c r="L403" s="4">
        <v>0.899999999999998</v>
      </c>
      <c r="M403" s="4">
        <v>0.0</v>
      </c>
    </row>
    <row r="404">
      <c r="A404" s="37" t="s">
        <v>184</v>
      </c>
      <c r="B404" s="9">
        <f t="shared" si="19"/>
        <v>6.749669173</v>
      </c>
      <c r="C404" s="37" t="s">
        <v>185</v>
      </c>
      <c r="D404" s="36">
        <f t="shared" si="20"/>
        <v>0.7737641797</v>
      </c>
      <c r="E404" s="4">
        <v>0.0</v>
      </c>
      <c r="F404" s="4">
        <v>8.0</v>
      </c>
      <c r="G404" s="4">
        <f t="shared" si="16"/>
        <v>0.1666666667</v>
      </c>
      <c r="H404" s="4">
        <v>225.0</v>
      </c>
      <c r="I404" s="45">
        <f t="shared" si="17"/>
        <v>0.1</v>
      </c>
      <c r="J404" s="4">
        <v>262.5</v>
      </c>
      <c r="K404" s="4">
        <v>0.236999999999999</v>
      </c>
      <c r="L404" s="4">
        <v>0.899999999999997</v>
      </c>
      <c r="M404" s="4">
        <v>0.0</v>
      </c>
    </row>
    <row r="405">
      <c r="A405" s="37" t="s">
        <v>186</v>
      </c>
      <c r="B405" s="9">
        <f t="shared" si="19"/>
        <v>6.394893574</v>
      </c>
      <c r="C405" s="37" t="s">
        <v>187</v>
      </c>
      <c r="D405" s="36">
        <f t="shared" si="20"/>
        <v>0.7751337598</v>
      </c>
      <c r="E405" s="4">
        <v>0.0</v>
      </c>
      <c r="F405" s="4">
        <v>8.0</v>
      </c>
      <c r="G405" s="4">
        <f t="shared" si="16"/>
        <v>0.1666666667</v>
      </c>
      <c r="H405" s="4">
        <v>225.0</v>
      </c>
      <c r="I405" s="45">
        <f t="shared" si="17"/>
        <v>0.1</v>
      </c>
      <c r="J405" s="4">
        <v>262.5</v>
      </c>
      <c r="K405" s="4">
        <v>0.236999999999999</v>
      </c>
      <c r="L405" s="4">
        <v>0.899999999999997</v>
      </c>
      <c r="M405" s="4">
        <v>0.0</v>
      </c>
    </row>
    <row r="406">
      <c r="A406" s="37" t="s">
        <v>188</v>
      </c>
      <c r="B406" s="9">
        <f t="shared" si="19"/>
        <v>6.04154306</v>
      </c>
      <c r="C406" s="37" t="s">
        <v>189</v>
      </c>
      <c r="D406" s="36">
        <f t="shared" si="20"/>
        <v>0.7764172741</v>
      </c>
      <c r="E406" s="4">
        <v>0.0</v>
      </c>
      <c r="F406" s="4">
        <v>8.0</v>
      </c>
      <c r="G406" s="4">
        <f t="shared" si="16"/>
        <v>0.1666666667</v>
      </c>
      <c r="H406" s="4">
        <v>225.0</v>
      </c>
      <c r="I406" s="45">
        <f t="shared" si="17"/>
        <v>0.1</v>
      </c>
      <c r="J406" s="4">
        <v>262.5</v>
      </c>
      <c r="K406" s="4">
        <v>0.236999999999999</v>
      </c>
      <c r="L406" s="4">
        <v>0.899999999999997</v>
      </c>
      <c r="M406" s="4">
        <v>0.0</v>
      </c>
    </row>
    <row r="407">
      <c r="A407" s="37" t="s">
        <v>190</v>
      </c>
      <c r="B407" s="9">
        <f t="shared" si="19"/>
        <v>5.689617641</v>
      </c>
      <c r="C407" s="37" t="s">
        <v>191</v>
      </c>
      <c r="D407" s="36">
        <f t="shared" si="20"/>
        <v>0.7776174032</v>
      </c>
      <c r="E407" s="4">
        <v>0.0</v>
      </c>
      <c r="F407" s="4">
        <v>8.0</v>
      </c>
      <c r="G407" s="4">
        <f t="shared" si="16"/>
        <v>0.1666666667</v>
      </c>
      <c r="H407" s="4">
        <v>225.0</v>
      </c>
      <c r="I407" s="45">
        <f t="shared" si="17"/>
        <v>0.1</v>
      </c>
      <c r="J407" s="4">
        <v>262.5</v>
      </c>
      <c r="K407" s="4">
        <v>0.236999999999999</v>
      </c>
      <c r="L407" s="4">
        <v>0.899999999999997</v>
      </c>
      <c r="M407" s="4">
        <v>0.0</v>
      </c>
    </row>
    <row r="408">
      <c r="A408" s="37" t="s">
        <v>192</v>
      </c>
      <c r="B408" s="9">
        <f t="shared" si="19"/>
        <v>5.33911733</v>
      </c>
      <c r="C408" s="37" t="s">
        <v>193</v>
      </c>
      <c r="D408" s="36">
        <f t="shared" si="20"/>
        <v>0.778736648</v>
      </c>
      <c r="E408" s="4">
        <v>0.0</v>
      </c>
      <c r="F408" s="4">
        <v>8.0</v>
      </c>
      <c r="G408" s="4">
        <f t="shared" si="16"/>
        <v>0.1666666667</v>
      </c>
      <c r="H408" s="4">
        <v>225.0</v>
      </c>
      <c r="I408" s="45">
        <f t="shared" si="17"/>
        <v>0.1</v>
      </c>
      <c r="J408" s="4">
        <v>262.5</v>
      </c>
      <c r="K408" s="4">
        <v>0.236999999999999</v>
      </c>
      <c r="L408" s="4">
        <v>0.899999999999997</v>
      </c>
      <c r="M408" s="4">
        <v>0.0</v>
      </c>
    </row>
    <row r="409">
      <c r="A409" s="37" t="s">
        <v>194</v>
      </c>
      <c r="B409" s="9">
        <f t="shared" si="19"/>
        <v>4.990042139</v>
      </c>
      <c r="C409" s="37" t="s">
        <v>195</v>
      </c>
      <c r="D409" s="36">
        <f t="shared" si="20"/>
        <v>0.779777338</v>
      </c>
      <c r="E409" s="4">
        <v>0.0</v>
      </c>
      <c r="F409" s="4">
        <v>8.0</v>
      </c>
      <c r="G409" s="4">
        <f t="shared" si="16"/>
        <v>0.1666666667</v>
      </c>
      <c r="H409" s="4">
        <v>225.0</v>
      </c>
      <c r="I409" s="45">
        <f t="shared" si="17"/>
        <v>0.1</v>
      </c>
      <c r="J409" s="4">
        <v>262.5</v>
      </c>
      <c r="K409" s="4">
        <v>0.236999999999999</v>
      </c>
      <c r="L409" s="4">
        <v>0.899999999999997</v>
      </c>
      <c r="M409" s="4">
        <v>0.0</v>
      </c>
    </row>
    <row r="410">
      <c r="A410" s="37" t="s">
        <v>196</v>
      </c>
      <c r="B410" s="9">
        <f t="shared" si="19"/>
        <v>4.642392079</v>
      </c>
      <c r="C410" s="37" t="s">
        <v>197</v>
      </c>
      <c r="D410" s="36">
        <f t="shared" si="20"/>
        <v>0.7807416397</v>
      </c>
      <c r="E410" s="4">
        <v>0.0</v>
      </c>
      <c r="F410" s="4">
        <v>8.0</v>
      </c>
      <c r="G410" s="4">
        <f t="shared" si="16"/>
        <v>0.1666666667</v>
      </c>
      <c r="H410" s="4">
        <v>225.0</v>
      </c>
      <c r="I410" s="45">
        <f t="shared" si="17"/>
        <v>0.1</v>
      </c>
      <c r="J410" s="4">
        <v>262.5</v>
      </c>
      <c r="K410" s="4">
        <v>0.236999999999999</v>
      </c>
      <c r="L410" s="4">
        <v>0.899999999999997</v>
      </c>
      <c r="M410" s="4">
        <v>0.0</v>
      </c>
    </row>
    <row r="411">
      <c r="A411" s="37" t="s">
        <v>198</v>
      </c>
      <c r="B411" s="9">
        <f t="shared" si="19"/>
        <v>4.296167162</v>
      </c>
      <c r="C411" s="37" t="s">
        <v>199</v>
      </c>
      <c r="D411" s="36">
        <f t="shared" si="20"/>
        <v>0.7816315638</v>
      </c>
      <c r="E411" s="4">
        <v>0.0</v>
      </c>
      <c r="F411" s="4">
        <v>8.0</v>
      </c>
      <c r="G411" s="4">
        <f t="shared" si="16"/>
        <v>0.1666666667</v>
      </c>
      <c r="H411" s="4">
        <v>225.0</v>
      </c>
      <c r="I411" s="45">
        <f t="shared" si="17"/>
        <v>0.1</v>
      </c>
      <c r="J411" s="4">
        <v>262.5</v>
      </c>
      <c r="K411" s="4">
        <v>0.236999999999999</v>
      </c>
      <c r="L411" s="4">
        <v>0.899999999999997</v>
      </c>
      <c r="M411" s="4">
        <v>0.0</v>
      </c>
    </row>
    <row r="412">
      <c r="A412" s="37" t="s">
        <v>200</v>
      </c>
      <c r="B412" s="9">
        <f t="shared" si="19"/>
        <v>3.9513674</v>
      </c>
      <c r="C412" s="37" t="s">
        <v>201</v>
      </c>
      <c r="D412" s="36">
        <f t="shared" si="20"/>
        <v>0.7824489728</v>
      </c>
      <c r="E412" s="4">
        <v>0.0</v>
      </c>
      <c r="F412" s="4">
        <v>8.0</v>
      </c>
      <c r="G412" s="4">
        <f t="shared" si="16"/>
        <v>0.1666666667</v>
      </c>
      <c r="H412" s="4">
        <v>225.0</v>
      </c>
      <c r="I412" s="45">
        <f t="shared" si="17"/>
        <v>0.1</v>
      </c>
      <c r="J412" s="4">
        <v>262.5</v>
      </c>
      <c r="K412" s="4">
        <v>0.236999999999999</v>
      </c>
      <c r="L412" s="4">
        <v>0.899999999999997</v>
      </c>
      <c r="M412" s="4">
        <v>0.0</v>
      </c>
    </row>
    <row r="413">
      <c r="A413" s="37" t="s">
        <v>202</v>
      </c>
      <c r="B413" s="9">
        <f t="shared" si="19"/>
        <v>3.607992807</v>
      </c>
      <c r="C413" s="37" t="s">
        <v>203</v>
      </c>
      <c r="D413" s="36">
        <f t="shared" si="20"/>
        <v>0.7831955869</v>
      </c>
      <c r="E413" s="4">
        <v>0.0</v>
      </c>
      <c r="F413" s="4">
        <v>8.0</v>
      </c>
      <c r="G413" s="4">
        <f t="shared" si="16"/>
        <v>0.1666666667</v>
      </c>
      <c r="H413" s="4">
        <v>225.0</v>
      </c>
      <c r="I413" s="45">
        <f t="shared" si="17"/>
        <v>0.1</v>
      </c>
      <c r="J413" s="4">
        <v>262.5</v>
      </c>
      <c r="K413" s="4">
        <v>0.236999999999999</v>
      </c>
      <c r="L413" s="4">
        <v>0.899999999999996</v>
      </c>
      <c r="M413" s="4">
        <v>0.0</v>
      </c>
    </row>
    <row r="414">
      <c r="A414" s="37" t="s">
        <v>204</v>
      </c>
      <c r="B414" s="9">
        <f t="shared" si="19"/>
        <v>3.266043393</v>
      </c>
      <c r="C414" s="37" t="s">
        <v>205</v>
      </c>
      <c r="D414" s="36">
        <f t="shared" si="20"/>
        <v>0.7838729902</v>
      </c>
      <c r="E414" s="4">
        <v>0.0</v>
      </c>
      <c r="F414" s="4">
        <v>8.0</v>
      </c>
      <c r="G414" s="4">
        <f t="shared" si="16"/>
        <v>0.1666666667</v>
      </c>
      <c r="H414" s="4">
        <v>225.0</v>
      </c>
      <c r="I414" s="45">
        <f t="shared" si="17"/>
        <v>0.1</v>
      </c>
      <c r="J414" s="4">
        <v>262.5</v>
      </c>
      <c r="K414" s="4">
        <v>0.236999999999999</v>
      </c>
      <c r="L414" s="4">
        <v>0.899999999999996</v>
      </c>
      <c r="M414" s="4">
        <v>0.0</v>
      </c>
    </row>
    <row r="415">
      <c r="A415" s="37" t="s">
        <v>206</v>
      </c>
      <c r="B415" s="9">
        <f t="shared" si="19"/>
        <v>2.925519171</v>
      </c>
      <c r="C415" s="37" t="s">
        <v>207</v>
      </c>
      <c r="D415" s="36">
        <f t="shared" si="20"/>
        <v>0.7844826359</v>
      </c>
      <c r="E415" s="4">
        <v>0.0</v>
      </c>
      <c r="F415" s="4">
        <v>8.0</v>
      </c>
      <c r="G415" s="4">
        <f t="shared" si="16"/>
        <v>0.1666666667</v>
      </c>
      <c r="H415" s="4">
        <v>225.0</v>
      </c>
      <c r="I415" s="45">
        <f t="shared" si="17"/>
        <v>0.1</v>
      </c>
      <c r="J415" s="4">
        <v>262.5</v>
      </c>
      <c r="K415" s="4">
        <v>0.236999999999999</v>
      </c>
      <c r="L415" s="4">
        <v>0.899999999999995</v>
      </c>
      <c r="M415" s="4">
        <v>0.0</v>
      </c>
    </row>
    <row r="416">
      <c r="A416" s="37" t="s">
        <v>208</v>
      </c>
      <c r="B416" s="9">
        <f t="shared" si="19"/>
        <v>2.586420154</v>
      </c>
      <c r="C416" s="37" t="s">
        <v>209</v>
      </c>
      <c r="D416" s="36">
        <f t="shared" si="20"/>
        <v>0.7850258519</v>
      </c>
      <c r="E416" s="4">
        <v>0.0</v>
      </c>
      <c r="F416" s="4">
        <v>8.0</v>
      </c>
      <c r="G416" s="4">
        <f t="shared" si="16"/>
        <v>0.1666666667</v>
      </c>
      <c r="H416" s="4">
        <v>225.0</v>
      </c>
      <c r="I416" s="45">
        <f t="shared" si="17"/>
        <v>0.1</v>
      </c>
      <c r="J416" s="4">
        <v>262.5</v>
      </c>
      <c r="K416" s="4">
        <v>0.236999999999999</v>
      </c>
      <c r="L416" s="4">
        <v>0.899999999999995</v>
      </c>
      <c r="M416" s="4">
        <v>0.0</v>
      </c>
    </row>
    <row r="417">
      <c r="A417" s="37" t="s">
        <v>210</v>
      </c>
      <c r="B417" s="9">
        <f t="shared" si="19"/>
        <v>2.248746354</v>
      </c>
      <c r="C417" s="37" t="s">
        <v>211</v>
      </c>
      <c r="D417" s="36">
        <f t="shared" si="20"/>
        <v>0.785503845</v>
      </c>
      <c r="E417" s="4">
        <v>0.0</v>
      </c>
      <c r="F417" s="4">
        <v>8.0</v>
      </c>
      <c r="G417" s="4">
        <f t="shared" si="16"/>
        <v>0.1666666667</v>
      </c>
      <c r="H417" s="4">
        <v>225.0</v>
      </c>
      <c r="I417" s="45">
        <f t="shared" si="17"/>
        <v>0.1</v>
      </c>
      <c r="J417" s="4">
        <v>262.5</v>
      </c>
      <c r="K417" s="4">
        <v>0.236999999999999</v>
      </c>
      <c r="L417" s="4">
        <v>0.899999999999995</v>
      </c>
      <c r="M417" s="4">
        <v>0.0</v>
      </c>
    </row>
    <row r="418">
      <c r="A418" s="37" t="s">
        <v>212</v>
      </c>
      <c r="B418" s="9">
        <f t="shared" si="19"/>
        <v>1.912497784</v>
      </c>
      <c r="C418" s="37" t="s">
        <v>213</v>
      </c>
      <c r="D418" s="36">
        <f t="shared" si="20"/>
        <v>0.7859177053</v>
      </c>
      <c r="E418" s="4">
        <v>0.0</v>
      </c>
      <c r="F418" s="4">
        <v>8.0</v>
      </c>
      <c r="G418" s="4">
        <f t="shared" si="16"/>
        <v>0.1666666667</v>
      </c>
      <c r="H418" s="4">
        <v>225.0</v>
      </c>
      <c r="I418" s="45">
        <f t="shared" si="17"/>
        <v>0.1</v>
      </c>
      <c r="J418" s="4">
        <v>262.5</v>
      </c>
      <c r="K418" s="4">
        <v>0.236999999999999</v>
      </c>
      <c r="L418" s="4">
        <v>0.899999999999995</v>
      </c>
      <c r="M418" s="4">
        <v>0.0</v>
      </c>
    </row>
    <row r="419">
      <c r="A419" s="37" t="s">
        <v>214</v>
      </c>
      <c r="B419" s="9">
        <f t="shared" si="19"/>
        <v>1.577674457</v>
      </c>
      <c r="C419" s="37" t="s">
        <v>215</v>
      </c>
      <c r="D419" s="36">
        <f t="shared" si="20"/>
        <v>0.7862684099</v>
      </c>
      <c r="E419" s="4">
        <v>0.0</v>
      </c>
      <c r="F419" s="4">
        <v>8.0</v>
      </c>
      <c r="G419" s="4">
        <f t="shared" si="16"/>
        <v>0.1666666667</v>
      </c>
      <c r="H419" s="4">
        <v>225.0</v>
      </c>
      <c r="I419" s="45">
        <f t="shared" si="17"/>
        <v>0.1</v>
      </c>
      <c r="J419" s="4">
        <v>262.5</v>
      </c>
      <c r="K419" s="4">
        <v>0.236999999999999</v>
      </c>
      <c r="L419" s="4">
        <v>0.899999999999995</v>
      </c>
      <c r="M419" s="4">
        <v>0.0</v>
      </c>
    </row>
    <row r="420">
      <c r="A420" s="37" t="s">
        <v>216</v>
      </c>
      <c r="B420" s="9">
        <f t="shared" si="19"/>
        <v>1.244276385</v>
      </c>
      <c r="C420" s="37" t="s">
        <v>217</v>
      </c>
      <c r="D420" s="36">
        <f t="shared" si="20"/>
        <v>0.7865568269</v>
      </c>
      <c r="E420" s="4">
        <v>0.0</v>
      </c>
      <c r="F420" s="4">
        <v>8.0</v>
      </c>
      <c r="G420" s="4">
        <f t="shared" si="16"/>
        <v>0.1666666667</v>
      </c>
      <c r="H420" s="4">
        <v>225.0</v>
      </c>
      <c r="I420" s="45">
        <f t="shared" si="17"/>
        <v>0.1</v>
      </c>
      <c r="J420" s="4">
        <v>262.5</v>
      </c>
      <c r="K420" s="4">
        <v>0.236999999999999</v>
      </c>
      <c r="L420" s="4">
        <v>0.899999999999995</v>
      </c>
      <c r="M420" s="4">
        <v>0.0</v>
      </c>
    </row>
    <row r="421">
      <c r="A421" s="37" t="s">
        <v>218</v>
      </c>
      <c r="B421" s="9">
        <f t="shared" si="19"/>
        <v>0.9123035827</v>
      </c>
      <c r="C421" s="37" t="s">
        <v>219</v>
      </c>
      <c r="D421" s="36">
        <f t="shared" si="20"/>
        <v>0.7867837181</v>
      </c>
      <c r="E421" s="4">
        <v>0.0</v>
      </c>
      <c r="F421" s="4">
        <v>8.0</v>
      </c>
      <c r="G421" s="4">
        <f t="shared" si="16"/>
        <v>0.1666666667</v>
      </c>
      <c r="H421" s="4">
        <v>225.0</v>
      </c>
      <c r="I421" s="45">
        <f t="shared" si="17"/>
        <v>0.1</v>
      </c>
      <c r="J421" s="4">
        <v>262.5</v>
      </c>
      <c r="K421" s="4">
        <v>0.236999999999999</v>
      </c>
      <c r="L421" s="4">
        <v>0.899999999999994</v>
      </c>
      <c r="M421" s="4">
        <v>0.0</v>
      </c>
    </row>
    <row r="422">
      <c r="A422" s="37" t="s">
        <v>220</v>
      </c>
      <c r="B422" s="9">
        <f t="shared" si="19"/>
        <v>0.5817560619</v>
      </c>
      <c r="C422" s="37" t="s">
        <v>221</v>
      </c>
      <c r="D422" s="36">
        <f t="shared" si="20"/>
        <v>0.786949742</v>
      </c>
      <c r="E422" s="4">
        <v>0.0</v>
      </c>
      <c r="F422" s="4">
        <v>8.0</v>
      </c>
      <c r="G422" s="4">
        <f t="shared" si="16"/>
        <v>0.1666666667</v>
      </c>
      <c r="H422" s="4">
        <v>225.0</v>
      </c>
      <c r="I422" s="45">
        <f t="shared" si="17"/>
        <v>0.1</v>
      </c>
      <c r="J422" s="4">
        <v>262.5</v>
      </c>
      <c r="K422" s="4">
        <v>0.236999999999999</v>
      </c>
      <c r="L422" s="4">
        <v>0.899999999999994</v>
      </c>
      <c r="M422" s="4">
        <v>0.0</v>
      </c>
    </row>
    <row r="423">
      <c r="A423" s="10" t="s">
        <v>222</v>
      </c>
      <c r="B423" s="9">
        <f t="shared" si="19"/>
        <v>0.2526338361</v>
      </c>
      <c r="C423" s="37" t="s">
        <v>223</v>
      </c>
      <c r="D423" s="36">
        <f t="shared" si="20"/>
        <v>0.7870554566</v>
      </c>
      <c r="E423" s="4">
        <v>0.0</v>
      </c>
      <c r="F423" s="4">
        <v>8.0</v>
      </c>
      <c r="G423" s="4">
        <f t="shared" si="16"/>
        <v>0.1666666667</v>
      </c>
      <c r="H423" s="4">
        <v>225.0</v>
      </c>
      <c r="I423" s="45">
        <f t="shared" si="17"/>
        <v>0.1</v>
      </c>
      <c r="J423" s="4">
        <v>262.5</v>
      </c>
      <c r="K423" s="4">
        <v>0.236999999999999</v>
      </c>
      <c r="L423" s="4">
        <v>0.899999999999994</v>
      </c>
      <c r="M423" s="4">
        <v>0.0</v>
      </c>
    </row>
    <row r="424">
      <c r="A424" s="37" t="s">
        <v>224</v>
      </c>
      <c r="B424" s="9">
        <f t="shared" si="19"/>
        <v>-0.07506308111</v>
      </c>
      <c r="C424" s="37" t="s">
        <v>225</v>
      </c>
      <c r="D424" s="36">
        <f t="shared" si="20"/>
        <v>0.7871013213</v>
      </c>
      <c r="E424" s="4">
        <v>0.0</v>
      </c>
      <c r="F424" s="4">
        <v>8.0</v>
      </c>
      <c r="G424" s="4">
        <f t="shared" si="16"/>
        <v>0.1666666667</v>
      </c>
      <c r="H424" s="4">
        <v>225.0</v>
      </c>
      <c r="I424" s="45">
        <f t="shared" si="17"/>
        <v>0.1</v>
      </c>
      <c r="J424" s="4">
        <v>262.5</v>
      </c>
      <c r="K424" s="4">
        <v>0.236999999999999</v>
      </c>
      <c r="L424" s="4">
        <v>0.899999999999994</v>
      </c>
      <c r="M424" s="4">
        <v>0.0</v>
      </c>
    </row>
    <row r="425">
      <c r="A425" s="26"/>
      <c r="C425" s="26"/>
      <c r="I425" s="27"/>
    </row>
    <row r="426">
      <c r="A426" s="26"/>
      <c r="C426" s="26"/>
      <c r="I426" s="27"/>
    </row>
    <row r="427">
      <c r="A427" s="26"/>
      <c r="C427" s="26"/>
      <c r="I427" s="27"/>
    </row>
    <row r="428">
      <c r="A428" s="26"/>
      <c r="C428" s="26"/>
      <c r="I428" s="27"/>
    </row>
    <row r="429">
      <c r="A429" s="26"/>
      <c r="C429" s="26"/>
      <c r="I429" s="27"/>
    </row>
    <row r="430">
      <c r="A430" s="24" t="s">
        <v>78</v>
      </c>
      <c r="B430" s="24">
        <v>1.0</v>
      </c>
      <c r="C430" s="26"/>
      <c r="I430" s="27"/>
    </row>
    <row r="431">
      <c r="A431" s="24" t="s">
        <v>79</v>
      </c>
      <c r="B431" s="24">
        <f> 85 / 1000</f>
        <v>0.085</v>
      </c>
      <c r="C431" s="26"/>
      <c r="I431" s="27"/>
    </row>
    <row r="432">
      <c r="A432" s="26"/>
      <c r="C432" s="26"/>
      <c r="I432" s="27"/>
    </row>
    <row r="433">
      <c r="A433" s="26"/>
      <c r="C433" s="26"/>
      <c r="I433" s="27"/>
    </row>
    <row r="434">
      <c r="D434" s="36"/>
      <c r="E434" s="4" t="s">
        <v>0</v>
      </c>
    </row>
    <row r="435">
      <c r="A435" s="37" t="s">
        <v>93</v>
      </c>
      <c r="C435" s="37" t="s">
        <v>94</v>
      </c>
      <c r="D435" s="36"/>
      <c r="E435" s="4" t="s">
        <v>662</v>
      </c>
      <c r="F435" s="4" t="s">
        <v>670</v>
      </c>
      <c r="G435" s="4" t="s">
        <v>664</v>
      </c>
      <c r="H435" s="4" t="s">
        <v>671</v>
      </c>
      <c r="I435" s="39" t="s">
        <v>666</v>
      </c>
      <c r="J435" s="4" t="s">
        <v>667</v>
      </c>
      <c r="K435" s="4" t="s">
        <v>668</v>
      </c>
      <c r="L435" s="4" t="s">
        <v>669</v>
      </c>
      <c r="M435" s="38" t="s">
        <v>95</v>
      </c>
    </row>
    <row r="436">
      <c r="A436" s="37" t="s">
        <v>102</v>
      </c>
      <c r="B436" s="16">
        <v>0.0</v>
      </c>
      <c r="C436" s="37" t="s">
        <v>103</v>
      </c>
      <c r="D436" s="42">
        <v>0.6</v>
      </c>
      <c r="E436" s="4">
        <f>A!$B$2*M436</f>
        <v>52.41424587</v>
      </c>
      <c r="F436" s="4">
        <v>8.0</v>
      </c>
      <c r="G436" s="4">
        <f t="shared" ref="G436:G479" si="21">0.5/3</f>
        <v>0.1666666667</v>
      </c>
      <c r="H436" s="4">
        <v>225.0</v>
      </c>
      <c r="I436" s="39">
        <f t="shared" ref="I436:I479" si="22">$B$430/5</f>
        <v>0.2</v>
      </c>
      <c r="J436" s="4">
        <v>262.5</v>
      </c>
      <c r="K436" s="4">
        <v>0.237</v>
      </c>
      <c r="L436" s="4">
        <v>0.9</v>
      </c>
      <c r="M436" s="43">
        <f t="shared" ref="M436:M440" si="23">$B$431</f>
        <v>0.085</v>
      </c>
    </row>
    <row r="437">
      <c r="A437" s="37" t="s">
        <v>104</v>
      </c>
      <c r="B437" s="9">
        <f t="shared" ref="B437:B479" si="24">B436+I436*(D436*E436-(F436*(G436+B436/H436)^(1/2)))</f>
        <v>5.636512239</v>
      </c>
      <c r="C437" s="37" t="s">
        <v>105</v>
      </c>
      <c r="D437" s="36">
        <f t="shared" ref="D437:D479" si="25">D436+(I436*B436*(L436-D436)/(J436*K436))</f>
        <v>0.6</v>
      </c>
      <c r="E437" s="4">
        <f>A!$B$2*M437</f>
        <v>52.41424587</v>
      </c>
      <c r="F437" s="4">
        <v>8.0</v>
      </c>
      <c r="G437" s="4">
        <f t="shared" si="21"/>
        <v>0.1666666667</v>
      </c>
      <c r="H437" s="4">
        <v>225.0</v>
      </c>
      <c r="I437" s="45">
        <f t="shared" si="22"/>
        <v>0.2</v>
      </c>
      <c r="J437" s="4">
        <v>262.5</v>
      </c>
      <c r="K437" s="4">
        <v>0.237</v>
      </c>
      <c r="L437" s="4">
        <v>0.9</v>
      </c>
      <c r="M437" s="43">
        <f t="shared" si="23"/>
        <v>0.085</v>
      </c>
    </row>
    <row r="438">
      <c r="A438" s="37" t="s">
        <v>106</v>
      </c>
      <c r="B438" s="9">
        <f t="shared" si="24"/>
        <v>11.22565222</v>
      </c>
      <c r="C438" s="37" t="s">
        <v>107</v>
      </c>
      <c r="D438" s="36">
        <f t="shared" si="25"/>
        <v>0.6054360576</v>
      </c>
      <c r="E438" s="4">
        <f>A!$B$2*M438</f>
        <v>52.41424587</v>
      </c>
      <c r="F438" s="4">
        <v>8.0</v>
      </c>
      <c r="G438" s="4">
        <f t="shared" si="21"/>
        <v>0.1666666667</v>
      </c>
      <c r="H438" s="4">
        <v>225.0</v>
      </c>
      <c r="I438" s="45">
        <f t="shared" si="22"/>
        <v>0.2</v>
      </c>
      <c r="J438" s="4">
        <v>262.5</v>
      </c>
      <c r="K438" s="4">
        <v>0.237</v>
      </c>
      <c r="L438" s="4">
        <v>0.9</v>
      </c>
      <c r="M438" s="43">
        <f t="shared" si="23"/>
        <v>0.085</v>
      </c>
    </row>
    <row r="439">
      <c r="A439" s="37" t="s">
        <v>108</v>
      </c>
      <c r="B439" s="9">
        <f t="shared" si="24"/>
        <v>16.82777364</v>
      </c>
      <c r="C439" s="37" t="s">
        <v>109</v>
      </c>
      <c r="D439" s="36">
        <f t="shared" si="25"/>
        <v>0.6160663084</v>
      </c>
      <c r="E439" s="4">
        <f>A!$B$2*M439</f>
        <v>52.41424587</v>
      </c>
      <c r="F439" s="4">
        <v>8.0</v>
      </c>
      <c r="G439" s="4">
        <f t="shared" si="21"/>
        <v>0.1666666667</v>
      </c>
      <c r="H439" s="4">
        <v>225.0</v>
      </c>
      <c r="I439" s="45">
        <f t="shared" si="22"/>
        <v>0.2</v>
      </c>
      <c r="J439" s="4">
        <v>262.5</v>
      </c>
      <c r="K439" s="4">
        <v>0.237</v>
      </c>
      <c r="L439" s="4">
        <v>0.9</v>
      </c>
      <c r="M439" s="43">
        <f t="shared" si="23"/>
        <v>0.085</v>
      </c>
    </row>
    <row r="440">
      <c r="A440" s="37" t="s">
        <v>110</v>
      </c>
      <c r="B440" s="9">
        <f t="shared" si="24"/>
        <v>22.49969181</v>
      </c>
      <c r="C440" s="37" t="s">
        <v>111</v>
      </c>
      <c r="D440" s="36">
        <f t="shared" si="25"/>
        <v>0.6314264752</v>
      </c>
      <c r="E440" s="4">
        <f>A!$B$2*M440</f>
        <v>52.41424587</v>
      </c>
      <c r="F440" s="4">
        <v>8.0</v>
      </c>
      <c r="G440" s="4">
        <f t="shared" si="21"/>
        <v>0.1666666667</v>
      </c>
      <c r="H440" s="4">
        <v>225.0</v>
      </c>
      <c r="I440" s="45">
        <f t="shared" si="22"/>
        <v>0.2</v>
      </c>
      <c r="J440" s="4">
        <v>262.5</v>
      </c>
      <c r="K440" s="4">
        <v>0.237</v>
      </c>
      <c r="L440" s="4">
        <v>0.9</v>
      </c>
      <c r="M440" s="43">
        <f t="shared" si="23"/>
        <v>0.085</v>
      </c>
    </row>
    <row r="441">
      <c r="A441" s="37" t="s">
        <v>112</v>
      </c>
      <c r="B441" s="44">
        <f t="shared" si="24"/>
        <v>28.29260599</v>
      </c>
      <c r="C441" s="37" t="s">
        <v>113</v>
      </c>
      <c r="D441" s="36">
        <f t="shared" si="25"/>
        <v>0.6508528655</v>
      </c>
      <c r="E441" s="4">
        <v>0.0</v>
      </c>
      <c r="F441" s="4">
        <v>8.0</v>
      </c>
      <c r="G441" s="4">
        <f t="shared" si="21"/>
        <v>0.1666666667</v>
      </c>
      <c r="H441" s="4">
        <v>225.0</v>
      </c>
      <c r="I441" s="45">
        <f t="shared" si="22"/>
        <v>0.2</v>
      </c>
      <c r="J441" s="4">
        <v>262.5</v>
      </c>
      <c r="K441" s="4">
        <v>0.237</v>
      </c>
      <c r="L441" s="4">
        <v>0.9</v>
      </c>
      <c r="M441" s="4">
        <v>0.0</v>
      </c>
    </row>
    <row r="442">
      <c r="A442" s="37" t="s">
        <v>114</v>
      </c>
      <c r="B442" s="9">
        <f t="shared" si="24"/>
        <v>27.42740448</v>
      </c>
      <c r="C442" s="37" t="s">
        <v>115</v>
      </c>
      <c r="D442" s="36">
        <f t="shared" si="25"/>
        <v>0.6735139761</v>
      </c>
      <c r="E442" s="4">
        <v>0.0</v>
      </c>
      <c r="F442" s="4">
        <v>8.0</v>
      </c>
      <c r="G442" s="4">
        <f t="shared" si="21"/>
        <v>0.1666666667</v>
      </c>
      <c r="H442" s="4">
        <v>225.0</v>
      </c>
      <c r="I442" s="45">
        <f t="shared" si="22"/>
        <v>0.2</v>
      </c>
      <c r="J442" s="4">
        <v>262.5</v>
      </c>
      <c r="K442" s="4">
        <v>0.237</v>
      </c>
      <c r="L442" s="4">
        <v>0.9</v>
      </c>
      <c r="M442" s="4">
        <v>0.0</v>
      </c>
    </row>
    <row r="443">
      <c r="A443" s="37" t="s">
        <v>116</v>
      </c>
      <c r="B443" s="9">
        <f t="shared" si="24"/>
        <v>26.56791069</v>
      </c>
      <c r="C443" s="37" t="s">
        <v>117</v>
      </c>
      <c r="D443" s="36">
        <f t="shared" si="25"/>
        <v>0.6934839943</v>
      </c>
      <c r="E443" s="4">
        <v>0.0</v>
      </c>
      <c r="F443" s="4">
        <v>8.0</v>
      </c>
      <c r="G443" s="4">
        <f t="shared" si="21"/>
        <v>0.1666666667</v>
      </c>
      <c r="H443" s="4">
        <v>225.0</v>
      </c>
      <c r="I443" s="45">
        <f t="shared" si="22"/>
        <v>0.2</v>
      </c>
      <c r="J443" s="4">
        <v>262.5</v>
      </c>
      <c r="K443" s="4">
        <v>0.237</v>
      </c>
      <c r="L443" s="4">
        <v>0.9</v>
      </c>
      <c r="M443" s="4">
        <v>0.0</v>
      </c>
    </row>
    <row r="444">
      <c r="A444" s="37" t="s">
        <v>118</v>
      </c>
      <c r="B444" s="9">
        <f t="shared" si="24"/>
        <v>25.71412474</v>
      </c>
      <c r="C444" s="37" t="s">
        <v>119</v>
      </c>
      <c r="D444" s="36">
        <f t="shared" si="25"/>
        <v>0.7111225679</v>
      </c>
      <c r="E444" s="4">
        <v>0.0</v>
      </c>
      <c r="F444" s="4">
        <v>8.0</v>
      </c>
      <c r="G444" s="4">
        <f t="shared" si="21"/>
        <v>0.1666666667</v>
      </c>
      <c r="H444" s="4">
        <v>225.0</v>
      </c>
      <c r="I444" s="45">
        <f t="shared" si="22"/>
        <v>0.2</v>
      </c>
      <c r="J444" s="4">
        <v>262.5</v>
      </c>
      <c r="K444" s="4">
        <v>0.237</v>
      </c>
      <c r="L444" s="4">
        <v>0.9</v>
      </c>
      <c r="M444" s="4">
        <v>0.0</v>
      </c>
    </row>
    <row r="445">
      <c r="A445" s="37" t="s">
        <v>120</v>
      </c>
      <c r="B445" s="9">
        <f t="shared" si="24"/>
        <v>24.86604675</v>
      </c>
      <c r="C445" s="37" t="s">
        <v>121</v>
      </c>
      <c r="D445" s="36">
        <f t="shared" si="25"/>
        <v>0.7267362077</v>
      </c>
      <c r="E445" s="4">
        <v>0.0</v>
      </c>
      <c r="F445" s="4">
        <v>8.0</v>
      </c>
      <c r="G445" s="4">
        <f t="shared" si="21"/>
        <v>0.1666666667</v>
      </c>
      <c r="H445" s="4">
        <v>225.0</v>
      </c>
      <c r="I445" s="45">
        <f t="shared" si="22"/>
        <v>0.2</v>
      </c>
      <c r="J445" s="4">
        <v>262.5</v>
      </c>
      <c r="K445" s="4">
        <v>0.237</v>
      </c>
      <c r="L445" s="4">
        <v>0.9</v>
      </c>
      <c r="M445" s="4">
        <v>0.0</v>
      </c>
    </row>
    <row r="446">
      <c r="A446" s="37" t="s">
        <v>122</v>
      </c>
      <c r="B446" s="9">
        <f t="shared" si="24"/>
        <v>24.02367687</v>
      </c>
      <c r="C446" s="37" t="s">
        <v>123</v>
      </c>
      <c r="D446" s="36">
        <f t="shared" si="25"/>
        <v>0.740586754</v>
      </c>
      <c r="E446" s="4">
        <v>0.0</v>
      </c>
      <c r="F446" s="4">
        <v>8.0</v>
      </c>
      <c r="G446" s="4">
        <f t="shared" si="21"/>
        <v>0.1666666667</v>
      </c>
      <c r="H446" s="4">
        <v>225.0</v>
      </c>
      <c r="I446" s="45">
        <f t="shared" si="22"/>
        <v>0.2</v>
      </c>
      <c r="J446" s="4">
        <v>262.5</v>
      </c>
      <c r="K446" s="4">
        <v>0.237</v>
      </c>
      <c r="L446" s="4">
        <v>0.9</v>
      </c>
      <c r="M446" s="4">
        <v>0.0</v>
      </c>
    </row>
    <row r="447">
      <c r="A447" s="37" t="s">
        <v>124</v>
      </c>
      <c r="B447" s="9">
        <f t="shared" si="24"/>
        <v>23.18701522</v>
      </c>
      <c r="C447" s="37" t="s">
        <v>125</v>
      </c>
      <c r="D447" s="36">
        <f t="shared" si="25"/>
        <v>0.752898403</v>
      </c>
      <c r="E447" s="4">
        <v>0.0</v>
      </c>
      <c r="F447" s="4">
        <v>8.0</v>
      </c>
      <c r="G447" s="4">
        <f t="shared" si="21"/>
        <v>0.1666666667</v>
      </c>
      <c r="H447" s="4">
        <v>225.0</v>
      </c>
      <c r="I447" s="45">
        <f t="shared" si="22"/>
        <v>0.2</v>
      </c>
      <c r="J447" s="4">
        <v>262.5</v>
      </c>
      <c r="K447" s="4">
        <v>0.237</v>
      </c>
      <c r="L447" s="4">
        <v>0.9</v>
      </c>
      <c r="M447" s="4">
        <v>0.0</v>
      </c>
    </row>
    <row r="448">
      <c r="A448" s="37" t="s">
        <v>126</v>
      </c>
      <c r="B448" s="9">
        <f t="shared" si="24"/>
        <v>22.35606193</v>
      </c>
      <c r="C448" s="37" t="s">
        <v>127</v>
      </c>
      <c r="D448" s="36">
        <f t="shared" si="25"/>
        <v>0.763863553</v>
      </c>
      <c r="E448" s="4">
        <v>0.0</v>
      </c>
      <c r="F448" s="4">
        <v>8.0</v>
      </c>
      <c r="G448" s="4">
        <f t="shared" si="21"/>
        <v>0.1666666667</v>
      </c>
      <c r="H448" s="4">
        <v>225.0</v>
      </c>
      <c r="I448" s="45">
        <f t="shared" si="22"/>
        <v>0.2</v>
      </c>
      <c r="J448" s="4">
        <v>262.5</v>
      </c>
      <c r="K448" s="4">
        <v>0.237</v>
      </c>
      <c r="L448" s="4">
        <v>0.9</v>
      </c>
      <c r="M448" s="4">
        <v>0.0</v>
      </c>
    </row>
    <row r="449">
      <c r="A449" s="37" t="s">
        <v>128</v>
      </c>
      <c r="B449" s="9">
        <f t="shared" si="24"/>
        <v>21.53081713</v>
      </c>
      <c r="C449" s="37" t="s">
        <v>129</v>
      </c>
      <c r="D449" s="36">
        <f t="shared" si="25"/>
        <v>0.7736476795</v>
      </c>
      <c r="E449" s="4">
        <v>0.0</v>
      </c>
      <c r="F449" s="4">
        <v>8.0</v>
      </c>
      <c r="G449" s="4">
        <f t="shared" si="21"/>
        <v>0.1666666667</v>
      </c>
      <c r="H449" s="4">
        <v>225.0</v>
      </c>
      <c r="I449" s="45">
        <f t="shared" si="22"/>
        <v>0.2</v>
      </c>
      <c r="J449" s="4">
        <v>262.5</v>
      </c>
      <c r="K449" s="4">
        <v>0.237</v>
      </c>
      <c r="L449" s="4">
        <v>0.9</v>
      </c>
      <c r="M449" s="4">
        <v>0.0</v>
      </c>
    </row>
    <row r="450">
      <c r="A450" s="37" t="s">
        <v>130</v>
      </c>
      <c r="B450" s="9">
        <f t="shared" si="24"/>
        <v>20.71128097</v>
      </c>
      <c r="C450" s="37" t="s">
        <v>131</v>
      </c>
      <c r="D450" s="36">
        <f t="shared" si="25"/>
        <v>0.7823934097</v>
      </c>
      <c r="E450" s="4">
        <v>0.0</v>
      </c>
      <c r="F450" s="4">
        <v>8.0</v>
      </c>
      <c r="G450" s="4">
        <f t="shared" si="21"/>
        <v>0.1666666667</v>
      </c>
      <c r="H450" s="4">
        <v>225.0</v>
      </c>
      <c r="I450" s="45">
        <f t="shared" si="22"/>
        <v>0.2</v>
      </c>
      <c r="J450" s="4">
        <v>262.5</v>
      </c>
      <c r="K450" s="4">
        <v>0.237</v>
      </c>
      <c r="L450" s="4">
        <v>0.9</v>
      </c>
      <c r="M450" s="4">
        <v>0.0</v>
      </c>
    </row>
    <row r="451">
      <c r="A451" s="37" t="s">
        <v>132</v>
      </c>
      <c r="B451" s="9">
        <f t="shared" si="24"/>
        <v>19.89745358</v>
      </c>
      <c r="C451" s="37" t="s">
        <v>133</v>
      </c>
      <c r="D451" s="36">
        <f t="shared" si="25"/>
        <v>0.7902239361</v>
      </c>
      <c r="E451" s="4">
        <v>0.0</v>
      </c>
      <c r="F451" s="4">
        <v>8.0</v>
      </c>
      <c r="G451" s="4">
        <f t="shared" si="21"/>
        <v>0.1666666667</v>
      </c>
      <c r="H451" s="4">
        <v>225.0</v>
      </c>
      <c r="I451" s="45">
        <f t="shared" si="22"/>
        <v>0.2</v>
      </c>
      <c r="J451" s="4">
        <v>262.5</v>
      </c>
      <c r="K451" s="4">
        <v>0.237</v>
      </c>
      <c r="L451" s="4">
        <v>0.9</v>
      </c>
      <c r="M451" s="4">
        <v>0.0</v>
      </c>
    </row>
    <row r="452">
      <c r="A452" s="37" t="s">
        <v>134</v>
      </c>
      <c r="B452" s="9">
        <f t="shared" si="24"/>
        <v>19.0893351</v>
      </c>
      <c r="C452" s="37" t="s">
        <v>135</v>
      </c>
      <c r="D452" s="36">
        <f t="shared" si="25"/>
        <v>0.7972458823</v>
      </c>
      <c r="E452" s="4">
        <v>0.0</v>
      </c>
      <c r="F452" s="4">
        <v>8.0</v>
      </c>
      <c r="G452" s="4">
        <f t="shared" si="21"/>
        <v>0.1666666667</v>
      </c>
      <c r="H452" s="4">
        <v>225.0</v>
      </c>
      <c r="I452" s="45">
        <f t="shared" si="22"/>
        <v>0.2</v>
      </c>
      <c r="J452" s="4">
        <v>262.5</v>
      </c>
      <c r="K452" s="4">
        <v>0.237</v>
      </c>
      <c r="L452" s="4">
        <v>0.9</v>
      </c>
      <c r="M452" s="4">
        <v>0.0</v>
      </c>
    </row>
    <row r="453">
      <c r="A453" s="37" t="s">
        <v>136</v>
      </c>
      <c r="B453" s="9">
        <f t="shared" si="24"/>
        <v>18.28692568</v>
      </c>
      <c r="C453" s="37" t="s">
        <v>137</v>
      </c>
      <c r="D453" s="36">
        <f t="shared" si="25"/>
        <v>0.8035517141</v>
      </c>
      <c r="E453" s="4">
        <v>0.0</v>
      </c>
      <c r="F453" s="4">
        <v>8.0</v>
      </c>
      <c r="G453" s="4">
        <f t="shared" si="21"/>
        <v>0.1666666667</v>
      </c>
      <c r="H453" s="4">
        <v>225.0</v>
      </c>
      <c r="I453" s="45">
        <f t="shared" si="22"/>
        <v>0.2</v>
      </c>
      <c r="J453" s="4">
        <v>262.5</v>
      </c>
      <c r="K453" s="4">
        <v>0.237</v>
      </c>
      <c r="L453" s="4">
        <v>0.9</v>
      </c>
      <c r="M453" s="4">
        <v>0.0</v>
      </c>
    </row>
    <row r="454">
      <c r="A454" s="37" t="s">
        <v>138</v>
      </c>
      <c r="B454" s="9">
        <f t="shared" si="24"/>
        <v>17.49022546</v>
      </c>
      <c r="C454" s="37" t="s">
        <v>139</v>
      </c>
      <c r="D454" s="36">
        <f t="shared" si="25"/>
        <v>0.8092217728</v>
      </c>
      <c r="E454" s="4">
        <v>0.0</v>
      </c>
      <c r="F454" s="4">
        <v>8.0</v>
      </c>
      <c r="G454" s="4">
        <f t="shared" si="21"/>
        <v>0.1666666667</v>
      </c>
      <c r="H454" s="4">
        <v>225.0</v>
      </c>
      <c r="I454" s="45">
        <f t="shared" si="22"/>
        <v>0.2</v>
      </c>
      <c r="J454" s="4">
        <v>262.5</v>
      </c>
      <c r="K454" s="4">
        <v>0.237</v>
      </c>
      <c r="L454" s="4">
        <v>0.9</v>
      </c>
      <c r="M454" s="4">
        <v>0.0</v>
      </c>
    </row>
    <row r="455">
      <c r="A455" s="37" t="s">
        <v>140</v>
      </c>
      <c r="B455" s="9">
        <f t="shared" si="24"/>
        <v>16.69923459</v>
      </c>
      <c r="C455" s="37" t="s">
        <v>141</v>
      </c>
      <c r="D455" s="36">
        <f t="shared" si="25"/>
        <v>0.8143259935</v>
      </c>
      <c r="E455" s="4">
        <v>0.0</v>
      </c>
      <c r="F455" s="4">
        <v>8.0</v>
      </c>
      <c r="G455" s="4">
        <f t="shared" si="21"/>
        <v>0.1666666667</v>
      </c>
      <c r="H455" s="4">
        <v>225.0</v>
      </c>
      <c r="I455" s="45">
        <f t="shared" si="22"/>
        <v>0.2</v>
      </c>
      <c r="J455" s="4">
        <v>262.5</v>
      </c>
      <c r="K455" s="4">
        <v>0.237</v>
      </c>
      <c r="L455" s="4">
        <v>0.9</v>
      </c>
      <c r="M455" s="4">
        <v>0.0</v>
      </c>
    </row>
    <row r="456">
      <c r="A456" s="37" t="s">
        <v>142</v>
      </c>
      <c r="B456" s="9">
        <f t="shared" si="24"/>
        <v>15.9139532</v>
      </c>
      <c r="C456" s="37" t="s">
        <v>143</v>
      </c>
      <c r="D456" s="36">
        <f t="shared" si="25"/>
        <v>0.8189253597</v>
      </c>
      <c r="E456" s="4">
        <v>0.0</v>
      </c>
      <c r="F456" s="4">
        <v>8.0</v>
      </c>
      <c r="G456" s="4">
        <f t="shared" si="21"/>
        <v>0.1666666667</v>
      </c>
      <c r="H456" s="4">
        <v>225.0</v>
      </c>
      <c r="I456" s="45">
        <f t="shared" si="22"/>
        <v>0.2</v>
      </c>
      <c r="J456" s="4">
        <v>262.5</v>
      </c>
      <c r="K456" s="4">
        <v>0.237</v>
      </c>
      <c r="L456" s="4">
        <v>0.9</v>
      </c>
      <c r="M456" s="4">
        <v>0.0</v>
      </c>
    </row>
    <row r="457">
      <c r="A457" s="37" t="s">
        <v>144</v>
      </c>
      <c r="B457" s="9">
        <f t="shared" si="24"/>
        <v>15.13438147</v>
      </c>
      <c r="C457" s="37" t="s">
        <v>145</v>
      </c>
      <c r="D457" s="36">
        <f t="shared" si="25"/>
        <v>0.8230731371</v>
      </c>
      <c r="E457" s="4">
        <v>0.0</v>
      </c>
      <c r="F457" s="4">
        <v>8.0</v>
      </c>
      <c r="G457" s="4">
        <f t="shared" si="21"/>
        <v>0.1666666667</v>
      </c>
      <c r="H457" s="4">
        <v>225.0</v>
      </c>
      <c r="I457" s="45">
        <f t="shared" si="22"/>
        <v>0.2</v>
      </c>
      <c r="J457" s="4">
        <v>262.5</v>
      </c>
      <c r="K457" s="4">
        <v>0.237</v>
      </c>
      <c r="L457" s="4">
        <v>0.9</v>
      </c>
      <c r="M457" s="4">
        <v>0.0</v>
      </c>
    </row>
    <row r="458">
      <c r="A458" s="37" t="s">
        <v>146</v>
      </c>
      <c r="B458" s="9">
        <f t="shared" si="24"/>
        <v>14.36051953</v>
      </c>
      <c r="C458" s="37" t="s">
        <v>147</v>
      </c>
      <c r="D458" s="36">
        <f t="shared" si="25"/>
        <v>0.8268159235</v>
      </c>
      <c r="E458" s="4">
        <v>0.0</v>
      </c>
      <c r="F458" s="4">
        <v>8.0</v>
      </c>
      <c r="G458" s="4">
        <f t="shared" si="21"/>
        <v>0.1666666667</v>
      </c>
      <c r="H458" s="4">
        <v>225.0</v>
      </c>
      <c r="I458" s="45">
        <f t="shared" si="22"/>
        <v>0.2</v>
      </c>
      <c r="J458" s="4">
        <v>262.5</v>
      </c>
      <c r="K458" s="4">
        <v>0.237</v>
      </c>
      <c r="L458" s="4">
        <v>0.9</v>
      </c>
      <c r="M458" s="4">
        <v>0.0</v>
      </c>
    </row>
    <row r="459">
      <c r="A459" s="37" t="s">
        <v>148</v>
      </c>
      <c r="B459" s="9">
        <f t="shared" si="24"/>
        <v>13.59236755</v>
      </c>
      <c r="C459" s="37" t="s">
        <v>149</v>
      </c>
      <c r="D459" s="36">
        <f t="shared" si="25"/>
        <v>0.8301945415</v>
      </c>
      <c r="E459" s="4">
        <v>0.0</v>
      </c>
      <c r="F459" s="4">
        <v>8.0</v>
      </c>
      <c r="G459" s="4">
        <f t="shared" si="21"/>
        <v>0.1666666667</v>
      </c>
      <c r="H459" s="4">
        <v>225.0</v>
      </c>
      <c r="I459" s="45">
        <f t="shared" si="22"/>
        <v>0.2</v>
      </c>
      <c r="J459" s="4">
        <v>262.5</v>
      </c>
      <c r="K459" s="4">
        <v>0.237</v>
      </c>
      <c r="L459" s="4">
        <v>0.9</v>
      </c>
      <c r="M459" s="4">
        <v>0.0</v>
      </c>
    </row>
    <row r="460">
      <c r="A460" s="37" t="s">
        <v>150</v>
      </c>
      <c r="B460" s="9">
        <f t="shared" si="24"/>
        <v>12.82992568</v>
      </c>
      <c r="C460" s="37" t="s">
        <v>151</v>
      </c>
      <c r="D460" s="36">
        <f t="shared" si="25"/>
        <v>0.8332448013</v>
      </c>
      <c r="E460" s="4">
        <v>0.0</v>
      </c>
      <c r="F460" s="4">
        <v>8.0</v>
      </c>
      <c r="G460" s="4">
        <f t="shared" si="21"/>
        <v>0.1666666667</v>
      </c>
      <c r="H460" s="4">
        <v>225.0</v>
      </c>
      <c r="I460" s="45">
        <f t="shared" si="22"/>
        <v>0.2</v>
      </c>
      <c r="J460" s="4">
        <v>262.5</v>
      </c>
      <c r="K460" s="4">
        <v>0.237</v>
      </c>
      <c r="L460" s="4">
        <v>0.9</v>
      </c>
      <c r="M460" s="4">
        <v>0.0</v>
      </c>
    </row>
    <row r="461">
      <c r="A461" s="37" t="s">
        <v>152</v>
      </c>
      <c r="B461" s="9">
        <f t="shared" si="24"/>
        <v>12.07319409</v>
      </c>
      <c r="C461" s="37" t="s">
        <v>153</v>
      </c>
      <c r="D461" s="36">
        <f t="shared" si="25"/>
        <v>0.8359981523</v>
      </c>
      <c r="E461" s="4">
        <v>0.0</v>
      </c>
      <c r="F461" s="4">
        <v>8.0</v>
      </c>
      <c r="G461" s="4">
        <f t="shared" si="21"/>
        <v>0.1666666667</v>
      </c>
      <c r="H461" s="4">
        <v>225.0</v>
      </c>
      <c r="I461" s="45">
        <f t="shared" si="22"/>
        <v>0.2</v>
      </c>
      <c r="J461" s="4">
        <v>262.5</v>
      </c>
      <c r="K461" s="4">
        <v>0.237</v>
      </c>
      <c r="L461" s="4">
        <v>0.9</v>
      </c>
      <c r="M461" s="4">
        <v>0.0</v>
      </c>
    </row>
    <row r="462">
      <c r="A462" s="37" t="s">
        <v>154</v>
      </c>
      <c r="B462" s="9">
        <f t="shared" si="24"/>
        <v>11.32217292</v>
      </c>
      <c r="C462" s="37" t="s">
        <v>155</v>
      </c>
      <c r="D462" s="36">
        <f t="shared" si="25"/>
        <v>0.8384822407</v>
      </c>
      <c r="E462" s="4">
        <v>0.0</v>
      </c>
      <c r="F462" s="4">
        <v>8.0</v>
      </c>
      <c r="G462" s="4">
        <f t="shared" si="21"/>
        <v>0.1666666667</v>
      </c>
      <c r="H462" s="4">
        <v>225.0</v>
      </c>
      <c r="I462" s="45">
        <f t="shared" si="22"/>
        <v>0.2</v>
      </c>
      <c r="J462" s="4">
        <v>262.5</v>
      </c>
      <c r="K462" s="4">
        <v>0.237</v>
      </c>
      <c r="L462" s="4">
        <v>0.9</v>
      </c>
      <c r="M462" s="4">
        <v>0.0</v>
      </c>
    </row>
    <row r="463">
      <c r="A463" s="37" t="s">
        <v>156</v>
      </c>
      <c r="B463" s="9">
        <f t="shared" si="24"/>
        <v>10.57686236</v>
      </c>
      <c r="C463" s="37" t="s">
        <v>157</v>
      </c>
      <c r="D463" s="36">
        <f t="shared" si="25"/>
        <v>0.8407213878</v>
      </c>
      <c r="E463" s="4">
        <v>0.0</v>
      </c>
      <c r="F463" s="4">
        <v>8.0</v>
      </c>
      <c r="G463" s="4">
        <f t="shared" si="21"/>
        <v>0.1666666667</v>
      </c>
      <c r="H463" s="4">
        <v>225.0</v>
      </c>
      <c r="I463" s="45">
        <f t="shared" si="22"/>
        <v>0.2</v>
      </c>
      <c r="J463" s="4">
        <v>262.5</v>
      </c>
      <c r="K463" s="4">
        <v>0.237</v>
      </c>
      <c r="L463" s="4">
        <v>0.9</v>
      </c>
      <c r="M463" s="4">
        <v>0.0</v>
      </c>
    </row>
    <row r="464">
      <c r="A464" s="37" t="s">
        <v>158</v>
      </c>
      <c r="B464" s="9">
        <f t="shared" si="24"/>
        <v>9.837262567</v>
      </c>
      <c r="C464" s="37" t="s">
        <v>159</v>
      </c>
      <c r="D464" s="36">
        <f t="shared" si="25"/>
        <v>0.8427370011</v>
      </c>
      <c r="E464" s="4">
        <v>0.0</v>
      </c>
      <c r="F464" s="4">
        <v>8.0</v>
      </c>
      <c r="G464" s="4">
        <f t="shared" si="21"/>
        <v>0.1666666667</v>
      </c>
      <c r="H464" s="4">
        <v>225.0</v>
      </c>
      <c r="I464" s="45">
        <f t="shared" si="22"/>
        <v>0.2</v>
      </c>
      <c r="J464" s="4">
        <v>262.5</v>
      </c>
      <c r="K464" s="4">
        <v>0.237</v>
      </c>
      <c r="L464" s="4">
        <v>0.9</v>
      </c>
      <c r="M464" s="4">
        <v>0.0</v>
      </c>
    </row>
    <row r="465">
      <c r="A465" s="37" t="s">
        <v>160</v>
      </c>
      <c r="B465" s="9">
        <f t="shared" si="24"/>
        <v>9.10337371</v>
      </c>
      <c r="C465" s="37" t="s">
        <v>161</v>
      </c>
      <c r="D465" s="36">
        <f t="shared" si="25"/>
        <v>0.8445479271</v>
      </c>
      <c r="E465" s="4">
        <v>0.0</v>
      </c>
      <c r="F465" s="4">
        <v>8.0</v>
      </c>
      <c r="G465" s="4">
        <f t="shared" si="21"/>
        <v>0.1666666667</v>
      </c>
      <c r="H465" s="4">
        <v>225.0</v>
      </c>
      <c r="I465" s="45">
        <f t="shared" si="22"/>
        <v>0.2</v>
      </c>
      <c r="J465" s="4">
        <v>262.5</v>
      </c>
      <c r="K465" s="4">
        <v>0.237</v>
      </c>
      <c r="L465" s="4">
        <v>0.9</v>
      </c>
      <c r="M465" s="4">
        <v>0.0</v>
      </c>
    </row>
    <row r="466">
      <c r="A466" s="37" t="s">
        <v>162</v>
      </c>
      <c r="B466" s="9">
        <f t="shared" si="24"/>
        <v>8.375195964</v>
      </c>
      <c r="C466" s="37" t="s">
        <v>163</v>
      </c>
      <c r="D466" s="36">
        <f t="shared" si="25"/>
        <v>0.8461707551</v>
      </c>
      <c r="E466" s="4">
        <v>0.0</v>
      </c>
      <c r="F466" s="4">
        <v>8.0</v>
      </c>
      <c r="G466" s="4">
        <f t="shared" si="21"/>
        <v>0.1666666667</v>
      </c>
      <c r="H466" s="4">
        <v>225.0</v>
      </c>
      <c r="I466" s="45">
        <f t="shared" si="22"/>
        <v>0.2</v>
      </c>
      <c r="J466" s="4">
        <v>262.5</v>
      </c>
      <c r="K466" s="4">
        <v>0.237</v>
      </c>
      <c r="L466" s="4">
        <v>0.9</v>
      </c>
      <c r="M466" s="4">
        <v>0.0</v>
      </c>
    </row>
    <row r="467">
      <c r="A467" s="37" t="s">
        <v>164</v>
      </c>
      <c r="B467" s="9">
        <f t="shared" si="24"/>
        <v>7.652729505</v>
      </c>
      <c r="C467" s="37" t="s">
        <v>165</v>
      </c>
      <c r="D467" s="36">
        <f t="shared" si="25"/>
        <v>0.8476200795</v>
      </c>
      <c r="E467" s="4">
        <v>0.0</v>
      </c>
      <c r="F467" s="4">
        <v>8.0</v>
      </c>
      <c r="G467" s="4">
        <f t="shared" si="21"/>
        <v>0.1666666667</v>
      </c>
      <c r="H467" s="4">
        <v>225.0</v>
      </c>
      <c r="I467" s="45">
        <f t="shared" si="22"/>
        <v>0.2</v>
      </c>
      <c r="J467" s="4">
        <v>262.5</v>
      </c>
      <c r="K467" s="4">
        <v>0.237</v>
      </c>
      <c r="L467" s="4">
        <v>0.9</v>
      </c>
      <c r="M467" s="4">
        <v>0.0</v>
      </c>
    </row>
    <row r="468">
      <c r="A468" s="37" t="s">
        <v>166</v>
      </c>
      <c r="B468" s="9">
        <f t="shared" si="24"/>
        <v>6.93597451</v>
      </c>
      <c r="C468" s="37" t="s">
        <v>167</v>
      </c>
      <c r="D468" s="36">
        <f t="shared" si="25"/>
        <v>0.8489087253</v>
      </c>
      <c r="E468" s="4">
        <v>0.0</v>
      </c>
      <c r="F468" s="4">
        <v>8.0</v>
      </c>
      <c r="G468" s="4">
        <f t="shared" si="21"/>
        <v>0.1666666667</v>
      </c>
      <c r="H468" s="4">
        <v>225.0</v>
      </c>
      <c r="I468" s="45">
        <f t="shared" si="22"/>
        <v>0.2</v>
      </c>
      <c r="J468" s="4">
        <v>262.5</v>
      </c>
      <c r="K468" s="4">
        <v>0.237</v>
      </c>
      <c r="L468" s="4">
        <v>0.9</v>
      </c>
      <c r="M468" s="4">
        <v>0.0</v>
      </c>
    </row>
    <row r="469">
      <c r="A469" s="37" t="s">
        <v>168</v>
      </c>
      <c r="B469" s="9">
        <f t="shared" si="24"/>
        <v>6.224931162</v>
      </c>
      <c r="C469" s="37" t="s">
        <v>169</v>
      </c>
      <c r="D469" s="36">
        <f t="shared" si="25"/>
        <v>0.8500479426</v>
      </c>
      <c r="E469" s="4">
        <v>0.0</v>
      </c>
      <c r="F469" s="4">
        <v>8.0</v>
      </c>
      <c r="G469" s="4">
        <f t="shared" si="21"/>
        <v>0.1666666667</v>
      </c>
      <c r="H469" s="4">
        <v>225.0</v>
      </c>
      <c r="I469" s="45">
        <f t="shared" si="22"/>
        <v>0.2</v>
      </c>
      <c r="J469" s="4">
        <v>262.5</v>
      </c>
      <c r="K469" s="4">
        <v>0.237</v>
      </c>
      <c r="L469" s="4">
        <v>0.9</v>
      </c>
      <c r="M469" s="4">
        <v>0.0</v>
      </c>
    </row>
    <row r="470">
      <c r="A470" s="37" t="s">
        <v>170</v>
      </c>
      <c r="B470" s="9">
        <f t="shared" si="24"/>
        <v>5.519599644</v>
      </c>
      <c r="C470" s="37" t="s">
        <v>171</v>
      </c>
      <c r="D470" s="36">
        <f t="shared" si="25"/>
        <v>0.8510475748</v>
      </c>
      <c r="E470" s="4">
        <v>0.0</v>
      </c>
      <c r="F470" s="4">
        <v>8.0</v>
      </c>
      <c r="G470" s="4">
        <f t="shared" si="21"/>
        <v>0.1666666667</v>
      </c>
      <c r="H470" s="4">
        <v>225.0</v>
      </c>
      <c r="I470" s="45">
        <f t="shared" si="22"/>
        <v>0.2</v>
      </c>
      <c r="J470" s="4">
        <v>262.5</v>
      </c>
      <c r="K470" s="4">
        <v>0.237</v>
      </c>
      <c r="L470" s="4">
        <v>0.9</v>
      </c>
      <c r="M470" s="4">
        <v>0.0</v>
      </c>
    </row>
    <row r="471">
      <c r="A471" s="37" t="s">
        <v>172</v>
      </c>
      <c r="B471" s="9">
        <f t="shared" si="24"/>
        <v>4.819980144</v>
      </c>
      <c r="C471" s="37" t="s">
        <v>173</v>
      </c>
      <c r="D471" s="36">
        <f t="shared" si="25"/>
        <v>0.8519162035</v>
      </c>
      <c r="E471" s="4">
        <v>0.0</v>
      </c>
      <c r="F471" s="4">
        <v>8.0</v>
      </c>
      <c r="G471" s="4">
        <f t="shared" si="21"/>
        <v>0.1666666667</v>
      </c>
      <c r="H471" s="4">
        <v>225.0</v>
      </c>
      <c r="I471" s="45">
        <f t="shared" si="22"/>
        <v>0.2</v>
      </c>
      <c r="J471" s="4">
        <v>262.5</v>
      </c>
      <c r="K471" s="4">
        <v>0.237</v>
      </c>
      <c r="L471" s="4">
        <v>0.9</v>
      </c>
      <c r="M471" s="4">
        <v>0.0</v>
      </c>
    </row>
    <row r="472">
      <c r="A472" s="37" t="s">
        <v>174</v>
      </c>
      <c r="B472" s="9">
        <f t="shared" si="24"/>
        <v>4.126072852</v>
      </c>
      <c r="C472" s="37" t="s">
        <v>175</v>
      </c>
      <c r="D472" s="36">
        <f t="shared" si="25"/>
        <v>0.8526612722</v>
      </c>
      <c r="E472" s="4">
        <v>0.0</v>
      </c>
      <c r="F472" s="4">
        <v>8.0</v>
      </c>
      <c r="G472" s="4">
        <f t="shared" si="21"/>
        <v>0.1666666667</v>
      </c>
      <c r="H472" s="4">
        <v>225.0</v>
      </c>
      <c r="I472" s="45">
        <f t="shared" si="22"/>
        <v>0.2</v>
      </c>
      <c r="J472" s="4">
        <v>262.5</v>
      </c>
      <c r="K472" s="4">
        <v>0.237</v>
      </c>
      <c r="L472" s="4">
        <v>0.9</v>
      </c>
      <c r="M472" s="4">
        <v>0.0</v>
      </c>
    </row>
    <row r="473">
      <c r="A473" s="37" t="s">
        <v>176</v>
      </c>
      <c r="B473" s="9">
        <f t="shared" si="24"/>
        <v>3.437877962</v>
      </c>
      <c r="C473" s="37" t="s">
        <v>177</v>
      </c>
      <c r="D473" s="36">
        <f t="shared" si="25"/>
        <v>0.8532891944</v>
      </c>
      <c r="E473" s="4">
        <v>0.0</v>
      </c>
      <c r="F473" s="4">
        <v>8.0</v>
      </c>
      <c r="G473" s="4">
        <f t="shared" si="21"/>
        <v>0.1666666667</v>
      </c>
      <c r="H473" s="4">
        <v>225.0</v>
      </c>
      <c r="I473" s="45">
        <f t="shared" si="22"/>
        <v>0.2</v>
      </c>
      <c r="J473" s="4">
        <v>262.5</v>
      </c>
      <c r="K473" s="4">
        <v>0.237</v>
      </c>
      <c r="L473" s="4">
        <v>0.9</v>
      </c>
      <c r="M473" s="4">
        <v>0.0</v>
      </c>
    </row>
    <row r="474">
      <c r="A474" s="37" t="s">
        <v>178</v>
      </c>
      <c r="B474" s="9">
        <f t="shared" si="24"/>
        <v>2.755395671</v>
      </c>
      <c r="C474" s="37" t="s">
        <v>179</v>
      </c>
      <c r="D474" s="36">
        <f t="shared" si="25"/>
        <v>0.8538054445</v>
      </c>
      <c r="E474" s="4">
        <v>0.0</v>
      </c>
      <c r="F474" s="4">
        <v>8.0</v>
      </c>
      <c r="G474" s="4">
        <f t="shared" si="21"/>
        <v>0.1666666667</v>
      </c>
      <c r="H474" s="4">
        <v>225.0</v>
      </c>
      <c r="I474" s="45">
        <f t="shared" si="22"/>
        <v>0.2</v>
      </c>
      <c r="J474" s="4">
        <v>262.5</v>
      </c>
      <c r="K474" s="4">
        <v>0.237</v>
      </c>
      <c r="L474" s="4">
        <v>0.9</v>
      </c>
      <c r="M474" s="4">
        <v>0.0</v>
      </c>
    </row>
    <row r="475">
      <c r="A475" s="37" t="s">
        <v>180</v>
      </c>
      <c r="B475" s="9">
        <f t="shared" si="24"/>
        <v>2.078626178</v>
      </c>
      <c r="C475" s="37" t="s">
        <v>181</v>
      </c>
      <c r="D475" s="36">
        <f t="shared" si="25"/>
        <v>0.8542146364</v>
      </c>
      <c r="E475" s="4">
        <v>0.0</v>
      </c>
      <c r="F475" s="4">
        <v>8.0</v>
      </c>
      <c r="G475" s="4">
        <f t="shared" si="21"/>
        <v>0.1666666667</v>
      </c>
      <c r="H475" s="4">
        <v>225.0</v>
      </c>
      <c r="I475" s="45">
        <f t="shared" si="22"/>
        <v>0.2</v>
      </c>
      <c r="J475" s="4">
        <v>262.5</v>
      </c>
      <c r="K475" s="4">
        <v>0.237</v>
      </c>
      <c r="L475" s="4">
        <v>0.9</v>
      </c>
      <c r="M475" s="4">
        <v>0.0</v>
      </c>
    </row>
    <row r="476">
      <c r="A476" s="37" t="s">
        <v>182</v>
      </c>
      <c r="B476" s="9">
        <f t="shared" si="24"/>
        <v>1.407569687</v>
      </c>
      <c r="C476" s="37" t="s">
        <v>183</v>
      </c>
      <c r="D476" s="36">
        <f t="shared" si="25"/>
        <v>0.8545205899</v>
      </c>
      <c r="E476" s="4">
        <v>0.0</v>
      </c>
      <c r="F476" s="4">
        <v>8.0</v>
      </c>
      <c r="G476" s="4">
        <f t="shared" si="21"/>
        <v>0.1666666667</v>
      </c>
      <c r="H476" s="4">
        <v>225.0</v>
      </c>
      <c r="I476" s="45">
        <f t="shared" si="22"/>
        <v>0.2</v>
      </c>
      <c r="J476" s="4">
        <v>262.5</v>
      </c>
      <c r="K476" s="4">
        <v>0.237</v>
      </c>
      <c r="L476" s="4">
        <v>0.9</v>
      </c>
      <c r="M476" s="4">
        <v>0.0</v>
      </c>
    </row>
    <row r="477">
      <c r="A477" s="37" t="s">
        <v>184</v>
      </c>
      <c r="B477" s="9">
        <f t="shared" si="24"/>
        <v>0.7422264062</v>
      </c>
      <c r="C477" s="37" t="s">
        <v>185</v>
      </c>
      <c r="D477" s="36">
        <f t="shared" si="25"/>
        <v>0.854726386</v>
      </c>
      <c r="E477" s="4">
        <v>0.0</v>
      </c>
      <c r="F477" s="4">
        <v>8.0</v>
      </c>
      <c r="G477" s="4">
        <f t="shared" si="21"/>
        <v>0.1666666667</v>
      </c>
      <c r="H477" s="4">
        <v>225.0</v>
      </c>
      <c r="I477" s="45">
        <f t="shared" si="22"/>
        <v>0.2</v>
      </c>
      <c r="J477" s="4">
        <v>262.5</v>
      </c>
      <c r="K477" s="4">
        <v>0.237</v>
      </c>
      <c r="L477" s="4">
        <v>0.9</v>
      </c>
      <c r="M477" s="4">
        <v>0.0</v>
      </c>
    </row>
    <row r="478">
      <c r="A478" s="10" t="s">
        <v>186</v>
      </c>
      <c r="B478" s="9">
        <f t="shared" si="24"/>
        <v>0.08259654497</v>
      </c>
      <c r="C478" s="37" t="s">
        <v>187</v>
      </c>
      <c r="D478" s="36">
        <f t="shared" si="25"/>
        <v>0.8548344134</v>
      </c>
      <c r="E478" s="4">
        <v>0.0</v>
      </c>
      <c r="F478" s="4">
        <v>8.0</v>
      </c>
      <c r="G478" s="4">
        <f t="shared" si="21"/>
        <v>0.1666666667</v>
      </c>
      <c r="H478" s="4">
        <v>225.0</v>
      </c>
      <c r="I478" s="45">
        <f t="shared" si="22"/>
        <v>0.2</v>
      </c>
      <c r="J478" s="4">
        <v>262.5</v>
      </c>
      <c r="K478" s="4">
        <v>0.237</v>
      </c>
      <c r="L478" s="4">
        <v>0.9</v>
      </c>
      <c r="M478" s="4">
        <v>0.0</v>
      </c>
    </row>
    <row r="479">
      <c r="A479" s="37" t="s">
        <v>188</v>
      </c>
      <c r="B479" s="9">
        <f t="shared" si="24"/>
        <v>-0.5713196819</v>
      </c>
      <c r="C479" s="37" t="s">
        <v>189</v>
      </c>
      <c r="D479" s="36">
        <f t="shared" si="25"/>
        <v>0.8548464062</v>
      </c>
      <c r="E479" s="4">
        <v>0.0</v>
      </c>
      <c r="F479" s="4">
        <v>8.0</v>
      </c>
      <c r="G479" s="4">
        <f t="shared" si="21"/>
        <v>0.1666666667</v>
      </c>
      <c r="H479" s="4">
        <v>225.0</v>
      </c>
      <c r="I479" s="45">
        <f t="shared" si="22"/>
        <v>0.2</v>
      </c>
      <c r="J479" s="4">
        <v>262.5</v>
      </c>
      <c r="K479" s="4">
        <v>0.237</v>
      </c>
      <c r="L479" s="4">
        <v>0.9</v>
      </c>
      <c r="M479" s="4">
        <v>0.0</v>
      </c>
    </row>
    <row r="480">
      <c r="A480" s="26"/>
      <c r="C480" s="26"/>
      <c r="I480" s="27"/>
    </row>
    <row r="481">
      <c r="A481" s="26"/>
      <c r="C481" s="26"/>
      <c r="I481" s="27"/>
    </row>
    <row r="482">
      <c r="A482" s="26"/>
      <c r="C482" s="26"/>
      <c r="I482" s="27"/>
    </row>
    <row r="483">
      <c r="A483" s="26"/>
      <c r="C483" s="26"/>
      <c r="I483" s="27"/>
    </row>
    <row r="484">
      <c r="A484" s="26"/>
      <c r="C484" s="26"/>
      <c r="I484" s="27"/>
    </row>
    <row r="485">
      <c r="A485" s="24" t="s">
        <v>78</v>
      </c>
      <c r="B485" s="24">
        <v>3.0</v>
      </c>
      <c r="C485" s="26"/>
      <c r="I485" s="27"/>
    </row>
    <row r="486">
      <c r="A486" s="24" t="s">
        <v>79</v>
      </c>
      <c r="B486" s="24">
        <f>41.7/1000</f>
        <v>0.0417</v>
      </c>
      <c r="C486" s="26"/>
      <c r="I486" s="27"/>
    </row>
    <row r="487">
      <c r="A487" s="26"/>
      <c r="C487" s="26"/>
      <c r="I487" s="27"/>
    </row>
    <row r="488">
      <c r="A488" s="26"/>
      <c r="C488" s="26"/>
      <c r="I488" s="27"/>
    </row>
    <row r="489">
      <c r="D489" s="36"/>
      <c r="E489" s="4" t="s">
        <v>0</v>
      </c>
    </row>
    <row r="490">
      <c r="A490" s="37" t="s">
        <v>93</v>
      </c>
      <c r="C490" s="37" t="s">
        <v>94</v>
      </c>
      <c r="D490" s="36"/>
      <c r="E490" s="4" t="s">
        <v>662</v>
      </c>
      <c r="F490" s="4" t="s">
        <v>670</v>
      </c>
      <c r="G490" s="4" t="s">
        <v>664</v>
      </c>
      <c r="H490" s="4" t="s">
        <v>671</v>
      </c>
      <c r="I490" s="39" t="s">
        <v>666</v>
      </c>
      <c r="J490" s="4" t="s">
        <v>667</v>
      </c>
      <c r="K490" s="4" t="s">
        <v>668</v>
      </c>
      <c r="L490" s="4" t="s">
        <v>669</v>
      </c>
      <c r="M490" s="38" t="s">
        <v>95</v>
      </c>
    </row>
    <row r="491">
      <c r="A491" s="37" t="s">
        <v>102</v>
      </c>
      <c r="B491" s="16">
        <v>0.0</v>
      </c>
      <c r="C491" s="37" t="s">
        <v>103</v>
      </c>
      <c r="D491" s="42">
        <v>0.6</v>
      </c>
      <c r="E491" s="4">
        <f>A!$B$2*M491</f>
        <v>25.71381238</v>
      </c>
      <c r="F491" s="4">
        <v>8.0</v>
      </c>
      <c r="G491" s="4">
        <f t="shared" ref="G491:G512" si="26">0.5/3</f>
        <v>0.1666666667</v>
      </c>
      <c r="H491" s="4">
        <v>225.0</v>
      </c>
      <c r="I491" s="39">
        <f t="shared" ref="I491:I512" si="27">$B$485/5</f>
        <v>0.6</v>
      </c>
      <c r="J491" s="4">
        <v>262.5</v>
      </c>
      <c r="K491" s="4">
        <v>0.237</v>
      </c>
      <c r="L491" s="4">
        <v>0.9</v>
      </c>
      <c r="M491" s="43">
        <f t="shared" ref="M491:M495" si="28">$B$486</f>
        <v>0.0417</v>
      </c>
    </row>
    <row r="492">
      <c r="A492" s="37" t="s">
        <v>104</v>
      </c>
      <c r="B492" s="9">
        <f t="shared" ref="B492:B512" si="29">B491+I491*(D491*E491-(F491*(G491+B491/H491)^(1/2)))</f>
        <v>7.297380664</v>
      </c>
      <c r="C492" s="37" t="s">
        <v>105</v>
      </c>
      <c r="D492" s="36">
        <f t="shared" ref="D492:D512" si="30">D491+(I491*B491*(L491-D491)/(J491*K491))</f>
        <v>0.6</v>
      </c>
      <c r="E492" s="4">
        <f>A!$B$2*M492</f>
        <v>25.71381238</v>
      </c>
      <c r="F492" s="4">
        <v>8.0</v>
      </c>
      <c r="G492" s="4">
        <f t="shared" si="26"/>
        <v>0.1666666667</v>
      </c>
      <c r="H492" s="4">
        <v>225.0</v>
      </c>
      <c r="I492" s="45">
        <f t="shared" si="27"/>
        <v>0.6</v>
      </c>
      <c r="J492" s="4">
        <v>262.5</v>
      </c>
      <c r="K492" s="4">
        <v>0.237</v>
      </c>
      <c r="L492" s="4">
        <v>0.9</v>
      </c>
      <c r="M492" s="43">
        <f t="shared" si="28"/>
        <v>0.0417</v>
      </c>
    </row>
    <row r="493">
      <c r="A493" s="37" t="s">
        <v>106</v>
      </c>
      <c r="B493" s="9">
        <f t="shared" si="29"/>
        <v>14.41256607</v>
      </c>
      <c r="C493" s="37" t="s">
        <v>107</v>
      </c>
      <c r="D493" s="36">
        <f t="shared" si="30"/>
        <v>0.6211135788</v>
      </c>
      <c r="E493" s="4">
        <f>A!$B$2*M493</f>
        <v>25.71381238</v>
      </c>
      <c r="F493" s="4">
        <v>8.0</v>
      </c>
      <c r="G493" s="4">
        <f t="shared" si="26"/>
        <v>0.1666666667</v>
      </c>
      <c r="H493" s="4">
        <v>225.0</v>
      </c>
      <c r="I493" s="45">
        <f t="shared" si="27"/>
        <v>0.6</v>
      </c>
      <c r="J493" s="4">
        <v>262.5</v>
      </c>
      <c r="K493" s="4">
        <v>0.237</v>
      </c>
      <c r="L493" s="4">
        <v>0.9</v>
      </c>
      <c r="M493" s="43">
        <f t="shared" si="28"/>
        <v>0.0417</v>
      </c>
    </row>
    <row r="494">
      <c r="A494" s="37" t="s">
        <v>108</v>
      </c>
      <c r="B494" s="9">
        <f t="shared" si="29"/>
        <v>21.68967287</v>
      </c>
      <c r="C494" s="37" t="s">
        <v>109</v>
      </c>
      <c r="D494" s="36">
        <f t="shared" si="30"/>
        <v>0.6598788009</v>
      </c>
      <c r="E494" s="4">
        <f>A!$B$2*M494</f>
        <v>25.71381238</v>
      </c>
      <c r="F494" s="4">
        <v>8.0</v>
      </c>
      <c r="G494" s="4">
        <f t="shared" si="26"/>
        <v>0.1666666667</v>
      </c>
      <c r="H494" s="4">
        <v>225.0</v>
      </c>
      <c r="I494" s="45">
        <f t="shared" si="27"/>
        <v>0.6</v>
      </c>
      <c r="J494" s="4">
        <v>262.5</v>
      </c>
      <c r="K494" s="4">
        <v>0.237</v>
      </c>
      <c r="L494" s="4">
        <v>0.9</v>
      </c>
      <c r="M494" s="43">
        <f t="shared" si="28"/>
        <v>0.0417</v>
      </c>
    </row>
    <row r="495">
      <c r="A495" s="37" t="s">
        <v>110</v>
      </c>
      <c r="B495" s="9">
        <f t="shared" si="29"/>
        <v>29.40855829</v>
      </c>
      <c r="C495" s="37" t="s">
        <v>111</v>
      </c>
      <c r="D495" s="36">
        <f t="shared" si="30"/>
        <v>0.7101080982</v>
      </c>
      <c r="E495" s="4">
        <f>A!$B$2*M495</f>
        <v>25.71381238</v>
      </c>
      <c r="F495" s="4">
        <v>8.0</v>
      </c>
      <c r="G495" s="4">
        <f t="shared" si="26"/>
        <v>0.1666666667</v>
      </c>
      <c r="H495" s="4">
        <v>225.0</v>
      </c>
      <c r="I495" s="45">
        <f t="shared" si="27"/>
        <v>0.6</v>
      </c>
      <c r="J495" s="4">
        <v>262.5</v>
      </c>
      <c r="K495" s="4">
        <v>0.237</v>
      </c>
      <c r="L495" s="4">
        <v>0.9</v>
      </c>
      <c r="M495" s="43">
        <f t="shared" si="28"/>
        <v>0.0417</v>
      </c>
    </row>
    <row r="496">
      <c r="A496" s="37" t="s">
        <v>112</v>
      </c>
      <c r="B496" s="44">
        <f t="shared" si="29"/>
        <v>37.74678528</v>
      </c>
      <c r="C496" s="37" t="s">
        <v>113</v>
      </c>
      <c r="D496" s="36">
        <f t="shared" si="30"/>
        <v>0.7639665388</v>
      </c>
      <c r="E496" s="4">
        <v>0.0</v>
      </c>
      <c r="F496" s="4">
        <v>8.0</v>
      </c>
      <c r="G496" s="4">
        <f t="shared" si="26"/>
        <v>0.1666666667</v>
      </c>
      <c r="H496" s="4">
        <v>225.0</v>
      </c>
      <c r="I496" s="45">
        <f t="shared" si="27"/>
        <v>0.6</v>
      </c>
      <c r="J496" s="4">
        <v>262.5</v>
      </c>
      <c r="K496" s="4">
        <v>0.237</v>
      </c>
      <c r="L496" s="4">
        <v>0.9</v>
      </c>
      <c r="M496" s="4">
        <v>0.0</v>
      </c>
    </row>
    <row r="497">
      <c r="A497" s="37" t="s">
        <v>114</v>
      </c>
      <c r="B497" s="9">
        <f t="shared" si="29"/>
        <v>34.97094832</v>
      </c>
      <c r="C497" s="37" t="s">
        <v>115</v>
      </c>
      <c r="D497" s="36">
        <f t="shared" si="30"/>
        <v>0.8134886688</v>
      </c>
      <c r="E497" s="4">
        <v>0.0</v>
      </c>
      <c r="F497" s="4">
        <v>8.0</v>
      </c>
      <c r="G497" s="4">
        <f t="shared" si="26"/>
        <v>0.1666666667</v>
      </c>
      <c r="H497" s="4">
        <v>225.0</v>
      </c>
      <c r="I497" s="45">
        <f t="shared" si="27"/>
        <v>0.6</v>
      </c>
      <c r="J497" s="4">
        <v>262.5</v>
      </c>
      <c r="K497" s="4">
        <v>0.237</v>
      </c>
      <c r="L497" s="4">
        <v>0.9</v>
      </c>
      <c r="M497" s="4">
        <v>0.0</v>
      </c>
    </row>
    <row r="498">
      <c r="A498" s="37" t="s">
        <v>116</v>
      </c>
      <c r="B498" s="9">
        <f t="shared" si="29"/>
        <v>32.24679247</v>
      </c>
      <c r="C498" s="37" t="s">
        <v>117</v>
      </c>
      <c r="D498" s="36">
        <f t="shared" si="30"/>
        <v>0.8426665667</v>
      </c>
      <c r="E498" s="4">
        <v>0.0</v>
      </c>
      <c r="F498" s="4">
        <v>8.0</v>
      </c>
      <c r="G498" s="4">
        <f t="shared" si="26"/>
        <v>0.1666666667</v>
      </c>
      <c r="H498" s="4">
        <v>225.0</v>
      </c>
      <c r="I498" s="45">
        <f t="shared" si="27"/>
        <v>0.6</v>
      </c>
      <c r="J498" s="4">
        <v>262.5</v>
      </c>
      <c r="K498" s="4">
        <v>0.237</v>
      </c>
      <c r="L498" s="4">
        <v>0.9</v>
      </c>
      <c r="M498" s="4">
        <v>0.0</v>
      </c>
    </row>
    <row r="499">
      <c r="A499" s="37" t="s">
        <v>118</v>
      </c>
      <c r="B499" s="9">
        <f t="shared" si="29"/>
        <v>29.57432702</v>
      </c>
      <c r="C499" s="37" t="s">
        <v>119</v>
      </c>
      <c r="D499" s="36">
        <f t="shared" si="30"/>
        <v>0.8604972534</v>
      </c>
      <c r="E499" s="4">
        <v>0.0</v>
      </c>
      <c r="F499" s="4">
        <v>8.0</v>
      </c>
      <c r="G499" s="4">
        <f t="shared" si="26"/>
        <v>0.1666666667</v>
      </c>
      <c r="H499" s="4">
        <v>225.0</v>
      </c>
      <c r="I499" s="45">
        <f t="shared" si="27"/>
        <v>0.6</v>
      </c>
      <c r="J499" s="4">
        <v>262.5</v>
      </c>
      <c r="K499" s="4">
        <v>0.237</v>
      </c>
      <c r="L499" s="4">
        <v>0.9</v>
      </c>
      <c r="M499" s="4">
        <v>0.0</v>
      </c>
    </row>
    <row r="500">
      <c r="A500" s="37" t="s">
        <v>120</v>
      </c>
      <c r="B500" s="9">
        <f t="shared" si="29"/>
        <v>26.95356166</v>
      </c>
      <c r="C500" s="37" t="s">
        <v>121</v>
      </c>
      <c r="D500" s="36">
        <f t="shared" si="30"/>
        <v>0.8717644471</v>
      </c>
      <c r="E500" s="4">
        <v>0.0</v>
      </c>
      <c r="F500" s="4">
        <v>8.0</v>
      </c>
      <c r="G500" s="4">
        <f t="shared" si="26"/>
        <v>0.1666666667</v>
      </c>
      <c r="H500" s="4">
        <v>225.0</v>
      </c>
      <c r="I500" s="45">
        <f t="shared" si="27"/>
        <v>0.6</v>
      </c>
      <c r="J500" s="4">
        <v>262.5</v>
      </c>
      <c r="K500" s="4">
        <v>0.237</v>
      </c>
      <c r="L500" s="4">
        <v>0.9</v>
      </c>
      <c r="M500" s="4">
        <v>0.0</v>
      </c>
    </row>
    <row r="501">
      <c r="A501" s="37" t="s">
        <v>122</v>
      </c>
      <c r="B501" s="9">
        <f t="shared" si="29"/>
        <v>24.38450644</v>
      </c>
      <c r="C501" s="37" t="s">
        <v>123</v>
      </c>
      <c r="D501" s="36">
        <f t="shared" si="30"/>
        <v>0.879104278</v>
      </c>
      <c r="E501" s="4">
        <v>0.0</v>
      </c>
      <c r="F501" s="4">
        <v>8.0</v>
      </c>
      <c r="G501" s="4">
        <f t="shared" si="26"/>
        <v>0.1666666667</v>
      </c>
      <c r="H501" s="4">
        <v>225.0</v>
      </c>
      <c r="I501" s="45">
        <f t="shared" si="27"/>
        <v>0.6</v>
      </c>
      <c r="J501" s="4">
        <v>262.5</v>
      </c>
      <c r="K501" s="4">
        <v>0.237</v>
      </c>
      <c r="L501" s="4">
        <v>0.9</v>
      </c>
      <c r="M501" s="4">
        <v>0.0</v>
      </c>
    </row>
    <row r="502">
      <c r="A502" s="37" t="s">
        <v>124</v>
      </c>
      <c r="B502" s="9">
        <f t="shared" si="29"/>
        <v>21.86717185</v>
      </c>
      <c r="C502" s="37" t="s">
        <v>125</v>
      </c>
      <c r="D502" s="36">
        <f t="shared" si="30"/>
        <v>0.8840183888</v>
      </c>
      <c r="E502" s="4">
        <v>0.0</v>
      </c>
      <c r="F502" s="4">
        <v>8.0</v>
      </c>
      <c r="G502" s="4">
        <f t="shared" si="26"/>
        <v>0.1666666667</v>
      </c>
      <c r="H502" s="4">
        <v>225.0</v>
      </c>
      <c r="I502" s="45">
        <f t="shared" si="27"/>
        <v>0.6</v>
      </c>
      <c r="J502" s="4">
        <v>262.5</v>
      </c>
      <c r="K502" s="4">
        <v>0.237</v>
      </c>
      <c r="L502" s="4">
        <v>0.9</v>
      </c>
      <c r="M502" s="4">
        <v>0.0</v>
      </c>
    </row>
    <row r="503">
      <c r="A503" s="37" t="s">
        <v>126</v>
      </c>
      <c r="B503" s="9">
        <f t="shared" si="29"/>
        <v>19.4015688</v>
      </c>
      <c r="C503" s="37" t="s">
        <v>127</v>
      </c>
      <c r="D503" s="36">
        <f t="shared" si="30"/>
        <v>0.8873888302</v>
      </c>
      <c r="E503" s="4">
        <v>0.0</v>
      </c>
      <c r="F503" s="4">
        <v>8.0</v>
      </c>
      <c r="G503" s="4">
        <f t="shared" si="26"/>
        <v>0.1666666667</v>
      </c>
      <c r="H503" s="4">
        <v>225.0</v>
      </c>
      <c r="I503" s="45">
        <f t="shared" si="27"/>
        <v>0.6</v>
      </c>
      <c r="J503" s="4">
        <v>262.5</v>
      </c>
      <c r="K503" s="4">
        <v>0.237</v>
      </c>
      <c r="L503" s="4">
        <v>0.9</v>
      </c>
      <c r="M503" s="4">
        <v>0.0</v>
      </c>
    </row>
    <row r="504">
      <c r="A504" s="37" t="s">
        <v>128</v>
      </c>
      <c r="B504" s="9">
        <f t="shared" si="29"/>
        <v>16.98770869</v>
      </c>
      <c r="C504" s="37" t="s">
        <v>129</v>
      </c>
      <c r="D504" s="36">
        <f t="shared" si="30"/>
        <v>0.8897485792</v>
      </c>
      <c r="E504" s="4">
        <v>0.0</v>
      </c>
      <c r="F504" s="4">
        <v>8.0</v>
      </c>
      <c r="G504" s="4">
        <f t="shared" si="26"/>
        <v>0.1666666667</v>
      </c>
      <c r="H504" s="4">
        <v>225.0</v>
      </c>
      <c r="I504" s="45">
        <f t="shared" si="27"/>
        <v>0.6</v>
      </c>
      <c r="J504" s="4">
        <v>262.5</v>
      </c>
      <c r="K504" s="4">
        <v>0.237</v>
      </c>
      <c r="L504" s="4">
        <v>0.9</v>
      </c>
      <c r="M504" s="4">
        <v>0.0</v>
      </c>
    </row>
    <row r="505">
      <c r="A505" s="37" t="s">
        <v>130</v>
      </c>
      <c r="B505" s="9">
        <f t="shared" si="29"/>
        <v>14.6256034</v>
      </c>
      <c r="C505" s="37" t="s">
        <v>131</v>
      </c>
      <c r="D505" s="36">
        <f t="shared" si="30"/>
        <v>0.8914281274</v>
      </c>
      <c r="E505" s="4">
        <v>0.0</v>
      </c>
      <c r="F505" s="4">
        <v>8.0</v>
      </c>
      <c r="G505" s="4">
        <f t="shared" si="26"/>
        <v>0.1666666667</v>
      </c>
      <c r="H505" s="4">
        <v>225.0</v>
      </c>
      <c r="I505" s="45">
        <f t="shared" si="27"/>
        <v>0.6</v>
      </c>
      <c r="J505" s="4">
        <v>262.5</v>
      </c>
      <c r="K505" s="4">
        <v>0.237</v>
      </c>
      <c r="L505" s="4">
        <v>0.9</v>
      </c>
      <c r="M505" s="4">
        <v>0.0</v>
      </c>
    </row>
    <row r="506">
      <c r="A506" s="37" t="s">
        <v>132</v>
      </c>
      <c r="B506" s="9">
        <f t="shared" si="29"/>
        <v>12.31526538</v>
      </c>
      <c r="C506" s="37" t="s">
        <v>133</v>
      </c>
      <c r="D506" s="36">
        <f t="shared" si="30"/>
        <v>0.8926372298</v>
      </c>
      <c r="E506" s="4">
        <v>0.0</v>
      </c>
      <c r="F506" s="4">
        <v>8.0</v>
      </c>
      <c r="G506" s="4">
        <f t="shared" si="26"/>
        <v>0.1666666667</v>
      </c>
      <c r="H506" s="4">
        <v>225.0</v>
      </c>
      <c r="I506" s="45">
        <f t="shared" si="27"/>
        <v>0.6</v>
      </c>
      <c r="J506" s="4">
        <v>262.5</v>
      </c>
      <c r="K506" s="4">
        <v>0.237</v>
      </c>
      <c r="L506" s="4">
        <v>0.9</v>
      </c>
      <c r="M506" s="4">
        <v>0.0</v>
      </c>
    </row>
    <row r="507">
      <c r="A507" s="37" t="s">
        <v>134</v>
      </c>
      <c r="B507" s="9">
        <f t="shared" si="29"/>
        <v>10.05670761</v>
      </c>
      <c r="C507" s="37" t="s">
        <v>135</v>
      </c>
      <c r="D507" s="36">
        <f t="shared" si="30"/>
        <v>0.8935117274</v>
      </c>
      <c r="E507" s="4">
        <v>0.0</v>
      </c>
      <c r="F507" s="4">
        <v>8.0</v>
      </c>
      <c r="G507" s="4">
        <f t="shared" si="26"/>
        <v>0.1666666667</v>
      </c>
      <c r="H507" s="4">
        <v>225.0</v>
      </c>
      <c r="I507" s="45">
        <f t="shared" si="27"/>
        <v>0.6</v>
      </c>
      <c r="J507" s="4">
        <v>262.5</v>
      </c>
      <c r="K507" s="4">
        <v>0.237</v>
      </c>
      <c r="L507" s="4">
        <v>0.9</v>
      </c>
      <c r="M507" s="4">
        <v>0.0</v>
      </c>
    </row>
    <row r="508">
      <c r="A508" s="37" t="s">
        <v>136</v>
      </c>
      <c r="B508" s="9">
        <f t="shared" si="29"/>
        <v>7.849943724</v>
      </c>
      <c r="C508" s="37" t="s">
        <v>137</v>
      </c>
      <c r="D508" s="36">
        <f t="shared" si="30"/>
        <v>0.8941410285</v>
      </c>
      <c r="E508" s="4">
        <v>0.0</v>
      </c>
      <c r="F508" s="4">
        <v>8.0</v>
      </c>
      <c r="G508" s="4">
        <f t="shared" si="26"/>
        <v>0.1666666667</v>
      </c>
      <c r="H508" s="4">
        <v>225.0</v>
      </c>
      <c r="I508" s="45">
        <f t="shared" si="27"/>
        <v>0.6</v>
      </c>
      <c r="J508" s="4">
        <v>262.5</v>
      </c>
      <c r="K508" s="4">
        <v>0.237</v>
      </c>
      <c r="L508" s="4">
        <v>0.9</v>
      </c>
      <c r="M508" s="4">
        <v>0.0</v>
      </c>
    </row>
    <row r="509">
      <c r="A509" s="37" t="s">
        <v>138</v>
      </c>
      <c r="B509" s="9">
        <f t="shared" si="29"/>
        <v>5.694987985</v>
      </c>
      <c r="C509" s="37" t="s">
        <v>139</v>
      </c>
      <c r="D509" s="36">
        <f t="shared" si="30"/>
        <v>0.8945845979</v>
      </c>
      <c r="E509" s="4">
        <v>0.0</v>
      </c>
      <c r="F509" s="4">
        <v>8.0</v>
      </c>
      <c r="G509" s="4">
        <f t="shared" si="26"/>
        <v>0.1666666667</v>
      </c>
      <c r="H509" s="4">
        <v>225.0</v>
      </c>
      <c r="I509" s="45">
        <f t="shared" si="27"/>
        <v>0.6</v>
      </c>
      <c r="J509" s="4">
        <v>262.5</v>
      </c>
      <c r="K509" s="4">
        <v>0.237</v>
      </c>
      <c r="L509" s="4">
        <v>0.9</v>
      </c>
      <c r="M509" s="4">
        <v>0.0</v>
      </c>
    </row>
    <row r="510">
      <c r="A510" s="37" t="s">
        <v>140</v>
      </c>
      <c r="B510" s="9">
        <f t="shared" si="29"/>
        <v>3.591855377</v>
      </c>
      <c r="C510" s="37" t="s">
        <v>141</v>
      </c>
      <c r="D510" s="36">
        <f t="shared" si="30"/>
        <v>0.8948820363</v>
      </c>
      <c r="E510" s="4">
        <v>0.0</v>
      </c>
      <c r="F510" s="4">
        <v>8.0</v>
      </c>
      <c r="G510" s="4">
        <f t="shared" si="26"/>
        <v>0.1666666667</v>
      </c>
      <c r="H510" s="4">
        <v>225.0</v>
      </c>
      <c r="I510" s="45">
        <f t="shared" si="27"/>
        <v>0.6</v>
      </c>
      <c r="J510" s="4">
        <v>262.5</v>
      </c>
      <c r="K510" s="4">
        <v>0.237</v>
      </c>
      <c r="L510" s="4">
        <v>0.9</v>
      </c>
      <c r="M510" s="4">
        <v>0.0</v>
      </c>
    </row>
    <row r="511">
      <c r="A511" s="10" t="s">
        <v>142</v>
      </c>
      <c r="B511" s="9">
        <f t="shared" si="29"/>
        <v>1.540561641</v>
      </c>
      <c r="C511" s="37" t="s">
        <v>143</v>
      </c>
      <c r="D511" s="36">
        <f t="shared" si="30"/>
        <v>0.8950593285</v>
      </c>
      <c r="E511" s="4">
        <v>0.0</v>
      </c>
      <c r="F511" s="4">
        <v>8.0</v>
      </c>
      <c r="G511" s="4">
        <f t="shared" si="26"/>
        <v>0.1666666667</v>
      </c>
      <c r="H511" s="4">
        <v>225.0</v>
      </c>
      <c r="I511" s="45">
        <f t="shared" si="27"/>
        <v>0.6</v>
      </c>
      <c r="J511" s="4">
        <v>262.5</v>
      </c>
      <c r="K511" s="4">
        <v>0.237</v>
      </c>
      <c r="L511" s="4">
        <v>0.9</v>
      </c>
      <c r="M511" s="4">
        <v>0.0</v>
      </c>
    </row>
    <row r="512">
      <c r="A512" s="37" t="s">
        <v>144</v>
      </c>
      <c r="B512" s="9">
        <f t="shared" si="29"/>
        <v>-0.4588766583</v>
      </c>
      <c r="C512" s="37" t="s">
        <v>145</v>
      </c>
      <c r="D512" s="36">
        <f t="shared" si="30"/>
        <v>0.8951327357</v>
      </c>
      <c r="E512" s="4">
        <v>0.0</v>
      </c>
      <c r="F512" s="4">
        <v>8.0</v>
      </c>
      <c r="G512" s="4">
        <f t="shared" si="26"/>
        <v>0.1666666667</v>
      </c>
      <c r="H512" s="4">
        <v>225.0</v>
      </c>
      <c r="I512" s="45">
        <f t="shared" si="27"/>
        <v>0.6</v>
      </c>
      <c r="J512" s="4">
        <v>262.5</v>
      </c>
      <c r="K512" s="4">
        <v>0.237</v>
      </c>
      <c r="L512" s="4">
        <v>0.9</v>
      </c>
      <c r="M512" s="4">
        <v>0.0</v>
      </c>
    </row>
    <row r="513">
      <c r="A513" s="26"/>
      <c r="C513" s="26"/>
      <c r="I513" s="27"/>
    </row>
    <row r="514">
      <c r="A514" s="26"/>
      <c r="C514" s="26"/>
      <c r="I514" s="27"/>
    </row>
    <row r="515">
      <c r="A515" s="26"/>
      <c r="C515" s="26"/>
      <c r="I515" s="27"/>
    </row>
    <row r="516">
      <c r="A516" s="26"/>
      <c r="C516" s="26"/>
      <c r="I516" s="27"/>
    </row>
    <row r="517">
      <c r="A517" s="26"/>
      <c r="C517" s="26"/>
      <c r="I517" s="27"/>
    </row>
    <row r="518">
      <c r="A518" s="26"/>
      <c r="C518" s="26"/>
      <c r="I518" s="27"/>
    </row>
    <row r="519">
      <c r="A519" s="24" t="s">
        <v>78</v>
      </c>
      <c r="B519" s="24">
        <v>6.0</v>
      </c>
      <c r="C519" s="26"/>
      <c r="I519" s="27"/>
    </row>
    <row r="520">
      <c r="A520" s="24" t="s">
        <v>79</v>
      </c>
      <c r="B520" s="24">
        <f>26.4/1000</f>
        <v>0.0264</v>
      </c>
      <c r="C520" s="26"/>
      <c r="I520" s="27"/>
    </row>
    <row r="521">
      <c r="A521" s="26"/>
      <c r="C521" s="26"/>
      <c r="I521" s="27"/>
    </row>
    <row r="523">
      <c r="D523" s="36"/>
      <c r="E523" s="4" t="s">
        <v>0</v>
      </c>
    </row>
    <row r="524">
      <c r="A524" s="37" t="s">
        <v>93</v>
      </c>
      <c r="C524" s="37" t="s">
        <v>94</v>
      </c>
      <c r="D524" s="36"/>
      <c r="E524" s="4" t="s">
        <v>662</v>
      </c>
      <c r="F524" s="4" t="s">
        <v>670</v>
      </c>
      <c r="G524" s="4" t="s">
        <v>664</v>
      </c>
      <c r="H524" s="4" t="s">
        <v>671</v>
      </c>
      <c r="I524" s="39" t="s">
        <v>666</v>
      </c>
      <c r="J524" s="4" t="s">
        <v>667</v>
      </c>
      <c r="K524" s="4" t="s">
        <v>668</v>
      </c>
      <c r="L524" s="4" t="s">
        <v>669</v>
      </c>
      <c r="M524" s="38" t="s">
        <v>95</v>
      </c>
    </row>
    <row r="525">
      <c r="A525" s="37" t="s">
        <v>102</v>
      </c>
      <c r="B525" s="16">
        <v>0.0</v>
      </c>
      <c r="C525" s="37" t="s">
        <v>103</v>
      </c>
      <c r="D525" s="42">
        <v>0.6</v>
      </c>
      <c r="E525" s="4">
        <f>A!$B$2*M525</f>
        <v>16.27924813</v>
      </c>
      <c r="F525" s="4">
        <v>8.0</v>
      </c>
      <c r="G525" s="4">
        <f t="shared" ref="G525:G553" si="31">0.5/3</f>
        <v>0.1666666667</v>
      </c>
      <c r="H525" s="4">
        <v>225.0</v>
      </c>
      <c r="I525" s="39">
        <f t="shared" ref="I525:I553" si="32">$B$519/10</f>
        <v>0.6</v>
      </c>
      <c r="J525" s="4">
        <v>262.5</v>
      </c>
      <c r="K525" s="4">
        <v>0.237</v>
      </c>
      <c r="L525" s="4">
        <v>0.9</v>
      </c>
      <c r="M525" s="43">
        <f t="shared" ref="M525:M534" si="33">$B$520</f>
        <v>0.0264</v>
      </c>
    </row>
    <row r="526">
      <c r="A526" s="37" t="s">
        <v>104</v>
      </c>
      <c r="B526" s="9">
        <f t="shared" ref="B526:B553" si="34">B525+I525*(D525*E525-(F525*(G525+B525/H525)^(1/2)))</f>
        <v>3.900937532</v>
      </c>
      <c r="C526" s="37" t="s">
        <v>105</v>
      </c>
      <c r="D526" s="36">
        <f t="shared" ref="D526:D553" si="35">D525+(I525*B525*(L525-D525)/(J525*K525))</f>
        <v>0.6</v>
      </c>
      <c r="E526" s="4">
        <f>A!$B$2*M526</f>
        <v>16.27924813</v>
      </c>
      <c r="F526" s="4">
        <v>8.0</v>
      </c>
      <c r="G526" s="4">
        <f t="shared" si="31"/>
        <v>0.1666666667</v>
      </c>
      <c r="H526" s="4">
        <v>225.0</v>
      </c>
      <c r="I526" s="45">
        <f t="shared" si="32"/>
        <v>0.6</v>
      </c>
      <c r="J526" s="4">
        <v>262.5</v>
      </c>
      <c r="K526" s="4">
        <v>0.237</v>
      </c>
      <c r="L526" s="4">
        <v>0.9</v>
      </c>
      <c r="M526" s="43">
        <f t="shared" si="33"/>
        <v>0.0264</v>
      </c>
    </row>
    <row r="527">
      <c r="A527" s="37" t="s">
        <v>106</v>
      </c>
      <c r="B527" s="9">
        <f t="shared" si="34"/>
        <v>7.702472928</v>
      </c>
      <c r="C527" s="37" t="s">
        <v>107</v>
      </c>
      <c r="D527" s="36">
        <f t="shared" si="35"/>
        <v>0.6112866185</v>
      </c>
      <c r="E527" s="4">
        <f>A!$B$2*M527</f>
        <v>16.27924813</v>
      </c>
      <c r="F527" s="4">
        <v>8.0</v>
      </c>
      <c r="G527" s="4">
        <f t="shared" si="31"/>
        <v>0.1666666667</v>
      </c>
      <c r="H527" s="4">
        <v>225.0</v>
      </c>
      <c r="I527" s="45">
        <f t="shared" si="32"/>
        <v>0.6</v>
      </c>
      <c r="J527" s="4">
        <v>262.5</v>
      </c>
      <c r="K527" s="4">
        <v>0.237</v>
      </c>
      <c r="L527" s="4">
        <v>0.9</v>
      </c>
      <c r="M527" s="43">
        <f t="shared" si="33"/>
        <v>0.0264</v>
      </c>
    </row>
    <row r="528">
      <c r="A528" s="37" t="s">
        <v>108</v>
      </c>
      <c r="B528" s="9">
        <f t="shared" si="34"/>
        <v>11.52179575</v>
      </c>
      <c r="C528" s="37" t="s">
        <v>109</v>
      </c>
      <c r="D528" s="36">
        <f t="shared" si="35"/>
        <v>0.6327338229</v>
      </c>
      <c r="E528" s="4">
        <f>A!$B$2*M528</f>
        <v>16.27924813</v>
      </c>
      <c r="F528" s="4">
        <v>8.0</v>
      </c>
      <c r="G528" s="4">
        <f t="shared" si="31"/>
        <v>0.1666666667</v>
      </c>
      <c r="H528" s="4">
        <v>225.0</v>
      </c>
      <c r="I528" s="45">
        <f t="shared" si="32"/>
        <v>0.6</v>
      </c>
      <c r="J528" s="4">
        <v>262.5</v>
      </c>
      <c r="K528" s="4">
        <v>0.237</v>
      </c>
      <c r="L528" s="4">
        <v>0.9</v>
      </c>
      <c r="M528" s="43">
        <f t="shared" si="33"/>
        <v>0.0264</v>
      </c>
    </row>
    <row r="529">
      <c r="A529" s="37" t="s">
        <v>110</v>
      </c>
      <c r="B529" s="9">
        <f t="shared" si="34"/>
        <v>15.46155616</v>
      </c>
      <c r="C529" s="37" t="s">
        <v>111</v>
      </c>
      <c r="D529" s="36">
        <f t="shared" si="35"/>
        <v>0.6624325456</v>
      </c>
      <c r="E529" s="4">
        <f>A!$B$2*M529</f>
        <v>16.27924813</v>
      </c>
      <c r="F529" s="4">
        <v>8.0</v>
      </c>
      <c r="G529" s="4">
        <f t="shared" si="31"/>
        <v>0.1666666667</v>
      </c>
      <c r="H529" s="4">
        <v>225.0</v>
      </c>
      <c r="I529" s="45">
        <f t="shared" si="32"/>
        <v>0.6</v>
      </c>
      <c r="J529" s="4">
        <v>262.5</v>
      </c>
      <c r="K529" s="4">
        <v>0.237</v>
      </c>
      <c r="L529" s="4">
        <v>0.9</v>
      </c>
      <c r="M529" s="43">
        <f t="shared" si="33"/>
        <v>0.0264</v>
      </c>
    </row>
    <row r="530">
      <c r="A530" s="37" t="s">
        <v>112</v>
      </c>
      <c r="B530" s="9">
        <f t="shared" si="34"/>
        <v>19.60310832</v>
      </c>
      <c r="C530" s="37" t="s">
        <v>113</v>
      </c>
      <c r="D530" s="36">
        <f t="shared" si="35"/>
        <v>0.6978578624</v>
      </c>
      <c r="E530" s="4">
        <f>A!$B$2*M530</f>
        <v>16.27924813</v>
      </c>
      <c r="F530" s="4">
        <v>8.0</v>
      </c>
      <c r="G530" s="4">
        <f t="shared" si="31"/>
        <v>0.1666666667</v>
      </c>
      <c r="H530" s="4">
        <v>225.0</v>
      </c>
      <c r="I530" s="45">
        <f t="shared" si="32"/>
        <v>0.6</v>
      </c>
      <c r="J530" s="4">
        <v>262.5</v>
      </c>
      <c r="K530" s="4">
        <v>0.237</v>
      </c>
      <c r="L530" s="4">
        <v>0.9</v>
      </c>
      <c r="M530" s="43">
        <f t="shared" si="33"/>
        <v>0.0264</v>
      </c>
    </row>
    <row r="531">
      <c r="A531" s="37" t="s">
        <v>114</v>
      </c>
      <c r="B531" s="9">
        <f t="shared" si="34"/>
        <v>24.00133795</v>
      </c>
      <c r="C531" s="37" t="s">
        <v>115</v>
      </c>
      <c r="D531" s="36">
        <f t="shared" si="35"/>
        <v>0.7360747566</v>
      </c>
      <c r="E531" s="4">
        <f>A!$B$2*M531</f>
        <v>16.27924813</v>
      </c>
      <c r="F531" s="4">
        <v>8.0</v>
      </c>
      <c r="G531" s="4">
        <f t="shared" si="31"/>
        <v>0.1666666667</v>
      </c>
      <c r="H531" s="4">
        <v>225.0</v>
      </c>
      <c r="I531" s="45">
        <f t="shared" si="32"/>
        <v>0.6</v>
      </c>
      <c r="J531" s="4">
        <v>262.5</v>
      </c>
      <c r="K531" s="4">
        <v>0.237</v>
      </c>
      <c r="L531" s="4">
        <v>0.9</v>
      </c>
      <c r="M531" s="43">
        <f t="shared" si="33"/>
        <v>0.0264</v>
      </c>
    </row>
    <row r="532">
      <c r="A532" s="37" t="s">
        <v>116</v>
      </c>
      <c r="B532" s="9">
        <f t="shared" si="34"/>
        <v>28.68145487</v>
      </c>
      <c r="C532" s="37" t="s">
        <v>117</v>
      </c>
      <c r="D532" s="36">
        <f t="shared" si="35"/>
        <v>0.7740197853</v>
      </c>
      <c r="E532" s="4">
        <f>A!$B$2*M532</f>
        <v>16.27924813</v>
      </c>
      <c r="F532" s="4">
        <v>8.0</v>
      </c>
      <c r="G532" s="4">
        <f t="shared" si="31"/>
        <v>0.1666666667</v>
      </c>
      <c r="H532" s="4">
        <v>225.0</v>
      </c>
      <c r="I532" s="45">
        <f t="shared" si="32"/>
        <v>0.6</v>
      </c>
      <c r="J532" s="4">
        <v>262.5</v>
      </c>
      <c r="K532" s="4">
        <v>0.237</v>
      </c>
      <c r="L532" s="4">
        <v>0.9</v>
      </c>
      <c r="M532" s="43">
        <f t="shared" si="33"/>
        <v>0.0264</v>
      </c>
    </row>
    <row r="533">
      <c r="A533" s="37" t="s">
        <v>118</v>
      </c>
      <c r="B533" s="9">
        <f t="shared" si="34"/>
        <v>33.63846743</v>
      </c>
      <c r="C533" s="37" t="s">
        <v>119</v>
      </c>
      <c r="D533" s="36">
        <f t="shared" si="35"/>
        <v>0.8088677259</v>
      </c>
      <c r="E533" s="4">
        <f>A!$B$2*M533</f>
        <v>16.27924813</v>
      </c>
      <c r="F533" s="4">
        <v>8.0</v>
      </c>
      <c r="G533" s="4">
        <f t="shared" si="31"/>
        <v>0.1666666667</v>
      </c>
      <c r="H533" s="4">
        <v>225.0</v>
      </c>
      <c r="I533" s="45">
        <f t="shared" si="32"/>
        <v>0.6</v>
      </c>
      <c r="J533" s="4">
        <v>262.5</v>
      </c>
      <c r="K533" s="4">
        <v>0.237</v>
      </c>
      <c r="L533" s="4">
        <v>0.9</v>
      </c>
      <c r="M533" s="43">
        <f t="shared" si="33"/>
        <v>0.0264</v>
      </c>
    </row>
    <row r="534">
      <c r="A534" s="37" t="s">
        <v>120</v>
      </c>
      <c r="B534" s="9">
        <f t="shared" si="34"/>
        <v>38.84012654</v>
      </c>
      <c r="C534" s="37" t="s">
        <v>121</v>
      </c>
      <c r="D534" s="36">
        <f t="shared" si="35"/>
        <v>0.8384330065</v>
      </c>
      <c r="E534" s="4">
        <f>A!$B$2*M534</f>
        <v>16.27924813</v>
      </c>
      <c r="F534" s="4">
        <v>8.0</v>
      </c>
      <c r="G534" s="4">
        <f t="shared" si="31"/>
        <v>0.1666666667</v>
      </c>
      <c r="H534" s="4">
        <v>225.0</v>
      </c>
      <c r="I534" s="45">
        <f t="shared" si="32"/>
        <v>0.6</v>
      </c>
      <c r="J534" s="4">
        <v>262.5</v>
      </c>
      <c r="K534" s="4">
        <v>0.237</v>
      </c>
      <c r="L534" s="4">
        <v>0.9</v>
      </c>
      <c r="M534" s="43">
        <f t="shared" si="33"/>
        <v>0.0264</v>
      </c>
    </row>
    <row r="535">
      <c r="A535" s="37" t="s">
        <v>122</v>
      </c>
      <c r="B535" s="44">
        <f t="shared" si="34"/>
        <v>44.23363113</v>
      </c>
      <c r="C535" s="37" t="s">
        <v>123</v>
      </c>
      <c r="D535" s="36">
        <f t="shared" si="35"/>
        <v>0.8614952833</v>
      </c>
      <c r="E535" s="4">
        <f>A!$B$2*M535</f>
        <v>0</v>
      </c>
      <c r="F535" s="4">
        <v>8.0</v>
      </c>
      <c r="G535" s="4">
        <f t="shared" si="31"/>
        <v>0.1666666667</v>
      </c>
      <c r="H535" s="4">
        <v>225.0</v>
      </c>
      <c r="I535" s="45">
        <f t="shared" si="32"/>
        <v>0.6</v>
      </c>
      <c r="J535" s="4">
        <v>262.5</v>
      </c>
      <c r="K535" s="4">
        <v>0.237</v>
      </c>
      <c r="L535" s="4">
        <v>0.9</v>
      </c>
      <c r="M535" s="4">
        <v>0.0</v>
      </c>
    </row>
    <row r="536">
      <c r="A536" s="37" t="s">
        <v>124</v>
      </c>
      <c r="B536" s="9">
        <f t="shared" si="34"/>
        <v>41.34061819</v>
      </c>
      <c r="C536" s="37" t="s">
        <v>125</v>
      </c>
      <c r="D536" s="36">
        <f t="shared" si="35"/>
        <v>0.8779215973</v>
      </c>
      <c r="E536" s="4">
        <f>A!$B$2*M536</f>
        <v>0</v>
      </c>
      <c r="F536" s="4">
        <v>8.0</v>
      </c>
      <c r="G536" s="4">
        <f t="shared" si="31"/>
        <v>0.1666666667</v>
      </c>
      <c r="H536" s="4">
        <v>225.0</v>
      </c>
      <c r="I536" s="45">
        <f t="shared" si="32"/>
        <v>0.6</v>
      </c>
      <c r="J536" s="4">
        <v>262.5</v>
      </c>
      <c r="K536" s="4">
        <v>0.237</v>
      </c>
      <c r="L536" s="4">
        <v>0.9</v>
      </c>
      <c r="M536" s="4">
        <v>0.0</v>
      </c>
    </row>
    <row r="537">
      <c r="A537" s="37" t="s">
        <v>126</v>
      </c>
      <c r="B537" s="9">
        <f t="shared" si="34"/>
        <v>38.49926652</v>
      </c>
      <c r="C537" s="37" t="s">
        <v>127</v>
      </c>
      <c r="D537" s="36">
        <f t="shared" si="35"/>
        <v>0.8867243442</v>
      </c>
      <c r="E537" s="4">
        <f>A!$B$2*M537</f>
        <v>0</v>
      </c>
      <c r="F537" s="4">
        <v>8.0</v>
      </c>
      <c r="G537" s="4">
        <f t="shared" si="31"/>
        <v>0.1666666667</v>
      </c>
      <c r="H537" s="4">
        <v>225.0</v>
      </c>
      <c r="I537" s="45">
        <f t="shared" si="32"/>
        <v>0.6</v>
      </c>
      <c r="J537" s="4">
        <v>262.5</v>
      </c>
      <c r="K537" s="4">
        <v>0.237</v>
      </c>
      <c r="L537" s="4">
        <v>0.9</v>
      </c>
      <c r="M537" s="4">
        <v>0.0</v>
      </c>
    </row>
    <row r="538">
      <c r="A538" s="37" t="s">
        <v>128</v>
      </c>
      <c r="B538" s="9">
        <f t="shared" si="34"/>
        <v>35.70958466</v>
      </c>
      <c r="C538" s="37" t="s">
        <v>129</v>
      </c>
      <c r="D538" s="36">
        <f t="shared" si="35"/>
        <v>0.8916536077</v>
      </c>
      <c r="E538" s="4">
        <v>0.0</v>
      </c>
      <c r="F538" s="4">
        <v>8.0</v>
      </c>
      <c r="G538" s="4">
        <f t="shared" si="31"/>
        <v>0.1666666667</v>
      </c>
      <c r="H538" s="4">
        <v>225.0</v>
      </c>
      <c r="I538" s="45">
        <f t="shared" si="32"/>
        <v>0.6</v>
      </c>
      <c r="J538" s="4">
        <v>262.5</v>
      </c>
      <c r="K538" s="4">
        <v>0.237</v>
      </c>
      <c r="L538" s="4">
        <v>0.9</v>
      </c>
      <c r="M538" s="4">
        <v>0.0</v>
      </c>
    </row>
    <row r="539">
      <c r="A539" s="37" t="s">
        <v>130</v>
      </c>
      <c r="B539" s="9">
        <f t="shared" si="34"/>
        <v>32.97158147</v>
      </c>
      <c r="C539" s="37" t="s">
        <v>131</v>
      </c>
      <c r="D539" s="36">
        <f t="shared" si="35"/>
        <v>0.8945280738</v>
      </c>
      <c r="E539" s="4">
        <v>0.0</v>
      </c>
      <c r="F539" s="4">
        <v>8.0</v>
      </c>
      <c r="G539" s="4">
        <f t="shared" si="31"/>
        <v>0.1666666667</v>
      </c>
      <c r="H539" s="4">
        <v>225.0</v>
      </c>
      <c r="I539" s="45">
        <f t="shared" si="32"/>
        <v>0.6</v>
      </c>
      <c r="J539" s="4">
        <v>262.5</v>
      </c>
      <c r="K539" s="4">
        <v>0.237</v>
      </c>
      <c r="L539" s="4">
        <v>0.9</v>
      </c>
      <c r="M539" s="4">
        <v>0.0</v>
      </c>
    </row>
    <row r="540">
      <c r="A540" s="37" t="s">
        <v>132</v>
      </c>
      <c r="B540" s="9">
        <f t="shared" si="34"/>
        <v>30.28526616</v>
      </c>
      <c r="C540" s="37" t="s">
        <v>133</v>
      </c>
      <c r="D540" s="36">
        <f t="shared" si="35"/>
        <v>0.8962680913</v>
      </c>
      <c r="E540" s="4">
        <f>A!$B$2*M540</f>
        <v>0</v>
      </c>
      <c r="F540" s="4">
        <v>8.0</v>
      </c>
      <c r="G540" s="4">
        <f t="shared" si="31"/>
        <v>0.1666666667</v>
      </c>
      <c r="H540" s="4">
        <v>225.0</v>
      </c>
      <c r="I540" s="45">
        <f t="shared" si="32"/>
        <v>0.6</v>
      </c>
      <c r="J540" s="4">
        <v>262.5</v>
      </c>
      <c r="K540" s="4">
        <v>0.237</v>
      </c>
      <c r="L540" s="4">
        <v>0.9</v>
      </c>
      <c r="M540" s="4">
        <v>0.0</v>
      </c>
    </row>
    <row r="541">
      <c r="A541" s="37" t="s">
        <v>134</v>
      </c>
      <c r="B541" s="9">
        <f t="shared" si="34"/>
        <v>27.65064831</v>
      </c>
      <c r="C541" s="37" t="s">
        <v>135</v>
      </c>
      <c r="D541" s="36">
        <f t="shared" si="35"/>
        <v>0.8973581151</v>
      </c>
      <c r="E541" s="4">
        <v>0.0</v>
      </c>
      <c r="F541" s="4">
        <v>8.0</v>
      </c>
      <c r="G541" s="4">
        <f t="shared" si="31"/>
        <v>0.1666666667</v>
      </c>
      <c r="H541" s="4">
        <v>225.0</v>
      </c>
      <c r="I541" s="45">
        <f t="shared" si="32"/>
        <v>0.6</v>
      </c>
      <c r="J541" s="4">
        <v>262.5</v>
      </c>
      <c r="K541" s="4">
        <v>0.237</v>
      </c>
      <c r="L541" s="4">
        <v>0.9</v>
      </c>
      <c r="M541" s="4">
        <v>0.0</v>
      </c>
    </row>
    <row r="542">
      <c r="A542" s="37" t="s">
        <v>136</v>
      </c>
      <c r="B542" s="9">
        <f t="shared" si="34"/>
        <v>25.06773786</v>
      </c>
      <c r="C542" s="37" t="s">
        <v>137</v>
      </c>
      <c r="D542" s="36">
        <f t="shared" si="35"/>
        <v>0.8980626343</v>
      </c>
      <c r="E542" s="4">
        <v>0.0</v>
      </c>
      <c r="F542" s="4">
        <v>8.0</v>
      </c>
      <c r="G542" s="4">
        <f t="shared" si="31"/>
        <v>0.1666666667</v>
      </c>
      <c r="H542" s="4">
        <v>225.0</v>
      </c>
      <c r="I542" s="45">
        <f t="shared" si="32"/>
        <v>0.6</v>
      </c>
      <c r="J542" s="4">
        <v>262.5</v>
      </c>
      <c r="K542" s="4">
        <v>0.237</v>
      </c>
      <c r="L542" s="4">
        <v>0.9</v>
      </c>
      <c r="M542" s="4">
        <v>0.0</v>
      </c>
    </row>
    <row r="543">
      <c r="A543" s="37" t="s">
        <v>138</v>
      </c>
      <c r="B543" s="9">
        <f t="shared" si="34"/>
        <v>22.53654518</v>
      </c>
      <c r="C543" s="37" t="s">
        <v>139</v>
      </c>
      <c r="D543" s="36">
        <f t="shared" si="35"/>
        <v>0.8985310164</v>
      </c>
      <c r="E543" s="4">
        <f>A!$B$2*M543</f>
        <v>0</v>
      </c>
      <c r="F543" s="4">
        <v>8.0</v>
      </c>
      <c r="G543" s="4">
        <f t="shared" si="31"/>
        <v>0.1666666667</v>
      </c>
      <c r="H543" s="4">
        <v>225.0</v>
      </c>
      <c r="I543" s="45">
        <f t="shared" si="32"/>
        <v>0.6</v>
      </c>
      <c r="J543" s="4">
        <v>262.5</v>
      </c>
      <c r="K543" s="4">
        <v>0.237</v>
      </c>
      <c r="L543" s="4">
        <v>0.9</v>
      </c>
      <c r="M543" s="4">
        <v>0.0</v>
      </c>
    </row>
    <row r="544">
      <c r="A544" s="37" t="s">
        <v>140</v>
      </c>
      <c r="B544" s="9">
        <f t="shared" si="34"/>
        <v>20.05708108</v>
      </c>
      <c r="C544" s="37" t="s">
        <v>141</v>
      </c>
      <c r="D544" s="36">
        <f t="shared" si="35"/>
        <v>0.898850301</v>
      </c>
      <c r="E544" s="4">
        <v>0.0</v>
      </c>
      <c r="F544" s="4">
        <v>8.0</v>
      </c>
      <c r="G544" s="4">
        <f t="shared" si="31"/>
        <v>0.1666666667</v>
      </c>
      <c r="H544" s="4">
        <v>225.0</v>
      </c>
      <c r="I544" s="45">
        <f t="shared" si="32"/>
        <v>0.6</v>
      </c>
      <c r="J544" s="4">
        <v>262.5</v>
      </c>
      <c r="K544" s="4">
        <v>0.237</v>
      </c>
      <c r="L544" s="4">
        <v>0.9</v>
      </c>
      <c r="M544" s="4">
        <v>0.0</v>
      </c>
    </row>
    <row r="545">
      <c r="A545" s="37" t="s">
        <v>142</v>
      </c>
      <c r="B545" s="9">
        <f t="shared" si="34"/>
        <v>17.62935682</v>
      </c>
      <c r="C545" s="37" t="s">
        <v>143</v>
      </c>
      <c r="D545" s="36">
        <f t="shared" si="35"/>
        <v>0.8990726962</v>
      </c>
      <c r="E545" s="4">
        <v>0.0</v>
      </c>
      <c r="F545" s="4">
        <v>8.0</v>
      </c>
      <c r="G545" s="4">
        <f t="shared" si="31"/>
        <v>0.1666666667</v>
      </c>
      <c r="H545" s="4">
        <v>225.0</v>
      </c>
      <c r="I545" s="45">
        <f t="shared" si="32"/>
        <v>0.6</v>
      </c>
      <c r="J545" s="4">
        <v>262.5</v>
      </c>
      <c r="K545" s="4">
        <v>0.237</v>
      </c>
      <c r="L545" s="4">
        <v>0.9</v>
      </c>
      <c r="M545" s="4">
        <v>0.0</v>
      </c>
    </row>
    <row r="546">
      <c r="A546" s="37" t="s">
        <v>144</v>
      </c>
      <c r="B546" s="9">
        <f t="shared" si="34"/>
        <v>15.25338415</v>
      </c>
      <c r="C546" s="37" t="s">
        <v>145</v>
      </c>
      <c r="D546" s="36">
        <f t="shared" si="35"/>
        <v>0.8992303601</v>
      </c>
      <c r="E546" s="4">
        <f>A!$B$2*M546</f>
        <v>0</v>
      </c>
      <c r="F546" s="4">
        <v>8.0</v>
      </c>
      <c r="G546" s="4">
        <f t="shared" si="31"/>
        <v>0.1666666667</v>
      </c>
      <c r="H546" s="4">
        <v>225.0</v>
      </c>
      <c r="I546" s="45">
        <f t="shared" si="32"/>
        <v>0.6</v>
      </c>
      <c r="J546" s="4">
        <v>262.5</v>
      </c>
      <c r="K546" s="4">
        <v>0.237</v>
      </c>
      <c r="L546" s="4">
        <v>0.9</v>
      </c>
      <c r="M546" s="4">
        <v>0.0</v>
      </c>
    </row>
    <row r="547">
      <c r="A547" s="37" t="s">
        <v>146</v>
      </c>
      <c r="B547" s="9">
        <f t="shared" si="34"/>
        <v>12.92917535</v>
      </c>
      <c r="C547" s="37" t="s">
        <v>147</v>
      </c>
      <c r="D547" s="36">
        <f t="shared" si="35"/>
        <v>0.8993435812</v>
      </c>
      <c r="E547" s="4">
        <v>0.0</v>
      </c>
      <c r="F547" s="4">
        <v>8.0</v>
      </c>
      <c r="G547" s="4">
        <f t="shared" si="31"/>
        <v>0.1666666667</v>
      </c>
      <c r="H547" s="4">
        <v>225.0</v>
      </c>
      <c r="I547" s="45">
        <f t="shared" si="32"/>
        <v>0.6</v>
      </c>
      <c r="J547" s="4">
        <v>262.5</v>
      </c>
      <c r="K547" s="4">
        <v>0.237</v>
      </c>
      <c r="L547" s="4">
        <v>0.9</v>
      </c>
      <c r="M547" s="4">
        <v>0.0</v>
      </c>
    </row>
    <row r="548">
      <c r="A548" s="37" t="s">
        <v>148</v>
      </c>
      <c r="B548" s="9">
        <f t="shared" si="34"/>
        <v>10.65674327</v>
      </c>
      <c r="C548" s="37" t="s">
        <v>149</v>
      </c>
      <c r="D548" s="36">
        <f t="shared" si="35"/>
        <v>0.8994254324</v>
      </c>
      <c r="E548" s="4">
        <v>0.0</v>
      </c>
      <c r="F548" s="4">
        <v>8.0</v>
      </c>
      <c r="G548" s="4">
        <f t="shared" si="31"/>
        <v>0.1666666667</v>
      </c>
      <c r="H548" s="4">
        <v>225.0</v>
      </c>
      <c r="I548" s="45">
        <f t="shared" si="32"/>
        <v>0.6</v>
      </c>
      <c r="J548" s="4">
        <v>262.5</v>
      </c>
      <c r="K548" s="4">
        <v>0.237</v>
      </c>
      <c r="L548" s="4">
        <v>0.9</v>
      </c>
      <c r="M548" s="4">
        <v>0.0</v>
      </c>
    </row>
    <row r="549">
      <c r="A549" s="37" t="s">
        <v>150</v>
      </c>
      <c r="B549" s="9">
        <f t="shared" si="34"/>
        <v>8.436101354</v>
      </c>
      <c r="C549" s="37" t="s">
        <v>151</v>
      </c>
      <c r="D549" s="36">
        <f t="shared" si="35"/>
        <v>0.8994844851</v>
      </c>
      <c r="E549" s="4">
        <f>A!$B$2*M549</f>
        <v>0</v>
      </c>
      <c r="F549" s="4">
        <v>8.0</v>
      </c>
      <c r="G549" s="4">
        <f t="shared" si="31"/>
        <v>0.1666666667</v>
      </c>
      <c r="H549" s="4">
        <v>225.0</v>
      </c>
      <c r="I549" s="45">
        <f t="shared" si="32"/>
        <v>0.6</v>
      </c>
      <c r="J549" s="4">
        <v>262.5</v>
      </c>
      <c r="K549" s="4">
        <v>0.237</v>
      </c>
      <c r="L549" s="4">
        <v>0.9</v>
      </c>
      <c r="M549" s="4">
        <v>0.0</v>
      </c>
    </row>
    <row r="550">
      <c r="A550" s="37" t="s">
        <v>152</v>
      </c>
      <c r="B550" s="9">
        <f t="shared" si="34"/>
        <v>6.267263698</v>
      </c>
      <c r="C550" s="37" t="s">
        <v>153</v>
      </c>
      <c r="D550" s="36">
        <f t="shared" si="35"/>
        <v>0.8995264278</v>
      </c>
      <c r="E550" s="4">
        <v>0.0</v>
      </c>
      <c r="F550" s="4">
        <v>8.0</v>
      </c>
      <c r="G550" s="4">
        <f t="shared" si="31"/>
        <v>0.1666666667</v>
      </c>
      <c r="H550" s="4">
        <v>225.0</v>
      </c>
      <c r="I550" s="45">
        <f t="shared" si="32"/>
        <v>0.6</v>
      </c>
      <c r="J550" s="4">
        <v>262.5</v>
      </c>
      <c r="K550" s="4">
        <v>0.237</v>
      </c>
      <c r="L550" s="4">
        <v>0.9</v>
      </c>
      <c r="M550" s="4">
        <v>0.0</v>
      </c>
    </row>
    <row r="551">
      <c r="A551" s="37" t="s">
        <v>154</v>
      </c>
      <c r="B551" s="9">
        <f t="shared" si="34"/>
        <v>4.150245086</v>
      </c>
      <c r="C551" s="37" t="s">
        <v>155</v>
      </c>
      <c r="D551" s="36">
        <f t="shared" si="35"/>
        <v>0.8995550523</v>
      </c>
      <c r="E551" s="4">
        <v>0.0</v>
      </c>
      <c r="F551" s="4">
        <v>8.0</v>
      </c>
      <c r="G551" s="4">
        <f t="shared" si="31"/>
        <v>0.1666666667</v>
      </c>
      <c r="H551" s="4">
        <v>225.0</v>
      </c>
      <c r="I551" s="45">
        <f t="shared" si="32"/>
        <v>0.6</v>
      </c>
      <c r="J551" s="4">
        <v>262.5</v>
      </c>
      <c r="K551" s="4">
        <v>0.237</v>
      </c>
      <c r="L551" s="4">
        <v>0.9</v>
      </c>
      <c r="M551" s="4">
        <v>0.0</v>
      </c>
    </row>
    <row r="552">
      <c r="A552" s="37" t="s">
        <v>156</v>
      </c>
      <c r="B552" s="9">
        <f t="shared" si="34"/>
        <v>2.085061051</v>
      </c>
      <c r="C552" s="37" t="s">
        <v>157</v>
      </c>
      <c r="D552" s="36">
        <f t="shared" si="35"/>
        <v>0.899572862</v>
      </c>
      <c r="E552" s="4">
        <f>A!$B$2*M552</f>
        <v>0</v>
      </c>
      <c r="F552" s="4">
        <v>8.0</v>
      </c>
      <c r="G552" s="4">
        <f t="shared" si="31"/>
        <v>0.1666666667</v>
      </c>
      <c r="H552" s="4">
        <v>225.0</v>
      </c>
      <c r="I552" s="45">
        <f t="shared" si="32"/>
        <v>0.6</v>
      </c>
      <c r="J552" s="4">
        <v>262.5</v>
      </c>
      <c r="K552" s="4">
        <v>0.237</v>
      </c>
      <c r="L552" s="4">
        <v>0.9</v>
      </c>
      <c r="M552" s="4">
        <v>0.0</v>
      </c>
    </row>
    <row r="553">
      <c r="A553" s="10" t="s">
        <v>158</v>
      </c>
      <c r="B553" s="9">
        <f t="shared" si="34"/>
        <v>0.07172793129</v>
      </c>
      <c r="C553" s="37" t="s">
        <v>159</v>
      </c>
      <c r="D553" s="36">
        <f t="shared" si="35"/>
        <v>0.8995814513</v>
      </c>
      <c r="E553" s="4">
        <v>0.0</v>
      </c>
      <c r="F553" s="4">
        <v>8.0</v>
      </c>
      <c r="G553" s="4">
        <f t="shared" si="31"/>
        <v>0.1666666667</v>
      </c>
      <c r="H553" s="4">
        <v>225.0</v>
      </c>
      <c r="I553" s="45">
        <f t="shared" si="32"/>
        <v>0.6</v>
      </c>
      <c r="J553" s="4">
        <v>262.5</v>
      </c>
      <c r="K553" s="4">
        <v>0.237</v>
      </c>
      <c r="L553" s="4">
        <v>0.9</v>
      </c>
      <c r="M553" s="4">
        <v>0.0</v>
      </c>
    </row>
    <row r="554">
      <c r="A554" s="26"/>
      <c r="C554" s="26"/>
      <c r="I554" s="27"/>
    </row>
    <row r="555">
      <c r="A555" s="26"/>
      <c r="C555" s="26"/>
      <c r="I555" s="27"/>
    </row>
    <row r="556">
      <c r="A556" s="26"/>
      <c r="C556" s="26"/>
      <c r="I556" s="27"/>
    </row>
    <row r="557">
      <c r="A557" s="26"/>
      <c r="C557" s="26"/>
      <c r="I557" s="27"/>
    </row>
    <row r="558">
      <c r="A558" s="26"/>
      <c r="C558" s="26"/>
      <c r="I558" s="27"/>
    </row>
    <row r="559">
      <c r="A559" s="26"/>
      <c r="C559" s="26"/>
      <c r="I559" s="27"/>
    </row>
    <row r="560">
      <c r="A560" s="24" t="s">
        <v>78</v>
      </c>
      <c r="B560" s="24">
        <v>12.0</v>
      </c>
      <c r="C560" s="26"/>
      <c r="I560" s="27"/>
    </row>
    <row r="561">
      <c r="A561" s="24" t="s">
        <v>79</v>
      </c>
      <c r="B561" s="24">
        <f>16.7/1000</f>
        <v>0.0167</v>
      </c>
      <c r="C561" s="26"/>
      <c r="I561" s="27"/>
    </row>
    <row r="562">
      <c r="A562" s="26"/>
      <c r="C562" s="26"/>
      <c r="I562" s="27"/>
    </row>
    <row r="563">
      <c r="A563" s="26"/>
      <c r="C563" s="26"/>
      <c r="I563" s="27"/>
    </row>
    <row r="564">
      <c r="D564" s="36"/>
      <c r="E564" s="4" t="s">
        <v>0</v>
      </c>
    </row>
    <row r="565">
      <c r="A565" s="37" t="s">
        <v>93</v>
      </c>
      <c r="C565" s="37" t="s">
        <v>94</v>
      </c>
      <c r="D565" s="36"/>
      <c r="E565" s="4" t="s">
        <v>662</v>
      </c>
      <c r="F565" s="4" t="s">
        <v>670</v>
      </c>
      <c r="G565" s="4" t="s">
        <v>664</v>
      </c>
      <c r="H565" s="4" t="s">
        <v>671</v>
      </c>
      <c r="I565" s="39" t="s">
        <v>666</v>
      </c>
      <c r="J565" s="4" t="s">
        <v>667</v>
      </c>
      <c r="K565" s="4" t="s">
        <v>668</v>
      </c>
      <c r="L565" s="4" t="s">
        <v>669</v>
      </c>
      <c r="M565" s="38" t="s">
        <v>95</v>
      </c>
    </row>
    <row r="566">
      <c r="A566" s="37" t="s">
        <v>102</v>
      </c>
      <c r="B566" s="16">
        <v>0.0</v>
      </c>
      <c r="C566" s="37" t="s">
        <v>103</v>
      </c>
      <c r="D566" s="42">
        <v>0.6</v>
      </c>
      <c r="E566" s="4">
        <f>A!$B$2*M566</f>
        <v>10.29785772</v>
      </c>
      <c r="F566" s="4">
        <v>8.0</v>
      </c>
      <c r="G566" s="4">
        <f t="shared" ref="G566:G586" si="36">0.5/3</f>
        <v>0.1666666667</v>
      </c>
      <c r="H566" s="4">
        <v>225.0</v>
      </c>
      <c r="I566" s="39">
        <f t="shared" ref="I566:I586" si="37">$B$560/10</f>
        <v>1.2</v>
      </c>
      <c r="J566" s="4">
        <v>262.5</v>
      </c>
      <c r="K566" s="4">
        <v>0.237</v>
      </c>
      <c r="L566" s="4">
        <v>0.9</v>
      </c>
      <c r="M566" s="43">
        <f t="shared" ref="M566:M575" si="38">$B$561</f>
        <v>0.0167</v>
      </c>
    </row>
    <row r="567">
      <c r="A567" s="37" t="s">
        <v>104</v>
      </c>
      <c r="B567" s="9">
        <f t="shared" ref="B567:B586" si="39">B566+I566*(D566*E566-(F566*(G566+B566/H566)^(1/2)))</f>
        <v>3.495273968</v>
      </c>
      <c r="C567" s="37" t="s">
        <v>105</v>
      </c>
      <c r="D567" s="36">
        <f t="shared" ref="D567:D586" si="40">D566+(I566*B566*(L566-D566)/(J566*K566))</f>
        <v>0.6</v>
      </c>
      <c r="E567" s="4">
        <f>A!$B$2*M567</f>
        <v>10.29785772</v>
      </c>
      <c r="F567" s="4">
        <v>8.0</v>
      </c>
      <c r="G567" s="4">
        <f t="shared" si="36"/>
        <v>0.1666666667</v>
      </c>
      <c r="H567" s="4">
        <v>225.0</v>
      </c>
      <c r="I567" s="45">
        <f t="shared" si="37"/>
        <v>1.2</v>
      </c>
      <c r="J567" s="4">
        <v>262.5</v>
      </c>
      <c r="K567" s="4">
        <v>0.237</v>
      </c>
      <c r="L567" s="4">
        <v>0.9</v>
      </c>
      <c r="M567" s="43">
        <f t="shared" si="38"/>
        <v>0.0167</v>
      </c>
    </row>
    <row r="568">
      <c r="A568" s="37" t="s">
        <v>106</v>
      </c>
      <c r="B568" s="9">
        <f t="shared" si="39"/>
        <v>6.811968206</v>
      </c>
      <c r="C568" s="37" t="s">
        <v>107</v>
      </c>
      <c r="D568" s="36">
        <f t="shared" si="40"/>
        <v>0.6202258168</v>
      </c>
      <c r="E568" s="4">
        <f>A!$B$2*M568</f>
        <v>10.29785772</v>
      </c>
      <c r="F568" s="4">
        <v>8.0</v>
      </c>
      <c r="G568" s="4">
        <f t="shared" si="36"/>
        <v>0.1666666667</v>
      </c>
      <c r="H568" s="4">
        <v>225.0</v>
      </c>
      <c r="I568" s="45">
        <f t="shared" si="37"/>
        <v>1.2</v>
      </c>
      <c r="J568" s="4">
        <v>262.5</v>
      </c>
      <c r="K568" s="4">
        <v>0.237</v>
      </c>
      <c r="L568" s="4">
        <v>0.9</v>
      </c>
      <c r="M568" s="43">
        <f t="shared" si="38"/>
        <v>0.0167</v>
      </c>
    </row>
    <row r="569">
      <c r="A569" s="37" t="s">
        <v>108</v>
      </c>
      <c r="B569" s="9">
        <f t="shared" si="39"/>
        <v>10.2160618</v>
      </c>
      <c r="C569" s="37" t="s">
        <v>109</v>
      </c>
      <c r="D569" s="36">
        <f t="shared" si="40"/>
        <v>0.6569865226</v>
      </c>
      <c r="E569" s="4">
        <f>A!$B$2*M569</f>
        <v>10.29785772</v>
      </c>
      <c r="F569" s="4">
        <v>8.0</v>
      </c>
      <c r="G569" s="4">
        <f t="shared" si="36"/>
        <v>0.1666666667</v>
      </c>
      <c r="H569" s="4">
        <v>225.0</v>
      </c>
      <c r="I569" s="45">
        <f t="shared" si="37"/>
        <v>1.2</v>
      </c>
      <c r="J569" s="4">
        <v>262.5</v>
      </c>
      <c r="K569" s="4">
        <v>0.237</v>
      </c>
      <c r="L569" s="4">
        <v>0.9</v>
      </c>
      <c r="M569" s="43">
        <f t="shared" si="38"/>
        <v>0.0167</v>
      </c>
    </row>
    <row r="570">
      <c r="A570" s="37" t="s">
        <v>110</v>
      </c>
      <c r="B570" s="9">
        <f t="shared" si="39"/>
        <v>13.91381021</v>
      </c>
      <c r="C570" s="37" t="s">
        <v>111</v>
      </c>
      <c r="D570" s="36">
        <f t="shared" si="40"/>
        <v>0.7048735042</v>
      </c>
      <c r="E570" s="4">
        <f>A!$B$2*M570</f>
        <v>10.29785772</v>
      </c>
      <c r="F570" s="4">
        <v>8.0</v>
      </c>
      <c r="G570" s="4">
        <f t="shared" si="36"/>
        <v>0.1666666667</v>
      </c>
      <c r="H570" s="4">
        <v>225.0</v>
      </c>
      <c r="I570" s="45">
        <f t="shared" si="37"/>
        <v>1.2</v>
      </c>
      <c r="J570" s="4">
        <v>262.5</v>
      </c>
      <c r="K570" s="4">
        <v>0.237</v>
      </c>
      <c r="L570" s="4">
        <v>0.9</v>
      </c>
      <c r="M570" s="43">
        <f t="shared" si="38"/>
        <v>0.0167</v>
      </c>
    </row>
    <row r="571">
      <c r="A571" s="37" t="s">
        <v>112</v>
      </c>
      <c r="B571" s="9">
        <f t="shared" si="39"/>
        <v>18.03521553</v>
      </c>
      <c r="C571" s="37" t="s">
        <v>113</v>
      </c>
      <c r="D571" s="36">
        <f t="shared" si="40"/>
        <v>0.7572414951</v>
      </c>
      <c r="E571" s="4">
        <f>A!$B$2*M571</f>
        <v>10.29785772</v>
      </c>
      <c r="F571" s="4">
        <v>8.0</v>
      </c>
      <c r="G571" s="4">
        <f t="shared" si="36"/>
        <v>0.1666666667</v>
      </c>
      <c r="H571" s="4">
        <v>225.0</v>
      </c>
      <c r="I571" s="45">
        <f t="shared" si="37"/>
        <v>1.2</v>
      </c>
      <c r="J571" s="4">
        <v>262.5</v>
      </c>
      <c r="K571" s="4">
        <v>0.237</v>
      </c>
      <c r="L571" s="4">
        <v>0.9</v>
      </c>
      <c r="M571" s="43">
        <f t="shared" si="38"/>
        <v>0.0167</v>
      </c>
    </row>
    <row r="572">
      <c r="A572" s="37" t="s">
        <v>114</v>
      </c>
      <c r="B572" s="9">
        <f t="shared" si="39"/>
        <v>22.62336872</v>
      </c>
      <c r="C572" s="37" t="s">
        <v>115</v>
      </c>
      <c r="D572" s="36">
        <f t="shared" si="40"/>
        <v>0.8069038055</v>
      </c>
      <c r="E572" s="4">
        <f>A!$B$2*M572</f>
        <v>10.29785772</v>
      </c>
      <c r="F572" s="4">
        <v>8.0</v>
      </c>
      <c r="G572" s="4">
        <f t="shared" si="36"/>
        <v>0.1666666667</v>
      </c>
      <c r="H572" s="4">
        <v>225.0</v>
      </c>
      <c r="I572" s="45">
        <f t="shared" si="37"/>
        <v>1.2</v>
      </c>
      <c r="J572" s="4">
        <v>262.5</v>
      </c>
      <c r="K572" s="4">
        <v>0.237</v>
      </c>
      <c r="L572" s="4">
        <v>0.9</v>
      </c>
      <c r="M572" s="43">
        <f t="shared" si="38"/>
        <v>0.0167</v>
      </c>
    </row>
    <row r="573">
      <c r="A573" s="37" t="s">
        <v>116</v>
      </c>
      <c r="B573" s="9">
        <f t="shared" si="39"/>
        <v>27.63211276</v>
      </c>
      <c r="C573" s="37" t="s">
        <v>117</v>
      </c>
      <c r="D573" s="36">
        <f t="shared" si="40"/>
        <v>0.8475287513</v>
      </c>
      <c r="E573" s="4">
        <f>A!$B$2*M573</f>
        <v>10.29785772</v>
      </c>
      <c r="F573" s="4">
        <v>8.0</v>
      </c>
      <c r="G573" s="4">
        <f t="shared" si="36"/>
        <v>0.1666666667</v>
      </c>
      <c r="H573" s="4">
        <v>225.0</v>
      </c>
      <c r="I573" s="45">
        <f t="shared" si="37"/>
        <v>1.2</v>
      </c>
      <c r="J573" s="4">
        <v>262.5</v>
      </c>
      <c r="K573" s="4">
        <v>0.237</v>
      </c>
      <c r="L573" s="4">
        <v>0.9</v>
      </c>
      <c r="M573" s="43">
        <f t="shared" si="38"/>
        <v>0.0167</v>
      </c>
    </row>
    <row r="574">
      <c r="A574" s="37" t="s">
        <v>118</v>
      </c>
      <c r="B574" s="9">
        <f t="shared" si="39"/>
        <v>32.94030336</v>
      </c>
      <c r="C574" s="37" t="s">
        <v>119</v>
      </c>
      <c r="D574" s="36">
        <f t="shared" si="40"/>
        <v>0.8754953136</v>
      </c>
      <c r="E574" s="4">
        <f>A!$B$2*M574</f>
        <v>10.29785772</v>
      </c>
      <c r="F574" s="4">
        <v>8.0</v>
      </c>
      <c r="G574" s="4">
        <f t="shared" si="36"/>
        <v>0.1666666667</v>
      </c>
      <c r="H574" s="4">
        <v>225.0</v>
      </c>
      <c r="I574" s="45">
        <f t="shared" si="37"/>
        <v>1.2</v>
      </c>
      <c r="J574" s="4">
        <v>262.5</v>
      </c>
      <c r="K574" s="4">
        <v>0.237</v>
      </c>
      <c r="L574" s="4">
        <v>0.9</v>
      </c>
      <c r="M574" s="43">
        <f t="shared" si="38"/>
        <v>0.0167</v>
      </c>
    </row>
    <row r="575">
      <c r="A575" s="37" t="s">
        <v>120</v>
      </c>
      <c r="B575" s="9">
        <f t="shared" si="39"/>
        <v>38.38773657</v>
      </c>
      <c r="C575" s="37" t="s">
        <v>121</v>
      </c>
      <c r="D575" s="36">
        <f t="shared" si="40"/>
        <v>0.8910650168</v>
      </c>
      <c r="E575" s="4">
        <f>A!$B$2*M575</f>
        <v>10.29785772</v>
      </c>
      <c r="F575" s="4">
        <v>8.0</v>
      </c>
      <c r="G575" s="4">
        <f t="shared" si="36"/>
        <v>0.1666666667</v>
      </c>
      <c r="H575" s="4">
        <v>225.0</v>
      </c>
      <c r="I575" s="45">
        <f t="shared" si="37"/>
        <v>1.2</v>
      </c>
      <c r="J575" s="4">
        <v>262.5</v>
      </c>
      <c r="K575" s="4">
        <v>0.237</v>
      </c>
      <c r="L575" s="4">
        <v>0.9</v>
      </c>
      <c r="M575" s="43">
        <f t="shared" si="38"/>
        <v>0.0167</v>
      </c>
    </row>
    <row r="576">
      <c r="A576" s="37" t="s">
        <v>122</v>
      </c>
      <c r="B576" s="115">
        <f t="shared" si="39"/>
        <v>43.82374116</v>
      </c>
      <c r="C576" s="37" t="s">
        <v>123</v>
      </c>
      <c r="D576" s="36">
        <f t="shared" si="40"/>
        <v>0.8976809306</v>
      </c>
      <c r="E576" s="4">
        <f>A!$B$2*M576</f>
        <v>0</v>
      </c>
      <c r="F576" s="4">
        <v>8.0</v>
      </c>
      <c r="G576" s="4">
        <f t="shared" si="36"/>
        <v>0.1666666667</v>
      </c>
      <c r="H576" s="4">
        <v>225.0</v>
      </c>
      <c r="I576" s="45">
        <f t="shared" si="37"/>
        <v>1.2</v>
      </c>
      <c r="J576" s="4">
        <v>262.5</v>
      </c>
      <c r="K576" s="4">
        <v>0.237</v>
      </c>
      <c r="L576" s="4">
        <v>0.9</v>
      </c>
      <c r="M576" s="4">
        <v>0.0</v>
      </c>
    </row>
    <row r="577">
      <c r="A577" s="37" t="s">
        <v>124</v>
      </c>
      <c r="B577" s="9">
        <f t="shared" si="39"/>
        <v>38.05224184</v>
      </c>
      <c r="C577" s="37" t="s">
        <v>125</v>
      </c>
      <c r="D577" s="36">
        <f t="shared" si="40"/>
        <v>0.8996412498</v>
      </c>
      <c r="E577" s="4">
        <f>A!$B$2*M577</f>
        <v>0</v>
      </c>
      <c r="F577" s="4">
        <v>8.0</v>
      </c>
      <c r="G577" s="4">
        <f t="shared" si="36"/>
        <v>0.1666666667</v>
      </c>
      <c r="H577" s="4">
        <v>225.0</v>
      </c>
      <c r="I577" s="45">
        <f t="shared" si="37"/>
        <v>1.2</v>
      </c>
      <c r="J577" s="4">
        <v>262.5</v>
      </c>
      <c r="K577" s="4">
        <v>0.237</v>
      </c>
      <c r="L577" s="4">
        <v>0.9</v>
      </c>
      <c r="M577" s="4">
        <v>0.0</v>
      </c>
    </row>
    <row r="578">
      <c r="A578" s="37" t="s">
        <v>126</v>
      </c>
      <c r="B578" s="9">
        <f t="shared" si="39"/>
        <v>32.48931111</v>
      </c>
      <c r="C578" s="37" t="s">
        <v>127</v>
      </c>
      <c r="D578" s="36">
        <f t="shared" si="40"/>
        <v>0.899904565</v>
      </c>
      <c r="E578" s="4">
        <f>A!$B$2*M578</f>
        <v>0</v>
      </c>
      <c r="F578" s="4">
        <v>8.0</v>
      </c>
      <c r="G578" s="4">
        <f t="shared" si="36"/>
        <v>0.1666666667</v>
      </c>
      <c r="H578" s="4">
        <v>225.0</v>
      </c>
      <c r="I578" s="45">
        <f t="shared" si="37"/>
        <v>1.2</v>
      </c>
      <c r="J578" s="4">
        <v>262.5</v>
      </c>
      <c r="K578" s="4">
        <v>0.237</v>
      </c>
      <c r="L578" s="4">
        <v>0.9</v>
      </c>
      <c r="M578" s="4">
        <v>0.0</v>
      </c>
    </row>
    <row r="579">
      <c r="A579" s="37" t="s">
        <v>128</v>
      </c>
      <c r="B579" s="9">
        <f t="shared" si="39"/>
        <v>27.13509578</v>
      </c>
      <c r="C579" s="37" t="s">
        <v>129</v>
      </c>
      <c r="D579" s="36">
        <f t="shared" si="40"/>
        <v>0.899964372</v>
      </c>
      <c r="E579" s="4">
        <f>A!$B$2*M579</f>
        <v>0</v>
      </c>
      <c r="F579" s="4">
        <v>8.0</v>
      </c>
      <c r="G579" s="4">
        <f t="shared" si="36"/>
        <v>0.1666666667</v>
      </c>
      <c r="H579" s="4">
        <v>225.0</v>
      </c>
      <c r="I579" s="45">
        <f t="shared" si="37"/>
        <v>1.2</v>
      </c>
      <c r="J579" s="4">
        <v>262.5</v>
      </c>
      <c r="K579" s="4">
        <v>0.237</v>
      </c>
      <c r="L579" s="4">
        <v>0.9</v>
      </c>
      <c r="M579" s="4">
        <v>0.0</v>
      </c>
    </row>
    <row r="580">
      <c r="A580" s="37" t="s">
        <v>130</v>
      </c>
      <c r="B580" s="9">
        <f t="shared" si="39"/>
        <v>21.98975466</v>
      </c>
      <c r="C580" s="37" t="s">
        <v>131</v>
      </c>
      <c r="D580" s="36">
        <f t="shared" si="40"/>
        <v>0.8999830197</v>
      </c>
      <c r="E580" s="4">
        <f>A!$B$2*M580</f>
        <v>0</v>
      </c>
      <c r="F580" s="4">
        <v>8.0</v>
      </c>
      <c r="G580" s="4">
        <f t="shared" si="36"/>
        <v>0.1666666667</v>
      </c>
      <c r="H580" s="4">
        <v>225.0</v>
      </c>
      <c r="I580" s="45">
        <f t="shared" si="37"/>
        <v>1.2</v>
      </c>
      <c r="J580" s="4">
        <v>262.5</v>
      </c>
      <c r="K580" s="4">
        <v>0.237</v>
      </c>
      <c r="L580" s="4">
        <v>0.9</v>
      </c>
      <c r="M580" s="4">
        <v>0.0</v>
      </c>
    </row>
    <row r="581">
      <c r="A581" s="37" t="s">
        <v>132</v>
      </c>
      <c r="B581" s="9">
        <f t="shared" si="39"/>
        <v>17.05346015</v>
      </c>
      <c r="C581" s="37" t="s">
        <v>133</v>
      </c>
      <c r="D581" s="36">
        <f t="shared" si="40"/>
        <v>0.899990222</v>
      </c>
      <c r="E581" s="4">
        <f>A!$B$2*M581</f>
        <v>0</v>
      </c>
      <c r="F581" s="4">
        <v>8.0</v>
      </c>
      <c r="G581" s="4">
        <f t="shared" si="36"/>
        <v>0.1666666667</v>
      </c>
      <c r="H581" s="4">
        <v>225.0</v>
      </c>
      <c r="I581" s="45">
        <f t="shared" si="37"/>
        <v>1.2</v>
      </c>
      <c r="J581" s="4">
        <v>262.5</v>
      </c>
      <c r="K581" s="4">
        <v>0.237</v>
      </c>
      <c r="L581" s="4">
        <v>0.9</v>
      </c>
      <c r="M581" s="4">
        <v>0.0</v>
      </c>
    </row>
    <row r="582">
      <c r="A582" s="37" t="s">
        <v>134</v>
      </c>
      <c r="B582" s="9">
        <f t="shared" si="39"/>
        <v>12.32640004</v>
      </c>
      <c r="C582" s="37" t="s">
        <v>135</v>
      </c>
      <c r="D582" s="36">
        <f t="shared" si="40"/>
        <v>0.8999934384</v>
      </c>
      <c r="E582" s="4">
        <f>A!$B$2*M582</f>
        <v>0</v>
      </c>
      <c r="F582" s="4">
        <v>8.0</v>
      </c>
      <c r="G582" s="4">
        <f t="shared" si="36"/>
        <v>0.1666666667</v>
      </c>
      <c r="H582" s="4">
        <v>225.0</v>
      </c>
      <c r="I582" s="45">
        <f t="shared" si="37"/>
        <v>1.2</v>
      </c>
      <c r="J582" s="4">
        <v>262.5</v>
      </c>
      <c r="K582" s="4">
        <v>0.237</v>
      </c>
      <c r="L582" s="4">
        <v>0.9</v>
      </c>
      <c r="M582" s="4">
        <v>0.0</v>
      </c>
    </row>
    <row r="583">
      <c r="A583" s="37" t="s">
        <v>136</v>
      </c>
      <c r="B583" s="9">
        <f t="shared" si="39"/>
        <v>7.808779708</v>
      </c>
      <c r="C583" s="37" t="s">
        <v>137</v>
      </c>
      <c r="D583" s="36">
        <f t="shared" si="40"/>
        <v>0.8999949985</v>
      </c>
      <c r="E583" s="4">
        <f>A!$B$2*M583</f>
        <v>0</v>
      </c>
      <c r="F583" s="4">
        <v>8.0</v>
      </c>
      <c r="G583" s="4">
        <f t="shared" si="36"/>
        <v>0.1666666667</v>
      </c>
      <c r="H583" s="4">
        <v>225.0</v>
      </c>
      <c r="I583" s="45">
        <f t="shared" si="37"/>
        <v>1.2</v>
      </c>
      <c r="J583" s="4">
        <v>262.5</v>
      </c>
      <c r="K583" s="4">
        <v>0.237</v>
      </c>
      <c r="L583" s="4">
        <v>0.9</v>
      </c>
      <c r="M583" s="4">
        <v>0.0</v>
      </c>
    </row>
    <row r="584">
      <c r="A584" s="37" t="s">
        <v>138</v>
      </c>
      <c r="B584" s="9">
        <f t="shared" si="39"/>
        <v>3.500824721</v>
      </c>
      <c r="C584" s="37" t="s">
        <v>139</v>
      </c>
      <c r="D584" s="36">
        <f t="shared" si="40"/>
        <v>0.8999957518</v>
      </c>
      <c r="E584" s="4">
        <f>A!$B$2*M584</f>
        <v>0</v>
      </c>
      <c r="F584" s="4">
        <v>8.0</v>
      </c>
      <c r="G584" s="4">
        <f t="shared" si="36"/>
        <v>0.1666666667</v>
      </c>
      <c r="H584" s="4">
        <v>225.0</v>
      </c>
      <c r="I584" s="45">
        <f t="shared" si="37"/>
        <v>1.2</v>
      </c>
      <c r="J584" s="4">
        <v>262.5</v>
      </c>
      <c r="K584" s="4">
        <v>0.237</v>
      </c>
      <c r="L584" s="4">
        <v>0.9</v>
      </c>
      <c r="M584" s="4">
        <v>0.0</v>
      </c>
    </row>
    <row r="585">
      <c r="A585" s="37" t="s">
        <v>140</v>
      </c>
      <c r="B585" s="9">
        <f t="shared" si="39"/>
        <v>-0.5972160066</v>
      </c>
      <c r="C585" s="37" t="s">
        <v>141</v>
      </c>
      <c r="D585" s="36">
        <f t="shared" si="40"/>
        <v>0.8999960387</v>
      </c>
      <c r="E585" s="4">
        <f>A!$B$2*M585</f>
        <v>0</v>
      </c>
      <c r="F585" s="4">
        <v>8.0</v>
      </c>
      <c r="G585" s="4">
        <f t="shared" si="36"/>
        <v>0.1666666667</v>
      </c>
      <c r="H585" s="4">
        <v>225.0</v>
      </c>
      <c r="I585" s="45">
        <f t="shared" si="37"/>
        <v>1.2</v>
      </c>
      <c r="J585" s="4">
        <v>262.5</v>
      </c>
      <c r="K585" s="4">
        <v>0.237</v>
      </c>
      <c r="L585" s="4">
        <v>0.9</v>
      </c>
      <c r="M585" s="4">
        <v>0.0</v>
      </c>
    </row>
    <row r="586">
      <c r="A586" s="37" t="s">
        <v>142</v>
      </c>
      <c r="B586" s="9">
        <f t="shared" si="39"/>
        <v>-4.485066354</v>
      </c>
      <c r="C586" s="37" t="s">
        <v>143</v>
      </c>
      <c r="D586" s="36">
        <f t="shared" si="40"/>
        <v>0.899995993</v>
      </c>
      <c r="E586" s="4">
        <f>A!$B$2*M586</f>
        <v>0</v>
      </c>
      <c r="F586" s="4">
        <v>8.0</v>
      </c>
      <c r="G586" s="4">
        <f t="shared" si="36"/>
        <v>0.1666666667</v>
      </c>
      <c r="H586" s="4">
        <v>225.0</v>
      </c>
      <c r="I586" s="45">
        <f t="shared" si="37"/>
        <v>1.2</v>
      </c>
      <c r="J586" s="4">
        <v>262.5</v>
      </c>
      <c r="K586" s="4">
        <v>0.237</v>
      </c>
      <c r="L586" s="4">
        <v>0.9</v>
      </c>
      <c r="M586" s="4">
        <v>0.0</v>
      </c>
    </row>
    <row r="587">
      <c r="A587" s="26"/>
      <c r="C587" s="26"/>
      <c r="I587" s="27"/>
    </row>
    <row r="588">
      <c r="A588" s="26"/>
      <c r="C588" s="26"/>
      <c r="I588" s="27"/>
    </row>
    <row r="589">
      <c r="A589" s="26"/>
      <c r="C589" s="26"/>
      <c r="I589" s="27"/>
    </row>
    <row r="590">
      <c r="A590" s="26"/>
      <c r="C590" s="26"/>
      <c r="I590" s="27"/>
    </row>
    <row r="591">
      <c r="A591" s="26"/>
      <c r="C591" s="26"/>
      <c r="I591" s="27"/>
    </row>
    <row r="592">
      <c r="A592" s="26"/>
      <c r="C592" s="26"/>
      <c r="I592" s="27"/>
    </row>
    <row r="593">
      <c r="A593" s="26"/>
      <c r="C593" s="26"/>
      <c r="I593" s="27"/>
    </row>
    <row r="594">
      <c r="A594" s="24" t="s">
        <v>78</v>
      </c>
      <c r="B594" s="24">
        <v>24.0</v>
      </c>
      <c r="C594" s="26"/>
      <c r="I594" s="27"/>
    </row>
    <row r="595">
      <c r="A595" s="24" t="s">
        <v>79</v>
      </c>
      <c r="B595" s="24">
        <f>10.9/1000</f>
        <v>0.0109</v>
      </c>
      <c r="C595" s="26"/>
      <c r="I595" s="27"/>
    </row>
    <row r="596">
      <c r="A596" s="26"/>
      <c r="C596" s="26"/>
      <c r="I596" s="27"/>
    </row>
    <row r="597">
      <c r="A597" s="26"/>
      <c r="C597" s="26"/>
      <c r="I597" s="27"/>
    </row>
    <row r="598">
      <c r="D598" s="36"/>
      <c r="E598" s="4" t="s">
        <v>0</v>
      </c>
    </row>
    <row r="599">
      <c r="A599" s="37" t="s">
        <v>93</v>
      </c>
      <c r="C599" s="37" t="s">
        <v>94</v>
      </c>
      <c r="D599" s="36"/>
      <c r="E599" s="4" t="s">
        <v>662</v>
      </c>
      <c r="F599" s="4" t="s">
        <v>670</v>
      </c>
      <c r="G599" s="4" t="s">
        <v>664</v>
      </c>
      <c r="H599" s="4" t="s">
        <v>671</v>
      </c>
      <c r="I599" s="39" t="s">
        <v>666</v>
      </c>
      <c r="J599" s="4" t="s">
        <v>667</v>
      </c>
      <c r="K599" s="4" t="s">
        <v>668</v>
      </c>
      <c r="L599" s="4" t="s">
        <v>669</v>
      </c>
      <c r="M599" s="38" t="s">
        <v>95</v>
      </c>
    </row>
    <row r="600">
      <c r="A600" s="37" t="s">
        <v>102</v>
      </c>
      <c r="B600" s="16">
        <v>0.0</v>
      </c>
      <c r="C600" s="37" t="s">
        <v>103</v>
      </c>
      <c r="D600" s="42">
        <v>0.6</v>
      </c>
      <c r="E600" s="4">
        <f>A!$B$2*M600</f>
        <v>6.721356235</v>
      </c>
      <c r="F600" s="4">
        <v>8.0</v>
      </c>
      <c r="G600" s="4">
        <f t="shared" ref="G600:G641" si="41">0.5/3</f>
        <v>0.1666666667</v>
      </c>
      <c r="H600" s="4">
        <v>225.0</v>
      </c>
      <c r="I600" s="39">
        <f t="shared" ref="I600:I641" si="42">$B$594/30</f>
        <v>0.8</v>
      </c>
      <c r="J600" s="4">
        <v>262.5</v>
      </c>
      <c r="K600" s="4">
        <v>0.237</v>
      </c>
      <c r="L600" s="4">
        <v>0.9</v>
      </c>
      <c r="M600" s="43">
        <f t="shared" ref="M600:M629" si="43">$B$595</f>
        <v>0.0109</v>
      </c>
    </row>
    <row r="601">
      <c r="A601" s="37" t="s">
        <v>104</v>
      </c>
      <c r="B601" s="9">
        <f t="shared" ref="B601:B641" si="44">B600+I600*(D600*E600-(F600*(G600+B600/H600)^(1/2)))</f>
        <v>0.6134619337</v>
      </c>
      <c r="C601" s="37" t="s">
        <v>105</v>
      </c>
      <c r="D601" s="36">
        <f t="shared" ref="D601:D641" si="45">D600+(I600*B600*(L600-D600)/(J600*K600))</f>
        <v>0.6</v>
      </c>
      <c r="E601" s="4">
        <f>A!$B$2*M601</f>
        <v>6.721356235</v>
      </c>
      <c r="F601" s="4">
        <v>8.0</v>
      </c>
      <c r="G601" s="4">
        <f t="shared" si="41"/>
        <v>0.1666666667</v>
      </c>
      <c r="H601" s="4">
        <v>225.0</v>
      </c>
      <c r="I601" s="45">
        <f t="shared" si="42"/>
        <v>0.8</v>
      </c>
      <c r="J601" s="4">
        <v>262.5</v>
      </c>
      <c r="K601" s="4">
        <v>0.237</v>
      </c>
      <c r="L601" s="4">
        <v>0.9</v>
      </c>
      <c r="M601" s="43">
        <f t="shared" si="43"/>
        <v>0.0109</v>
      </c>
    </row>
    <row r="602">
      <c r="A602" s="37" t="s">
        <v>106</v>
      </c>
      <c r="B602" s="9">
        <f t="shared" si="44"/>
        <v>1.205639274</v>
      </c>
      <c r="C602" s="37" t="s">
        <v>107</v>
      </c>
      <c r="D602" s="36">
        <f t="shared" si="45"/>
        <v>0.6023665801</v>
      </c>
      <c r="E602" s="4">
        <f>A!$B$2*M602</f>
        <v>6.721356235</v>
      </c>
      <c r="F602" s="4">
        <v>8.0</v>
      </c>
      <c r="G602" s="4">
        <f t="shared" si="41"/>
        <v>0.1666666667</v>
      </c>
      <c r="H602" s="4">
        <v>225.0</v>
      </c>
      <c r="I602" s="45">
        <f t="shared" si="42"/>
        <v>0.8</v>
      </c>
      <c r="J602" s="4">
        <v>262.5</v>
      </c>
      <c r="K602" s="4">
        <v>0.237</v>
      </c>
      <c r="L602" s="4">
        <v>0.9</v>
      </c>
      <c r="M602" s="43">
        <f t="shared" si="43"/>
        <v>0.0109</v>
      </c>
    </row>
    <row r="603">
      <c r="A603" s="37" t="s">
        <v>108</v>
      </c>
      <c r="B603" s="9">
        <f t="shared" si="44"/>
        <v>1.790157697</v>
      </c>
      <c r="C603" s="37" t="s">
        <v>109</v>
      </c>
      <c r="D603" s="36">
        <f t="shared" si="45"/>
        <v>0.6069809395</v>
      </c>
      <c r="E603" s="4">
        <f>A!$B$2*M603</f>
        <v>6.721356235</v>
      </c>
      <c r="F603" s="4">
        <v>8.0</v>
      </c>
      <c r="G603" s="4">
        <f t="shared" si="41"/>
        <v>0.1666666667</v>
      </c>
      <c r="H603" s="4">
        <v>225.0</v>
      </c>
      <c r="I603" s="45">
        <f t="shared" si="42"/>
        <v>0.8</v>
      </c>
      <c r="J603" s="4">
        <v>262.5</v>
      </c>
      <c r="K603" s="4">
        <v>0.237</v>
      </c>
      <c r="L603" s="4">
        <v>0.9</v>
      </c>
      <c r="M603" s="43">
        <f t="shared" si="43"/>
        <v>0.0109</v>
      </c>
    </row>
    <row r="604">
      <c r="A604" s="37" t="s">
        <v>110</v>
      </c>
      <c r="B604" s="9">
        <f t="shared" si="44"/>
        <v>2.3795197</v>
      </c>
      <c r="C604" s="37" t="s">
        <v>111</v>
      </c>
      <c r="D604" s="36">
        <f t="shared" si="45"/>
        <v>0.6137262119</v>
      </c>
      <c r="E604" s="4">
        <f>A!$B$2*M604</f>
        <v>6.721356235</v>
      </c>
      <c r="F604" s="4">
        <v>8.0</v>
      </c>
      <c r="G604" s="4">
        <f t="shared" si="41"/>
        <v>0.1666666667</v>
      </c>
      <c r="H604" s="4">
        <v>225.0</v>
      </c>
      <c r="I604" s="45">
        <f t="shared" si="42"/>
        <v>0.8</v>
      </c>
      <c r="J604" s="4">
        <v>262.5</v>
      </c>
      <c r="K604" s="4">
        <v>0.237</v>
      </c>
      <c r="L604" s="4">
        <v>0.9</v>
      </c>
      <c r="M604" s="43">
        <f t="shared" si="43"/>
        <v>0.0109</v>
      </c>
    </row>
    <row r="605">
      <c r="A605" s="37" t="s">
        <v>112</v>
      </c>
      <c r="B605" s="9">
        <f t="shared" si="44"/>
        <v>2.985167745</v>
      </c>
      <c r="C605" s="37" t="s">
        <v>113</v>
      </c>
      <c r="D605" s="36">
        <f t="shared" si="45"/>
        <v>0.6224857907</v>
      </c>
      <c r="E605" s="4">
        <f>A!$B$2*M605</f>
        <v>6.721356235</v>
      </c>
      <c r="F605" s="4">
        <v>8.0</v>
      </c>
      <c r="G605" s="4">
        <f t="shared" si="41"/>
        <v>0.1666666667</v>
      </c>
      <c r="H605" s="4">
        <v>225.0</v>
      </c>
      <c r="I605" s="45">
        <f t="shared" si="42"/>
        <v>0.8</v>
      </c>
      <c r="J605" s="4">
        <v>262.5</v>
      </c>
      <c r="K605" s="4">
        <v>0.237</v>
      </c>
      <c r="L605" s="4">
        <v>0.9</v>
      </c>
      <c r="M605" s="43">
        <f t="shared" si="43"/>
        <v>0.0109</v>
      </c>
    </row>
    <row r="606">
      <c r="A606" s="37" t="s">
        <v>114</v>
      </c>
      <c r="B606" s="9">
        <f t="shared" si="44"/>
        <v>3.61753396</v>
      </c>
      <c r="C606" s="37" t="s">
        <v>115</v>
      </c>
      <c r="D606" s="36">
        <f t="shared" si="45"/>
        <v>0.6331386526</v>
      </c>
      <c r="E606" s="4">
        <f>A!$B$2*M606</f>
        <v>6.721356235</v>
      </c>
      <c r="F606" s="4">
        <v>8.0</v>
      </c>
      <c r="G606" s="4">
        <f t="shared" si="41"/>
        <v>0.1666666667</v>
      </c>
      <c r="H606" s="4">
        <v>225.0</v>
      </c>
      <c r="I606" s="45">
        <f t="shared" si="42"/>
        <v>0.8</v>
      </c>
      <c r="J606" s="4">
        <v>262.5</v>
      </c>
      <c r="K606" s="4">
        <v>0.237</v>
      </c>
      <c r="L606" s="4">
        <v>0.9</v>
      </c>
      <c r="M606" s="43">
        <f t="shared" si="43"/>
        <v>0.0109</v>
      </c>
    </row>
    <row r="607">
      <c r="A607" s="37" t="s">
        <v>116</v>
      </c>
      <c r="B607" s="9">
        <f t="shared" si="44"/>
        <v>4.286061544</v>
      </c>
      <c r="C607" s="37" t="s">
        <v>117</v>
      </c>
      <c r="D607" s="36">
        <f t="shared" si="45"/>
        <v>0.6455526207</v>
      </c>
      <c r="E607" s="4">
        <f>A!$B$2*M607</f>
        <v>6.721356235</v>
      </c>
      <c r="F607" s="4">
        <v>8.0</v>
      </c>
      <c r="G607" s="4">
        <f t="shared" si="41"/>
        <v>0.1666666667</v>
      </c>
      <c r="H607" s="4">
        <v>225.0</v>
      </c>
      <c r="I607" s="45">
        <f t="shared" si="42"/>
        <v>0.8</v>
      </c>
      <c r="J607" s="4">
        <v>262.5</v>
      </c>
      <c r="K607" s="4">
        <v>0.237</v>
      </c>
      <c r="L607" s="4">
        <v>0.9</v>
      </c>
      <c r="M607" s="43">
        <f t="shared" si="43"/>
        <v>0.0109</v>
      </c>
    </row>
    <row r="608">
      <c r="A608" s="37" t="s">
        <v>118</v>
      </c>
      <c r="B608" s="9">
        <f t="shared" si="44"/>
        <v>4.999188246</v>
      </c>
      <c r="C608" s="37" t="s">
        <v>119</v>
      </c>
      <c r="D608" s="36">
        <f t="shared" si="45"/>
        <v>0.6595765179</v>
      </c>
      <c r="E608" s="4">
        <f>A!$B$2*M608</f>
        <v>6.721356235</v>
      </c>
      <c r="F608" s="4">
        <v>8.0</v>
      </c>
      <c r="G608" s="4">
        <f t="shared" si="41"/>
        <v>0.1666666667</v>
      </c>
      <c r="H608" s="4">
        <v>225.0</v>
      </c>
      <c r="I608" s="45">
        <f t="shared" si="42"/>
        <v>0.8</v>
      </c>
      <c r="J608" s="4">
        <v>262.5</v>
      </c>
      <c r="K608" s="4">
        <v>0.237</v>
      </c>
      <c r="L608" s="4">
        <v>0.9</v>
      </c>
      <c r="M608" s="43">
        <f t="shared" si="43"/>
        <v>0.0109</v>
      </c>
    </row>
    <row r="609">
      <c r="A609" s="37" t="s">
        <v>120</v>
      </c>
      <c r="B609" s="9">
        <f t="shared" si="44"/>
        <v>5.764287443</v>
      </c>
      <c r="C609" s="37" t="s">
        <v>121</v>
      </c>
      <c r="D609" s="36">
        <f t="shared" si="45"/>
        <v>0.6750322188</v>
      </c>
      <c r="E609" s="4">
        <f>A!$B$2*M609</f>
        <v>6.721356235</v>
      </c>
      <c r="F609" s="4">
        <v>8.0</v>
      </c>
      <c r="G609" s="4">
        <f t="shared" si="41"/>
        <v>0.1666666667</v>
      </c>
      <c r="H609" s="4">
        <v>225.0</v>
      </c>
      <c r="I609" s="45">
        <f t="shared" si="42"/>
        <v>0.8</v>
      </c>
      <c r="J609" s="4">
        <v>262.5</v>
      </c>
      <c r="K609" s="4">
        <v>0.237</v>
      </c>
      <c r="L609" s="4">
        <v>0.9</v>
      </c>
      <c r="M609" s="43">
        <f t="shared" si="43"/>
        <v>0.0109</v>
      </c>
    </row>
    <row r="610">
      <c r="A610" s="37" t="s">
        <v>122</v>
      </c>
      <c r="B610" s="9">
        <f t="shared" si="44"/>
        <v>6.587567716</v>
      </c>
      <c r="C610" s="37" t="s">
        <v>123</v>
      </c>
      <c r="D610" s="36">
        <f t="shared" si="45"/>
        <v>0.6917076967</v>
      </c>
      <c r="E610" s="4">
        <f>A!$B$2*M610</f>
        <v>6.721356235</v>
      </c>
      <c r="F610" s="4">
        <v>8.0</v>
      </c>
      <c r="G610" s="4">
        <f t="shared" si="41"/>
        <v>0.1666666667</v>
      </c>
      <c r="H610" s="4">
        <v>225.0</v>
      </c>
      <c r="I610" s="45">
        <f t="shared" si="42"/>
        <v>0.8</v>
      </c>
      <c r="J610" s="4">
        <v>262.5</v>
      </c>
      <c r="K610" s="4">
        <v>0.237</v>
      </c>
      <c r="L610" s="4">
        <v>0.9</v>
      </c>
      <c r="M610" s="43">
        <f t="shared" si="43"/>
        <v>0.0109</v>
      </c>
    </row>
    <row r="611">
      <c r="A611" s="37" t="s">
        <v>124</v>
      </c>
      <c r="B611" s="9">
        <f t="shared" si="44"/>
        <v>7.473937416</v>
      </c>
      <c r="C611" s="37" t="s">
        <v>125</v>
      </c>
      <c r="D611" s="36">
        <f t="shared" si="45"/>
        <v>0.7093522492</v>
      </c>
      <c r="E611" s="4">
        <f>A!$B$2*M611</f>
        <v>6.721356235</v>
      </c>
      <c r="F611" s="4">
        <v>8.0</v>
      </c>
      <c r="G611" s="4">
        <f t="shared" si="41"/>
        <v>0.1666666667</v>
      </c>
      <c r="H611" s="4">
        <v>225.0</v>
      </c>
      <c r="I611" s="45">
        <f t="shared" si="42"/>
        <v>0.8</v>
      </c>
      <c r="J611" s="4">
        <v>262.5</v>
      </c>
      <c r="K611" s="4">
        <v>0.237</v>
      </c>
      <c r="L611" s="4">
        <v>0.9</v>
      </c>
      <c r="M611" s="43">
        <f t="shared" si="43"/>
        <v>0.0109</v>
      </c>
    </row>
    <row r="612">
      <c r="A612" s="37" t="s">
        <v>126</v>
      </c>
      <c r="B612" s="9">
        <f t="shared" si="44"/>
        <v>8.426846693</v>
      </c>
      <c r="C612" s="37" t="s">
        <v>127</v>
      </c>
      <c r="D612" s="36">
        <f t="shared" si="45"/>
        <v>0.7276751181</v>
      </c>
      <c r="E612" s="4">
        <f>A!$B$2*M612</f>
        <v>6.721356235</v>
      </c>
      <c r="F612" s="4">
        <v>8.0</v>
      </c>
      <c r="G612" s="4">
        <f t="shared" si="41"/>
        <v>0.1666666667</v>
      </c>
      <c r="H612" s="4">
        <v>225.0</v>
      </c>
      <c r="I612" s="45">
        <f t="shared" si="42"/>
        <v>0.8</v>
      </c>
      <c r="J612" s="4">
        <v>262.5</v>
      </c>
      <c r="K612" s="4">
        <v>0.237</v>
      </c>
      <c r="L612" s="4">
        <v>0.9</v>
      </c>
      <c r="M612" s="43">
        <f t="shared" si="43"/>
        <v>0.0109</v>
      </c>
    </row>
    <row r="613">
      <c r="A613" s="37" t="s">
        <v>128</v>
      </c>
      <c r="B613" s="9">
        <f t="shared" si="44"/>
        <v>9.448125421</v>
      </c>
      <c r="C613" s="37" t="s">
        <v>129</v>
      </c>
      <c r="D613" s="36">
        <f t="shared" si="45"/>
        <v>0.7463486048</v>
      </c>
      <c r="E613" s="4">
        <f>A!$B$2*M613</f>
        <v>6.721356235</v>
      </c>
      <c r="F613" s="4">
        <v>8.0</v>
      </c>
      <c r="G613" s="4">
        <f t="shared" si="41"/>
        <v>0.1666666667</v>
      </c>
      <c r="H613" s="4">
        <v>225.0</v>
      </c>
      <c r="I613" s="45">
        <f t="shared" si="42"/>
        <v>0.8</v>
      </c>
      <c r="J613" s="4">
        <v>262.5</v>
      </c>
      <c r="K613" s="4">
        <v>0.237</v>
      </c>
      <c r="L613" s="4">
        <v>0.9</v>
      </c>
      <c r="M613" s="43">
        <f t="shared" si="43"/>
        <v>0.0109</v>
      </c>
    </row>
    <row r="614">
      <c r="A614" s="37" t="s">
        <v>130</v>
      </c>
      <c r="B614" s="9">
        <f t="shared" si="44"/>
        <v>10.53784068</v>
      </c>
      <c r="C614" s="37" t="s">
        <v>131</v>
      </c>
      <c r="D614" s="36">
        <f t="shared" si="45"/>
        <v>0.7650164629</v>
      </c>
      <c r="E614" s="4">
        <f>A!$B$2*M614</f>
        <v>6.721356235</v>
      </c>
      <c r="F614" s="4">
        <v>8.0</v>
      </c>
      <c r="G614" s="4">
        <f t="shared" si="41"/>
        <v>0.1666666667</v>
      </c>
      <c r="H614" s="4">
        <v>225.0</v>
      </c>
      <c r="I614" s="45">
        <f t="shared" si="42"/>
        <v>0.8</v>
      </c>
      <c r="J614" s="4">
        <v>262.5</v>
      </c>
      <c r="K614" s="4">
        <v>0.237</v>
      </c>
      <c r="L614" s="4">
        <v>0.9</v>
      </c>
      <c r="M614" s="43">
        <f t="shared" si="43"/>
        <v>0.0109</v>
      </c>
    </row>
    <row r="615">
      <c r="A615" s="37" t="s">
        <v>132</v>
      </c>
      <c r="B615" s="9">
        <f t="shared" si="44"/>
        <v>11.69420087</v>
      </c>
      <c r="C615" s="37" t="s">
        <v>133</v>
      </c>
      <c r="D615" s="36">
        <f t="shared" si="45"/>
        <v>0.783307771</v>
      </c>
      <c r="E615" s="4">
        <f>A!$B$2*M615</f>
        <v>6.721356235</v>
      </c>
      <c r="F615" s="4">
        <v>8.0</v>
      </c>
      <c r="G615" s="4">
        <f t="shared" si="41"/>
        <v>0.1666666667</v>
      </c>
      <c r="H615" s="4">
        <v>225.0</v>
      </c>
      <c r="I615" s="45">
        <f t="shared" si="42"/>
        <v>0.8</v>
      </c>
      <c r="J615" s="4">
        <v>262.5</v>
      </c>
      <c r="K615" s="4">
        <v>0.237</v>
      </c>
      <c r="L615" s="4">
        <v>0.9</v>
      </c>
      <c r="M615" s="43">
        <f t="shared" si="43"/>
        <v>0.0109</v>
      </c>
    </row>
    <row r="616">
      <c r="A616" s="37" t="s">
        <v>134</v>
      </c>
      <c r="B616" s="9">
        <f t="shared" si="44"/>
        <v>12.91353401</v>
      </c>
      <c r="C616" s="37" t="s">
        <v>135</v>
      </c>
      <c r="D616" s="36">
        <f t="shared" si="45"/>
        <v>0.8008556576</v>
      </c>
      <c r="E616" s="4">
        <f>A!$B$2*M616</f>
        <v>6.721356235</v>
      </c>
      <c r="F616" s="4">
        <v>8.0</v>
      </c>
      <c r="G616" s="4">
        <f t="shared" si="41"/>
        <v>0.1666666667</v>
      </c>
      <c r="H616" s="4">
        <v>225.0</v>
      </c>
      <c r="I616" s="45">
        <f t="shared" si="42"/>
        <v>0.8</v>
      </c>
      <c r="J616" s="4">
        <v>262.5</v>
      </c>
      <c r="K616" s="4">
        <v>0.237</v>
      </c>
      <c r="L616" s="4">
        <v>0.9</v>
      </c>
      <c r="M616" s="43">
        <f t="shared" si="43"/>
        <v>0.0109</v>
      </c>
    </row>
    <row r="617">
      <c r="A617" s="37" t="s">
        <v>136</v>
      </c>
      <c r="B617" s="9">
        <f t="shared" si="44"/>
        <v>14.19036343</v>
      </c>
      <c r="C617" s="37" t="s">
        <v>137</v>
      </c>
      <c r="D617" s="36">
        <f t="shared" si="45"/>
        <v>0.8173192794</v>
      </c>
      <c r="E617" s="4">
        <f>A!$B$2*M617</f>
        <v>6.721356235</v>
      </c>
      <c r="F617" s="4">
        <v>8.0</v>
      </c>
      <c r="G617" s="4">
        <f t="shared" si="41"/>
        <v>0.1666666667</v>
      </c>
      <c r="H617" s="4">
        <v>225.0</v>
      </c>
      <c r="I617" s="45">
        <f t="shared" si="42"/>
        <v>0.8</v>
      </c>
      <c r="J617" s="4">
        <v>262.5</v>
      </c>
      <c r="K617" s="4">
        <v>0.237</v>
      </c>
      <c r="L617" s="4">
        <v>0.9</v>
      </c>
      <c r="M617" s="43">
        <f t="shared" si="43"/>
        <v>0.0109</v>
      </c>
    </row>
    <row r="618">
      <c r="A618" s="37" t="s">
        <v>138</v>
      </c>
      <c r="B618" s="9">
        <f t="shared" si="44"/>
        <v>15.51759554</v>
      </c>
      <c r="C618" s="37" t="s">
        <v>139</v>
      </c>
      <c r="D618" s="36">
        <f t="shared" si="45"/>
        <v>0.83240653</v>
      </c>
      <c r="E618" s="4">
        <f>A!$B$2*M618</f>
        <v>6.721356235</v>
      </c>
      <c r="F618" s="4">
        <v>8.0</v>
      </c>
      <c r="G618" s="4">
        <f t="shared" si="41"/>
        <v>0.1666666667</v>
      </c>
      <c r="H618" s="4">
        <v>225.0</v>
      </c>
      <c r="I618" s="45">
        <f t="shared" si="42"/>
        <v>0.8</v>
      </c>
      <c r="J618" s="4">
        <v>262.5</v>
      </c>
      <c r="K618" s="4">
        <v>0.237</v>
      </c>
      <c r="L618" s="4">
        <v>0.9</v>
      </c>
      <c r="M618" s="43">
        <f t="shared" si="43"/>
        <v>0.0109</v>
      </c>
    </row>
    <row r="619">
      <c r="A619" s="37" t="s">
        <v>140</v>
      </c>
      <c r="B619" s="9">
        <f t="shared" si="44"/>
        <v>16.8868204</v>
      </c>
      <c r="C619" s="37" t="s">
        <v>141</v>
      </c>
      <c r="D619" s="36">
        <f t="shared" si="45"/>
        <v>0.845894342</v>
      </c>
      <c r="E619" s="4">
        <f>A!$B$2*M619</f>
        <v>6.721356235</v>
      </c>
      <c r="F619" s="4">
        <v>8.0</v>
      </c>
      <c r="G619" s="4">
        <f t="shared" si="41"/>
        <v>0.1666666667</v>
      </c>
      <c r="H619" s="4">
        <v>225.0</v>
      </c>
      <c r="I619" s="45">
        <f t="shared" si="42"/>
        <v>0.8</v>
      </c>
      <c r="J619" s="4">
        <v>262.5</v>
      </c>
      <c r="K619" s="4">
        <v>0.237</v>
      </c>
      <c r="L619" s="4">
        <v>0.9</v>
      </c>
      <c r="M619" s="43">
        <f t="shared" si="43"/>
        <v>0.0109</v>
      </c>
    </row>
    <row r="620">
      <c r="A620" s="37" t="s">
        <v>142</v>
      </c>
      <c r="B620" s="9">
        <f t="shared" si="44"/>
        <v>18.28870956</v>
      </c>
      <c r="C620" s="37" t="s">
        <v>143</v>
      </c>
      <c r="D620" s="36">
        <f t="shared" si="45"/>
        <v>0.857643396</v>
      </c>
      <c r="E620" s="4">
        <f>A!$B$2*M620</f>
        <v>6.721356235</v>
      </c>
      <c r="F620" s="4">
        <v>8.0</v>
      </c>
      <c r="G620" s="4">
        <f t="shared" si="41"/>
        <v>0.1666666667</v>
      </c>
      <c r="H620" s="4">
        <v>225.0</v>
      </c>
      <c r="I620" s="45">
        <f t="shared" si="42"/>
        <v>0.8</v>
      </c>
      <c r="J620" s="4">
        <v>262.5</v>
      </c>
      <c r="K620" s="4">
        <v>0.237</v>
      </c>
      <c r="L620" s="4">
        <v>0.9</v>
      </c>
      <c r="M620" s="43">
        <f t="shared" si="43"/>
        <v>0.0109</v>
      </c>
    </row>
    <row r="621">
      <c r="A621" s="37" t="s">
        <v>144</v>
      </c>
      <c r="B621" s="9">
        <f t="shared" si="44"/>
        <v>19.71347915</v>
      </c>
      <c r="C621" s="37" t="s">
        <v>145</v>
      </c>
      <c r="D621" s="36">
        <f t="shared" si="45"/>
        <v>0.8676047077</v>
      </c>
      <c r="E621" s="4">
        <f>A!$B$2*M621</f>
        <v>6.721356235</v>
      </c>
      <c r="F621" s="4">
        <v>8.0</v>
      </c>
      <c r="G621" s="4">
        <f t="shared" si="41"/>
        <v>0.1666666667</v>
      </c>
      <c r="H621" s="4">
        <v>225.0</v>
      </c>
      <c r="I621" s="45">
        <f t="shared" si="42"/>
        <v>0.8</v>
      </c>
      <c r="J621" s="4">
        <v>262.5</v>
      </c>
      <c r="K621" s="4">
        <v>0.237</v>
      </c>
      <c r="L621" s="4">
        <v>0.9</v>
      </c>
      <c r="M621" s="43">
        <f t="shared" si="43"/>
        <v>0.0109</v>
      </c>
    </row>
    <row r="622">
      <c r="A622" s="37" t="s">
        <v>146</v>
      </c>
      <c r="B622" s="9">
        <f t="shared" si="44"/>
        <v>21.15137413</v>
      </c>
      <c r="C622" s="37" t="s">
        <v>147</v>
      </c>
      <c r="D622" s="36">
        <f t="shared" si="45"/>
        <v>0.8758168698</v>
      </c>
      <c r="E622" s="4">
        <f>A!$B$2*M622</f>
        <v>6.721356235</v>
      </c>
      <c r="F622" s="4">
        <v>8.0</v>
      </c>
      <c r="G622" s="4">
        <f t="shared" si="41"/>
        <v>0.1666666667</v>
      </c>
      <c r="H622" s="4">
        <v>225.0</v>
      </c>
      <c r="I622" s="45">
        <f t="shared" si="42"/>
        <v>0.8</v>
      </c>
      <c r="J622" s="4">
        <v>262.5</v>
      </c>
      <c r="K622" s="4">
        <v>0.237</v>
      </c>
      <c r="L622" s="4">
        <v>0.9</v>
      </c>
      <c r="M622" s="43">
        <f t="shared" si="43"/>
        <v>0.0109</v>
      </c>
    </row>
    <row r="623">
      <c r="A623" s="37" t="s">
        <v>148</v>
      </c>
      <c r="B623" s="9">
        <f t="shared" si="44"/>
        <v>22.59312398</v>
      </c>
      <c r="C623" s="37" t="s">
        <v>149</v>
      </c>
      <c r="D623" s="36">
        <f t="shared" si="45"/>
        <v>0.8823944088</v>
      </c>
      <c r="E623" s="4">
        <f>A!$B$2*M623</f>
        <v>6.721356235</v>
      </c>
      <c r="F623" s="4">
        <v>8.0</v>
      </c>
      <c r="G623" s="4">
        <f t="shared" si="41"/>
        <v>0.1666666667</v>
      </c>
      <c r="H623" s="4">
        <v>225.0</v>
      </c>
      <c r="I623" s="45">
        <f t="shared" si="42"/>
        <v>0.8</v>
      </c>
      <c r="J623" s="4">
        <v>262.5</v>
      </c>
      <c r="K623" s="4">
        <v>0.237</v>
      </c>
      <c r="L623" s="4">
        <v>0.9</v>
      </c>
      <c r="M623" s="43">
        <f t="shared" si="43"/>
        <v>0.0109</v>
      </c>
    </row>
    <row r="624">
      <c r="A624" s="37" t="s">
        <v>150</v>
      </c>
      <c r="B624" s="9">
        <f t="shared" si="44"/>
        <v>24.03032416</v>
      </c>
      <c r="C624" s="37" t="s">
        <v>151</v>
      </c>
      <c r="D624" s="36">
        <f t="shared" si="45"/>
        <v>0.8875093334</v>
      </c>
      <c r="E624" s="4">
        <f>A!$B$2*M624</f>
        <v>6.721356235</v>
      </c>
      <c r="F624" s="4">
        <v>8.0</v>
      </c>
      <c r="G624" s="4">
        <f t="shared" si="41"/>
        <v>0.1666666667</v>
      </c>
      <c r="H624" s="4">
        <v>225.0</v>
      </c>
      <c r="I624" s="45">
        <f t="shared" si="42"/>
        <v>0.8</v>
      </c>
      <c r="J624" s="4">
        <v>262.5</v>
      </c>
      <c r="K624" s="4">
        <v>0.237</v>
      </c>
      <c r="L624" s="4">
        <v>0.9</v>
      </c>
      <c r="M624" s="43">
        <f t="shared" si="43"/>
        <v>0.0109</v>
      </c>
    </row>
    <row r="625">
      <c r="A625" s="37" t="s">
        <v>152</v>
      </c>
      <c r="B625" s="9">
        <f t="shared" si="44"/>
        <v>25.45570987</v>
      </c>
      <c r="C625" s="37" t="s">
        <v>153</v>
      </c>
      <c r="D625" s="36">
        <f t="shared" si="45"/>
        <v>0.8913690692</v>
      </c>
      <c r="E625" s="4">
        <f>A!$B$2*M625</f>
        <v>6.721356235</v>
      </c>
      <c r="F625" s="4">
        <v>8.0</v>
      </c>
      <c r="G625" s="4">
        <f t="shared" si="41"/>
        <v>0.1666666667</v>
      </c>
      <c r="H625" s="4">
        <v>225.0</v>
      </c>
      <c r="I625" s="45">
        <f t="shared" si="42"/>
        <v>0.8</v>
      </c>
      <c r="J625" s="4">
        <v>262.5</v>
      </c>
      <c r="K625" s="4">
        <v>0.237</v>
      </c>
      <c r="L625" s="4">
        <v>0.9</v>
      </c>
      <c r="M625" s="43">
        <f t="shared" si="43"/>
        <v>0.0109</v>
      </c>
    </row>
    <row r="626">
      <c r="A626" s="37" t="s">
        <v>154</v>
      </c>
      <c r="B626" s="9">
        <f t="shared" si="44"/>
        <v>26.86330605</v>
      </c>
      <c r="C626" s="37" t="s">
        <v>155</v>
      </c>
      <c r="D626" s="36">
        <f t="shared" si="45"/>
        <v>0.8941943081</v>
      </c>
      <c r="E626" s="4">
        <f>A!$B$2*M626</f>
        <v>6.721356235</v>
      </c>
      <c r="F626" s="4">
        <v>8.0</v>
      </c>
      <c r="G626" s="4">
        <f t="shared" si="41"/>
        <v>0.1666666667</v>
      </c>
      <c r="H626" s="4">
        <v>225.0</v>
      </c>
      <c r="I626" s="45">
        <f t="shared" si="42"/>
        <v>0.8</v>
      </c>
      <c r="J626" s="4">
        <v>262.5</v>
      </c>
      <c r="K626" s="4">
        <v>0.237</v>
      </c>
      <c r="L626" s="4">
        <v>0.9</v>
      </c>
      <c r="M626" s="43">
        <f t="shared" si="43"/>
        <v>0.0109</v>
      </c>
    </row>
    <row r="627">
      <c r="A627" s="37" t="s">
        <v>156</v>
      </c>
      <c r="B627" s="9">
        <f t="shared" si="44"/>
        <v>28.24845705</v>
      </c>
      <c r="C627" s="37" t="s">
        <v>157</v>
      </c>
      <c r="D627" s="36">
        <f t="shared" si="45"/>
        <v>0.8961998225</v>
      </c>
      <c r="E627" s="4">
        <f>A!$B$2*M627</f>
        <v>6.721356235</v>
      </c>
      <c r="F627" s="4">
        <v>8.0</v>
      </c>
      <c r="G627" s="4">
        <f t="shared" si="41"/>
        <v>0.1666666667</v>
      </c>
      <c r="H627" s="4">
        <v>225.0</v>
      </c>
      <c r="I627" s="45">
        <f t="shared" si="42"/>
        <v>0.8</v>
      </c>
      <c r="J627" s="4">
        <v>262.5</v>
      </c>
      <c r="K627" s="4">
        <v>0.237</v>
      </c>
      <c r="L627" s="4">
        <v>0.9</v>
      </c>
      <c r="M627" s="43">
        <f t="shared" si="43"/>
        <v>0.0109</v>
      </c>
    </row>
    <row r="628">
      <c r="A628" s="37" t="s">
        <v>158</v>
      </c>
      <c r="B628" s="9">
        <f t="shared" si="44"/>
        <v>29.60775498</v>
      </c>
      <c r="C628" s="37" t="s">
        <v>159</v>
      </c>
      <c r="D628" s="36">
        <f t="shared" si="45"/>
        <v>0.8975802415</v>
      </c>
      <c r="E628" s="4">
        <f>A!$B$2*M628</f>
        <v>6.721356235</v>
      </c>
      <c r="F628" s="4">
        <v>8.0</v>
      </c>
      <c r="G628" s="4">
        <f t="shared" si="41"/>
        <v>0.1666666667</v>
      </c>
      <c r="H628" s="4">
        <v>225.0</v>
      </c>
      <c r="I628" s="45">
        <f t="shared" si="42"/>
        <v>0.8</v>
      </c>
      <c r="J628" s="4">
        <v>262.5</v>
      </c>
      <c r="K628" s="4">
        <v>0.237</v>
      </c>
      <c r="L628" s="4">
        <v>0.9</v>
      </c>
      <c r="M628" s="43">
        <f t="shared" si="43"/>
        <v>0.0109</v>
      </c>
    </row>
    <row r="629">
      <c r="A629" s="37" t="s">
        <v>160</v>
      </c>
      <c r="B629" s="9">
        <f t="shared" si="44"/>
        <v>30.93889577</v>
      </c>
      <c r="C629" s="37" t="s">
        <v>161</v>
      </c>
      <c r="D629" s="36">
        <f t="shared" si="45"/>
        <v>0.8985015177</v>
      </c>
      <c r="E629" s="4">
        <f>A!$B$2*M629</f>
        <v>6.721356235</v>
      </c>
      <c r="F629" s="4">
        <v>8.0</v>
      </c>
      <c r="G629" s="4">
        <f t="shared" si="41"/>
        <v>0.1666666667</v>
      </c>
      <c r="H629" s="4">
        <v>225.0</v>
      </c>
      <c r="I629" s="45">
        <f t="shared" si="42"/>
        <v>0.8</v>
      </c>
      <c r="J629" s="4">
        <v>262.5</v>
      </c>
      <c r="K629" s="4">
        <v>0.237</v>
      </c>
      <c r="L629" s="4">
        <v>0.9</v>
      </c>
      <c r="M629" s="43">
        <f t="shared" si="43"/>
        <v>0.0109</v>
      </c>
    </row>
    <row r="630">
      <c r="A630" s="37" t="s">
        <v>162</v>
      </c>
      <c r="B630" s="94">
        <f t="shared" si="44"/>
        <v>32.24049515</v>
      </c>
      <c r="C630" s="37" t="s">
        <v>163</v>
      </c>
      <c r="D630" s="36">
        <f t="shared" si="45"/>
        <v>0.8990976858</v>
      </c>
      <c r="E630" s="4">
        <v>0.0</v>
      </c>
      <c r="F630" s="4">
        <v>8.0</v>
      </c>
      <c r="G630" s="4">
        <f t="shared" si="41"/>
        <v>0.1666666667</v>
      </c>
      <c r="H630" s="4">
        <v>225.0</v>
      </c>
      <c r="I630" s="45">
        <f t="shared" si="42"/>
        <v>0.8</v>
      </c>
      <c r="J630" s="4">
        <v>262.5</v>
      </c>
      <c r="K630" s="4">
        <v>0.237</v>
      </c>
      <c r="L630" s="4">
        <v>0.9</v>
      </c>
      <c r="M630" s="4">
        <v>0.0</v>
      </c>
    </row>
    <row r="631">
      <c r="A631" s="37" t="s">
        <v>164</v>
      </c>
      <c r="B631" s="9">
        <f t="shared" si="44"/>
        <v>28.67736876</v>
      </c>
      <c r="C631" s="37" t="s">
        <v>165</v>
      </c>
      <c r="D631" s="36">
        <f t="shared" si="45"/>
        <v>0.8994717721</v>
      </c>
      <c r="E631" s="4">
        <f>A!$B$2*M631</f>
        <v>0</v>
      </c>
      <c r="F631" s="4">
        <v>8.0</v>
      </c>
      <c r="G631" s="4">
        <f t="shared" si="41"/>
        <v>0.1666666667</v>
      </c>
      <c r="H631" s="4">
        <v>225.0</v>
      </c>
      <c r="I631" s="45">
        <f t="shared" si="42"/>
        <v>0.8</v>
      </c>
      <c r="J631" s="4">
        <v>262.5</v>
      </c>
      <c r="K631" s="4">
        <v>0.237</v>
      </c>
      <c r="L631" s="4">
        <v>0.9</v>
      </c>
      <c r="M631" s="4">
        <v>0.0</v>
      </c>
    </row>
    <row r="632">
      <c r="A632" s="37" t="s">
        <v>166</v>
      </c>
      <c r="B632" s="9">
        <f t="shared" si="44"/>
        <v>25.20645788</v>
      </c>
      <c r="C632" s="37" t="s">
        <v>167</v>
      </c>
      <c r="D632" s="36">
        <f t="shared" si="45"/>
        <v>0.899666565</v>
      </c>
      <c r="E632" s="4">
        <f>A!$B$2*M632</f>
        <v>0</v>
      </c>
      <c r="F632" s="4">
        <v>8.0</v>
      </c>
      <c r="G632" s="4">
        <f t="shared" si="41"/>
        <v>0.1666666667</v>
      </c>
      <c r="H632" s="4">
        <v>225.0</v>
      </c>
      <c r="I632" s="45">
        <f t="shared" si="42"/>
        <v>0.8</v>
      </c>
      <c r="J632" s="4">
        <v>262.5</v>
      </c>
      <c r="K632" s="4">
        <v>0.237</v>
      </c>
      <c r="L632" s="4">
        <v>0.9</v>
      </c>
      <c r="M632" s="4">
        <v>0.0</v>
      </c>
    </row>
    <row r="633">
      <c r="A633" s="37" t="s">
        <v>168</v>
      </c>
      <c r="B633" s="9">
        <f t="shared" si="44"/>
        <v>21.82779508</v>
      </c>
      <c r="C633" s="37" t="s">
        <v>169</v>
      </c>
      <c r="D633" s="36">
        <f t="shared" si="45"/>
        <v>0.8997746425</v>
      </c>
      <c r="E633" s="4">
        <v>0.0</v>
      </c>
      <c r="F633" s="4">
        <v>8.0</v>
      </c>
      <c r="G633" s="4">
        <f t="shared" si="41"/>
        <v>0.1666666667</v>
      </c>
      <c r="H633" s="4">
        <v>225.0</v>
      </c>
      <c r="I633" s="45">
        <f t="shared" si="42"/>
        <v>0.8</v>
      </c>
      <c r="J633" s="4">
        <v>262.5</v>
      </c>
      <c r="K633" s="4">
        <v>0.237</v>
      </c>
      <c r="L633" s="4">
        <v>0.9</v>
      </c>
      <c r="M633" s="4">
        <v>0.0</v>
      </c>
    </row>
    <row r="634">
      <c r="A634" s="37" t="s">
        <v>170</v>
      </c>
      <c r="B634" s="9">
        <f t="shared" si="44"/>
        <v>18.54141478</v>
      </c>
      <c r="C634" s="37" t="s">
        <v>171</v>
      </c>
      <c r="D634" s="36">
        <f t="shared" si="45"/>
        <v>0.8998378974</v>
      </c>
      <c r="E634" s="4">
        <v>0.0</v>
      </c>
      <c r="F634" s="4">
        <v>8.0</v>
      </c>
      <c r="G634" s="4">
        <f t="shared" si="41"/>
        <v>0.1666666667</v>
      </c>
      <c r="H634" s="4">
        <v>225.0</v>
      </c>
      <c r="I634" s="45">
        <f t="shared" si="42"/>
        <v>0.8</v>
      </c>
      <c r="J634" s="4">
        <v>262.5</v>
      </c>
      <c r="K634" s="4">
        <v>0.237</v>
      </c>
      <c r="L634" s="4">
        <v>0.9</v>
      </c>
      <c r="M634" s="4">
        <v>0.0</v>
      </c>
    </row>
    <row r="635">
      <c r="A635" s="37" t="s">
        <v>172</v>
      </c>
      <c r="B635" s="9">
        <f t="shared" si="44"/>
        <v>15.34735338</v>
      </c>
      <c r="C635" s="37" t="s">
        <v>173</v>
      </c>
      <c r="D635" s="36">
        <f t="shared" si="45"/>
        <v>0.899876547</v>
      </c>
      <c r="E635" s="4">
        <f>A!$B$2*M635</f>
        <v>0</v>
      </c>
      <c r="F635" s="4">
        <v>8.0</v>
      </c>
      <c r="G635" s="4">
        <f t="shared" si="41"/>
        <v>0.1666666667</v>
      </c>
      <c r="H635" s="4">
        <v>225.0</v>
      </c>
      <c r="I635" s="45">
        <f t="shared" si="42"/>
        <v>0.8</v>
      </c>
      <c r="J635" s="4">
        <v>262.5</v>
      </c>
      <c r="K635" s="4">
        <v>0.237</v>
      </c>
      <c r="L635" s="4">
        <v>0.9</v>
      </c>
      <c r="M635" s="4">
        <v>0.0</v>
      </c>
    </row>
    <row r="636">
      <c r="A636" s="37" t="s">
        <v>174</v>
      </c>
      <c r="B636" s="9">
        <f t="shared" si="44"/>
        <v>12.24564948</v>
      </c>
      <c r="C636" s="37" t="s">
        <v>175</v>
      </c>
      <c r="D636" s="36">
        <f t="shared" si="45"/>
        <v>0.8999009109</v>
      </c>
      <c r="E636" s="4">
        <f>A!$B$2*M636</f>
        <v>0</v>
      </c>
      <c r="F636" s="4">
        <v>8.0</v>
      </c>
      <c r="G636" s="4">
        <f t="shared" si="41"/>
        <v>0.1666666667</v>
      </c>
      <c r="H636" s="4">
        <v>225.0</v>
      </c>
      <c r="I636" s="45">
        <f t="shared" si="42"/>
        <v>0.8</v>
      </c>
      <c r="J636" s="4">
        <v>262.5</v>
      </c>
      <c r="K636" s="4">
        <v>0.237</v>
      </c>
      <c r="L636" s="4">
        <v>0.9</v>
      </c>
      <c r="M636" s="4">
        <v>0.0</v>
      </c>
    </row>
    <row r="637">
      <c r="A637" s="37" t="s">
        <v>176</v>
      </c>
      <c r="B637" s="9">
        <f t="shared" si="44"/>
        <v>9.236344059</v>
      </c>
      <c r="C637" s="37" t="s">
        <v>177</v>
      </c>
      <c r="D637" s="36">
        <f t="shared" si="45"/>
        <v>0.8999165144</v>
      </c>
      <c r="E637" s="4">
        <v>0.0</v>
      </c>
      <c r="F637" s="4">
        <v>8.0</v>
      </c>
      <c r="G637" s="4">
        <f t="shared" si="41"/>
        <v>0.1666666667</v>
      </c>
      <c r="H637" s="4">
        <v>225.0</v>
      </c>
      <c r="I637" s="45">
        <f t="shared" si="42"/>
        <v>0.8</v>
      </c>
      <c r="J637" s="4">
        <v>262.5</v>
      </c>
      <c r="K637" s="4">
        <v>0.237</v>
      </c>
      <c r="L637" s="4">
        <v>0.9</v>
      </c>
      <c r="M637" s="4">
        <v>0.0</v>
      </c>
    </row>
    <row r="638">
      <c r="A638" s="37" t="s">
        <v>178</v>
      </c>
      <c r="B638" s="9">
        <f t="shared" si="44"/>
        <v>6.319480711</v>
      </c>
      <c r="C638" s="37" t="s">
        <v>179</v>
      </c>
      <c r="D638" s="36">
        <f t="shared" si="45"/>
        <v>0.8999264301</v>
      </c>
      <c r="E638" s="4">
        <v>0.0</v>
      </c>
      <c r="F638" s="4">
        <v>8.0</v>
      </c>
      <c r="G638" s="4">
        <f t="shared" si="41"/>
        <v>0.1666666667</v>
      </c>
      <c r="H638" s="4">
        <v>225.0</v>
      </c>
      <c r="I638" s="45">
        <f t="shared" si="42"/>
        <v>0.8</v>
      </c>
      <c r="J638" s="4">
        <v>262.5</v>
      </c>
      <c r="K638" s="4">
        <v>0.237</v>
      </c>
      <c r="L638" s="4">
        <v>0.9</v>
      </c>
      <c r="M638" s="4">
        <v>0.0</v>
      </c>
    </row>
    <row r="639">
      <c r="A639" s="37" t="s">
        <v>180</v>
      </c>
      <c r="B639" s="9">
        <f t="shared" si="44"/>
        <v>3.495105909</v>
      </c>
      <c r="C639" s="37" t="s">
        <v>181</v>
      </c>
      <c r="D639" s="36">
        <f t="shared" si="45"/>
        <v>0.8999324086</v>
      </c>
      <c r="E639" s="4">
        <f>A!$B$2*M639</f>
        <v>0</v>
      </c>
      <c r="F639" s="4">
        <v>8.0</v>
      </c>
      <c r="G639" s="4">
        <f t="shared" si="41"/>
        <v>0.1666666667</v>
      </c>
      <c r="H639" s="4">
        <v>225.0</v>
      </c>
      <c r="I639" s="45">
        <f t="shared" si="42"/>
        <v>0.8</v>
      </c>
      <c r="J639" s="4">
        <v>262.5</v>
      </c>
      <c r="K639" s="4">
        <v>0.237</v>
      </c>
      <c r="L639" s="4">
        <v>0.9</v>
      </c>
      <c r="M639" s="4">
        <v>0.0</v>
      </c>
    </row>
    <row r="640">
      <c r="A640" s="37" t="s">
        <v>182</v>
      </c>
      <c r="B640" s="9">
        <f t="shared" si="44"/>
        <v>0.7632692959</v>
      </c>
      <c r="C640" s="37" t="s">
        <v>183</v>
      </c>
      <c r="D640" s="36">
        <f t="shared" si="45"/>
        <v>0.8999354464</v>
      </c>
      <c r="E640" s="4">
        <f>A!$B$2*M640</f>
        <v>0</v>
      </c>
      <c r="F640" s="4">
        <v>8.0</v>
      </c>
      <c r="G640" s="4">
        <f t="shared" si="41"/>
        <v>0.1666666667</v>
      </c>
      <c r="H640" s="4">
        <v>225.0</v>
      </c>
      <c r="I640" s="45">
        <f t="shared" si="42"/>
        <v>0.8</v>
      </c>
      <c r="J640" s="4">
        <v>262.5</v>
      </c>
      <c r="K640" s="4">
        <v>0.237</v>
      </c>
      <c r="L640" s="4">
        <v>0.9</v>
      </c>
      <c r="M640" s="4">
        <v>0.0</v>
      </c>
    </row>
    <row r="641">
      <c r="A641" s="37" t="s">
        <v>184</v>
      </c>
      <c r="B641" s="9">
        <f t="shared" si="44"/>
        <v>-1.875975975</v>
      </c>
      <c r="C641" s="37" t="s">
        <v>185</v>
      </c>
      <c r="D641" s="36">
        <f t="shared" si="45"/>
        <v>0.89993608</v>
      </c>
      <c r="E641" s="4">
        <v>0.0</v>
      </c>
      <c r="F641" s="4">
        <v>8.0</v>
      </c>
      <c r="G641" s="4">
        <f t="shared" si="41"/>
        <v>0.1666666667</v>
      </c>
      <c r="H641" s="4">
        <v>225.0</v>
      </c>
      <c r="I641" s="45">
        <f t="shared" si="42"/>
        <v>0.8</v>
      </c>
      <c r="J641" s="4">
        <v>262.5</v>
      </c>
      <c r="K641" s="4">
        <v>0.237</v>
      </c>
      <c r="L641" s="4">
        <v>0.9</v>
      </c>
      <c r="M641" s="4">
        <v>0.0</v>
      </c>
    </row>
    <row r="642">
      <c r="A642" s="26"/>
      <c r="C642" s="26"/>
      <c r="I642" s="27"/>
    </row>
    <row r="643">
      <c r="A643" s="26"/>
      <c r="C643" s="26"/>
      <c r="I643" s="27"/>
    </row>
    <row r="644">
      <c r="A644" s="26"/>
      <c r="C644" s="26"/>
      <c r="I644" s="27"/>
    </row>
    <row r="645">
      <c r="A645" s="26"/>
      <c r="C645" s="26"/>
      <c r="I645" s="27"/>
    </row>
    <row r="646">
      <c r="A646" s="26"/>
      <c r="C646" s="26"/>
      <c r="I646" s="27"/>
    </row>
    <row r="647">
      <c r="A647" s="24" t="s">
        <v>78</v>
      </c>
      <c r="B647" s="24">
        <v>72.0</v>
      </c>
      <c r="C647" s="26"/>
      <c r="I647" s="27"/>
    </row>
    <row r="648">
      <c r="A648" s="24" t="s">
        <v>79</v>
      </c>
      <c r="B648" s="24">
        <f>5.2/1000</f>
        <v>0.0052</v>
      </c>
      <c r="C648" s="26"/>
      <c r="I648" s="27"/>
    </row>
    <row r="649">
      <c r="A649" s="26"/>
      <c r="C649" s="26"/>
      <c r="I649" s="27"/>
    </row>
    <row r="650">
      <c r="A650" s="26"/>
      <c r="C650" s="26"/>
      <c r="I650" s="27"/>
    </row>
    <row r="651">
      <c r="A651" s="26"/>
      <c r="C651" s="26"/>
      <c r="I651" s="27"/>
    </row>
    <row r="652">
      <c r="D652" s="36"/>
      <c r="E652" s="4" t="s">
        <v>0</v>
      </c>
    </row>
    <row r="653">
      <c r="A653" s="37" t="s">
        <v>93</v>
      </c>
      <c r="C653" s="37" t="s">
        <v>94</v>
      </c>
      <c r="D653" s="36"/>
      <c r="E653" s="4" t="s">
        <v>662</v>
      </c>
      <c r="F653" s="4" t="s">
        <v>670</v>
      </c>
      <c r="G653" s="4" t="s">
        <v>664</v>
      </c>
      <c r="H653" s="4" t="s">
        <v>671</v>
      </c>
      <c r="I653" s="39" t="s">
        <v>666</v>
      </c>
      <c r="J653" s="4" t="s">
        <v>667</v>
      </c>
      <c r="K653" s="4" t="s">
        <v>668</v>
      </c>
      <c r="L653" s="4" t="s">
        <v>669</v>
      </c>
      <c r="M653" s="38" t="s">
        <v>95</v>
      </c>
    </row>
    <row r="654">
      <c r="A654" s="10" t="s">
        <v>102</v>
      </c>
      <c r="B654" s="16">
        <v>0.0</v>
      </c>
      <c r="C654" s="37" t="s">
        <v>103</v>
      </c>
      <c r="D654" s="42">
        <v>0.6</v>
      </c>
      <c r="E654" s="4">
        <f>A!$B$2*M654</f>
        <v>3.206518571</v>
      </c>
      <c r="F654" s="4">
        <v>8.0</v>
      </c>
      <c r="G654" s="4">
        <f t="shared" ref="G654:G669" si="46">0.5/3</f>
        <v>0.1666666667</v>
      </c>
      <c r="H654" s="4">
        <v>225.0</v>
      </c>
      <c r="I654" s="48">
        <f t="shared" ref="I654:I669" si="47">$B$647/100000000</f>
        <v>0.00000072</v>
      </c>
      <c r="J654" s="4">
        <v>262.5</v>
      </c>
      <c r="K654" s="4">
        <v>0.237</v>
      </c>
      <c r="L654" s="4">
        <v>0.9</v>
      </c>
      <c r="M654" s="43">
        <f t="shared" ref="M654:M669" si="48">$B$648</f>
        <v>0.0052</v>
      </c>
    </row>
    <row r="655">
      <c r="A655" s="37" t="s">
        <v>104</v>
      </c>
      <c r="B655" s="9">
        <f t="shared" ref="B655:B669" si="49">B654+I654*(D654*E654-(F654*(G654+B654/H654)^(1/2)))</f>
        <v>-0.0000009662941305</v>
      </c>
      <c r="C655" s="37" t="s">
        <v>105</v>
      </c>
      <c r="D655" s="36">
        <f t="shared" ref="D655:D669" si="50">D654+(I654*B654*(L654-D654)/(J654*K654))</f>
        <v>0.6</v>
      </c>
      <c r="E655" s="4">
        <f>A!$B$2*M655</f>
        <v>3.206518571</v>
      </c>
      <c r="F655" s="4">
        <v>8.0</v>
      </c>
      <c r="G655" s="4">
        <f t="shared" si="46"/>
        <v>0.1666666667</v>
      </c>
      <c r="H655" s="4">
        <v>225.0</v>
      </c>
      <c r="I655" s="116">
        <f t="shared" si="47"/>
        <v>0.00000072</v>
      </c>
      <c r="J655" s="4">
        <v>262.5</v>
      </c>
      <c r="K655" s="4">
        <v>0.237</v>
      </c>
      <c r="L655" s="4">
        <v>0.9</v>
      </c>
      <c r="M655" s="43">
        <f t="shared" si="48"/>
        <v>0.0052</v>
      </c>
    </row>
    <row r="656">
      <c r="A656" s="37" t="s">
        <v>106</v>
      </c>
      <c r="B656" s="9">
        <f t="shared" si="49"/>
        <v>-0.000001932588231</v>
      </c>
      <c r="C656" s="37" t="s">
        <v>107</v>
      </c>
      <c r="D656" s="36">
        <f t="shared" si="50"/>
        <v>0.6</v>
      </c>
      <c r="E656" s="4">
        <f>A!$B$2*M656</f>
        <v>3.206518571</v>
      </c>
      <c r="F656" s="4">
        <v>8.0</v>
      </c>
      <c r="G656" s="4">
        <f t="shared" si="46"/>
        <v>0.1666666667</v>
      </c>
      <c r="H656" s="4">
        <v>225.0</v>
      </c>
      <c r="I656" s="116">
        <f t="shared" si="47"/>
        <v>0.00000072</v>
      </c>
      <c r="J656" s="4">
        <v>262.5</v>
      </c>
      <c r="K656" s="4">
        <v>0.237</v>
      </c>
      <c r="L656" s="4">
        <v>0.9</v>
      </c>
      <c r="M656" s="43">
        <f t="shared" si="48"/>
        <v>0.0052</v>
      </c>
    </row>
    <row r="657">
      <c r="A657" s="37" t="s">
        <v>108</v>
      </c>
      <c r="B657" s="9">
        <f t="shared" si="49"/>
        <v>-0.000002898882301</v>
      </c>
      <c r="C657" s="37" t="s">
        <v>109</v>
      </c>
      <c r="D657" s="36">
        <f t="shared" si="50"/>
        <v>0.6</v>
      </c>
      <c r="E657" s="4">
        <f>A!$B$2*M657</f>
        <v>3.206518571</v>
      </c>
      <c r="F657" s="4">
        <v>8.0</v>
      </c>
      <c r="G657" s="4">
        <f t="shared" si="46"/>
        <v>0.1666666667</v>
      </c>
      <c r="H657" s="4">
        <v>225.0</v>
      </c>
      <c r="I657" s="116">
        <f t="shared" si="47"/>
        <v>0.00000072</v>
      </c>
      <c r="J657" s="4">
        <v>262.5</v>
      </c>
      <c r="K657" s="4">
        <v>0.237</v>
      </c>
      <c r="L657" s="4">
        <v>0.9</v>
      </c>
      <c r="M657" s="43">
        <f t="shared" si="48"/>
        <v>0.0052</v>
      </c>
    </row>
    <row r="658">
      <c r="A658" s="37" t="s">
        <v>110</v>
      </c>
      <c r="B658" s="9">
        <f t="shared" si="49"/>
        <v>-0.00000386517634</v>
      </c>
      <c r="C658" s="37" t="s">
        <v>111</v>
      </c>
      <c r="D658" s="36">
        <f t="shared" si="50"/>
        <v>0.6</v>
      </c>
      <c r="E658" s="4">
        <f>A!$B$2*M658</f>
        <v>3.206518571</v>
      </c>
      <c r="F658" s="4">
        <v>8.0</v>
      </c>
      <c r="G658" s="4">
        <f t="shared" si="46"/>
        <v>0.1666666667</v>
      </c>
      <c r="H658" s="4">
        <v>225.0</v>
      </c>
      <c r="I658" s="116">
        <f t="shared" si="47"/>
        <v>0.00000072</v>
      </c>
      <c r="J658" s="4">
        <v>262.5</v>
      </c>
      <c r="K658" s="4">
        <v>0.237</v>
      </c>
      <c r="L658" s="4">
        <v>0.9</v>
      </c>
      <c r="M658" s="43">
        <f t="shared" si="48"/>
        <v>0.0052</v>
      </c>
    </row>
    <row r="659">
      <c r="A659" s="37" t="s">
        <v>112</v>
      </c>
      <c r="B659" s="9">
        <f t="shared" si="49"/>
        <v>-0.00000483147035</v>
      </c>
      <c r="C659" s="37" t="s">
        <v>113</v>
      </c>
      <c r="D659" s="36">
        <f t="shared" si="50"/>
        <v>0.6</v>
      </c>
      <c r="E659" s="4">
        <f>A!$B$2*M659</f>
        <v>3.206518571</v>
      </c>
      <c r="F659" s="4">
        <v>8.0</v>
      </c>
      <c r="G659" s="4">
        <f t="shared" si="46"/>
        <v>0.1666666667</v>
      </c>
      <c r="H659" s="4">
        <v>225.0</v>
      </c>
      <c r="I659" s="116">
        <f t="shared" si="47"/>
        <v>0.00000072</v>
      </c>
      <c r="J659" s="4">
        <v>262.5</v>
      </c>
      <c r="K659" s="4">
        <v>0.237</v>
      </c>
      <c r="L659" s="4">
        <v>0.9</v>
      </c>
      <c r="M659" s="43">
        <f t="shared" si="48"/>
        <v>0.0052</v>
      </c>
    </row>
    <row r="660">
      <c r="A660" s="37" t="s">
        <v>114</v>
      </c>
      <c r="B660" s="9">
        <f t="shared" si="49"/>
        <v>-0.000005797764329</v>
      </c>
      <c r="C660" s="37" t="s">
        <v>115</v>
      </c>
      <c r="D660" s="36">
        <f t="shared" si="50"/>
        <v>0.6</v>
      </c>
      <c r="E660" s="4">
        <f>A!$B$2*M660</f>
        <v>3.206518571</v>
      </c>
      <c r="F660" s="4">
        <v>8.0</v>
      </c>
      <c r="G660" s="4">
        <f t="shared" si="46"/>
        <v>0.1666666667</v>
      </c>
      <c r="H660" s="4">
        <v>225.0</v>
      </c>
      <c r="I660" s="116">
        <f t="shared" si="47"/>
        <v>0.00000072</v>
      </c>
      <c r="J660" s="4">
        <v>262.5</v>
      </c>
      <c r="K660" s="4">
        <v>0.237</v>
      </c>
      <c r="L660" s="4">
        <v>0.9</v>
      </c>
      <c r="M660" s="43">
        <f t="shared" si="48"/>
        <v>0.0052</v>
      </c>
    </row>
    <row r="661">
      <c r="A661" s="37" t="s">
        <v>116</v>
      </c>
      <c r="B661" s="9">
        <f t="shared" si="49"/>
        <v>-0.000006764058278</v>
      </c>
      <c r="C661" s="37" t="s">
        <v>117</v>
      </c>
      <c r="D661" s="36">
        <f t="shared" si="50"/>
        <v>0.6</v>
      </c>
      <c r="E661" s="4">
        <f>A!$B$2*M661</f>
        <v>3.206518571</v>
      </c>
      <c r="F661" s="4">
        <v>8.0</v>
      </c>
      <c r="G661" s="4">
        <f t="shared" si="46"/>
        <v>0.1666666667</v>
      </c>
      <c r="H661" s="4">
        <v>225.0</v>
      </c>
      <c r="I661" s="116">
        <f t="shared" si="47"/>
        <v>0.00000072</v>
      </c>
      <c r="J661" s="4">
        <v>262.5</v>
      </c>
      <c r="K661" s="4">
        <v>0.237</v>
      </c>
      <c r="L661" s="4">
        <v>0.9</v>
      </c>
      <c r="M661" s="43">
        <f t="shared" si="48"/>
        <v>0.0052</v>
      </c>
    </row>
    <row r="662">
      <c r="A662" s="37" t="s">
        <v>118</v>
      </c>
      <c r="B662" s="9">
        <f t="shared" si="49"/>
        <v>-0.000007730352196</v>
      </c>
      <c r="C662" s="37" t="s">
        <v>119</v>
      </c>
      <c r="D662" s="36">
        <f t="shared" si="50"/>
        <v>0.6</v>
      </c>
      <c r="E662" s="4">
        <f>A!$B$2*M662</f>
        <v>3.206518571</v>
      </c>
      <c r="F662" s="4">
        <v>8.0</v>
      </c>
      <c r="G662" s="4">
        <f t="shared" si="46"/>
        <v>0.1666666667</v>
      </c>
      <c r="H662" s="4">
        <v>225.0</v>
      </c>
      <c r="I662" s="116">
        <f t="shared" si="47"/>
        <v>0.00000072</v>
      </c>
      <c r="J662" s="4">
        <v>262.5</v>
      </c>
      <c r="K662" s="4">
        <v>0.237</v>
      </c>
      <c r="L662" s="4">
        <v>0.9</v>
      </c>
      <c r="M662" s="43">
        <f t="shared" si="48"/>
        <v>0.0052</v>
      </c>
    </row>
    <row r="663">
      <c r="A663" s="37" t="s">
        <v>120</v>
      </c>
      <c r="B663" s="9">
        <f t="shared" si="49"/>
        <v>-0.000008696646084</v>
      </c>
      <c r="C663" s="37" t="s">
        <v>121</v>
      </c>
      <c r="D663" s="36">
        <f t="shared" si="50"/>
        <v>0.6</v>
      </c>
      <c r="E663" s="4">
        <f>A!$B$2*M663</f>
        <v>3.206518571</v>
      </c>
      <c r="F663" s="4">
        <v>8.0</v>
      </c>
      <c r="G663" s="4">
        <f t="shared" si="46"/>
        <v>0.1666666667</v>
      </c>
      <c r="H663" s="4">
        <v>225.0</v>
      </c>
      <c r="I663" s="116">
        <f t="shared" si="47"/>
        <v>0.00000072</v>
      </c>
      <c r="J663" s="4">
        <v>262.5</v>
      </c>
      <c r="K663" s="4">
        <v>0.237</v>
      </c>
      <c r="L663" s="4">
        <v>0.9</v>
      </c>
      <c r="M663" s="43">
        <f t="shared" si="48"/>
        <v>0.0052</v>
      </c>
    </row>
    <row r="664">
      <c r="A664" s="37" t="s">
        <v>122</v>
      </c>
      <c r="B664" s="9">
        <f t="shared" si="49"/>
        <v>-0.000009662939942</v>
      </c>
      <c r="C664" s="37" t="s">
        <v>123</v>
      </c>
      <c r="D664" s="36">
        <f t="shared" si="50"/>
        <v>0.6</v>
      </c>
      <c r="E664" s="4">
        <f>A!$B$2*M664</f>
        <v>3.206518571</v>
      </c>
      <c r="F664" s="4">
        <v>8.0</v>
      </c>
      <c r="G664" s="4">
        <f t="shared" si="46"/>
        <v>0.1666666667</v>
      </c>
      <c r="H664" s="4">
        <v>225.0</v>
      </c>
      <c r="I664" s="116">
        <f t="shared" si="47"/>
        <v>0.00000072</v>
      </c>
      <c r="J664" s="4">
        <v>262.5</v>
      </c>
      <c r="K664" s="4">
        <v>0.237</v>
      </c>
      <c r="L664" s="4">
        <v>0.9</v>
      </c>
      <c r="M664" s="43">
        <f t="shared" si="48"/>
        <v>0.0052</v>
      </c>
    </row>
    <row r="665">
      <c r="A665" s="37" t="s">
        <v>124</v>
      </c>
      <c r="B665" s="9">
        <f t="shared" si="49"/>
        <v>-0.00001062923377</v>
      </c>
      <c r="C665" s="37" t="s">
        <v>125</v>
      </c>
      <c r="D665" s="36">
        <f t="shared" si="50"/>
        <v>0.6</v>
      </c>
      <c r="E665" s="4">
        <f>A!$B$2*M665</f>
        <v>3.206518571</v>
      </c>
      <c r="F665" s="4">
        <v>8.0</v>
      </c>
      <c r="G665" s="4">
        <f t="shared" si="46"/>
        <v>0.1666666667</v>
      </c>
      <c r="H665" s="4">
        <v>225.0</v>
      </c>
      <c r="I665" s="116">
        <f t="shared" si="47"/>
        <v>0.00000072</v>
      </c>
      <c r="J665" s="4">
        <v>262.5</v>
      </c>
      <c r="K665" s="4">
        <v>0.237</v>
      </c>
      <c r="L665" s="4">
        <v>0.9</v>
      </c>
      <c r="M665" s="43">
        <f t="shared" si="48"/>
        <v>0.0052</v>
      </c>
    </row>
    <row r="666">
      <c r="A666" s="37" t="s">
        <v>126</v>
      </c>
      <c r="B666" s="9">
        <f t="shared" si="49"/>
        <v>-0.00001159552757</v>
      </c>
      <c r="C666" s="37" t="s">
        <v>127</v>
      </c>
      <c r="D666" s="36">
        <f t="shared" si="50"/>
        <v>0.6</v>
      </c>
      <c r="E666" s="4">
        <f>A!$B$2*M666</f>
        <v>3.206518571</v>
      </c>
      <c r="F666" s="4">
        <v>8.0</v>
      </c>
      <c r="G666" s="4">
        <f t="shared" si="46"/>
        <v>0.1666666667</v>
      </c>
      <c r="H666" s="4">
        <v>225.0</v>
      </c>
      <c r="I666" s="116">
        <f t="shared" si="47"/>
        <v>0.00000072</v>
      </c>
      <c r="J666" s="4">
        <v>262.5</v>
      </c>
      <c r="K666" s="4">
        <v>0.237</v>
      </c>
      <c r="L666" s="4">
        <v>0.9</v>
      </c>
      <c r="M666" s="43">
        <f t="shared" si="48"/>
        <v>0.0052</v>
      </c>
    </row>
    <row r="667">
      <c r="A667" s="37" t="s">
        <v>128</v>
      </c>
      <c r="B667" s="9">
        <f t="shared" si="49"/>
        <v>-0.00001256182133</v>
      </c>
      <c r="C667" s="37" t="s">
        <v>129</v>
      </c>
      <c r="D667" s="36">
        <f t="shared" si="50"/>
        <v>0.6</v>
      </c>
      <c r="E667" s="4">
        <f>A!$B$2*M667</f>
        <v>3.206518571</v>
      </c>
      <c r="F667" s="4">
        <v>8.0</v>
      </c>
      <c r="G667" s="4">
        <f t="shared" si="46"/>
        <v>0.1666666667</v>
      </c>
      <c r="H667" s="4">
        <v>225.0</v>
      </c>
      <c r="I667" s="116">
        <f t="shared" si="47"/>
        <v>0.00000072</v>
      </c>
      <c r="J667" s="4">
        <v>262.5</v>
      </c>
      <c r="K667" s="4">
        <v>0.237</v>
      </c>
      <c r="L667" s="4">
        <v>0.9</v>
      </c>
      <c r="M667" s="43">
        <f t="shared" si="48"/>
        <v>0.0052</v>
      </c>
    </row>
    <row r="668">
      <c r="A668" s="37" t="s">
        <v>130</v>
      </c>
      <c r="B668" s="9">
        <f t="shared" si="49"/>
        <v>-0.00001352811507</v>
      </c>
      <c r="C668" s="37" t="s">
        <v>131</v>
      </c>
      <c r="D668" s="36">
        <f t="shared" si="50"/>
        <v>0.6</v>
      </c>
      <c r="E668" s="4">
        <f>A!$B$2*M668</f>
        <v>3.206518571</v>
      </c>
      <c r="F668" s="4">
        <v>8.0</v>
      </c>
      <c r="G668" s="4">
        <f t="shared" si="46"/>
        <v>0.1666666667</v>
      </c>
      <c r="H668" s="4">
        <v>225.0</v>
      </c>
      <c r="I668" s="116">
        <f t="shared" si="47"/>
        <v>0.00000072</v>
      </c>
      <c r="J668" s="4">
        <v>262.5</v>
      </c>
      <c r="K668" s="4">
        <v>0.237</v>
      </c>
      <c r="L668" s="4">
        <v>0.9</v>
      </c>
      <c r="M668" s="43">
        <f t="shared" si="48"/>
        <v>0.0052</v>
      </c>
    </row>
    <row r="669">
      <c r="A669" s="37" t="s">
        <v>132</v>
      </c>
      <c r="B669" s="9">
        <f t="shared" si="49"/>
        <v>-0.00001449440878</v>
      </c>
      <c r="C669" s="37" t="s">
        <v>133</v>
      </c>
      <c r="D669" s="36">
        <f t="shared" si="50"/>
        <v>0.6</v>
      </c>
      <c r="E669" s="4">
        <f>A!$B$2*M669</f>
        <v>3.206518571</v>
      </c>
      <c r="F669" s="4">
        <v>8.0</v>
      </c>
      <c r="G669" s="4">
        <f t="shared" si="46"/>
        <v>0.1666666667</v>
      </c>
      <c r="H669" s="4">
        <v>225.0</v>
      </c>
      <c r="I669" s="116">
        <f t="shared" si="47"/>
        <v>0.00000072</v>
      </c>
      <c r="J669" s="4">
        <v>262.5</v>
      </c>
      <c r="K669" s="4">
        <v>0.237</v>
      </c>
      <c r="L669" s="4">
        <v>0.9</v>
      </c>
      <c r="M669" s="43">
        <f t="shared" si="48"/>
        <v>0.0052</v>
      </c>
    </row>
    <row r="670">
      <c r="A670" s="26"/>
      <c r="C670" s="26"/>
      <c r="I670" s="27"/>
    </row>
    <row r="671">
      <c r="A671" s="4" t="s">
        <v>672</v>
      </c>
      <c r="C671" s="26"/>
      <c r="I671" s="27"/>
    </row>
    <row r="672">
      <c r="A672" s="26"/>
      <c r="C672" s="26"/>
      <c r="I672" s="27"/>
    </row>
    <row r="673">
      <c r="A673" s="4" t="s">
        <v>673</v>
      </c>
      <c r="C673" s="26"/>
      <c r="I673" s="27"/>
    </row>
    <row r="674">
      <c r="A674" s="26"/>
      <c r="C674" s="26"/>
      <c r="I674" s="27"/>
    </row>
    <row r="675">
      <c r="A675" s="4" t="s">
        <v>674</v>
      </c>
      <c r="C675" s="26"/>
      <c r="I675" s="27"/>
    </row>
    <row r="676">
      <c r="A676" s="26"/>
      <c r="C676" s="26"/>
      <c r="I676" s="27"/>
    </row>
    <row r="677">
      <c r="A677" s="26"/>
      <c r="C677" s="26"/>
      <c r="I677" s="27"/>
    </row>
    <row r="678">
      <c r="A678" s="26"/>
      <c r="C678" s="26"/>
      <c r="I678" s="27"/>
    </row>
    <row r="679">
      <c r="A679" s="26"/>
      <c r="C679" s="26"/>
      <c r="I679" s="27"/>
    </row>
    <row r="680">
      <c r="A680" s="26"/>
      <c r="C680" s="26"/>
      <c r="I680" s="27"/>
    </row>
    <row r="681">
      <c r="A681" s="26"/>
      <c r="C681" s="26"/>
      <c r="I681" s="27"/>
    </row>
    <row r="682">
      <c r="A682" s="26"/>
      <c r="C682" s="26"/>
      <c r="I682" s="27"/>
    </row>
    <row r="683">
      <c r="A683" s="26"/>
      <c r="C683" s="26"/>
      <c r="I683" s="27"/>
    </row>
    <row r="684">
      <c r="A684" s="26"/>
      <c r="C684" s="26"/>
      <c r="I684" s="27"/>
    </row>
    <row r="685">
      <c r="A685" s="26"/>
      <c r="C685" s="26"/>
      <c r="I685" s="27"/>
    </row>
    <row r="686">
      <c r="A686" s="26"/>
      <c r="C686" s="26"/>
      <c r="I686" s="27"/>
    </row>
    <row r="687">
      <c r="A687" s="26"/>
      <c r="C687" s="26"/>
      <c r="I687" s="27"/>
    </row>
    <row r="688">
      <c r="A688" s="26"/>
      <c r="C688" s="26"/>
      <c r="I688" s="27"/>
    </row>
    <row r="689">
      <c r="A689" s="26"/>
      <c r="C689" s="26"/>
      <c r="I689" s="27"/>
    </row>
    <row r="690">
      <c r="A690" s="26"/>
      <c r="C690" s="26"/>
      <c r="I690" s="27"/>
    </row>
    <row r="691">
      <c r="A691" s="26"/>
      <c r="C691" s="26"/>
      <c r="I691" s="27"/>
    </row>
    <row r="692">
      <c r="A692" s="26"/>
      <c r="C692" s="26"/>
      <c r="I692" s="27"/>
    </row>
    <row r="693">
      <c r="A693" s="26"/>
      <c r="C693" s="26"/>
      <c r="I693" s="27"/>
    </row>
    <row r="694">
      <c r="A694" s="26"/>
      <c r="C694" s="26"/>
      <c r="I694" s="27"/>
    </row>
    <row r="695">
      <c r="A695" s="26"/>
      <c r="C695" s="26"/>
      <c r="I695" s="27"/>
    </row>
    <row r="696">
      <c r="A696" s="26"/>
      <c r="C696" s="26"/>
      <c r="I696" s="27"/>
    </row>
    <row r="697">
      <c r="A697" s="26"/>
      <c r="C697" s="26"/>
      <c r="I697" s="27"/>
    </row>
    <row r="698">
      <c r="A698" s="26"/>
      <c r="C698" s="26"/>
      <c r="I698" s="27"/>
    </row>
    <row r="699">
      <c r="A699" s="26"/>
      <c r="C699" s="26"/>
      <c r="I699" s="27"/>
    </row>
    <row r="700">
      <c r="A700" s="26"/>
      <c r="C700" s="26"/>
      <c r="I700" s="27"/>
    </row>
    <row r="701">
      <c r="A701" s="26"/>
      <c r="C701" s="26"/>
      <c r="I701" s="27"/>
    </row>
    <row r="702">
      <c r="A702" s="26"/>
      <c r="C702" s="26"/>
      <c r="I702" s="27"/>
    </row>
    <row r="703">
      <c r="A703" s="26"/>
      <c r="C703" s="26"/>
      <c r="I703" s="27"/>
    </row>
    <row r="704">
      <c r="A704" s="26"/>
      <c r="C704" s="26"/>
      <c r="I704" s="27"/>
    </row>
    <row r="705">
      <c r="A705" s="26"/>
      <c r="C705" s="26"/>
      <c r="I705" s="27"/>
    </row>
    <row r="706">
      <c r="A706" s="26"/>
      <c r="C706" s="26"/>
      <c r="I706" s="27"/>
    </row>
    <row r="707">
      <c r="A707" s="26"/>
      <c r="C707" s="26"/>
      <c r="I707" s="27"/>
    </row>
    <row r="708">
      <c r="A708" s="26"/>
      <c r="C708" s="26"/>
      <c r="I708" s="27"/>
    </row>
    <row r="709">
      <c r="A709" s="26"/>
      <c r="C709" s="26"/>
      <c r="I709" s="27"/>
    </row>
    <row r="710">
      <c r="A710" s="26"/>
      <c r="C710" s="26"/>
      <c r="I710" s="27"/>
    </row>
    <row r="711">
      <c r="A711" s="26"/>
      <c r="C711" s="26"/>
      <c r="I711" s="27"/>
    </row>
    <row r="712">
      <c r="A712" s="26"/>
      <c r="C712" s="26"/>
      <c r="I712" s="27"/>
    </row>
    <row r="713">
      <c r="A713" s="26"/>
      <c r="C713" s="26"/>
      <c r="I713" s="27"/>
    </row>
    <row r="714">
      <c r="A714" s="26"/>
      <c r="C714" s="26"/>
      <c r="I714" s="27"/>
    </row>
    <row r="715">
      <c r="A715" s="26"/>
      <c r="C715" s="26"/>
      <c r="I715" s="27"/>
    </row>
    <row r="716">
      <c r="A716" s="26"/>
      <c r="C716" s="26"/>
      <c r="I716" s="27"/>
    </row>
    <row r="717">
      <c r="A717" s="26"/>
      <c r="C717" s="26"/>
      <c r="I717" s="27"/>
    </row>
    <row r="718">
      <c r="A718" s="26"/>
      <c r="C718" s="26"/>
      <c r="I718" s="27"/>
    </row>
    <row r="719">
      <c r="A719" s="26"/>
      <c r="C719" s="26"/>
      <c r="I719" s="27"/>
    </row>
    <row r="720">
      <c r="A720" s="26"/>
      <c r="C720" s="26"/>
      <c r="I720" s="27"/>
    </row>
    <row r="721">
      <c r="A721" s="26"/>
      <c r="C721" s="26"/>
      <c r="I721" s="27"/>
    </row>
    <row r="722">
      <c r="A722" s="26"/>
      <c r="C722" s="26"/>
      <c r="I722" s="27"/>
    </row>
    <row r="723">
      <c r="A723" s="26"/>
      <c r="C723" s="26"/>
      <c r="I723" s="27"/>
    </row>
    <row r="724">
      <c r="A724" s="26"/>
      <c r="C724" s="26"/>
      <c r="I724" s="27"/>
    </row>
    <row r="725">
      <c r="A725" s="26"/>
      <c r="C725" s="26"/>
      <c r="I725" s="27"/>
    </row>
    <row r="726">
      <c r="A726" s="26"/>
      <c r="C726" s="26"/>
      <c r="I726" s="27"/>
    </row>
    <row r="727">
      <c r="A727" s="26"/>
      <c r="C727" s="26"/>
      <c r="I727" s="27"/>
    </row>
    <row r="728">
      <c r="A728" s="26"/>
      <c r="C728" s="26"/>
      <c r="I728" s="27"/>
    </row>
    <row r="729">
      <c r="A729" s="26"/>
      <c r="C729" s="26"/>
      <c r="I729" s="27"/>
    </row>
    <row r="730">
      <c r="A730" s="26"/>
      <c r="C730" s="26"/>
    </row>
    <row r="731">
      <c r="A731" s="26"/>
      <c r="C731" s="26"/>
    </row>
    <row r="732">
      <c r="A732" s="26"/>
      <c r="C732" s="26"/>
    </row>
    <row r="733">
      <c r="A733" s="26"/>
      <c r="C733" s="26"/>
    </row>
    <row r="734">
      <c r="A734" s="26"/>
      <c r="C734" s="26"/>
    </row>
    <row r="735">
      <c r="A735" s="26"/>
      <c r="C735" s="26"/>
    </row>
    <row r="736">
      <c r="A736" s="26"/>
      <c r="C736" s="26"/>
    </row>
    <row r="737">
      <c r="A737" s="26"/>
      <c r="C737" s="26"/>
    </row>
    <row r="738">
      <c r="A738" s="26"/>
      <c r="C738" s="26"/>
    </row>
    <row r="739">
      <c r="A739" s="26"/>
      <c r="C739" s="26"/>
    </row>
    <row r="740">
      <c r="A740" s="26"/>
      <c r="C740" s="26"/>
    </row>
    <row r="741">
      <c r="A741" s="26"/>
      <c r="C741" s="26"/>
    </row>
    <row r="742">
      <c r="A742" s="26"/>
      <c r="C742" s="26"/>
    </row>
    <row r="743">
      <c r="A743" s="26"/>
      <c r="C743" s="26"/>
    </row>
    <row r="744">
      <c r="A744" s="26"/>
      <c r="C744" s="26"/>
    </row>
    <row r="745">
      <c r="A745" s="26"/>
      <c r="C745" s="26"/>
    </row>
    <row r="746">
      <c r="A746" s="26"/>
      <c r="C746" s="26"/>
    </row>
    <row r="747">
      <c r="A747" s="26"/>
      <c r="C747" s="26"/>
    </row>
    <row r="748">
      <c r="A748" s="26"/>
      <c r="C748" s="26"/>
    </row>
    <row r="749">
      <c r="A749" s="26"/>
      <c r="C749" s="26"/>
    </row>
    <row r="750">
      <c r="A750" s="26"/>
      <c r="C750" s="26"/>
    </row>
    <row r="751">
      <c r="A751" s="26"/>
      <c r="C751" s="26"/>
    </row>
    <row r="752">
      <c r="A752" s="26"/>
      <c r="C752" s="26"/>
    </row>
    <row r="753">
      <c r="A753" s="26"/>
      <c r="C753" s="26"/>
    </row>
    <row r="754">
      <c r="A754" s="26"/>
      <c r="C754" s="26"/>
    </row>
    <row r="755">
      <c r="A755" s="26"/>
      <c r="C755" s="26"/>
    </row>
    <row r="756">
      <c r="A756" s="26"/>
      <c r="C756" s="26"/>
    </row>
    <row r="757">
      <c r="A757" s="26"/>
      <c r="C757" s="26"/>
    </row>
    <row r="758">
      <c r="A758" s="26"/>
      <c r="C758" s="26"/>
    </row>
    <row r="759">
      <c r="A759" s="26"/>
      <c r="C759" s="26"/>
    </row>
    <row r="760">
      <c r="A760" s="26"/>
      <c r="C760" s="26"/>
    </row>
    <row r="761">
      <c r="A761" s="26"/>
      <c r="C761" s="26"/>
    </row>
    <row r="762">
      <c r="A762" s="26"/>
      <c r="C762" s="26"/>
    </row>
    <row r="763">
      <c r="A763" s="26"/>
      <c r="C763" s="26"/>
    </row>
    <row r="764">
      <c r="A764" s="26"/>
      <c r="C764" s="26"/>
    </row>
    <row r="765">
      <c r="A765" s="26"/>
      <c r="C765" s="26"/>
    </row>
    <row r="766">
      <c r="A766" s="26"/>
      <c r="C766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8.75"/>
    <col customWidth="1" min="3" max="3" width="9.13"/>
    <col customWidth="1" min="5" max="5" width="11.0"/>
    <col customWidth="1" min="6" max="6" width="10.75"/>
    <col customWidth="1" min="7" max="7" width="14.0"/>
    <col customWidth="1" min="8" max="9" width="13.88"/>
    <col customWidth="1" min="12" max="12" width="20.5"/>
  </cols>
  <sheetData>
    <row r="1">
      <c r="A1" s="117" t="s">
        <v>675</v>
      </c>
      <c r="G1" s="30"/>
    </row>
    <row r="2">
      <c r="A2" s="33"/>
      <c r="G2" s="30"/>
    </row>
    <row r="3">
      <c r="A3" s="34" t="s">
        <v>78</v>
      </c>
      <c r="B3" s="25">
        <f>5/60</f>
        <v>0.08333333333</v>
      </c>
      <c r="G3" s="30"/>
    </row>
    <row r="4">
      <c r="A4" s="34" t="s">
        <v>79</v>
      </c>
      <c r="B4" s="24">
        <f>241.4/1000</f>
        <v>0.2414</v>
      </c>
      <c r="G4" s="30"/>
    </row>
    <row r="5">
      <c r="G5" s="30"/>
    </row>
    <row r="6">
      <c r="D6" s="36"/>
      <c r="E6" s="12" t="s">
        <v>92</v>
      </c>
      <c r="K6" s="4" t="s">
        <v>676</v>
      </c>
    </row>
    <row r="7">
      <c r="A7" s="37" t="s">
        <v>93</v>
      </c>
      <c r="C7" s="37" t="s">
        <v>94</v>
      </c>
      <c r="D7" s="36"/>
      <c r="E7" s="38" t="s">
        <v>95</v>
      </c>
      <c r="F7" s="39" t="s">
        <v>96</v>
      </c>
      <c r="G7" s="40" t="s">
        <v>97</v>
      </c>
      <c r="H7" s="4" t="s">
        <v>98</v>
      </c>
      <c r="I7" s="4" t="s">
        <v>99</v>
      </c>
      <c r="J7" s="5"/>
      <c r="K7" s="41">
        <f>SUM(F13:F138)</f>
        <v>2.1</v>
      </c>
      <c r="L7" s="5"/>
    </row>
    <row r="8">
      <c r="A8" s="37" t="s">
        <v>102</v>
      </c>
      <c r="B8" s="16">
        <v>0.0</v>
      </c>
      <c r="C8" s="37" t="s">
        <v>103</v>
      </c>
      <c r="D8" s="42">
        <v>0.6</v>
      </c>
      <c r="E8" s="43">
        <f t="shared" ref="E8:E12" si="1">$B$4</f>
        <v>0.2414</v>
      </c>
      <c r="F8" s="39">
        <f t="shared" ref="F8:F139" si="2">$B$3/5</f>
        <v>0.01666666667</v>
      </c>
      <c r="G8" s="40">
        <f t="shared" ref="G8:G139" si="3">0.5/3</f>
        <v>0.1666666667</v>
      </c>
      <c r="H8" s="4">
        <f>A!$B$3 * 3</f>
        <v>224.9868</v>
      </c>
      <c r="I8" s="4">
        <f>A!$B$2*E8</f>
        <v>148.8564583</v>
      </c>
    </row>
    <row r="9">
      <c r="A9" s="37" t="s">
        <v>104</v>
      </c>
      <c r="B9" s="9">
        <f>B8+F8*(D8*I8-(A!$B$4*(G8+B8/H8)^(1/2)))</f>
        <v>1.434131477</v>
      </c>
      <c r="C9" s="37" t="s">
        <v>105</v>
      </c>
      <c r="D9" s="36">
        <f>D8+(F8*B8*(A!$B$8-D8)/(A!$B$12*A!$B$10))</f>
        <v>0.6</v>
      </c>
      <c r="E9" s="43">
        <f t="shared" si="1"/>
        <v>0.2414</v>
      </c>
      <c r="F9" s="39">
        <f t="shared" si="2"/>
        <v>0.01666666667</v>
      </c>
      <c r="G9" s="40">
        <f t="shared" si="3"/>
        <v>0.1666666667</v>
      </c>
      <c r="H9" s="4">
        <f>A!$B$3 * 3</f>
        <v>224.9868</v>
      </c>
      <c r="I9" s="4">
        <f>A!$B$2*E9</f>
        <v>148.8564583</v>
      </c>
    </row>
    <row r="10">
      <c r="A10" s="37" t="s">
        <v>106</v>
      </c>
      <c r="B10" s="9">
        <f>B9+F9*(D9*I9-(A!$B$4*(G9+B9/H9)^(1/2)))</f>
        <v>2.867231804</v>
      </c>
      <c r="C10" s="37" t="s">
        <v>107</v>
      </c>
      <c r="D10" s="36">
        <f>D9+(F9*B9*(A!$B$8-D9)/(A!$B$12*A!$B$10))</f>
        <v>0.6001152258</v>
      </c>
      <c r="E10" s="43">
        <f t="shared" si="1"/>
        <v>0.2414</v>
      </c>
      <c r="F10" s="39">
        <f t="shared" si="2"/>
        <v>0.01666666667</v>
      </c>
      <c r="G10" s="40">
        <f t="shared" si="3"/>
        <v>0.1666666667</v>
      </c>
      <c r="H10" s="4">
        <f>A!$B$3 * 3</f>
        <v>224.9868</v>
      </c>
      <c r="I10" s="4">
        <f>A!$B$2*E10</f>
        <v>148.8564583</v>
      </c>
    </row>
    <row r="11">
      <c r="A11" s="37" t="s">
        <v>108</v>
      </c>
      <c r="B11" s="9">
        <f>B10+F10*(D10*I10-(A!$B$4*(G10+B10/H10)^(1/2)))</f>
        <v>4.299606393</v>
      </c>
      <c r="C11" s="37" t="s">
        <v>109</v>
      </c>
      <c r="D11" s="36">
        <f>D10+(F10*B10*(A!$B$8-D10)/(A!$B$12*A!$B$10))</f>
        <v>0.6003455061</v>
      </c>
      <c r="E11" s="43">
        <f t="shared" si="1"/>
        <v>0.2414</v>
      </c>
      <c r="F11" s="39">
        <f t="shared" si="2"/>
        <v>0.01666666667</v>
      </c>
      <c r="G11" s="40">
        <f t="shared" si="3"/>
        <v>0.1666666667</v>
      </c>
      <c r="H11" s="4">
        <f>A!$B$3 * 3</f>
        <v>224.9868</v>
      </c>
      <c r="I11" s="4">
        <f>A!$B$2*E11</f>
        <v>148.8564583</v>
      </c>
    </row>
    <row r="12">
      <c r="A12" s="37" t="s">
        <v>110</v>
      </c>
      <c r="B12" s="9">
        <f>B11+F11*(D11*I11-(A!$B$4*(G11+B11/H11)^(1/2)))</f>
        <v>5.731558991</v>
      </c>
      <c r="C12" s="37" t="s">
        <v>111</v>
      </c>
      <c r="D12" s="36">
        <f>D11+(F11*B11*(A!$B$8-D11)/(A!$B$12*A!$B$10))</f>
        <v>0.6006905617</v>
      </c>
      <c r="E12" s="43">
        <f t="shared" si="1"/>
        <v>0.2414</v>
      </c>
      <c r="F12" s="39">
        <f t="shared" si="2"/>
        <v>0.01666666667</v>
      </c>
      <c r="G12" s="40">
        <f t="shared" si="3"/>
        <v>0.1666666667</v>
      </c>
      <c r="H12" s="4">
        <f>A!$B$3 * 3</f>
        <v>224.9868</v>
      </c>
      <c r="I12" s="4">
        <f>A!$B$2*E12</f>
        <v>148.8564583</v>
      </c>
    </row>
    <row r="13">
      <c r="A13" s="37" t="s">
        <v>112</v>
      </c>
      <c r="B13" s="44">
        <f>B12+F12*(D12*I12-(A!$B$4*(G12+B12/H12)^(1/2)))</f>
        <v>7.163391513</v>
      </c>
      <c r="C13" s="37" t="s">
        <v>113</v>
      </c>
      <c r="D13" s="36">
        <f>D12+(F12*B12*(A!$B$8-D12)/(A!$B$12*A!$B$10))</f>
        <v>0.6011500058</v>
      </c>
      <c r="E13" s="19">
        <v>0.0</v>
      </c>
      <c r="F13" s="63">
        <f t="shared" si="2"/>
        <v>0.01666666667</v>
      </c>
      <c r="G13" s="40">
        <f t="shared" si="3"/>
        <v>0.1666666667</v>
      </c>
      <c r="H13" s="4">
        <f>A!$B$3 * 3</f>
        <v>224.9868</v>
      </c>
      <c r="I13" s="4">
        <f>A!$B$2*E13</f>
        <v>0</v>
      </c>
    </row>
    <row r="14">
      <c r="A14" s="37" t="s">
        <v>114</v>
      </c>
      <c r="B14" s="9">
        <f>B13+F13*(D13*I13-(A!$B$4*(G13+B13/H13)^(1/2)))</f>
        <v>7.103986189</v>
      </c>
      <c r="C14" s="37" t="s">
        <v>115</v>
      </c>
      <c r="D14" s="36">
        <f>D13+(F13*B13*(A!$B$8-D13)/(A!$B$12*A!$B$10))</f>
        <v>0.6017233448</v>
      </c>
      <c r="E14" s="19">
        <v>0.0</v>
      </c>
      <c r="F14" s="63">
        <f t="shared" si="2"/>
        <v>0.01666666667</v>
      </c>
      <c r="G14" s="40">
        <f t="shared" si="3"/>
        <v>0.1666666667</v>
      </c>
      <c r="H14" s="4">
        <f>A!$B$3 * 3</f>
        <v>224.9868</v>
      </c>
      <c r="I14" s="4">
        <f>A!$B$2*E14</f>
        <v>0</v>
      </c>
    </row>
    <row r="15">
      <c r="A15" s="37" t="s">
        <v>116</v>
      </c>
      <c r="B15" s="9">
        <f>B14+F14*(D14*I14-(A!$B$4*(G14+B14/H14)^(1/2)))</f>
        <v>7.044620387</v>
      </c>
      <c r="C15" s="37" t="s">
        <v>117</v>
      </c>
      <c r="D15" s="36">
        <f>D14+(F14*B14*(A!$B$8-D14)/(A!$B$12*A!$B$10))</f>
        <v>0.6022908383</v>
      </c>
      <c r="E15" s="19">
        <v>0.0</v>
      </c>
      <c r="F15" s="63">
        <f t="shared" si="2"/>
        <v>0.01666666667</v>
      </c>
      <c r="G15" s="40">
        <f t="shared" si="3"/>
        <v>0.1666666667</v>
      </c>
      <c r="H15" s="4">
        <f>A!$B$3 * 3</f>
        <v>224.9868</v>
      </c>
      <c r="I15" s="4">
        <f>A!$B$2*E15</f>
        <v>0</v>
      </c>
    </row>
    <row r="16">
      <c r="A16" s="37" t="s">
        <v>118</v>
      </c>
      <c r="B16" s="9">
        <f>B15+F15*(D15*I15-(A!$B$4*(G15+B15/H15)^(1/2)))</f>
        <v>6.985294106</v>
      </c>
      <c r="C16" s="37" t="s">
        <v>119</v>
      </c>
      <c r="D16" s="36">
        <f>D15+(F15*B15*(A!$B$8-D15)/(A!$B$12*A!$B$10))</f>
        <v>0.6028525188</v>
      </c>
      <c r="E16" s="19">
        <v>0.0</v>
      </c>
      <c r="F16" s="63">
        <f t="shared" si="2"/>
        <v>0.01666666667</v>
      </c>
      <c r="G16" s="40">
        <f t="shared" si="3"/>
        <v>0.1666666667</v>
      </c>
      <c r="H16" s="4">
        <f>A!$B$3 * 3</f>
        <v>224.9868</v>
      </c>
      <c r="I16" s="4">
        <f>A!$B$2*E16</f>
        <v>0</v>
      </c>
    </row>
    <row r="17">
      <c r="A17" s="37" t="s">
        <v>120</v>
      </c>
      <c r="B17" s="9">
        <f>B16+F16*(D16*I16-(A!$B$4*(G16+B16/H16)^(1/2)))</f>
        <v>6.926007347</v>
      </c>
      <c r="C17" s="37" t="s">
        <v>121</v>
      </c>
      <c r="D17" s="36">
        <f>D16+(F16*B16*(A!$B$8-D16)/(A!$B$12*A!$B$10))</f>
        <v>0.6034084183</v>
      </c>
      <c r="E17" s="19">
        <v>0.0</v>
      </c>
      <c r="F17" s="63">
        <f t="shared" si="2"/>
        <v>0.01666666667</v>
      </c>
      <c r="G17" s="40">
        <f t="shared" si="3"/>
        <v>0.1666666667</v>
      </c>
      <c r="H17" s="4">
        <f>A!$B$3 * 3</f>
        <v>224.9868</v>
      </c>
      <c r="I17" s="4">
        <f>A!$B$2*E17</f>
        <v>0</v>
      </c>
    </row>
    <row r="18">
      <c r="A18" s="37" t="s">
        <v>122</v>
      </c>
      <c r="B18" s="9">
        <f>B17+F17*(D17*I17-(A!$B$4*(G17+B17/H17)^(1/2)))</f>
        <v>6.866760109</v>
      </c>
      <c r="C18" s="37" t="s">
        <v>123</v>
      </c>
      <c r="D18" s="36">
        <f>D17+(F17*B17*(A!$B$8-D17)/(A!$B$12*A!$B$10))</f>
        <v>0.6039585685</v>
      </c>
      <c r="E18" s="19">
        <v>0.0</v>
      </c>
      <c r="F18" s="63">
        <f t="shared" si="2"/>
        <v>0.01666666667</v>
      </c>
      <c r="G18" s="40">
        <f t="shared" si="3"/>
        <v>0.1666666667</v>
      </c>
      <c r="H18" s="4">
        <f>A!$B$3 * 3</f>
        <v>224.9868</v>
      </c>
      <c r="I18" s="4">
        <f>A!$B$2*E18</f>
        <v>0</v>
      </c>
    </row>
    <row r="19">
      <c r="A19" s="37" t="s">
        <v>124</v>
      </c>
      <c r="B19" s="9">
        <f>B18+F18*(D18*I18-(A!$B$4*(G18+B18/H18)^(1/2)))</f>
        <v>6.807552393</v>
      </c>
      <c r="C19" s="37" t="s">
        <v>125</v>
      </c>
      <c r="D19" s="36">
        <f>D18+(F18*B18*(A!$B$8-D18)/(A!$B$12*A!$B$10))</f>
        <v>0.6045030008</v>
      </c>
      <c r="E19" s="19">
        <v>0.0</v>
      </c>
      <c r="F19" s="63">
        <f t="shared" si="2"/>
        <v>0.01666666667</v>
      </c>
      <c r="G19" s="40">
        <f t="shared" si="3"/>
        <v>0.1666666667</v>
      </c>
      <c r="H19" s="4">
        <f>A!$B$3 * 3</f>
        <v>224.9868</v>
      </c>
      <c r="I19" s="4">
        <f>A!$B$2*E19</f>
        <v>0</v>
      </c>
    </row>
    <row r="20">
      <c r="A20" s="37" t="s">
        <v>126</v>
      </c>
      <c r="B20" s="9">
        <f>B19+F19*(D19*I19-(A!$B$4*(G19+B19/H19)^(1/2)))</f>
        <v>6.748384199</v>
      </c>
      <c r="C20" s="37" t="s">
        <v>127</v>
      </c>
      <c r="D20" s="36">
        <f>D19+(F19*B19*(A!$B$8-D19)/(A!$B$12*A!$B$10))</f>
        <v>0.6050417463</v>
      </c>
      <c r="E20" s="19">
        <v>0.0</v>
      </c>
      <c r="F20" s="63">
        <f t="shared" si="2"/>
        <v>0.01666666667</v>
      </c>
      <c r="G20" s="40">
        <f t="shared" si="3"/>
        <v>0.1666666667</v>
      </c>
      <c r="H20" s="4">
        <f>A!$B$3 * 3</f>
        <v>224.9868</v>
      </c>
      <c r="I20" s="4">
        <f>A!$B$2*E20</f>
        <v>0</v>
      </c>
    </row>
    <row r="21">
      <c r="A21" s="37" t="s">
        <v>128</v>
      </c>
      <c r="B21" s="9">
        <f>B20+F20*(D20*I20-(A!$B$4*(G20+B20/H20)^(1/2)))</f>
        <v>6.689255527</v>
      </c>
      <c r="C21" s="37" t="s">
        <v>129</v>
      </c>
      <c r="D21" s="36">
        <f>D20+(F20*B20*(A!$B$8-D20)/(A!$B$12*A!$B$10))</f>
        <v>0.6055748355</v>
      </c>
      <c r="E21" s="19">
        <v>0.0</v>
      </c>
      <c r="F21" s="63">
        <f t="shared" si="2"/>
        <v>0.01666666667</v>
      </c>
      <c r="G21" s="40">
        <f t="shared" si="3"/>
        <v>0.1666666667</v>
      </c>
      <c r="H21" s="4">
        <f>A!$B$3 * 3</f>
        <v>224.9868</v>
      </c>
      <c r="I21" s="4">
        <f>A!$B$2*E21</f>
        <v>0</v>
      </c>
    </row>
    <row r="22">
      <c r="A22" s="37" t="s">
        <v>130</v>
      </c>
      <c r="B22" s="9">
        <f>B21+F21*(D21*I21-(A!$B$4*(G21+B21/H21)^(1/2)))</f>
        <v>6.630166376</v>
      </c>
      <c r="C22" s="37" t="s">
        <v>131</v>
      </c>
      <c r="D22" s="36">
        <f>D21+(F21*B21*(A!$B$8-D21)/(A!$B$12*A!$B$10))</f>
        <v>0.6061022988</v>
      </c>
      <c r="E22" s="19">
        <v>0.0</v>
      </c>
      <c r="F22" s="63">
        <f t="shared" si="2"/>
        <v>0.01666666667</v>
      </c>
      <c r="G22" s="40">
        <f t="shared" si="3"/>
        <v>0.1666666667</v>
      </c>
      <c r="H22" s="4">
        <f>A!$B$3 * 3</f>
        <v>224.9868</v>
      </c>
      <c r="I22" s="4">
        <f>A!$B$2*E22</f>
        <v>0</v>
      </c>
    </row>
    <row r="23">
      <c r="A23" s="37" t="s">
        <v>132</v>
      </c>
      <c r="B23" s="9">
        <f>B22+F22*(D22*I22-(A!$B$4*(G22+B22/H22)^(1/2)))</f>
        <v>6.571116747</v>
      </c>
      <c r="C23" s="37" t="s">
        <v>133</v>
      </c>
      <c r="D23" s="36">
        <f>D22+(F22*B22*(A!$B$8-D22)/(A!$B$12*A!$B$10))</f>
        <v>0.6066241662</v>
      </c>
      <c r="E23" s="19">
        <v>0.0</v>
      </c>
      <c r="F23" s="63">
        <f t="shared" si="2"/>
        <v>0.01666666667</v>
      </c>
      <c r="G23" s="40">
        <f t="shared" si="3"/>
        <v>0.1666666667</v>
      </c>
      <c r="H23" s="4">
        <f>A!$B$3 * 3</f>
        <v>224.9868</v>
      </c>
      <c r="I23" s="4">
        <f>A!$B$2*E23</f>
        <v>0</v>
      </c>
    </row>
    <row r="24">
      <c r="A24" s="37" t="s">
        <v>134</v>
      </c>
      <c r="B24" s="9">
        <f>B23+F23*(D23*I23-(A!$B$4*(G23+B23/H23)^(1/2)))</f>
        <v>6.512106639</v>
      </c>
      <c r="C24" s="37" t="s">
        <v>135</v>
      </c>
      <c r="D24" s="36">
        <f>D23+(F23*B23*(A!$B$8-D23)/(A!$B$12*A!$B$10))</f>
        <v>0.6071404673</v>
      </c>
      <c r="E24" s="19">
        <v>0.0</v>
      </c>
      <c r="F24" s="63">
        <f t="shared" si="2"/>
        <v>0.01666666667</v>
      </c>
      <c r="G24" s="40">
        <f t="shared" si="3"/>
        <v>0.1666666667</v>
      </c>
      <c r="H24" s="4">
        <f>A!$B$3 * 3</f>
        <v>224.9868</v>
      </c>
      <c r="I24" s="4">
        <f>A!$B$2*E24</f>
        <v>0</v>
      </c>
    </row>
    <row r="25">
      <c r="A25" s="37" t="s">
        <v>136</v>
      </c>
      <c r="B25" s="9">
        <f>B24+F24*(D24*I24-(A!$B$4*(G24+B24/H24)^(1/2)))</f>
        <v>6.453136054</v>
      </c>
      <c r="C25" s="37" t="s">
        <v>137</v>
      </c>
      <c r="D25" s="36">
        <f>D24+(F24*B24*(A!$B$8-D24)/(A!$B$12*A!$B$10))</f>
        <v>0.6076512314</v>
      </c>
      <c r="E25" s="19">
        <v>0.0</v>
      </c>
      <c r="F25" s="63">
        <f t="shared" si="2"/>
        <v>0.01666666667</v>
      </c>
      <c r="G25" s="40">
        <f t="shared" si="3"/>
        <v>0.1666666667</v>
      </c>
      <c r="H25" s="4">
        <f>A!$B$3 * 3</f>
        <v>224.9868</v>
      </c>
      <c r="I25" s="4">
        <f>A!$B$2*E25</f>
        <v>0</v>
      </c>
    </row>
    <row r="26">
      <c r="A26" s="37" t="s">
        <v>138</v>
      </c>
      <c r="B26" s="9">
        <f>B25+F25*(D25*I25-(A!$B$4*(G25+B25/H25)^(1/2)))</f>
        <v>6.39420499</v>
      </c>
      <c r="C26" s="37" t="s">
        <v>139</v>
      </c>
      <c r="D26" s="36">
        <f>D25+(F25*B25*(A!$B$8-D25)/(A!$B$12*A!$B$10))</f>
        <v>0.6081564876</v>
      </c>
      <c r="E26" s="19">
        <v>0.0</v>
      </c>
      <c r="F26" s="63">
        <f t="shared" si="2"/>
        <v>0.01666666667</v>
      </c>
      <c r="G26" s="40">
        <f t="shared" si="3"/>
        <v>0.1666666667</v>
      </c>
      <c r="H26" s="4">
        <f>A!$B$3 * 3</f>
        <v>224.9868</v>
      </c>
      <c r="I26" s="4">
        <f>A!$B$2*E26</f>
        <v>0</v>
      </c>
    </row>
    <row r="27">
      <c r="A27" s="37" t="s">
        <v>140</v>
      </c>
      <c r="B27" s="9">
        <f>B26+F26*(D26*I26-(A!$B$4*(G26+B26/H26)^(1/2)))</f>
        <v>6.335313448</v>
      </c>
      <c r="C27" s="37" t="s">
        <v>141</v>
      </c>
      <c r="D27" s="36">
        <f>D26+(F26*B26*(A!$B$8-D26)/(A!$B$12*A!$B$10))</f>
        <v>0.6086562644</v>
      </c>
      <c r="E27" s="19">
        <v>0.0</v>
      </c>
      <c r="F27" s="63">
        <f t="shared" si="2"/>
        <v>0.01666666667</v>
      </c>
      <c r="G27" s="40">
        <f t="shared" si="3"/>
        <v>0.1666666667</v>
      </c>
      <c r="H27" s="4">
        <f>A!$B$3 * 3</f>
        <v>224.9868</v>
      </c>
      <c r="I27" s="4">
        <f>A!$B$2*E27</f>
        <v>0</v>
      </c>
    </row>
    <row r="28">
      <c r="A28" s="37" t="s">
        <v>142</v>
      </c>
      <c r="B28" s="9">
        <f>B27+F27*(D27*I27-(A!$B$4*(G27+B27/H27)^(1/2)))</f>
        <v>6.276461427</v>
      </c>
      <c r="C28" s="37" t="s">
        <v>143</v>
      </c>
      <c r="D28" s="36">
        <f>D27+(F27*B27*(A!$B$8-D27)/(A!$B$12*A!$B$10))</f>
        <v>0.6091505903</v>
      </c>
      <c r="E28" s="19">
        <v>0.0</v>
      </c>
      <c r="F28" s="63">
        <f t="shared" si="2"/>
        <v>0.01666666667</v>
      </c>
      <c r="G28" s="40">
        <f t="shared" si="3"/>
        <v>0.1666666667</v>
      </c>
      <c r="H28" s="4">
        <f>A!$B$3 * 3</f>
        <v>224.9868</v>
      </c>
      <c r="I28" s="4">
        <f>A!$B$2*E28</f>
        <v>0</v>
      </c>
    </row>
    <row r="29">
      <c r="A29" s="37" t="s">
        <v>144</v>
      </c>
      <c r="B29" s="9">
        <f>B28+F28*(D28*I28-(A!$B$4*(G28+B28/H28)^(1/2)))</f>
        <v>6.217648929</v>
      </c>
      <c r="C29" s="37" t="s">
        <v>145</v>
      </c>
      <c r="D29" s="36">
        <f>D28+(F28*B28*(A!$B$8-D28)/(A!$B$12*A!$B$10))</f>
        <v>0.6096394932</v>
      </c>
      <c r="E29" s="19">
        <v>0.0</v>
      </c>
      <c r="F29" s="63">
        <f t="shared" si="2"/>
        <v>0.01666666667</v>
      </c>
      <c r="G29" s="40">
        <f t="shared" si="3"/>
        <v>0.1666666667</v>
      </c>
      <c r="H29" s="4">
        <f>A!$B$3 * 3</f>
        <v>224.9868</v>
      </c>
      <c r="I29" s="4">
        <f>A!$B$2*E29</f>
        <v>0</v>
      </c>
    </row>
    <row r="30">
      <c r="A30" s="37" t="s">
        <v>146</v>
      </c>
      <c r="B30" s="9">
        <f>B29+F29*(D29*I29-(A!$B$4*(G29+B29/H29)^(1/2)))</f>
        <v>6.158875952</v>
      </c>
      <c r="C30" s="37" t="s">
        <v>147</v>
      </c>
      <c r="D30" s="36">
        <f>D29+(F29*B29*(A!$B$8-D29)/(A!$B$12*A!$B$10))</f>
        <v>0.6101230007</v>
      </c>
      <c r="E30" s="19">
        <v>0.0</v>
      </c>
      <c r="F30" s="63">
        <f t="shared" si="2"/>
        <v>0.01666666667</v>
      </c>
      <c r="G30" s="40">
        <f t="shared" si="3"/>
        <v>0.1666666667</v>
      </c>
      <c r="H30" s="4">
        <f>A!$B$3 * 3</f>
        <v>224.9868</v>
      </c>
      <c r="I30" s="4">
        <f>A!$B$2*E30</f>
        <v>0</v>
      </c>
    </row>
    <row r="31">
      <c r="A31" s="37" t="s">
        <v>148</v>
      </c>
      <c r="B31" s="9">
        <f>B30+F30*(D30*I30-(A!$B$4*(G30+B30/H30)^(1/2)))</f>
        <v>6.100142497</v>
      </c>
      <c r="C31" s="37" t="s">
        <v>149</v>
      </c>
      <c r="D31" s="36">
        <f>D30+(F30*B30*(A!$B$8-D30)/(A!$B$12*A!$B$10))</f>
        <v>0.6106011404</v>
      </c>
      <c r="E31" s="19">
        <v>0.0</v>
      </c>
      <c r="F31" s="63">
        <f t="shared" si="2"/>
        <v>0.01666666667</v>
      </c>
      <c r="G31" s="40">
        <f t="shared" si="3"/>
        <v>0.1666666667</v>
      </c>
      <c r="H31" s="4">
        <f>A!$B$3 * 3</f>
        <v>224.9868</v>
      </c>
      <c r="I31" s="4">
        <f>A!$B$2*E31</f>
        <v>0</v>
      </c>
    </row>
    <row r="32">
      <c r="A32" s="37" t="s">
        <v>150</v>
      </c>
      <c r="B32" s="9">
        <f>B31+F31*(D31*I31-(A!$B$4*(G31+B31/H31)^(1/2)))</f>
        <v>6.041448563</v>
      </c>
      <c r="C32" s="37" t="s">
        <v>151</v>
      </c>
      <c r="D32" s="36">
        <f>D31+(F31*B31*(A!$B$8-D31)/(A!$B$12*A!$B$10))</f>
        <v>0.6110739391</v>
      </c>
      <c r="E32" s="19">
        <v>0.0</v>
      </c>
      <c r="F32" s="63">
        <f t="shared" si="2"/>
        <v>0.01666666667</v>
      </c>
      <c r="G32" s="40">
        <f t="shared" si="3"/>
        <v>0.1666666667</v>
      </c>
      <c r="H32" s="4">
        <f>A!$B$3 * 3</f>
        <v>224.9868</v>
      </c>
      <c r="I32" s="4">
        <f>A!$B$2*E32</f>
        <v>0</v>
      </c>
    </row>
    <row r="33">
      <c r="A33" s="37" t="s">
        <v>152</v>
      </c>
      <c r="B33" s="9">
        <f>B32+F32*(D32*I32-(A!$B$4*(G32+B32/H32)^(1/2)))</f>
        <v>5.982794152</v>
      </c>
      <c r="C33" s="37" t="s">
        <v>153</v>
      </c>
      <c r="D33" s="36">
        <f>D32+(F32*B32*(A!$B$8-D32)/(A!$B$12*A!$B$10))</f>
        <v>0.6115414238</v>
      </c>
      <c r="E33" s="19">
        <v>0.0</v>
      </c>
      <c r="F33" s="63">
        <f t="shared" si="2"/>
        <v>0.01666666667</v>
      </c>
      <c r="G33" s="40">
        <f t="shared" si="3"/>
        <v>0.1666666667</v>
      </c>
      <c r="H33" s="4">
        <f>A!$B$3 * 3</f>
        <v>224.9868</v>
      </c>
      <c r="I33" s="4">
        <f>A!$B$2*E33</f>
        <v>0</v>
      </c>
    </row>
    <row r="34">
      <c r="A34" s="37" t="s">
        <v>154</v>
      </c>
      <c r="B34" s="9">
        <f>B33+F33*(D33*I33-(A!$B$4*(G33+B33/H33)^(1/2)))</f>
        <v>5.924179262</v>
      </c>
      <c r="C34" s="37" t="s">
        <v>155</v>
      </c>
      <c r="D34" s="36">
        <f>D33+(F33*B33*(A!$B$8-D33)/(A!$B$12*A!$B$10))</f>
        <v>0.6120036207</v>
      </c>
      <c r="E34" s="19">
        <v>0.0</v>
      </c>
      <c r="F34" s="63">
        <f t="shared" si="2"/>
        <v>0.01666666667</v>
      </c>
      <c r="G34" s="40">
        <f t="shared" si="3"/>
        <v>0.1666666667</v>
      </c>
      <c r="H34" s="4">
        <f>A!$B$3 * 3</f>
        <v>224.9868</v>
      </c>
      <c r="I34" s="4">
        <f>A!$B$2*E34</f>
        <v>0</v>
      </c>
    </row>
    <row r="35">
      <c r="A35" s="37" t="s">
        <v>156</v>
      </c>
      <c r="B35" s="9">
        <f>B34+F34*(D34*I34-(A!$B$4*(G34+B34/H34)^(1/2)))</f>
        <v>5.865603894</v>
      </c>
      <c r="C35" s="37" t="s">
        <v>157</v>
      </c>
      <c r="D35" s="36">
        <f>D34+(F34*B34*(A!$B$8-D34)/(A!$B$12*A!$B$10))</f>
        <v>0.612460556</v>
      </c>
      <c r="E35" s="19">
        <v>0.0</v>
      </c>
      <c r="F35" s="63">
        <f t="shared" si="2"/>
        <v>0.01666666667</v>
      </c>
      <c r="G35" s="40">
        <f t="shared" si="3"/>
        <v>0.1666666667</v>
      </c>
      <c r="H35" s="4">
        <f>A!$B$3 * 3</f>
        <v>224.9868</v>
      </c>
      <c r="I35" s="4">
        <f>A!$B$2*E35</f>
        <v>0</v>
      </c>
    </row>
    <row r="36">
      <c r="A36" s="37" t="s">
        <v>158</v>
      </c>
      <c r="B36" s="9">
        <f>B35+F35*(D35*I35-(A!$B$4*(G35+B35/H35)^(1/2)))</f>
        <v>5.807068048</v>
      </c>
      <c r="C36" s="37" t="s">
        <v>159</v>
      </c>
      <c r="D36" s="36">
        <f>D35+(F35*B35*(A!$B$8-D35)/(A!$B$12*A!$B$10))</f>
        <v>0.6129122556</v>
      </c>
      <c r="E36" s="19">
        <v>0.0</v>
      </c>
      <c r="F36" s="63">
        <f t="shared" si="2"/>
        <v>0.01666666667</v>
      </c>
      <c r="G36" s="40">
        <f t="shared" si="3"/>
        <v>0.1666666667</v>
      </c>
      <c r="H36" s="4">
        <f>A!$B$3 * 3</f>
        <v>224.9868</v>
      </c>
      <c r="I36" s="4">
        <f>A!$B$2*E36</f>
        <v>0</v>
      </c>
    </row>
    <row r="37">
      <c r="A37" s="37" t="s">
        <v>160</v>
      </c>
      <c r="B37" s="9">
        <f>B36+F36*(D36*I36-(A!$B$4*(G36+B36/H36)^(1/2)))</f>
        <v>5.748571724</v>
      </c>
      <c r="C37" s="37" t="s">
        <v>161</v>
      </c>
      <c r="D37" s="36">
        <f>D36+(F36*B36*(A!$B$8-D36)/(A!$B$12*A!$B$10))</f>
        <v>0.613358745</v>
      </c>
      <c r="E37" s="19">
        <v>0.0</v>
      </c>
      <c r="F37" s="63">
        <f t="shared" si="2"/>
        <v>0.01666666667</v>
      </c>
      <c r="G37" s="40">
        <f t="shared" si="3"/>
        <v>0.1666666667</v>
      </c>
      <c r="H37" s="4">
        <f>A!$B$3 * 3</f>
        <v>224.9868</v>
      </c>
      <c r="I37" s="4">
        <f>A!$B$2*E37</f>
        <v>0</v>
      </c>
    </row>
    <row r="38">
      <c r="A38" s="37" t="s">
        <v>162</v>
      </c>
      <c r="B38" s="9">
        <f>B37+F37*(D37*I37-(A!$B$4*(G37+B37/H37)^(1/2)))</f>
        <v>5.690114921</v>
      </c>
      <c r="C38" s="37" t="s">
        <v>163</v>
      </c>
      <c r="D38" s="36">
        <f>D37+(F37*B37*(A!$B$8-D37)/(A!$B$12*A!$B$10))</f>
        <v>0.6138000493</v>
      </c>
      <c r="E38" s="19">
        <v>0.0</v>
      </c>
      <c r="F38" s="63">
        <f t="shared" si="2"/>
        <v>0.01666666667</v>
      </c>
      <c r="G38" s="40">
        <f t="shared" si="3"/>
        <v>0.1666666667</v>
      </c>
      <c r="H38" s="4">
        <f>A!$B$3 * 3</f>
        <v>224.9868</v>
      </c>
      <c r="I38" s="4">
        <f>A!$B$2*E38</f>
        <v>0</v>
      </c>
    </row>
    <row r="39">
      <c r="A39" s="37" t="s">
        <v>164</v>
      </c>
      <c r="B39" s="9">
        <f>B38+F38*(D38*I38-(A!$B$4*(G38+B38/H38)^(1/2)))</f>
        <v>5.631697641</v>
      </c>
      <c r="C39" s="37" t="s">
        <v>165</v>
      </c>
      <c r="D39" s="36">
        <f>D38+(F38*B38*(A!$B$8-D38)/(A!$B$12*A!$B$10))</f>
        <v>0.6142361935</v>
      </c>
      <c r="E39" s="19">
        <v>0.0</v>
      </c>
      <c r="F39" s="63">
        <f t="shared" si="2"/>
        <v>0.01666666667</v>
      </c>
      <c r="G39" s="40">
        <f t="shared" si="3"/>
        <v>0.1666666667</v>
      </c>
      <c r="H39" s="4">
        <f>A!$B$3 * 3</f>
        <v>224.9868</v>
      </c>
      <c r="I39" s="4">
        <f>A!$B$2*E39</f>
        <v>0</v>
      </c>
    </row>
    <row r="40">
      <c r="A40" s="37" t="s">
        <v>166</v>
      </c>
      <c r="B40" s="9">
        <f>B39+F39*(D39*I39-(A!$B$4*(G39+B39/H39)^(1/2)))</f>
        <v>5.573319882</v>
      </c>
      <c r="C40" s="37" t="s">
        <v>167</v>
      </c>
      <c r="D40" s="36">
        <f>D39+(F39*B39*(A!$B$8-D39)/(A!$B$12*A!$B$10))</f>
        <v>0.6146672023</v>
      </c>
      <c r="E40" s="19">
        <v>0.0</v>
      </c>
      <c r="F40" s="63">
        <f t="shared" si="2"/>
        <v>0.01666666667</v>
      </c>
      <c r="G40" s="40">
        <f t="shared" si="3"/>
        <v>0.1666666667</v>
      </c>
      <c r="H40" s="4">
        <f>A!$B$3 * 3</f>
        <v>224.9868</v>
      </c>
      <c r="I40" s="4">
        <f>A!$B$2*E40</f>
        <v>0</v>
      </c>
    </row>
    <row r="41">
      <c r="A41" s="37" t="s">
        <v>168</v>
      </c>
      <c r="B41" s="9">
        <f>B40+F40*(D40*I40-(A!$B$4*(G40+B40/H40)^(1/2)))</f>
        <v>5.514981645</v>
      </c>
      <c r="C41" s="37" t="s">
        <v>169</v>
      </c>
      <c r="D41" s="36">
        <f>D40+(F40*B40*(A!$B$8-D40)/(A!$B$12*A!$B$10))</f>
        <v>0.6150930999</v>
      </c>
      <c r="E41" s="19">
        <v>0.0</v>
      </c>
      <c r="F41" s="63">
        <f t="shared" si="2"/>
        <v>0.01666666667</v>
      </c>
      <c r="G41" s="40">
        <f t="shared" si="3"/>
        <v>0.1666666667</v>
      </c>
      <c r="H41" s="4">
        <f>A!$B$3 * 3</f>
        <v>224.9868</v>
      </c>
      <c r="I41" s="4">
        <f>A!$B$2*E41</f>
        <v>0</v>
      </c>
    </row>
    <row r="42">
      <c r="A42" s="37" t="s">
        <v>170</v>
      </c>
      <c r="B42" s="9">
        <f>B41+F41*(D41*I41-(A!$B$4*(G41+B41/H41)^(1/2)))</f>
        <v>5.45668293</v>
      </c>
      <c r="C42" s="37" t="s">
        <v>171</v>
      </c>
      <c r="D42" s="36">
        <f>D41+(F41*B41*(A!$B$8-D41)/(A!$B$12*A!$B$10))</f>
        <v>0.6155139104</v>
      </c>
      <c r="E42" s="19">
        <v>0.0</v>
      </c>
      <c r="F42" s="63">
        <f t="shared" si="2"/>
        <v>0.01666666667</v>
      </c>
      <c r="G42" s="40">
        <f t="shared" si="3"/>
        <v>0.1666666667</v>
      </c>
      <c r="H42" s="4">
        <f>A!$B$3 * 3</f>
        <v>224.9868</v>
      </c>
      <c r="I42" s="4">
        <f>A!$B$2*E42</f>
        <v>0</v>
      </c>
    </row>
    <row r="43">
      <c r="A43" s="37" t="s">
        <v>172</v>
      </c>
      <c r="B43" s="9">
        <f>B42+F42*(D42*I42-(A!$B$4*(G42+B42/H42)^(1/2)))</f>
        <v>5.398423737</v>
      </c>
      <c r="C43" s="37" t="s">
        <v>173</v>
      </c>
      <c r="D43" s="36">
        <f>D42+(F42*B42*(A!$B$8-D42)/(A!$B$12*A!$B$10))</f>
        <v>0.6159296575</v>
      </c>
      <c r="E43" s="19">
        <v>0.0</v>
      </c>
      <c r="F43" s="63">
        <f t="shared" si="2"/>
        <v>0.01666666667</v>
      </c>
      <c r="G43" s="40">
        <f t="shared" si="3"/>
        <v>0.1666666667</v>
      </c>
      <c r="H43" s="4">
        <f>A!$B$3 * 3</f>
        <v>224.9868</v>
      </c>
      <c r="I43" s="4">
        <f>A!$B$2*E43</f>
        <v>0</v>
      </c>
    </row>
    <row r="44">
      <c r="A44" s="37" t="s">
        <v>174</v>
      </c>
      <c r="B44" s="9">
        <f>B43+F43*(D43*I43-(A!$B$4*(G43+B43/H43)^(1/2)))</f>
        <v>5.340204066</v>
      </c>
      <c r="C44" s="37" t="s">
        <v>175</v>
      </c>
      <c r="D44" s="36">
        <f>D43+(F43*B43*(A!$B$8-D43)/(A!$B$12*A!$B$10))</f>
        <v>0.6163403648</v>
      </c>
      <c r="E44" s="19">
        <v>0.0</v>
      </c>
      <c r="F44" s="63">
        <f t="shared" si="2"/>
        <v>0.01666666667</v>
      </c>
      <c r="G44" s="40">
        <f t="shared" si="3"/>
        <v>0.1666666667</v>
      </c>
      <c r="H44" s="4">
        <f>A!$B$3 * 3</f>
        <v>224.9868</v>
      </c>
      <c r="I44" s="4">
        <f>A!$B$2*E44</f>
        <v>0</v>
      </c>
    </row>
    <row r="45">
      <c r="A45" s="37" t="s">
        <v>176</v>
      </c>
      <c r="B45" s="9">
        <f>B44+F44*(D44*I44-(A!$B$4*(G44+B44/H44)^(1/2)))</f>
        <v>5.282023917</v>
      </c>
      <c r="C45" s="37" t="s">
        <v>177</v>
      </c>
      <c r="D45" s="36">
        <f>D44+(F44*B44*(A!$B$8-D44)/(A!$B$12*A!$B$10))</f>
        <v>0.6167460554</v>
      </c>
      <c r="E45" s="19">
        <v>0.0</v>
      </c>
      <c r="F45" s="63">
        <f t="shared" si="2"/>
        <v>0.01666666667</v>
      </c>
      <c r="G45" s="40">
        <f t="shared" si="3"/>
        <v>0.1666666667</v>
      </c>
      <c r="H45" s="4">
        <f>A!$B$3 * 3</f>
        <v>224.9868</v>
      </c>
      <c r="I45" s="4">
        <f>A!$B$2*E45</f>
        <v>0</v>
      </c>
    </row>
    <row r="46">
      <c r="A46" s="37" t="s">
        <v>178</v>
      </c>
      <c r="B46" s="9">
        <f>B45+F45*(D45*I45-(A!$B$4*(G45+B45/H45)^(1/2)))</f>
        <v>5.223883289</v>
      </c>
      <c r="C46" s="37" t="s">
        <v>179</v>
      </c>
      <c r="D46" s="36">
        <f>D45+(F45*B45*(A!$B$8-D45)/(A!$B$12*A!$B$10))</f>
        <v>0.6171467522</v>
      </c>
      <c r="E46" s="19">
        <v>0.0</v>
      </c>
      <c r="F46" s="63">
        <f t="shared" si="2"/>
        <v>0.01666666667</v>
      </c>
      <c r="G46" s="40">
        <f t="shared" si="3"/>
        <v>0.1666666667</v>
      </c>
      <c r="H46" s="4">
        <f>A!$B$3 * 3</f>
        <v>224.9868</v>
      </c>
      <c r="I46" s="4">
        <f>A!$B$2*E46</f>
        <v>0</v>
      </c>
    </row>
    <row r="47">
      <c r="A47" s="37" t="s">
        <v>180</v>
      </c>
      <c r="B47" s="9">
        <f>B46+F46*(D46*I46-(A!$B$4*(G46+B46/H46)^(1/2)))</f>
        <v>5.165782184</v>
      </c>
      <c r="C47" s="37" t="s">
        <v>181</v>
      </c>
      <c r="D47" s="36">
        <f>D46+(F46*B46*(A!$B$8-D46)/(A!$B$12*A!$B$10))</f>
        <v>0.6175424778</v>
      </c>
      <c r="E47" s="19">
        <v>0.0</v>
      </c>
      <c r="F47" s="63">
        <f t="shared" si="2"/>
        <v>0.01666666667</v>
      </c>
      <c r="G47" s="40">
        <f t="shared" si="3"/>
        <v>0.1666666667</v>
      </c>
      <c r="H47" s="4">
        <f>A!$B$3 * 3</f>
        <v>224.9868</v>
      </c>
      <c r="I47" s="4">
        <f>A!$B$2*E47</f>
        <v>0</v>
      </c>
    </row>
    <row r="48">
      <c r="A48" s="37" t="s">
        <v>182</v>
      </c>
      <c r="B48" s="9">
        <f>B47+F47*(D47*I47-(A!$B$4*(G47+B47/H47)^(1/2)))</f>
        <v>5.107720601</v>
      </c>
      <c r="C48" s="37" t="s">
        <v>183</v>
      </c>
      <c r="D48" s="36">
        <f>D47+(F47*B47*(A!$B$8-D47)/(A!$B$12*A!$B$10))</f>
        <v>0.6179332546</v>
      </c>
      <c r="E48" s="19">
        <v>0.0</v>
      </c>
      <c r="F48" s="63">
        <f t="shared" si="2"/>
        <v>0.01666666667</v>
      </c>
      <c r="G48" s="40">
        <f t="shared" si="3"/>
        <v>0.1666666667</v>
      </c>
      <c r="H48" s="4">
        <f>A!$B$3 * 3</f>
        <v>224.9868</v>
      </c>
      <c r="I48" s="4">
        <f>A!$B$2*E48</f>
        <v>0</v>
      </c>
    </row>
    <row r="49">
      <c r="A49" s="37" t="s">
        <v>184</v>
      </c>
      <c r="B49" s="9">
        <f>B48+F48*(D48*I48-(A!$B$4*(G48+B48/H48)^(1/2)))</f>
        <v>5.049698539</v>
      </c>
      <c r="C49" s="37" t="s">
        <v>185</v>
      </c>
      <c r="D49" s="36">
        <f>D48+(F48*B48*(A!$B$8-D48)/(A!$B$12*A!$B$10))</f>
        <v>0.6183191047</v>
      </c>
      <c r="E49" s="19">
        <v>0.0</v>
      </c>
      <c r="F49" s="63">
        <f t="shared" si="2"/>
        <v>0.01666666667</v>
      </c>
      <c r="G49" s="40">
        <f t="shared" si="3"/>
        <v>0.1666666667</v>
      </c>
      <c r="H49" s="4">
        <f>A!$B$3 * 3</f>
        <v>224.9868</v>
      </c>
      <c r="I49" s="4">
        <f>A!$B$2*E49</f>
        <v>0</v>
      </c>
    </row>
    <row r="50">
      <c r="A50" s="37" t="s">
        <v>186</v>
      </c>
      <c r="B50" s="9">
        <f>B49+F49*(D49*I49-(A!$B$4*(G49+B49/H49)^(1/2)))</f>
        <v>4.991715999</v>
      </c>
      <c r="C50" s="37" t="s">
        <v>187</v>
      </c>
      <c r="D50" s="36">
        <f>D49+(F49*B49*(A!$B$8-D49)/(A!$B$12*A!$B$10))</f>
        <v>0.6187000497</v>
      </c>
      <c r="E50" s="19">
        <v>0.0</v>
      </c>
      <c r="F50" s="63">
        <f t="shared" si="2"/>
        <v>0.01666666667</v>
      </c>
      <c r="G50" s="40">
        <f t="shared" si="3"/>
        <v>0.1666666667</v>
      </c>
      <c r="H50" s="4">
        <f>A!$B$3 * 3</f>
        <v>224.9868</v>
      </c>
      <c r="I50" s="4">
        <f>A!$B$2*E50</f>
        <v>0</v>
      </c>
    </row>
    <row r="51">
      <c r="A51" s="37" t="s">
        <v>188</v>
      </c>
      <c r="B51" s="9">
        <f>B50+F50*(D50*I50-(A!$B$4*(G50+B50/H50)^(1/2)))</f>
        <v>4.933772982</v>
      </c>
      <c r="C51" s="37" t="s">
        <v>189</v>
      </c>
      <c r="D51" s="36">
        <f>D50+(F50*B50*(A!$B$8-D50)/(A!$B$12*A!$B$10))</f>
        <v>0.6190761114</v>
      </c>
      <c r="E51" s="19">
        <v>0.0</v>
      </c>
      <c r="F51" s="63">
        <f t="shared" si="2"/>
        <v>0.01666666667</v>
      </c>
      <c r="G51" s="40">
        <f t="shared" si="3"/>
        <v>0.1666666667</v>
      </c>
      <c r="H51" s="4">
        <f>A!$B$3 * 3</f>
        <v>224.9868</v>
      </c>
      <c r="I51" s="4">
        <f>A!$B$2*E51</f>
        <v>0</v>
      </c>
    </row>
    <row r="52">
      <c r="A52" s="37" t="s">
        <v>190</v>
      </c>
      <c r="B52" s="9">
        <f>B51+F51*(D51*I51-(A!$B$4*(G51+B51/H51)^(1/2)))</f>
        <v>4.875869486</v>
      </c>
      <c r="C52" s="37" t="s">
        <v>191</v>
      </c>
      <c r="D52" s="36">
        <f>D51+(F51*B51*(A!$B$8-D51)/(A!$B$12*A!$B$10))</f>
        <v>0.6194473109</v>
      </c>
      <c r="E52" s="19">
        <v>0.0</v>
      </c>
      <c r="F52" s="63">
        <f t="shared" si="2"/>
        <v>0.01666666667</v>
      </c>
      <c r="G52" s="40">
        <f t="shared" si="3"/>
        <v>0.1666666667</v>
      </c>
      <c r="H52" s="4">
        <f>A!$B$3 * 3</f>
        <v>224.9868</v>
      </c>
      <c r="I52" s="4">
        <f>A!$B$2*E52</f>
        <v>0</v>
      </c>
    </row>
    <row r="53">
      <c r="A53" s="37" t="s">
        <v>192</v>
      </c>
      <c r="B53" s="9">
        <f>B52+F52*(D52*I52-(A!$B$4*(G52+B52/H52)^(1/2)))</f>
        <v>4.818005512</v>
      </c>
      <c r="C53" s="37" t="s">
        <v>193</v>
      </c>
      <c r="D53" s="36">
        <f>D52+(F52*B52*(A!$B$8-D52)/(A!$B$12*A!$B$10))</f>
        <v>0.6198136692</v>
      </c>
      <c r="E53" s="19">
        <v>0.0</v>
      </c>
      <c r="F53" s="63">
        <f t="shared" si="2"/>
        <v>0.01666666667</v>
      </c>
      <c r="G53" s="40">
        <f t="shared" si="3"/>
        <v>0.1666666667</v>
      </c>
      <c r="H53" s="4">
        <f>A!$B$3 * 3</f>
        <v>224.9868</v>
      </c>
      <c r="I53" s="4">
        <f>A!$B$2*E53</f>
        <v>0</v>
      </c>
    </row>
    <row r="54">
      <c r="A54" s="37" t="s">
        <v>194</v>
      </c>
      <c r="B54" s="9">
        <f>B53+F53*(D53*I53-(A!$B$4*(G53+B53/H53)^(1/2)))</f>
        <v>4.760181061</v>
      </c>
      <c r="C54" s="37" t="s">
        <v>195</v>
      </c>
      <c r="D54" s="36">
        <f>D53+(F53*B53*(A!$B$8-D53)/(A!$B$12*A!$B$10))</f>
        <v>0.6201752071</v>
      </c>
      <c r="E54" s="19">
        <v>0.0</v>
      </c>
      <c r="F54" s="63">
        <f t="shared" si="2"/>
        <v>0.01666666667</v>
      </c>
      <c r="G54" s="40">
        <f t="shared" si="3"/>
        <v>0.1666666667</v>
      </c>
      <c r="H54" s="4">
        <f>A!$B$3 * 3</f>
        <v>224.9868</v>
      </c>
      <c r="I54" s="4">
        <f>A!$B$2*E54</f>
        <v>0</v>
      </c>
    </row>
    <row r="55">
      <c r="A55" s="37" t="s">
        <v>196</v>
      </c>
      <c r="B55" s="9">
        <f>B54+F54*(D54*I54-(A!$B$4*(G54+B54/H54)^(1/2)))</f>
        <v>4.702396131</v>
      </c>
      <c r="C55" s="37" t="s">
        <v>197</v>
      </c>
      <c r="D55" s="36">
        <f>D54+(F54*B54*(A!$B$8-D54)/(A!$B$12*A!$B$10))</f>
        <v>0.6205319449</v>
      </c>
      <c r="E55" s="19">
        <v>0.0</v>
      </c>
      <c r="F55" s="63">
        <f t="shared" si="2"/>
        <v>0.01666666667</v>
      </c>
      <c r="G55" s="40">
        <f t="shared" si="3"/>
        <v>0.1666666667</v>
      </c>
      <c r="H55" s="4">
        <f>A!$B$3 * 3</f>
        <v>224.9868</v>
      </c>
      <c r="I55" s="4">
        <f>A!$B$2*E55</f>
        <v>0</v>
      </c>
    </row>
    <row r="56">
      <c r="A56" s="37" t="s">
        <v>198</v>
      </c>
      <c r="B56" s="9">
        <f>B55+F55*(D55*I55-(A!$B$4*(G55+B55/H55)^(1/2)))</f>
        <v>4.644650723</v>
      </c>
      <c r="C56" s="37" t="s">
        <v>199</v>
      </c>
      <c r="D56" s="36">
        <f>D55+(F55*B55*(A!$B$8-D55)/(A!$B$12*A!$B$10))</f>
        <v>0.620883903</v>
      </c>
      <c r="E56" s="19">
        <v>0.0</v>
      </c>
      <c r="F56" s="63">
        <f t="shared" si="2"/>
        <v>0.01666666667</v>
      </c>
      <c r="G56" s="40">
        <f t="shared" si="3"/>
        <v>0.1666666667</v>
      </c>
      <c r="H56" s="4">
        <f>A!$B$3 * 3</f>
        <v>224.9868</v>
      </c>
      <c r="I56" s="4">
        <f>A!$B$2*E56</f>
        <v>0</v>
      </c>
    </row>
    <row r="57">
      <c r="A57" s="37" t="s">
        <v>200</v>
      </c>
      <c r="B57" s="9">
        <f>B56+F56*(D56*I56-(A!$B$4*(G56+B56/H56)^(1/2)))</f>
        <v>4.586944838</v>
      </c>
      <c r="C57" s="37" t="s">
        <v>201</v>
      </c>
      <c r="D57" s="36">
        <f>D56+(F56*B56*(A!$B$8-D56)/(A!$B$12*A!$B$10))</f>
        <v>0.6212311012</v>
      </c>
      <c r="E57" s="19">
        <v>0.0</v>
      </c>
      <c r="F57" s="63">
        <f t="shared" si="2"/>
        <v>0.01666666667</v>
      </c>
      <c r="G57" s="40">
        <f t="shared" si="3"/>
        <v>0.1666666667</v>
      </c>
      <c r="H57" s="4">
        <f>A!$B$3 * 3</f>
        <v>224.9868</v>
      </c>
      <c r="I57" s="4">
        <f>A!$B$2*E57</f>
        <v>0</v>
      </c>
    </row>
    <row r="58">
      <c r="A58" s="37" t="s">
        <v>202</v>
      </c>
      <c r="B58" s="9">
        <f>B57+F57*(D57*I57-(A!$B$4*(G57+B57/H57)^(1/2)))</f>
        <v>4.529278474</v>
      </c>
      <c r="C58" s="37" t="s">
        <v>203</v>
      </c>
      <c r="D58" s="36">
        <f>D57+(F57*B57*(A!$B$8-D57)/(A!$B$12*A!$B$10))</f>
        <v>0.6215735592</v>
      </c>
      <c r="E58" s="19">
        <v>0.0</v>
      </c>
      <c r="F58" s="63">
        <f t="shared" si="2"/>
        <v>0.01666666667</v>
      </c>
      <c r="G58" s="40">
        <f t="shared" si="3"/>
        <v>0.1666666667</v>
      </c>
      <c r="H58" s="4">
        <f>A!$B$3 * 3</f>
        <v>224.9868</v>
      </c>
      <c r="I58" s="4">
        <f>A!$B$2*E58</f>
        <v>0</v>
      </c>
    </row>
    <row r="59">
      <c r="A59" s="37" t="s">
        <v>204</v>
      </c>
      <c r="B59" s="9">
        <f>B58+F58*(D58*I58-(A!$B$4*(G58+B58/H58)^(1/2)))</f>
        <v>4.471651632</v>
      </c>
      <c r="C59" s="37" t="s">
        <v>205</v>
      </c>
      <c r="D59" s="36">
        <f>D58+(F58*B58*(A!$B$8-D58)/(A!$B$12*A!$B$10))</f>
        <v>0.6219112965</v>
      </c>
      <c r="E59" s="19">
        <v>0.0</v>
      </c>
      <c r="F59" s="63">
        <f t="shared" si="2"/>
        <v>0.01666666667</v>
      </c>
      <c r="G59" s="40">
        <f t="shared" si="3"/>
        <v>0.1666666667</v>
      </c>
      <c r="H59" s="4">
        <f>A!$B$3 * 3</f>
        <v>224.9868</v>
      </c>
      <c r="I59" s="4">
        <f>A!$B$2*E59</f>
        <v>0</v>
      </c>
    </row>
    <row r="60">
      <c r="A60" s="37" t="s">
        <v>206</v>
      </c>
      <c r="B60" s="9">
        <f>B59+F59*(D59*I59-(A!$B$4*(G59+B59/H59)^(1/2)))</f>
        <v>4.414064313</v>
      </c>
      <c r="C60" s="37" t="s">
        <v>207</v>
      </c>
      <c r="D60" s="36">
        <f>D59+(F59*B59*(A!$B$8-D59)/(A!$B$12*A!$B$10))</f>
        <v>0.6222443323</v>
      </c>
      <c r="E60" s="19">
        <v>0.0</v>
      </c>
      <c r="F60" s="63">
        <f t="shared" si="2"/>
        <v>0.01666666667</v>
      </c>
      <c r="G60" s="40">
        <f t="shared" si="3"/>
        <v>0.1666666667</v>
      </c>
      <c r="H60" s="4">
        <f>A!$B$3 * 3</f>
        <v>224.9868</v>
      </c>
      <c r="I60" s="4">
        <f>A!$B$2*E60</f>
        <v>0</v>
      </c>
    </row>
    <row r="61">
      <c r="A61" s="37" t="s">
        <v>208</v>
      </c>
      <c r="B61" s="9">
        <f>B60+F60*(D60*I60-(A!$B$4*(G60+B60/H60)^(1/2)))</f>
        <v>4.356516515</v>
      </c>
      <c r="C61" s="37" t="s">
        <v>209</v>
      </c>
      <c r="D61" s="36">
        <f>D60+(F60*B60*(A!$B$8-D60)/(A!$B$12*A!$B$10))</f>
        <v>0.6225726854</v>
      </c>
      <c r="E61" s="19">
        <v>0.0</v>
      </c>
      <c r="F61" s="63">
        <f t="shared" si="2"/>
        <v>0.01666666667</v>
      </c>
      <c r="G61" s="40">
        <f t="shared" si="3"/>
        <v>0.1666666667</v>
      </c>
      <c r="H61" s="4">
        <f>A!$B$3 * 3</f>
        <v>224.9868</v>
      </c>
      <c r="I61" s="4">
        <f>A!$B$2*E61</f>
        <v>0</v>
      </c>
    </row>
    <row r="62">
      <c r="A62" s="37" t="s">
        <v>210</v>
      </c>
      <c r="B62" s="9">
        <f>B61+F61*(D61*I61-(A!$B$4*(G61+B61/H61)^(1/2)))</f>
        <v>4.29900824</v>
      </c>
      <c r="C62" s="37" t="s">
        <v>211</v>
      </c>
      <c r="D62" s="36">
        <f>D61+(F61*B61*(A!$B$8-D61)/(A!$B$12*A!$B$10))</f>
        <v>0.6228963745</v>
      </c>
      <c r="E62" s="19">
        <v>0.0</v>
      </c>
      <c r="F62" s="63">
        <f t="shared" si="2"/>
        <v>0.01666666667</v>
      </c>
      <c r="G62" s="40">
        <f t="shared" si="3"/>
        <v>0.1666666667</v>
      </c>
      <c r="H62" s="4">
        <f>A!$B$3 * 3</f>
        <v>224.9868</v>
      </c>
      <c r="I62" s="4">
        <f>A!$B$2*E62</f>
        <v>0</v>
      </c>
    </row>
    <row r="63">
      <c r="A63" s="37" t="s">
        <v>212</v>
      </c>
      <c r="B63" s="9">
        <f>B62+F62*(D62*I62-(A!$B$4*(G62+B62/H62)^(1/2)))</f>
        <v>4.241539486</v>
      </c>
      <c r="C63" s="37" t="s">
        <v>213</v>
      </c>
      <c r="D63" s="36">
        <f>D62+(F62*B62*(A!$B$8-D62)/(A!$B$12*A!$B$10))</f>
        <v>0.6232154181</v>
      </c>
      <c r="E63" s="19">
        <v>0.0</v>
      </c>
      <c r="F63" s="63">
        <f t="shared" si="2"/>
        <v>0.01666666667</v>
      </c>
      <c r="G63" s="40">
        <f t="shared" si="3"/>
        <v>0.1666666667</v>
      </c>
      <c r="H63" s="4">
        <f>A!$B$3 * 3</f>
        <v>224.9868</v>
      </c>
      <c r="I63" s="4">
        <f>A!$B$2*E63</f>
        <v>0</v>
      </c>
    </row>
    <row r="64">
      <c r="A64" s="37" t="s">
        <v>214</v>
      </c>
      <c r="B64" s="9">
        <f>B63+F63*(D63*I63-(A!$B$4*(G63+B63/H63)^(1/2)))</f>
        <v>4.184110255</v>
      </c>
      <c r="C64" s="37" t="s">
        <v>215</v>
      </c>
      <c r="D64" s="36">
        <f>D63+(F63*B63*(A!$B$8-D63)/(A!$B$12*A!$B$10))</f>
        <v>0.6235298343</v>
      </c>
      <c r="E64" s="19">
        <v>0.0</v>
      </c>
      <c r="F64" s="63">
        <f t="shared" si="2"/>
        <v>0.01666666667</v>
      </c>
      <c r="G64" s="40">
        <f t="shared" si="3"/>
        <v>0.1666666667</v>
      </c>
      <c r="H64" s="4">
        <f>A!$B$3 * 3</f>
        <v>224.9868</v>
      </c>
      <c r="I64" s="4">
        <f>A!$B$2*E64</f>
        <v>0</v>
      </c>
    </row>
    <row r="65">
      <c r="A65" s="37" t="s">
        <v>216</v>
      </c>
      <c r="B65" s="9">
        <f>B64+F64*(D64*I64-(A!$B$4*(G64+B64/H64)^(1/2)))</f>
        <v>4.126720546</v>
      </c>
      <c r="C65" s="37" t="s">
        <v>217</v>
      </c>
      <c r="D65" s="36">
        <f>D64+(F64*B64*(A!$B$8-D64)/(A!$B$12*A!$B$10))</f>
        <v>0.6238396411</v>
      </c>
      <c r="E65" s="19">
        <v>0.0</v>
      </c>
      <c r="F65" s="63">
        <f t="shared" si="2"/>
        <v>0.01666666667</v>
      </c>
      <c r="G65" s="40">
        <f t="shared" si="3"/>
        <v>0.1666666667</v>
      </c>
      <c r="H65" s="4">
        <f>A!$B$3 * 3</f>
        <v>224.9868</v>
      </c>
      <c r="I65" s="4">
        <f>A!$B$2*E65</f>
        <v>0</v>
      </c>
    </row>
    <row r="66">
      <c r="A66" s="37" t="s">
        <v>218</v>
      </c>
      <c r="B66" s="9">
        <f>B65+F65*(D65*I65-(A!$B$4*(G65+B65/H65)^(1/2)))</f>
        <v>4.069370359</v>
      </c>
      <c r="C66" s="37" t="s">
        <v>219</v>
      </c>
      <c r="D66" s="36">
        <f>D65+(F65*B65*(A!$B$8-D65)/(A!$B$12*A!$B$10))</f>
        <v>0.6241448561</v>
      </c>
      <c r="E66" s="19">
        <v>0.0</v>
      </c>
      <c r="F66" s="63">
        <f t="shared" si="2"/>
        <v>0.01666666667</v>
      </c>
      <c r="G66" s="40">
        <f t="shared" si="3"/>
        <v>0.1666666667</v>
      </c>
      <c r="H66" s="4">
        <f>A!$B$3 * 3</f>
        <v>224.9868</v>
      </c>
      <c r="I66" s="4">
        <f>A!$B$2*E66</f>
        <v>0</v>
      </c>
    </row>
    <row r="67">
      <c r="A67" s="37" t="s">
        <v>220</v>
      </c>
      <c r="B67" s="9">
        <f>B66+F66*(D66*I66-(A!$B$4*(G66+B66/H66)^(1/2)))</f>
        <v>4.012059694</v>
      </c>
      <c r="C67" s="37" t="s">
        <v>221</v>
      </c>
      <c r="D67" s="36">
        <f>D66+(F66*B66*(A!$B$8-D66)/(A!$B$12*A!$B$10))</f>
        <v>0.6244454969</v>
      </c>
      <c r="E67" s="19">
        <v>0.0</v>
      </c>
      <c r="F67" s="63">
        <f t="shared" si="2"/>
        <v>0.01666666667</v>
      </c>
      <c r="G67" s="40">
        <f t="shared" si="3"/>
        <v>0.1666666667</v>
      </c>
      <c r="H67" s="4">
        <f>A!$B$3 * 3</f>
        <v>224.9868</v>
      </c>
      <c r="I67" s="4">
        <f>A!$B$2*E67</f>
        <v>0</v>
      </c>
    </row>
    <row r="68">
      <c r="A68" s="37" t="s">
        <v>222</v>
      </c>
      <c r="B68" s="9">
        <f>B67+F67*(D67*I67-(A!$B$4*(G67+B67/H67)^(1/2)))</f>
        <v>3.954788551</v>
      </c>
      <c r="C68" s="37" t="s">
        <v>223</v>
      </c>
      <c r="D68" s="36">
        <f>D67+(F67*B67*(A!$B$8-D67)/(A!$B$12*A!$B$10))</f>
        <v>0.6247415805</v>
      </c>
      <c r="E68" s="19">
        <v>0.0</v>
      </c>
      <c r="F68" s="63">
        <f t="shared" si="2"/>
        <v>0.01666666667</v>
      </c>
      <c r="G68" s="40">
        <f t="shared" si="3"/>
        <v>0.1666666667</v>
      </c>
      <c r="H68" s="4">
        <f>A!$B$3 * 3</f>
        <v>224.9868</v>
      </c>
      <c r="I68" s="4">
        <f>A!$B$2*E68</f>
        <v>0</v>
      </c>
    </row>
    <row r="69">
      <c r="A69" s="37" t="s">
        <v>224</v>
      </c>
      <c r="B69" s="9">
        <f>B68+F68*(D68*I68-(A!$B$4*(G68+B68/H68)^(1/2)))</f>
        <v>3.89755693</v>
      </c>
      <c r="C69" s="37" t="s">
        <v>225</v>
      </c>
      <c r="D69" s="36">
        <f>D68+(F68*B68*(A!$B$8-D68)/(A!$B$12*A!$B$10))</f>
        <v>0.6250331241</v>
      </c>
      <c r="E69" s="19">
        <v>0.0</v>
      </c>
      <c r="F69" s="63">
        <f t="shared" si="2"/>
        <v>0.01666666667</v>
      </c>
      <c r="G69" s="40">
        <f t="shared" si="3"/>
        <v>0.1666666667</v>
      </c>
      <c r="H69" s="4">
        <f>A!$B$3 * 3</f>
        <v>224.9868</v>
      </c>
      <c r="I69" s="4">
        <f>A!$B$2*E69</f>
        <v>0</v>
      </c>
    </row>
    <row r="70">
      <c r="A70" s="37" t="s">
        <v>226</v>
      </c>
      <c r="B70" s="9">
        <f>B69+F69*(D69*I69-(A!$B$4*(G69+B69/H69)^(1/2)))</f>
        <v>3.840364831</v>
      </c>
      <c r="C70" s="37" t="s">
        <v>227</v>
      </c>
      <c r="D70" s="36">
        <f>D69+(F69*B69*(A!$B$8-D69)/(A!$B$12*A!$B$10))</f>
        <v>0.6253201442</v>
      </c>
      <c r="E70" s="19">
        <v>0.0</v>
      </c>
      <c r="F70" s="63">
        <f t="shared" si="2"/>
        <v>0.01666666667</v>
      </c>
      <c r="G70" s="40">
        <f t="shared" si="3"/>
        <v>0.1666666667</v>
      </c>
      <c r="H70" s="4">
        <f>A!$B$3 * 3</f>
        <v>224.9868</v>
      </c>
      <c r="I70" s="4">
        <f>A!$B$2*E70</f>
        <v>0</v>
      </c>
    </row>
    <row r="71">
      <c r="A71" s="37" t="s">
        <v>228</v>
      </c>
      <c r="B71" s="9">
        <f>B70+F70*(D70*I70-(A!$B$4*(G70+B70/H70)^(1/2)))</f>
        <v>3.783212255</v>
      </c>
      <c r="C71" s="37" t="s">
        <v>229</v>
      </c>
      <c r="D71" s="36">
        <f>D70+(F70*B70*(A!$B$8-D70)/(A!$B$12*A!$B$10))</f>
        <v>0.6256026575</v>
      </c>
      <c r="E71" s="19">
        <v>0.0</v>
      </c>
      <c r="F71" s="63">
        <f t="shared" si="2"/>
        <v>0.01666666667</v>
      </c>
      <c r="G71" s="40">
        <f t="shared" si="3"/>
        <v>0.1666666667</v>
      </c>
      <c r="H71" s="4">
        <f>A!$B$3 * 3</f>
        <v>224.9868</v>
      </c>
      <c r="I71" s="4">
        <f>A!$B$2*E71</f>
        <v>0</v>
      </c>
    </row>
    <row r="72">
      <c r="A72" s="37" t="s">
        <v>230</v>
      </c>
      <c r="B72" s="9">
        <f>B71+F71*(D71*I71-(A!$B$4*(G71+B71/H71)^(1/2)))</f>
        <v>3.726099201</v>
      </c>
      <c r="C72" s="37" t="s">
        <v>231</v>
      </c>
      <c r="D72" s="36">
        <f>D71+(F71*B71*(A!$B$8-D71)/(A!$B$12*A!$B$10))</f>
        <v>0.6258806801</v>
      </c>
      <c r="E72" s="19">
        <v>0.0</v>
      </c>
      <c r="F72" s="63">
        <f t="shared" si="2"/>
        <v>0.01666666667</v>
      </c>
      <c r="G72" s="40">
        <f t="shared" si="3"/>
        <v>0.1666666667</v>
      </c>
      <c r="H72" s="4">
        <f>A!$B$3 * 3</f>
        <v>224.9868</v>
      </c>
      <c r="I72" s="4">
        <f>A!$B$2*E72</f>
        <v>0</v>
      </c>
    </row>
    <row r="73">
      <c r="A73" s="37" t="s">
        <v>232</v>
      </c>
      <c r="B73" s="9">
        <f>B72+F72*(D72*I72-(A!$B$4*(G72+B72/H72)^(1/2)))</f>
        <v>3.669025668</v>
      </c>
      <c r="C73" s="37" t="s">
        <v>233</v>
      </c>
      <c r="D73" s="36">
        <f>D72+(F72*B72*(A!$B$8-D72)/(A!$B$12*A!$B$10))</f>
        <v>0.6261542281</v>
      </c>
      <c r="E73" s="19">
        <v>0.0</v>
      </c>
      <c r="F73" s="63">
        <f t="shared" si="2"/>
        <v>0.01666666667</v>
      </c>
      <c r="G73" s="40">
        <f t="shared" si="3"/>
        <v>0.1666666667</v>
      </c>
      <c r="H73" s="4">
        <f>A!$B$3 * 3</f>
        <v>224.9868</v>
      </c>
      <c r="I73" s="4">
        <f>A!$B$2*E73</f>
        <v>0</v>
      </c>
    </row>
    <row r="74">
      <c r="A74" s="37" t="s">
        <v>234</v>
      </c>
      <c r="B74" s="9">
        <f>B73+F73*(D73*I73-(A!$B$4*(G73+B73/H73)^(1/2)))</f>
        <v>3.611991658</v>
      </c>
      <c r="C74" s="37" t="s">
        <v>235</v>
      </c>
      <c r="D74" s="36">
        <f>D73+(F73*B73*(A!$B$8-D73)/(A!$B$12*A!$B$10))</f>
        <v>0.6264233174</v>
      </c>
      <c r="E74" s="19">
        <v>0.0</v>
      </c>
      <c r="F74" s="63">
        <f t="shared" si="2"/>
        <v>0.01666666667</v>
      </c>
      <c r="G74" s="40">
        <f t="shared" si="3"/>
        <v>0.1666666667</v>
      </c>
      <c r="H74" s="4">
        <f>A!$B$3 * 3</f>
        <v>224.9868</v>
      </c>
      <c r="I74" s="4">
        <f>A!$B$2*E74</f>
        <v>0</v>
      </c>
    </row>
    <row r="75">
      <c r="A75" s="37" t="s">
        <v>236</v>
      </c>
      <c r="B75" s="9">
        <f>B74+F74*(D74*I74-(A!$B$4*(G74+B74/H74)^(1/2)))</f>
        <v>3.554997171</v>
      </c>
      <c r="C75" s="37" t="s">
        <v>237</v>
      </c>
      <c r="D75" s="36">
        <f>D74+(F74*B74*(A!$B$8-D74)/(A!$B$12*A!$B$10))</f>
        <v>0.6266879634</v>
      </c>
      <c r="E75" s="19">
        <v>0.0</v>
      </c>
      <c r="F75" s="63">
        <f t="shared" si="2"/>
        <v>0.01666666667</v>
      </c>
      <c r="G75" s="40">
        <f t="shared" si="3"/>
        <v>0.1666666667</v>
      </c>
      <c r="H75" s="4">
        <f>A!$B$3 * 3</f>
        <v>224.9868</v>
      </c>
      <c r="I75" s="4">
        <f>A!$B$2*E75</f>
        <v>0</v>
      </c>
    </row>
    <row r="76">
      <c r="A76" s="37" t="s">
        <v>238</v>
      </c>
      <c r="B76" s="9">
        <f>B75+F75*(D75*I75-(A!$B$4*(G75+B75/H75)^(1/2)))</f>
        <v>3.498042205</v>
      </c>
      <c r="C76" s="37" t="s">
        <v>239</v>
      </c>
      <c r="D76" s="36">
        <f>D75+(F75*B75*(A!$B$8-D75)/(A!$B$12*A!$B$10))</f>
        <v>0.6269481815</v>
      </c>
      <c r="E76" s="19">
        <v>0.0</v>
      </c>
      <c r="F76" s="63">
        <f t="shared" si="2"/>
        <v>0.01666666667</v>
      </c>
      <c r="G76" s="40">
        <f t="shared" si="3"/>
        <v>0.1666666667</v>
      </c>
      <c r="H76" s="4">
        <f>A!$B$3 * 3</f>
        <v>224.9868</v>
      </c>
      <c r="I76" s="4">
        <f>A!$B$2*E76</f>
        <v>0</v>
      </c>
    </row>
    <row r="77">
      <c r="A77" s="37" t="s">
        <v>240</v>
      </c>
      <c r="B77" s="9">
        <f>B76+F76*(D76*I76-(A!$B$4*(G76+B76/H76)^(1/2)))</f>
        <v>3.441126762</v>
      </c>
      <c r="C77" s="37" t="s">
        <v>241</v>
      </c>
      <c r="D77" s="36">
        <f>D76+(F76*B76*(A!$B$8-D76)/(A!$B$12*A!$B$10))</f>
        <v>0.6272039869</v>
      </c>
      <c r="E77" s="19">
        <v>0.0</v>
      </c>
      <c r="F77" s="63">
        <f t="shared" si="2"/>
        <v>0.01666666667</v>
      </c>
      <c r="G77" s="40">
        <f t="shared" si="3"/>
        <v>0.1666666667</v>
      </c>
      <c r="H77" s="4">
        <f>A!$B$3 * 3</f>
        <v>224.9868</v>
      </c>
      <c r="I77" s="4">
        <f>A!$B$2*E77</f>
        <v>0</v>
      </c>
    </row>
    <row r="78">
      <c r="A78" s="37" t="s">
        <v>242</v>
      </c>
      <c r="B78" s="9">
        <f>B77+F77*(D77*I77-(A!$B$4*(G77+B77/H77)^(1/2)))</f>
        <v>3.38425084</v>
      </c>
      <c r="C78" s="37" t="s">
        <v>243</v>
      </c>
      <c r="D78" s="36">
        <f>D77+(F77*B77*(A!$B$8-D77)/(A!$B$12*A!$B$10))</f>
        <v>0.6274553944</v>
      </c>
      <c r="E78" s="19">
        <v>0.0</v>
      </c>
      <c r="F78" s="63">
        <f t="shared" si="2"/>
        <v>0.01666666667</v>
      </c>
      <c r="G78" s="40">
        <f t="shared" si="3"/>
        <v>0.1666666667</v>
      </c>
      <c r="H78" s="4">
        <f>A!$B$3 * 3</f>
        <v>224.9868</v>
      </c>
      <c r="I78" s="4">
        <f>A!$B$2*E78</f>
        <v>0</v>
      </c>
    </row>
    <row r="79">
      <c r="A79" s="37" t="s">
        <v>244</v>
      </c>
      <c r="B79" s="9">
        <f>B78+F78*(D78*I78-(A!$B$4*(G78+B78/H78)^(1/2)))</f>
        <v>3.327414441</v>
      </c>
      <c r="C79" s="37" t="s">
        <v>245</v>
      </c>
      <c r="D79" s="36">
        <f>D78+(F78*B78*(A!$B$8-D78)/(A!$B$12*A!$B$10))</f>
        <v>0.6277024187</v>
      </c>
      <c r="E79" s="19">
        <v>0.0</v>
      </c>
      <c r="F79" s="63">
        <f t="shared" si="2"/>
        <v>0.01666666667</v>
      </c>
      <c r="G79" s="40">
        <f t="shared" si="3"/>
        <v>0.1666666667</v>
      </c>
      <c r="H79" s="4">
        <f>A!$B$3 * 3</f>
        <v>224.9868</v>
      </c>
      <c r="I79" s="4">
        <f>A!$B$2*E79</f>
        <v>0</v>
      </c>
    </row>
    <row r="80">
      <c r="A80" s="37" t="s">
        <v>246</v>
      </c>
      <c r="B80" s="9">
        <f>B79+F79*(D79*I79-(A!$B$4*(G79+B79/H79)^(1/2)))</f>
        <v>3.270617565</v>
      </c>
      <c r="C80" s="37" t="s">
        <v>247</v>
      </c>
      <c r="D80" s="36">
        <f>D79+(F79*B79*(A!$B$8-D79)/(A!$B$12*A!$B$10))</f>
        <v>0.6279450742</v>
      </c>
      <c r="E80" s="19">
        <v>0.0</v>
      </c>
      <c r="F80" s="63">
        <f t="shared" si="2"/>
        <v>0.01666666667</v>
      </c>
      <c r="G80" s="40">
        <f t="shared" si="3"/>
        <v>0.1666666667</v>
      </c>
      <c r="H80" s="4">
        <f>A!$B$3 * 3</f>
        <v>224.9868</v>
      </c>
      <c r="I80" s="4">
        <f>A!$B$2*E80</f>
        <v>0</v>
      </c>
    </row>
    <row r="81">
      <c r="A81" s="37" t="s">
        <v>248</v>
      </c>
      <c r="B81" s="9">
        <f>B80+F80*(D80*I80-(A!$B$4*(G80+B80/H80)^(1/2)))</f>
        <v>3.21386021</v>
      </c>
      <c r="C81" s="37" t="s">
        <v>249</v>
      </c>
      <c r="D81" s="36">
        <f>D80+(F80*B80*(A!$B$8-D80)/(A!$B$12*A!$B$10))</f>
        <v>0.6281833752</v>
      </c>
      <c r="E81" s="19">
        <v>0.0</v>
      </c>
      <c r="F81" s="63">
        <f t="shared" si="2"/>
        <v>0.01666666667</v>
      </c>
      <c r="G81" s="40">
        <f t="shared" si="3"/>
        <v>0.1666666667</v>
      </c>
      <c r="H81" s="4">
        <f>A!$B$3 * 3</f>
        <v>224.9868</v>
      </c>
      <c r="I81" s="4">
        <f>A!$B$2*E81</f>
        <v>0</v>
      </c>
    </row>
    <row r="82">
      <c r="A82" s="37" t="s">
        <v>250</v>
      </c>
      <c r="B82" s="9">
        <f>B81+F81*(D81*I81-(A!$B$4*(G81+B81/H81)^(1/2)))</f>
        <v>3.157142378</v>
      </c>
      <c r="C82" s="37" t="s">
        <v>251</v>
      </c>
      <c r="D82" s="36">
        <f>D81+(F81*B81*(A!$B$8-D81)/(A!$B$12*A!$B$10))</f>
        <v>0.6284173357</v>
      </c>
      <c r="E82" s="19">
        <v>0.0</v>
      </c>
      <c r="F82" s="63">
        <f t="shared" si="2"/>
        <v>0.01666666667</v>
      </c>
      <c r="G82" s="40">
        <f t="shared" si="3"/>
        <v>0.1666666667</v>
      </c>
      <c r="H82" s="4">
        <f>A!$B$3 * 3</f>
        <v>224.9868</v>
      </c>
      <c r="I82" s="4">
        <f>A!$B$2*E82</f>
        <v>0</v>
      </c>
    </row>
    <row r="83">
      <c r="A83" s="37" t="s">
        <v>252</v>
      </c>
      <c r="B83" s="9">
        <f>B82+F82*(D82*I82-(A!$B$4*(G82+B82/H82)^(1/2)))</f>
        <v>3.100464068</v>
      </c>
      <c r="C83" s="37" t="s">
        <v>253</v>
      </c>
      <c r="D83" s="36">
        <f>D82+(F82*B82*(A!$B$8-D82)/(A!$B$12*A!$B$10))</f>
        <v>0.6286469695</v>
      </c>
      <c r="E83" s="19">
        <v>0.0</v>
      </c>
      <c r="F83" s="63">
        <f t="shared" si="2"/>
        <v>0.01666666667</v>
      </c>
      <c r="G83" s="40">
        <f t="shared" si="3"/>
        <v>0.1666666667</v>
      </c>
      <c r="H83" s="4">
        <f>A!$B$3 * 3</f>
        <v>224.9868</v>
      </c>
      <c r="I83" s="4">
        <f>A!$B$2*E83</f>
        <v>0</v>
      </c>
    </row>
    <row r="84">
      <c r="A84" s="37" t="s">
        <v>254</v>
      </c>
      <c r="B84" s="9">
        <f>B83+F83*(D83*I83-(A!$B$4*(G83+B83/H83)^(1/2)))</f>
        <v>3.04382528</v>
      </c>
      <c r="C84" s="37" t="s">
        <v>255</v>
      </c>
      <c r="D84" s="36">
        <f>D83+(F83*B83*(A!$B$8-D83)/(A!$B$12*A!$B$10))</f>
        <v>0.6288722901</v>
      </c>
      <c r="E84" s="19">
        <v>0.0</v>
      </c>
      <c r="F84" s="63">
        <f t="shared" si="2"/>
        <v>0.01666666667</v>
      </c>
      <c r="G84" s="40">
        <f t="shared" si="3"/>
        <v>0.1666666667</v>
      </c>
      <c r="H84" s="4">
        <f>A!$B$3 * 3</f>
        <v>224.9868</v>
      </c>
      <c r="I84" s="4">
        <f>A!$B$2*E84</f>
        <v>0</v>
      </c>
    </row>
    <row r="85">
      <c r="A85" s="37" t="s">
        <v>256</v>
      </c>
      <c r="B85" s="9">
        <f>B84+F84*(D84*I84-(A!$B$4*(G84+B84/H84)^(1/2)))</f>
        <v>2.987226015</v>
      </c>
      <c r="C85" s="37" t="s">
        <v>257</v>
      </c>
      <c r="D85" s="36">
        <f>D84+(F84*B84*(A!$B$8-D84)/(A!$B$12*A!$B$10))</f>
        <v>0.6290933109</v>
      </c>
      <c r="E85" s="19">
        <v>0.0</v>
      </c>
      <c r="F85" s="63">
        <f t="shared" si="2"/>
        <v>0.01666666667</v>
      </c>
      <c r="G85" s="40">
        <f t="shared" si="3"/>
        <v>0.1666666667</v>
      </c>
      <c r="H85" s="4">
        <f>A!$B$3 * 3</f>
        <v>224.9868</v>
      </c>
      <c r="I85" s="4">
        <f>A!$B$2*E85</f>
        <v>0</v>
      </c>
    </row>
    <row r="86">
      <c r="A86" s="37" t="s">
        <v>258</v>
      </c>
      <c r="B86" s="9">
        <f>B85+F85*(D85*I85-(A!$B$4*(G85+B85/H85)^(1/2)))</f>
        <v>2.930666272</v>
      </c>
      <c r="C86" s="37" t="s">
        <v>259</v>
      </c>
      <c r="D86" s="36">
        <f>D85+(F85*B85*(A!$B$8-D85)/(A!$B$12*A!$B$10))</f>
        <v>0.6293100451</v>
      </c>
      <c r="E86" s="19">
        <v>0.0</v>
      </c>
      <c r="F86" s="63">
        <f t="shared" si="2"/>
        <v>0.01666666667</v>
      </c>
      <c r="G86" s="40">
        <f t="shared" si="3"/>
        <v>0.1666666667</v>
      </c>
      <c r="H86" s="4">
        <f>A!$B$3 * 3</f>
        <v>224.9868</v>
      </c>
      <c r="I86" s="4">
        <f>A!$B$2*E86</f>
        <v>0</v>
      </c>
    </row>
    <row r="87">
      <c r="A87" s="37" t="s">
        <v>260</v>
      </c>
      <c r="B87" s="9">
        <f>B86+F86*(D86*I86-(A!$B$4*(G86+B86/H86)^(1/2)))</f>
        <v>2.874146051</v>
      </c>
      <c r="C87" s="37" t="s">
        <v>261</v>
      </c>
      <c r="D87" s="36">
        <f>D86+(F86*B86*(A!$B$8-D86)/(A!$B$12*A!$B$10))</f>
        <v>0.6295225055</v>
      </c>
      <c r="E87" s="19">
        <v>0.0</v>
      </c>
      <c r="F87" s="63">
        <f t="shared" si="2"/>
        <v>0.01666666667</v>
      </c>
      <c r="G87" s="40">
        <f t="shared" si="3"/>
        <v>0.1666666667</v>
      </c>
      <c r="H87" s="4">
        <f>A!$B$3 * 3</f>
        <v>224.9868</v>
      </c>
      <c r="I87" s="4">
        <f>A!$B$2*E87</f>
        <v>0</v>
      </c>
    </row>
    <row r="88">
      <c r="A88" s="37" t="s">
        <v>262</v>
      </c>
      <c r="B88" s="9">
        <f>B87+F87*(D87*I87-(A!$B$4*(G87+B87/H87)^(1/2)))</f>
        <v>2.817665352</v>
      </c>
      <c r="C88" s="37" t="s">
        <v>263</v>
      </c>
      <c r="D88" s="36">
        <f>D87+(F87*B87*(A!$B$8-D87)/(A!$B$12*A!$B$10))</f>
        <v>0.6297307049</v>
      </c>
      <c r="E88" s="19">
        <v>0.0</v>
      </c>
      <c r="F88" s="63">
        <f t="shared" si="2"/>
        <v>0.01666666667</v>
      </c>
      <c r="G88" s="40">
        <f t="shared" si="3"/>
        <v>0.1666666667</v>
      </c>
      <c r="H88" s="4">
        <f>A!$B$3 * 3</f>
        <v>224.9868</v>
      </c>
      <c r="I88" s="4">
        <f>A!$B$2*E88</f>
        <v>0</v>
      </c>
    </row>
    <row r="89">
      <c r="A89" s="37" t="s">
        <v>264</v>
      </c>
      <c r="B89" s="9">
        <f>B88+F88*(D88*I88-(A!$B$4*(G88+B88/H88)^(1/2)))</f>
        <v>2.761224176</v>
      </c>
      <c r="C89" s="37" t="s">
        <v>265</v>
      </c>
      <c r="D89" s="36">
        <f>D88+(F88*B88*(A!$B$8-D88)/(A!$B$12*A!$B$10))</f>
        <v>0.6299346558</v>
      </c>
      <c r="E89" s="19">
        <v>0.0</v>
      </c>
      <c r="F89" s="63">
        <f t="shared" si="2"/>
        <v>0.01666666667</v>
      </c>
      <c r="G89" s="40">
        <f t="shared" si="3"/>
        <v>0.1666666667</v>
      </c>
      <c r="H89" s="4">
        <f>A!$B$3 * 3</f>
        <v>224.9868</v>
      </c>
      <c r="I89" s="4">
        <f>A!$B$2*E89</f>
        <v>0</v>
      </c>
    </row>
    <row r="90">
      <c r="A90" s="37" t="s">
        <v>266</v>
      </c>
      <c r="B90" s="9">
        <f>B89+F89*(D89*I89-(A!$B$4*(G89+B89/H89)^(1/2)))</f>
        <v>2.704822522</v>
      </c>
      <c r="C90" s="37" t="s">
        <v>267</v>
      </c>
      <c r="D90" s="36">
        <f>D89+(F89*B89*(A!$B$8-D89)/(A!$B$12*A!$B$10))</f>
        <v>0.6301343705</v>
      </c>
      <c r="E90" s="19">
        <v>0.0</v>
      </c>
      <c r="F90" s="63">
        <f t="shared" si="2"/>
        <v>0.01666666667</v>
      </c>
      <c r="G90" s="40">
        <f t="shared" si="3"/>
        <v>0.1666666667</v>
      </c>
      <c r="H90" s="4">
        <f>A!$B$3 * 3</f>
        <v>224.9868</v>
      </c>
      <c r="I90" s="4">
        <f>A!$B$2*E90</f>
        <v>0</v>
      </c>
    </row>
    <row r="91">
      <c r="A91" s="37" t="s">
        <v>268</v>
      </c>
      <c r="B91" s="9">
        <f>B90+F90*(D90*I90-(A!$B$4*(G90+B90/H90)^(1/2)))</f>
        <v>2.648460391</v>
      </c>
      <c r="C91" s="37" t="s">
        <v>269</v>
      </c>
      <c r="D91" s="36">
        <f>D90+(F90*B90*(A!$B$8-D90)/(A!$B$12*A!$B$10))</f>
        <v>0.6303298611</v>
      </c>
      <c r="E91" s="19">
        <v>0.0</v>
      </c>
      <c r="F91" s="63">
        <f t="shared" si="2"/>
        <v>0.01666666667</v>
      </c>
      <c r="G91" s="40">
        <f t="shared" si="3"/>
        <v>0.1666666667</v>
      </c>
      <c r="H91" s="4">
        <f>A!$B$3 * 3</f>
        <v>224.9868</v>
      </c>
      <c r="I91" s="4">
        <f>A!$B$2*E91</f>
        <v>0</v>
      </c>
    </row>
    <row r="92">
      <c r="A92" s="37" t="s">
        <v>270</v>
      </c>
      <c r="B92" s="9">
        <f>B91+F91*(D91*I91-(A!$B$4*(G91+B91/H91)^(1/2)))</f>
        <v>2.592137781</v>
      </c>
      <c r="C92" s="37" t="s">
        <v>271</v>
      </c>
      <c r="D92" s="36">
        <f>D91+(F91*B91*(A!$B$8-D91)/(A!$B$12*A!$B$10))</f>
        <v>0.6305211395</v>
      </c>
      <c r="E92" s="19">
        <v>0.0</v>
      </c>
      <c r="F92" s="63">
        <f t="shared" si="2"/>
        <v>0.01666666667</v>
      </c>
      <c r="G92" s="40">
        <f t="shared" si="3"/>
        <v>0.1666666667</v>
      </c>
      <c r="H92" s="4">
        <f>A!$B$3 * 3</f>
        <v>224.9868</v>
      </c>
      <c r="I92" s="4">
        <f>A!$B$2*E92</f>
        <v>0</v>
      </c>
    </row>
    <row r="93">
      <c r="A93" s="37" t="s">
        <v>272</v>
      </c>
      <c r="B93" s="9">
        <f>B92+F92*(D92*I92-(A!$B$4*(G92+B92/H92)^(1/2)))</f>
        <v>2.535854694</v>
      </c>
      <c r="C93" s="37" t="s">
        <v>273</v>
      </c>
      <c r="D93" s="36">
        <f>D92+(F92*B92*(A!$B$8-D92)/(A!$B$12*A!$B$10))</f>
        <v>0.6307082173</v>
      </c>
      <c r="E93" s="19">
        <v>0.0</v>
      </c>
      <c r="F93" s="63">
        <f t="shared" si="2"/>
        <v>0.01666666667</v>
      </c>
      <c r="G93" s="40">
        <f t="shared" si="3"/>
        <v>0.1666666667</v>
      </c>
      <c r="H93" s="4">
        <f>A!$B$3 * 3</f>
        <v>224.9868</v>
      </c>
      <c r="I93" s="4">
        <f>A!$B$2*E93</f>
        <v>0</v>
      </c>
    </row>
    <row r="94">
      <c r="A94" s="37" t="s">
        <v>274</v>
      </c>
      <c r="B94" s="9">
        <f>B93+F93*(D93*I93-(A!$B$4*(G93+B93/H93)^(1/2)))</f>
        <v>2.47961113</v>
      </c>
      <c r="C94" s="37" t="s">
        <v>275</v>
      </c>
      <c r="D94" s="36">
        <f>D93+(F93*B93*(A!$B$8-D93)/(A!$B$12*A!$B$10))</f>
        <v>0.6308911061</v>
      </c>
      <c r="E94" s="19">
        <v>0.0</v>
      </c>
      <c r="F94" s="63">
        <f t="shared" si="2"/>
        <v>0.01666666667</v>
      </c>
      <c r="G94" s="40">
        <f t="shared" si="3"/>
        <v>0.1666666667</v>
      </c>
      <c r="H94" s="4">
        <f>A!$B$3 * 3</f>
        <v>224.9868</v>
      </c>
      <c r="I94" s="4">
        <f>A!$B$2*E94</f>
        <v>0</v>
      </c>
    </row>
    <row r="95">
      <c r="A95" s="37" t="s">
        <v>276</v>
      </c>
      <c r="B95" s="9">
        <f>B94+F94*(D94*I94-(A!$B$4*(G94+B94/H94)^(1/2)))</f>
        <v>2.423407088</v>
      </c>
      <c r="C95" s="37" t="s">
        <v>277</v>
      </c>
      <c r="D95" s="36">
        <f>D94+(F94*B94*(A!$B$8-D94)/(A!$B$12*A!$B$10))</f>
        <v>0.631069817</v>
      </c>
      <c r="E95" s="19">
        <v>0.0</v>
      </c>
      <c r="F95" s="63">
        <f t="shared" si="2"/>
        <v>0.01666666667</v>
      </c>
      <c r="G95" s="40">
        <f t="shared" si="3"/>
        <v>0.1666666667</v>
      </c>
      <c r="H95" s="4">
        <f>A!$B$3 * 3</f>
        <v>224.9868</v>
      </c>
      <c r="I95" s="4">
        <f>A!$B$2*E95</f>
        <v>0</v>
      </c>
    </row>
    <row r="96">
      <c r="A96" s="37" t="s">
        <v>278</v>
      </c>
      <c r="B96" s="9">
        <f>B95+F95*(D95*I95-(A!$B$4*(G95+B95/H95)^(1/2)))</f>
        <v>2.367242568</v>
      </c>
      <c r="C96" s="37" t="s">
        <v>279</v>
      </c>
      <c r="D96" s="36">
        <f>D95+(F95*B95*(A!$B$8-D95)/(A!$B$12*A!$B$10))</f>
        <v>0.6312443613</v>
      </c>
      <c r="E96" s="19">
        <v>0.0</v>
      </c>
      <c r="F96" s="63">
        <f t="shared" si="2"/>
        <v>0.01666666667</v>
      </c>
      <c r="G96" s="40">
        <f t="shared" si="3"/>
        <v>0.1666666667</v>
      </c>
      <c r="H96" s="4">
        <f>A!$B$3 * 3</f>
        <v>224.9868</v>
      </c>
      <c r="I96" s="4">
        <f>A!$B$2*E96</f>
        <v>0</v>
      </c>
    </row>
    <row r="97">
      <c r="A97" s="37" t="s">
        <v>280</v>
      </c>
      <c r="B97" s="9">
        <f>B96+F96*(D96*I96-(A!$B$4*(G96+B96/H96)^(1/2)))</f>
        <v>2.311117571</v>
      </c>
      <c r="C97" s="37" t="s">
        <v>281</v>
      </c>
      <c r="D97" s="36">
        <f>D96+(F96*B96*(A!$B$8-D96)/(A!$B$12*A!$B$10))</f>
        <v>0.6314147496</v>
      </c>
      <c r="E97" s="19">
        <v>0.0</v>
      </c>
      <c r="F97" s="63">
        <f t="shared" si="2"/>
        <v>0.01666666667</v>
      </c>
      <c r="G97" s="40">
        <f t="shared" si="3"/>
        <v>0.1666666667</v>
      </c>
      <c r="H97" s="4">
        <f>A!$B$3 * 3</f>
        <v>224.9868</v>
      </c>
      <c r="I97" s="4">
        <f>A!$B$2*E97</f>
        <v>0</v>
      </c>
    </row>
    <row r="98">
      <c r="A98" s="37" t="s">
        <v>282</v>
      </c>
      <c r="B98" s="9">
        <f>B97+F97*(D97*I97-(A!$B$4*(G97+B97/H97)^(1/2)))</f>
        <v>2.255032096</v>
      </c>
      <c r="C98" s="37" t="s">
        <v>283</v>
      </c>
      <c r="D98" s="36">
        <f>D97+(F97*B97*(A!$B$8-D97)/(A!$B$12*A!$B$10))</f>
        <v>0.6315809927</v>
      </c>
      <c r="E98" s="19">
        <v>0.0</v>
      </c>
      <c r="F98" s="63">
        <f t="shared" si="2"/>
        <v>0.01666666667</v>
      </c>
      <c r="G98" s="40">
        <f t="shared" si="3"/>
        <v>0.1666666667</v>
      </c>
      <c r="H98" s="4">
        <f>A!$B$3 * 3</f>
        <v>224.9868</v>
      </c>
      <c r="I98" s="4">
        <f>A!$B$2*E98</f>
        <v>0</v>
      </c>
    </row>
    <row r="99">
      <c r="A99" s="37" t="s">
        <v>284</v>
      </c>
      <c r="B99" s="9">
        <f>B98+F98*(D98*I98-(A!$B$4*(G98+B98/H98)^(1/2)))</f>
        <v>2.198986143</v>
      </c>
      <c r="C99" s="37" t="s">
        <v>285</v>
      </c>
      <c r="D99" s="36">
        <f>D98+(F98*B98*(A!$B$8-D98)/(A!$B$12*A!$B$10))</f>
        <v>0.6317431011</v>
      </c>
      <c r="E99" s="19">
        <v>0.0</v>
      </c>
      <c r="F99" s="63">
        <f t="shared" si="2"/>
        <v>0.01666666667</v>
      </c>
      <c r="G99" s="40">
        <f t="shared" si="3"/>
        <v>0.1666666667</v>
      </c>
      <c r="H99" s="4">
        <f>A!$B$3 * 3</f>
        <v>224.9868</v>
      </c>
      <c r="I99" s="4">
        <f>A!$B$2*E99</f>
        <v>0</v>
      </c>
    </row>
    <row r="100">
      <c r="A100" s="37" t="s">
        <v>286</v>
      </c>
      <c r="B100" s="9">
        <f>B99+F99*(D99*I99-(A!$B$4*(G99+B99/H99)^(1/2)))</f>
        <v>2.142979713</v>
      </c>
      <c r="C100" s="37" t="s">
        <v>287</v>
      </c>
      <c r="D100" s="36">
        <f>D99+(F99*B99*(A!$B$8-D99)/(A!$B$12*A!$B$10))</f>
        <v>0.6319010851</v>
      </c>
      <c r="E100" s="19">
        <v>0.0</v>
      </c>
      <c r="F100" s="63">
        <f t="shared" si="2"/>
        <v>0.01666666667</v>
      </c>
      <c r="G100" s="40">
        <f t="shared" si="3"/>
        <v>0.1666666667</v>
      </c>
      <c r="H100" s="4">
        <f>A!$B$3 * 3</f>
        <v>224.9868</v>
      </c>
      <c r="I100" s="4">
        <f>A!$B$2*E100</f>
        <v>0</v>
      </c>
    </row>
    <row r="101">
      <c r="A101" s="37" t="s">
        <v>288</v>
      </c>
      <c r="B101" s="9">
        <f>B100+F100*(D100*I100-(A!$B$4*(G100+B100/H100)^(1/2)))</f>
        <v>2.087012806</v>
      </c>
      <c r="C101" s="37" t="s">
        <v>289</v>
      </c>
      <c r="D101" s="36">
        <f>D100+(F100*B100*(A!$B$8-D100)/(A!$B$12*A!$B$10))</f>
        <v>0.6320549546</v>
      </c>
      <c r="E101" s="19">
        <v>0.0</v>
      </c>
      <c r="F101" s="63">
        <f t="shared" si="2"/>
        <v>0.01666666667</v>
      </c>
      <c r="G101" s="40">
        <f t="shared" si="3"/>
        <v>0.1666666667</v>
      </c>
      <c r="H101" s="4">
        <f>A!$B$3 * 3</f>
        <v>224.9868</v>
      </c>
      <c r="I101" s="4">
        <f>A!$B$2*E101</f>
        <v>0</v>
      </c>
    </row>
    <row r="102">
      <c r="A102" s="37" t="s">
        <v>290</v>
      </c>
      <c r="B102" s="9">
        <f>B101+F101*(D101*I101-(A!$B$4*(G101+B101/H101)^(1/2)))</f>
        <v>2.031085421</v>
      </c>
      <c r="C102" s="37" t="s">
        <v>291</v>
      </c>
      <c r="D102" s="36">
        <f>D101+(F101*B101*(A!$B$8-D101)/(A!$B$12*A!$B$10))</f>
        <v>0.6322047196</v>
      </c>
      <c r="E102" s="19">
        <v>0.0</v>
      </c>
      <c r="F102" s="63">
        <f t="shared" si="2"/>
        <v>0.01666666667</v>
      </c>
      <c r="G102" s="40">
        <f t="shared" si="3"/>
        <v>0.1666666667</v>
      </c>
      <c r="H102" s="4">
        <f>A!$B$3 * 3</f>
        <v>224.9868</v>
      </c>
      <c r="I102" s="4">
        <f>A!$B$2*E102</f>
        <v>0</v>
      </c>
    </row>
    <row r="103">
      <c r="A103" s="37" t="s">
        <v>292</v>
      </c>
      <c r="B103" s="9">
        <f>B102+F102*(D102*I102-(A!$B$4*(G102+B102/H102)^(1/2)))</f>
        <v>1.975197558</v>
      </c>
      <c r="C103" s="37" t="s">
        <v>293</v>
      </c>
      <c r="D103" s="36">
        <f>D102+(F102*B102*(A!$B$8-D102)/(A!$B$12*A!$B$10))</f>
        <v>0.6323503898</v>
      </c>
      <c r="E103" s="19">
        <v>0.0</v>
      </c>
      <c r="F103" s="63">
        <f t="shared" si="2"/>
        <v>0.01666666667</v>
      </c>
      <c r="G103" s="40">
        <f t="shared" si="3"/>
        <v>0.1666666667</v>
      </c>
      <c r="H103" s="4">
        <f>A!$B$3 * 3</f>
        <v>224.9868</v>
      </c>
      <c r="I103" s="4">
        <f>A!$B$2*E103</f>
        <v>0</v>
      </c>
    </row>
    <row r="104">
      <c r="A104" s="37" t="s">
        <v>294</v>
      </c>
      <c r="B104" s="9">
        <f>B103+F103*(D103*I103-(A!$B$4*(G103+B103/H103)^(1/2)))</f>
        <v>1.919349217</v>
      </c>
      <c r="C104" s="37" t="s">
        <v>295</v>
      </c>
      <c r="D104" s="36">
        <f>D103+(F103*B103*(A!$B$8-D103)/(A!$B$12*A!$B$10))</f>
        <v>0.6324919746</v>
      </c>
      <c r="E104" s="19">
        <v>0.0</v>
      </c>
      <c r="F104" s="63">
        <f t="shared" si="2"/>
        <v>0.01666666667</v>
      </c>
      <c r="G104" s="40">
        <f t="shared" si="3"/>
        <v>0.1666666667</v>
      </c>
      <c r="H104" s="4">
        <f>A!$B$3 * 3</f>
        <v>224.9868</v>
      </c>
      <c r="I104" s="4">
        <f>A!$B$2*E104</f>
        <v>0</v>
      </c>
    </row>
    <row r="105">
      <c r="A105" s="37" t="s">
        <v>296</v>
      </c>
      <c r="B105" s="9">
        <f>B104+F104*(D104*I104-(A!$B$4*(G104+B104/H104)^(1/2)))</f>
        <v>1.8635404</v>
      </c>
      <c r="C105" s="37" t="s">
        <v>297</v>
      </c>
      <c r="D105" s="36">
        <f>D104+(F104*B104*(A!$B$8-D104)/(A!$B$12*A!$B$10))</f>
        <v>0.6326294834</v>
      </c>
      <c r="E105" s="19">
        <v>0.0</v>
      </c>
      <c r="F105" s="63">
        <f t="shared" si="2"/>
        <v>0.01666666667</v>
      </c>
      <c r="G105" s="40">
        <f t="shared" si="3"/>
        <v>0.1666666667</v>
      </c>
      <c r="H105" s="4">
        <f>A!$B$3 * 3</f>
        <v>224.9868</v>
      </c>
      <c r="I105" s="4">
        <f>A!$B$2*E105</f>
        <v>0</v>
      </c>
    </row>
    <row r="106">
      <c r="A106" s="37" t="s">
        <v>298</v>
      </c>
      <c r="B106" s="9">
        <f>B105+F105*(D105*I105-(A!$B$4*(G105+B105/H105)^(1/2)))</f>
        <v>1.807771104</v>
      </c>
      <c r="C106" s="37" t="s">
        <v>299</v>
      </c>
      <c r="D106" s="36">
        <f>D105+(F105*B105*(A!$B$8-D105)/(A!$B$12*A!$B$10))</f>
        <v>0.6327629252</v>
      </c>
      <c r="E106" s="19">
        <v>0.0</v>
      </c>
      <c r="F106" s="63">
        <f t="shared" si="2"/>
        <v>0.01666666667</v>
      </c>
      <c r="G106" s="40">
        <f t="shared" si="3"/>
        <v>0.1666666667</v>
      </c>
      <c r="H106" s="4">
        <f>A!$B$3 * 3</f>
        <v>224.9868</v>
      </c>
      <c r="I106" s="4">
        <f>A!$B$2*E106</f>
        <v>0</v>
      </c>
    </row>
    <row r="107">
      <c r="A107" s="37" t="s">
        <v>300</v>
      </c>
      <c r="B107" s="9">
        <f>B106+F106*(D106*I106-(A!$B$4*(G106+B106/H106)^(1/2)))</f>
        <v>1.752041332</v>
      </c>
      <c r="C107" s="37" t="s">
        <v>301</v>
      </c>
      <c r="D107" s="36">
        <f>D106+(F106*B106*(A!$B$8-D106)/(A!$B$12*A!$B$10))</f>
        <v>0.6328923089</v>
      </c>
      <c r="E107" s="19">
        <v>0.0</v>
      </c>
      <c r="F107" s="63">
        <f t="shared" si="2"/>
        <v>0.01666666667</v>
      </c>
      <c r="G107" s="40">
        <f t="shared" si="3"/>
        <v>0.1666666667</v>
      </c>
      <c r="H107" s="4">
        <f>A!$B$3 * 3</f>
        <v>224.9868</v>
      </c>
      <c r="I107" s="4">
        <f>A!$B$2*E107</f>
        <v>0</v>
      </c>
    </row>
    <row r="108">
      <c r="A108" s="37" t="s">
        <v>302</v>
      </c>
      <c r="B108" s="9">
        <f>B107+F107*(D107*I107-(A!$B$4*(G107+B107/H107)^(1/2)))</f>
        <v>1.696351081</v>
      </c>
      <c r="C108" s="37" t="s">
        <v>303</v>
      </c>
      <c r="D108" s="36">
        <f>D107+(F107*B107*(A!$B$8-D107)/(A!$B$12*A!$B$10))</f>
        <v>0.6330176433</v>
      </c>
      <c r="E108" s="19">
        <v>0.0</v>
      </c>
      <c r="F108" s="63">
        <f t="shared" si="2"/>
        <v>0.01666666667</v>
      </c>
      <c r="G108" s="40">
        <f t="shared" si="3"/>
        <v>0.1666666667</v>
      </c>
      <c r="H108" s="4">
        <f>A!$B$3 * 3</f>
        <v>224.9868</v>
      </c>
      <c r="I108" s="4">
        <f>A!$B$2*E108</f>
        <v>0</v>
      </c>
    </row>
    <row r="109">
      <c r="A109" s="37" t="s">
        <v>304</v>
      </c>
      <c r="B109" s="9">
        <f>B108+F108*(D108*I108-(A!$B$4*(G108+B108/H108)^(1/2)))</f>
        <v>1.640700353</v>
      </c>
      <c r="C109" s="37" t="s">
        <v>305</v>
      </c>
      <c r="D109" s="36">
        <f>D108+(F108*B108*(A!$B$8-D108)/(A!$B$12*A!$B$10))</f>
        <v>0.6331389369</v>
      </c>
      <c r="E109" s="19">
        <v>0.0</v>
      </c>
      <c r="F109" s="63">
        <f t="shared" si="2"/>
        <v>0.01666666667</v>
      </c>
      <c r="G109" s="40">
        <f t="shared" si="3"/>
        <v>0.1666666667</v>
      </c>
      <c r="H109" s="4">
        <f>A!$B$3 * 3</f>
        <v>224.9868</v>
      </c>
      <c r="I109" s="4">
        <f>A!$B$2*E109</f>
        <v>0</v>
      </c>
    </row>
    <row r="110">
      <c r="A110" s="37" t="s">
        <v>306</v>
      </c>
      <c r="B110" s="9">
        <f>B109+F109*(D109*I109-(A!$B$4*(G109+B109/H109)^(1/2)))</f>
        <v>1.585089148</v>
      </c>
      <c r="C110" s="37" t="s">
        <v>307</v>
      </c>
      <c r="D110" s="36">
        <f>D109+(F109*B109*(A!$B$8-D109)/(A!$B$12*A!$B$10))</f>
        <v>0.633256198</v>
      </c>
      <c r="E110" s="19">
        <v>0.0</v>
      </c>
      <c r="F110" s="63">
        <f t="shared" si="2"/>
        <v>0.01666666667</v>
      </c>
      <c r="G110" s="40">
        <f t="shared" si="3"/>
        <v>0.1666666667</v>
      </c>
      <c r="H110" s="4">
        <f>A!$B$3 * 3</f>
        <v>224.9868</v>
      </c>
      <c r="I110" s="4">
        <f>A!$B$2*E110</f>
        <v>0</v>
      </c>
    </row>
    <row r="111">
      <c r="A111" s="37" t="s">
        <v>308</v>
      </c>
      <c r="B111" s="9">
        <f>B110+F110*(D110*I110-(A!$B$4*(G110+B110/H110)^(1/2)))</f>
        <v>1.529517465</v>
      </c>
      <c r="C111" s="37" t="s">
        <v>309</v>
      </c>
      <c r="D111" s="36">
        <f>D110+(F110*B110*(A!$B$8-D110)/(A!$B$12*A!$B$10))</f>
        <v>0.6333694348</v>
      </c>
      <c r="E111" s="19">
        <v>0.0</v>
      </c>
      <c r="F111" s="63">
        <f t="shared" si="2"/>
        <v>0.01666666667</v>
      </c>
      <c r="G111" s="40">
        <f t="shared" si="3"/>
        <v>0.1666666667</v>
      </c>
      <c r="H111" s="4">
        <f>A!$B$3 * 3</f>
        <v>224.9868</v>
      </c>
      <c r="I111" s="4">
        <f>A!$B$2*E111</f>
        <v>0</v>
      </c>
    </row>
    <row r="112">
      <c r="A112" s="37" t="s">
        <v>310</v>
      </c>
      <c r="B112" s="9">
        <f>B111+F111*(D111*I111-(A!$B$4*(G111+B111/H111)^(1/2)))</f>
        <v>1.473985305</v>
      </c>
      <c r="C112" s="37" t="s">
        <v>311</v>
      </c>
      <c r="D112" s="36">
        <f>D111+(F111*B111*(A!$B$8-D111)/(A!$B$12*A!$B$10))</f>
        <v>0.6334786552</v>
      </c>
      <c r="E112" s="19">
        <v>0.0</v>
      </c>
      <c r="F112" s="63">
        <f t="shared" si="2"/>
        <v>0.01666666667</v>
      </c>
      <c r="G112" s="40">
        <f t="shared" si="3"/>
        <v>0.1666666667</v>
      </c>
      <c r="H112" s="4">
        <f>A!$B$3 * 3</f>
        <v>224.9868</v>
      </c>
      <c r="I112" s="4">
        <f>A!$B$2*E112</f>
        <v>0</v>
      </c>
    </row>
    <row r="113">
      <c r="A113" s="37" t="s">
        <v>312</v>
      </c>
      <c r="B113" s="9">
        <f>B112+F112*(D112*I112-(A!$B$4*(G112+B112/H112)^(1/2)))</f>
        <v>1.418492668</v>
      </c>
      <c r="C113" s="37" t="s">
        <v>313</v>
      </c>
      <c r="D113" s="36">
        <f>D112+(F112*B112*(A!$B$8-D112)/(A!$B$12*A!$B$10))</f>
        <v>0.6335838671</v>
      </c>
      <c r="E113" s="19">
        <v>0.0</v>
      </c>
      <c r="F113" s="63">
        <f t="shared" si="2"/>
        <v>0.01666666667</v>
      </c>
      <c r="G113" s="40">
        <f t="shared" si="3"/>
        <v>0.1666666667</v>
      </c>
      <c r="H113" s="4">
        <f>A!$B$3 * 3</f>
        <v>224.9868</v>
      </c>
      <c r="I113" s="4">
        <f>A!$B$2*E113</f>
        <v>0</v>
      </c>
    </row>
    <row r="114">
      <c r="A114" s="37" t="s">
        <v>314</v>
      </c>
      <c r="B114" s="9">
        <f>B113+F113*(D113*I113-(A!$B$4*(G113+B113/H113)^(1/2)))</f>
        <v>1.363039553</v>
      </c>
      <c r="C114" s="37" t="s">
        <v>315</v>
      </c>
      <c r="D114" s="36">
        <f>D113+(F113*B113*(A!$B$8-D113)/(A!$B$12*A!$B$10))</f>
        <v>0.633685078</v>
      </c>
      <c r="E114" s="19">
        <v>0.0</v>
      </c>
      <c r="F114" s="63">
        <f t="shared" si="2"/>
        <v>0.01666666667</v>
      </c>
      <c r="G114" s="40">
        <f t="shared" si="3"/>
        <v>0.1666666667</v>
      </c>
      <c r="H114" s="4">
        <f>A!$B$3 * 3</f>
        <v>224.9868</v>
      </c>
      <c r="I114" s="4">
        <f>A!$B$2*E114</f>
        <v>0</v>
      </c>
    </row>
    <row r="115">
      <c r="A115" s="37" t="s">
        <v>316</v>
      </c>
      <c r="B115" s="9">
        <f>B114+F114*(D114*I114-(A!$B$4*(G114+B114/H114)^(1/2)))</f>
        <v>1.30762596</v>
      </c>
      <c r="C115" s="37" t="s">
        <v>317</v>
      </c>
      <c r="D115" s="36">
        <f>D114+(F114*B114*(A!$B$8-D114)/(A!$B$12*A!$B$10))</f>
        <v>0.6337822952</v>
      </c>
      <c r="E115" s="19">
        <v>0.0</v>
      </c>
      <c r="F115" s="63">
        <f t="shared" si="2"/>
        <v>0.01666666667</v>
      </c>
      <c r="G115" s="40">
        <f t="shared" si="3"/>
        <v>0.1666666667</v>
      </c>
      <c r="H115" s="4">
        <f>A!$B$3 * 3</f>
        <v>224.9868</v>
      </c>
      <c r="I115" s="4">
        <f>A!$B$2*E115</f>
        <v>0</v>
      </c>
    </row>
    <row r="116">
      <c r="A116" s="37" t="s">
        <v>318</v>
      </c>
      <c r="B116" s="9">
        <f>B115+F115*(D115*I115-(A!$B$4*(G115+B115/H115)^(1/2)))</f>
        <v>1.25225189</v>
      </c>
      <c r="C116" s="37" t="s">
        <v>319</v>
      </c>
      <c r="D116" s="36">
        <f>D115+(F115*B115*(A!$B$8-D115)/(A!$B$12*A!$B$10))</f>
        <v>0.6338755262</v>
      </c>
      <c r="E116" s="19">
        <v>0.0</v>
      </c>
      <c r="F116" s="63">
        <f t="shared" si="2"/>
        <v>0.01666666667</v>
      </c>
      <c r="G116" s="40">
        <f t="shared" si="3"/>
        <v>0.1666666667</v>
      </c>
      <c r="H116" s="4">
        <f>A!$B$3 * 3</f>
        <v>224.9868</v>
      </c>
      <c r="I116" s="4">
        <f>A!$B$2*E116</f>
        <v>0</v>
      </c>
    </row>
    <row r="117">
      <c r="A117" s="37" t="s">
        <v>320</v>
      </c>
      <c r="B117" s="9">
        <f>B116+F116*(D116*I116-(A!$B$4*(G116+B116/H116)^(1/2)))</f>
        <v>1.196917343</v>
      </c>
      <c r="C117" s="37" t="s">
        <v>321</v>
      </c>
      <c r="D117" s="36">
        <f>D116+(F116*B116*(A!$B$8-D116)/(A!$B$12*A!$B$10))</f>
        <v>0.6339647778</v>
      </c>
      <c r="E117" s="19">
        <v>0.0</v>
      </c>
      <c r="F117" s="63">
        <f t="shared" si="2"/>
        <v>0.01666666667</v>
      </c>
      <c r="G117" s="40">
        <f t="shared" si="3"/>
        <v>0.1666666667</v>
      </c>
      <c r="H117" s="4">
        <f>A!$B$3 * 3</f>
        <v>224.9868</v>
      </c>
      <c r="I117" s="4">
        <f>A!$B$2*E117</f>
        <v>0</v>
      </c>
    </row>
    <row r="118">
      <c r="A118" s="37" t="s">
        <v>322</v>
      </c>
      <c r="B118" s="9">
        <f>B117+F117*(D117*I117-(A!$B$4*(G117+B117/H117)^(1/2)))</f>
        <v>1.141622318</v>
      </c>
      <c r="C118" s="37" t="s">
        <v>323</v>
      </c>
      <c r="D118" s="36">
        <f>D117+(F117*B117*(A!$B$8-D117)/(A!$B$12*A!$B$10))</f>
        <v>0.6340500569</v>
      </c>
      <c r="E118" s="19">
        <v>0.0</v>
      </c>
      <c r="F118" s="63">
        <f t="shared" si="2"/>
        <v>0.01666666667</v>
      </c>
      <c r="G118" s="40">
        <f t="shared" si="3"/>
        <v>0.1666666667</v>
      </c>
      <c r="H118" s="4">
        <f>A!$B$3 * 3</f>
        <v>224.9868</v>
      </c>
      <c r="I118" s="4">
        <f>A!$B$2*E118</f>
        <v>0</v>
      </c>
    </row>
    <row r="119">
      <c r="A119" s="37" t="s">
        <v>324</v>
      </c>
      <c r="B119" s="9">
        <f>B118+F118*(D118*I118-(A!$B$4*(G118+B118/H118)^(1/2)))</f>
        <v>1.086366816</v>
      </c>
      <c r="C119" s="37" t="s">
        <v>325</v>
      </c>
      <c r="D119" s="36">
        <f>D118+(F118*B118*(A!$B$8-D118)/(A!$B$12*A!$B$10))</f>
        <v>0.6341313703</v>
      </c>
      <c r="E119" s="19">
        <v>0.0</v>
      </c>
      <c r="F119" s="63">
        <f t="shared" si="2"/>
        <v>0.01666666667</v>
      </c>
      <c r="G119" s="40">
        <f t="shared" si="3"/>
        <v>0.1666666667</v>
      </c>
      <c r="H119" s="4">
        <f>A!$B$3 * 3</f>
        <v>224.9868</v>
      </c>
      <c r="I119" s="4">
        <f>A!$B$2*E119</f>
        <v>0</v>
      </c>
    </row>
    <row r="120">
      <c r="A120" s="37" t="s">
        <v>326</v>
      </c>
      <c r="B120" s="9">
        <f>B119+F119*(D119*I119-(A!$B$4*(G119+B119/H119)^(1/2)))</f>
        <v>1.031150836</v>
      </c>
      <c r="C120" s="37" t="s">
        <v>327</v>
      </c>
      <c r="D120" s="36">
        <f>D119+(F119*B119*(A!$B$8-D119)/(A!$B$12*A!$B$10))</f>
        <v>0.6342087243</v>
      </c>
      <c r="E120" s="19">
        <v>0.0</v>
      </c>
      <c r="F120" s="63">
        <f t="shared" si="2"/>
        <v>0.01666666667</v>
      </c>
      <c r="G120" s="40">
        <f t="shared" si="3"/>
        <v>0.1666666667</v>
      </c>
      <c r="H120" s="4">
        <f>A!$B$3 * 3</f>
        <v>224.9868</v>
      </c>
      <c r="I120" s="4">
        <f>A!$B$2*E120</f>
        <v>0</v>
      </c>
    </row>
    <row r="121">
      <c r="A121" s="37" t="s">
        <v>328</v>
      </c>
      <c r="B121" s="9">
        <f>B120+F120*(D120*I120-(A!$B$4*(G120+B120/H120)^(1/2)))</f>
        <v>0.9759743796</v>
      </c>
      <c r="C121" s="37" t="s">
        <v>329</v>
      </c>
      <c r="D121" s="36">
        <f>D120+(F120*B120*(A!$B$8-D120)/(A!$B$12*A!$B$10))</f>
        <v>0.6342821254</v>
      </c>
      <c r="E121" s="19">
        <v>0.0</v>
      </c>
      <c r="F121" s="63">
        <f t="shared" si="2"/>
        <v>0.01666666667</v>
      </c>
      <c r="G121" s="40">
        <f t="shared" si="3"/>
        <v>0.1666666667</v>
      </c>
      <c r="H121" s="4">
        <f>A!$B$3 * 3</f>
        <v>224.9868</v>
      </c>
      <c r="I121" s="4">
        <f>A!$B$2*E121</f>
        <v>0</v>
      </c>
    </row>
    <row r="122">
      <c r="A122" s="37" t="s">
        <v>330</v>
      </c>
      <c r="B122" s="9">
        <f>B121+F121*(D121*I121-(A!$B$4*(G121+B121/H121)^(1/2)))</f>
        <v>0.9208374454</v>
      </c>
      <c r="C122" s="37" t="s">
        <v>331</v>
      </c>
      <c r="D122" s="36">
        <f>D121+(F121*B121*(A!$B$8-D121)/(A!$B$12*A!$B$10))</f>
        <v>0.6343515797</v>
      </c>
      <c r="E122" s="19">
        <v>0.0</v>
      </c>
      <c r="F122" s="63">
        <f t="shared" si="2"/>
        <v>0.01666666667</v>
      </c>
      <c r="G122" s="40">
        <f t="shared" si="3"/>
        <v>0.1666666667</v>
      </c>
      <c r="H122" s="4">
        <f>A!$B$3 * 3</f>
        <v>224.9868</v>
      </c>
      <c r="I122" s="4">
        <f>A!$B$2*E122</f>
        <v>0</v>
      </c>
    </row>
    <row r="123">
      <c r="A123" s="37" t="s">
        <v>332</v>
      </c>
      <c r="B123" s="9">
        <f>B122+F122*(D122*I122-(A!$B$4*(G122+B122/H122)^(1/2)))</f>
        <v>0.8657400339</v>
      </c>
      <c r="C123" s="37" t="s">
        <v>333</v>
      </c>
      <c r="D123" s="36">
        <f>D122+(F122*B122*(A!$B$8-D122)/(A!$B$12*A!$B$10))</f>
        <v>0.634417093</v>
      </c>
      <c r="E123" s="19">
        <v>0.0</v>
      </c>
      <c r="F123" s="63">
        <f t="shared" si="2"/>
        <v>0.01666666667</v>
      </c>
      <c r="G123" s="40">
        <f t="shared" si="3"/>
        <v>0.1666666667</v>
      </c>
      <c r="H123" s="4">
        <f>A!$B$3 * 3</f>
        <v>224.9868</v>
      </c>
      <c r="I123" s="4">
        <f>A!$B$2*E123</f>
        <v>0</v>
      </c>
    </row>
    <row r="124">
      <c r="A124" s="37" t="s">
        <v>334</v>
      </c>
      <c r="B124" s="9">
        <f>B123+F123*(D123*I123-(A!$B$4*(G123+B123/H123)^(1/2)))</f>
        <v>0.810682145</v>
      </c>
      <c r="C124" s="37" t="s">
        <v>335</v>
      </c>
      <c r="D124" s="36">
        <f>D123+(F123*B123*(A!$B$8-D123)/(A!$B$12*A!$B$10))</f>
        <v>0.6344786712</v>
      </c>
      <c r="E124" s="19">
        <v>0.0</v>
      </c>
      <c r="F124" s="63">
        <f t="shared" si="2"/>
        <v>0.01666666667</v>
      </c>
      <c r="G124" s="40">
        <f t="shared" si="3"/>
        <v>0.1666666667</v>
      </c>
      <c r="H124" s="4">
        <f>A!$B$3 * 3</f>
        <v>224.9868</v>
      </c>
      <c r="I124" s="4">
        <f>A!$B$2*E124</f>
        <v>0</v>
      </c>
    </row>
    <row r="125">
      <c r="A125" s="37" t="s">
        <v>336</v>
      </c>
      <c r="B125" s="9">
        <f>B124+F124*(D124*I124-(A!$B$4*(G124+B124/H124)^(1/2)))</f>
        <v>0.7556637788</v>
      </c>
      <c r="C125" s="37" t="s">
        <v>337</v>
      </c>
      <c r="D125" s="36">
        <f>D124+(F124*B124*(A!$B$8-D124)/(A!$B$12*A!$B$10))</f>
        <v>0.6345363199</v>
      </c>
      <c r="E125" s="19">
        <v>0.0</v>
      </c>
      <c r="F125" s="63">
        <f t="shared" si="2"/>
        <v>0.01666666667</v>
      </c>
      <c r="G125" s="40">
        <f t="shared" si="3"/>
        <v>0.1666666667</v>
      </c>
      <c r="H125" s="4">
        <f>A!$B$3 * 3</f>
        <v>224.9868</v>
      </c>
      <c r="I125" s="4">
        <f>A!$B$2*E125</f>
        <v>0</v>
      </c>
    </row>
    <row r="126">
      <c r="A126" s="37" t="s">
        <v>338</v>
      </c>
      <c r="B126" s="9">
        <f>B125+F125*(D125*I125-(A!$B$4*(G125+B125/H125)^(1/2)))</f>
        <v>0.7006849353</v>
      </c>
      <c r="C126" s="37" t="s">
        <v>339</v>
      </c>
      <c r="D126" s="36">
        <f>D125+(F125*B125*(A!$B$8-D125)/(A!$B$12*A!$B$10))</f>
        <v>0.6345900445</v>
      </c>
      <c r="E126" s="19">
        <v>0.0</v>
      </c>
      <c r="F126" s="63">
        <f t="shared" si="2"/>
        <v>0.01666666667</v>
      </c>
      <c r="G126" s="40">
        <f t="shared" si="3"/>
        <v>0.1666666667</v>
      </c>
      <c r="H126" s="4">
        <f>A!$B$3 * 3</f>
        <v>224.9868</v>
      </c>
      <c r="I126" s="4">
        <f>A!$B$2*E126</f>
        <v>0</v>
      </c>
    </row>
    <row r="127">
      <c r="A127" s="37" t="s">
        <v>340</v>
      </c>
      <c r="B127" s="9">
        <f>B126+F126*(D126*I126-(A!$B$4*(G126+B126/H126)^(1/2)))</f>
        <v>0.6457456145</v>
      </c>
      <c r="C127" s="37" t="s">
        <v>341</v>
      </c>
      <c r="D127" s="36">
        <f>D126+(F126*B126*(A!$B$8-D126)/(A!$B$12*A!$B$10))</f>
        <v>0.6346398503</v>
      </c>
      <c r="E127" s="19">
        <v>0.0</v>
      </c>
      <c r="F127" s="63">
        <f t="shared" si="2"/>
        <v>0.01666666667</v>
      </c>
      <c r="G127" s="40">
        <f t="shared" si="3"/>
        <v>0.1666666667</v>
      </c>
      <c r="H127" s="4">
        <f>A!$B$3 * 3</f>
        <v>224.9868</v>
      </c>
      <c r="I127" s="4">
        <f>A!$B$2*E127</f>
        <v>0</v>
      </c>
    </row>
    <row r="128">
      <c r="A128" s="37" t="s">
        <v>342</v>
      </c>
      <c r="B128" s="9">
        <f>B127+F127*(D127*I127-(A!$B$4*(G127+B127/H127)^(1/2)))</f>
        <v>0.5908458164</v>
      </c>
      <c r="C128" s="37" t="s">
        <v>343</v>
      </c>
      <c r="D128" s="36">
        <f>D127+(F127*B127*(A!$B$8-D127)/(A!$B$12*A!$B$10))</f>
        <v>0.6346857423</v>
      </c>
      <c r="E128" s="19">
        <v>0.0</v>
      </c>
      <c r="F128" s="63">
        <f t="shared" si="2"/>
        <v>0.01666666667</v>
      </c>
      <c r="G128" s="40">
        <f t="shared" si="3"/>
        <v>0.1666666667</v>
      </c>
      <c r="H128" s="4">
        <f>A!$B$3 * 3</f>
        <v>224.9868</v>
      </c>
      <c r="I128" s="4">
        <f>A!$B$2*E128</f>
        <v>0</v>
      </c>
    </row>
    <row r="129">
      <c r="A129" s="37" t="s">
        <v>344</v>
      </c>
      <c r="B129" s="9">
        <f>B128+F128*(D128*I128-(A!$B$4*(G128+B128/H128)^(1/2)))</f>
        <v>0.535985541</v>
      </c>
      <c r="C129" s="37" t="s">
        <v>345</v>
      </c>
      <c r="D129" s="36">
        <f>D128+(F128*B128*(A!$B$8-D128)/(A!$B$12*A!$B$10))</f>
        <v>0.6347277253</v>
      </c>
      <c r="E129" s="19">
        <v>0.0</v>
      </c>
      <c r="F129" s="63">
        <f t="shared" si="2"/>
        <v>0.01666666667</v>
      </c>
      <c r="G129" s="40">
        <f t="shared" si="3"/>
        <v>0.1666666667</v>
      </c>
      <c r="H129" s="4">
        <f>A!$B$3 * 3</f>
        <v>224.9868</v>
      </c>
      <c r="I129" s="4">
        <f>A!$B$2*E129</f>
        <v>0</v>
      </c>
    </row>
    <row r="130">
      <c r="A130" s="37" t="s">
        <v>346</v>
      </c>
      <c r="B130" s="9">
        <f>B129+F129*(D129*I129-(A!$B$4*(G129+B129/H129)^(1/2)))</f>
        <v>0.4811647884</v>
      </c>
      <c r="C130" s="37" t="s">
        <v>347</v>
      </c>
      <c r="D130" s="36">
        <f>D129+(F129*B129*(A!$B$8-D129)/(A!$B$12*A!$B$10))</f>
        <v>0.6347658042</v>
      </c>
      <c r="E130" s="19">
        <v>0.0</v>
      </c>
      <c r="F130" s="63">
        <f t="shared" si="2"/>
        <v>0.01666666667</v>
      </c>
      <c r="G130" s="40">
        <f t="shared" si="3"/>
        <v>0.1666666667</v>
      </c>
      <c r="H130" s="4">
        <f>A!$B$3 * 3</f>
        <v>224.9868</v>
      </c>
      <c r="I130" s="4">
        <f>A!$B$2*E130</f>
        <v>0</v>
      </c>
    </row>
    <row r="131">
      <c r="A131" s="37" t="s">
        <v>348</v>
      </c>
      <c r="B131" s="9">
        <f>B130+F130*(D130*I130-(A!$B$4*(G130+B130/H130)^(1/2)))</f>
        <v>0.4263835584</v>
      </c>
      <c r="C131" s="37" t="s">
        <v>349</v>
      </c>
      <c r="D131" s="36">
        <f>D130+(F130*B130*(A!$B$8-D130)/(A!$B$12*A!$B$10))</f>
        <v>0.6347999835</v>
      </c>
      <c r="E131" s="19">
        <v>0.0</v>
      </c>
      <c r="F131" s="63">
        <f t="shared" si="2"/>
        <v>0.01666666667</v>
      </c>
      <c r="G131" s="40">
        <f t="shared" si="3"/>
        <v>0.1666666667</v>
      </c>
      <c r="H131" s="4">
        <f>A!$B$3 * 3</f>
        <v>224.9868</v>
      </c>
      <c r="I131" s="4">
        <f>A!$B$2*E131</f>
        <v>0</v>
      </c>
    </row>
    <row r="132">
      <c r="A132" s="37" t="s">
        <v>350</v>
      </c>
      <c r="B132" s="9">
        <f>B131+F131*(D131*I131-(A!$B$4*(G131+B131/H131)^(1/2)))</f>
        <v>0.3716418513</v>
      </c>
      <c r="C132" s="37" t="s">
        <v>351</v>
      </c>
      <c r="D132" s="36">
        <f>D131+(F131*B131*(A!$B$8-D131)/(A!$B$12*A!$B$10))</f>
        <v>0.6348302675</v>
      </c>
      <c r="E132" s="19">
        <v>0.0</v>
      </c>
      <c r="F132" s="63">
        <f t="shared" si="2"/>
        <v>0.01666666667</v>
      </c>
      <c r="G132" s="40">
        <f t="shared" si="3"/>
        <v>0.1666666667</v>
      </c>
      <c r="H132" s="4">
        <f>A!$B$3 * 3</f>
        <v>224.9868</v>
      </c>
      <c r="I132" s="4">
        <f>A!$B$2*E132</f>
        <v>0</v>
      </c>
    </row>
    <row r="133">
      <c r="A133" s="37" t="s">
        <v>352</v>
      </c>
      <c r="B133" s="9">
        <f>B132+F132*(D132*I132-(A!$B$4*(G132+B132/H132)^(1/2)))</f>
        <v>0.3169396668</v>
      </c>
      <c r="C133" s="37" t="s">
        <v>353</v>
      </c>
      <c r="D133" s="36">
        <f>D132+(F132*B132*(A!$B$8-D132)/(A!$B$12*A!$B$10))</f>
        <v>0.6348566605</v>
      </c>
      <c r="E133" s="19">
        <v>0.0</v>
      </c>
      <c r="F133" s="63">
        <f t="shared" si="2"/>
        <v>0.01666666667</v>
      </c>
      <c r="G133" s="40">
        <f t="shared" si="3"/>
        <v>0.1666666667</v>
      </c>
      <c r="H133" s="4">
        <f>A!$B$3 * 3</f>
        <v>224.9868</v>
      </c>
      <c r="I133" s="4">
        <f>A!$B$2*E133</f>
        <v>0</v>
      </c>
    </row>
    <row r="134">
      <c r="A134" s="37" t="s">
        <v>354</v>
      </c>
      <c r="B134" s="9">
        <f>B133+F133*(D133*I133-(A!$B$4*(G133+B133/H133)^(1/2)))</f>
        <v>0.2622770052</v>
      </c>
      <c r="C134" s="37" t="s">
        <v>355</v>
      </c>
      <c r="D134" s="36">
        <f>D133+(F133*B133*(A!$B$8-D133)/(A!$B$12*A!$B$10))</f>
        <v>0.6348791664</v>
      </c>
      <c r="E134" s="19">
        <v>0.0</v>
      </c>
      <c r="F134" s="63">
        <f t="shared" si="2"/>
        <v>0.01666666667</v>
      </c>
      <c r="G134" s="40">
        <f t="shared" si="3"/>
        <v>0.1666666667</v>
      </c>
      <c r="H134" s="4">
        <f>A!$B$3 * 3</f>
        <v>224.9868</v>
      </c>
      <c r="I134" s="4">
        <f>A!$B$2*E134</f>
        <v>0</v>
      </c>
    </row>
    <row r="135">
      <c r="A135" s="37" t="s">
        <v>356</v>
      </c>
      <c r="B135" s="9">
        <f>B134+F134*(D134*I134-(A!$B$4*(G134+B134/H134)^(1/2)))</f>
        <v>0.2076538663</v>
      </c>
      <c r="C135" s="37" t="s">
        <v>357</v>
      </c>
      <c r="D135" s="36">
        <f>D134+(F134*B134*(A!$B$8-D134)/(A!$B$12*A!$B$10))</f>
        <v>0.6348977892</v>
      </c>
      <c r="E135" s="19">
        <v>0.0</v>
      </c>
      <c r="F135" s="63">
        <f t="shared" si="2"/>
        <v>0.01666666667</v>
      </c>
      <c r="G135" s="40">
        <f t="shared" si="3"/>
        <v>0.1666666667</v>
      </c>
      <c r="H135" s="4">
        <f>A!$B$3 * 3</f>
        <v>224.9868</v>
      </c>
      <c r="I135" s="4">
        <f>A!$B$2*E135</f>
        <v>0</v>
      </c>
    </row>
    <row r="136">
      <c r="A136" s="37" t="s">
        <v>358</v>
      </c>
      <c r="B136" s="9">
        <f>B135+F135*(D135*I135-(A!$B$4*(G135+B135/H135)^(1/2)))</f>
        <v>0.1530702502</v>
      </c>
      <c r="C136" s="37" t="s">
        <v>359</v>
      </c>
      <c r="D136" s="36">
        <f>D135+(F135*B135*(A!$B$8-D135)/(A!$B$12*A!$B$10))</f>
        <v>0.6349125324</v>
      </c>
      <c r="E136" s="19">
        <v>0.0</v>
      </c>
      <c r="F136" s="63">
        <f t="shared" si="2"/>
        <v>0.01666666667</v>
      </c>
      <c r="G136" s="40">
        <f t="shared" si="3"/>
        <v>0.1666666667</v>
      </c>
      <c r="H136" s="4">
        <f>A!$B$3 * 3</f>
        <v>224.9868</v>
      </c>
      <c r="I136" s="4">
        <f>A!$B$2*E136</f>
        <v>0</v>
      </c>
    </row>
    <row r="137">
      <c r="A137" s="37" t="s">
        <v>360</v>
      </c>
      <c r="B137" s="9">
        <f>B136+F136*(D136*I136-(A!$B$4*(G136+B136/H136)^(1/2)))</f>
        <v>0.09852615695</v>
      </c>
      <c r="C137" s="37" t="s">
        <v>361</v>
      </c>
      <c r="D137" s="36">
        <f>D136+(F136*B136*(A!$B$8-D136)/(A!$B$12*A!$B$10))</f>
        <v>0.6349233997</v>
      </c>
      <c r="E137" s="19">
        <v>0.0</v>
      </c>
      <c r="F137" s="63">
        <f t="shared" si="2"/>
        <v>0.01666666667</v>
      </c>
      <c r="G137" s="40">
        <f t="shared" si="3"/>
        <v>0.1666666667</v>
      </c>
      <c r="H137" s="4">
        <f>A!$B$3 * 3</f>
        <v>224.9868</v>
      </c>
      <c r="I137" s="4">
        <f>A!$B$2*E137</f>
        <v>0</v>
      </c>
    </row>
    <row r="138">
      <c r="A138" s="10" t="s">
        <v>362</v>
      </c>
      <c r="B138" s="9">
        <f>B137+F137*(D137*I137-(A!$B$4*(G137+B137/H137)^(1/2)))</f>
        <v>0.04402158647</v>
      </c>
      <c r="C138" s="37" t="s">
        <v>363</v>
      </c>
      <c r="D138" s="36">
        <f>D137+(F137*B137*(A!$B$8-D137)/(A!$B$12*A!$B$10))</f>
        <v>0.6349303942</v>
      </c>
      <c r="E138" s="19">
        <v>0.0</v>
      </c>
      <c r="F138" s="63">
        <f t="shared" si="2"/>
        <v>0.01666666667</v>
      </c>
      <c r="G138" s="40">
        <f t="shared" si="3"/>
        <v>0.1666666667</v>
      </c>
      <c r="H138" s="4">
        <f>A!$B$3 * 3</f>
        <v>224.9868</v>
      </c>
      <c r="I138" s="4">
        <f>A!$B$2*E138</f>
        <v>0</v>
      </c>
    </row>
    <row r="139">
      <c r="A139" s="37" t="s">
        <v>364</v>
      </c>
      <c r="B139" s="9">
        <f>B138+F138*(D138*I138-(A!$B$4*(G138+B138/H138)^(1/2)))</f>
        <v>-0.01044346118</v>
      </c>
      <c r="C139" s="37" t="s">
        <v>365</v>
      </c>
      <c r="D139" s="36">
        <f>D138+(F138*B138*(A!$B$8-D138)/(A!$B$12*A!$B$10))</f>
        <v>0.6349335194</v>
      </c>
      <c r="E139" s="19">
        <v>0.0</v>
      </c>
      <c r="F139" s="63">
        <f t="shared" si="2"/>
        <v>0.01666666667</v>
      </c>
      <c r="G139" s="40">
        <f t="shared" si="3"/>
        <v>0.1666666667</v>
      </c>
      <c r="H139" s="4">
        <f>A!$B$3 * 3</f>
        <v>224.9868</v>
      </c>
      <c r="I139" s="4">
        <f>A!$B$2*E139</f>
        <v>0</v>
      </c>
    </row>
    <row r="140">
      <c r="G140" s="30"/>
    </row>
    <row r="141">
      <c r="G141" s="30"/>
    </row>
    <row r="142">
      <c r="G142" s="30"/>
    </row>
    <row r="143">
      <c r="G143" s="30"/>
    </row>
    <row r="144">
      <c r="G144" s="30"/>
    </row>
    <row r="145">
      <c r="G145" s="30"/>
    </row>
    <row r="146">
      <c r="G146" s="30"/>
    </row>
    <row r="147">
      <c r="A147" s="24" t="s">
        <v>78</v>
      </c>
      <c r="B147" s="25">
        <f>10/60</f>
        <v>0.1666666667</v>
      </c>
      <c r="G147" s="30"/>
    </row>
    <row r="148">
      <c r="A148" s="24" t="s">
        <v>79</v>
      </c>
      <c r="B148" s="24">
        <f>190.7/1000</f>
        <v>0.1907</v>
      </c>
      <c r="G148" s="30"/>
    </row>
    <row r="149">
      <c r="G149" s="30"/>
    </row>
    <row r="150">
      <c r="D150" s="36"/>
      <c r="E150" s="12" t="s">
        <v>92</v>
      </c>
      <c r="K150" s="4" t="s">
        <v>90</v>
      </c>
    </row>
    <row r="151">
      <c r="A151" s="37" t="s">
        <v>93</v>
      </c>
      <c r="C151" s="37" t="s">
        <v>94</v>
      </c>
      <c r="D151" s="36"/>
      <c r="E151" s="38" t="s">
        <v>95</v>
      </c>
      <c r="F151" s="39" t="s">
        <v>96</v>
      </c>
      <c r="G151" s="40" t="s">
        <v>97</v>
      </c>
      <c r="H151" s="4" t="s">
        <v>98</v>
      </c>
      <c r="I151" s="4" t="s">
        <v>99</v>
      </c>
      <c r="K151" s="35">
        <f>SUM(F157:F253)</f>
        <v>3.233333333</v>
      </c>
    </row>
    <row r="152">
      <c r="A152" s="37" t="s">
        <v>102</v>
      </c>
      <c r="B152" s="16">
        <v>0.0</v>
      </c>
      <c r="C152" s="37" t="s">
        <v>103</v>
      </c>
      <c r="D152" s="42">
        <v>0.6</v>
      </c>
      <c r="E152" s="43">
        <f t="shared" ref="E152:E156" si="4">$B$148</f>
        <v>0.1907</v>
      </c>
      <c r="F152" s="39">
        <f t="shared" ref="F152:F254" si="5">$B$147/5</f>
        <v>0.03333333333</v>
      </c>
      <c r="G152" s="40">
        <f t="shared" ref="G152:G254" si="6">0.5/3</f>
        <v>0.1666666667</v>
      </c>
      <c r="H152" s="4">
        <f>A!$B$3 * 3</f>
        <v>224.9868</v>
      </c>
      <c r="I152" s="4">
        <f>A!$B$2*E152</f>
        <v>117.5929022</v>
      </c>
    </row>
    <row r="153">
      <c r="A153" s="37" t="s">
        <v>104</v>
      </c>
      <c r="B153" s="9">
        <f>B152+F152*(D152*I152-(A!$B$4*(G152+B152/H152)^(1/2)))</f>
        <v>2.242991833</v>
      </c>
      <c r="C153" s="37" t="s">
        <v>105</v>
      </c>
      <c r="D153" s="36">
        <f>D152+(F152*B152*(A!$B$8-D152)/(A!$B$12*A!$B$10))</f>
        <v>0.6</v>
      </c>
      <c r="E153" s="43">
        <f t="shared" si="4"/>
        <v>0.1907</v>
      </c>
      <c r="F153" s="39">
        <f t="shared" si="5"/>
        <v>0.03333333333</v>
      </c>
      <c r="G153" s="40">
        <f t="shared" si="6"/>
        <v>0.1666666667</v>
      </c>
      <c r="H153" s="4">
        <f>A!$B$3 * 3</f>
        <v>224.9868</v>
      </c>
      <c r="I153" s="4">
        <f>A!$B$2*E153</f>
        <v>117.5929022</v>
      </c>
    </row>
    <row r="154">
      <c r="A154" s="37" t="s">
        <v>106</v>
      </c>
      <c r="B154" s="9">
        <f>B153+F153*(D153*I153-(A!$B$4*(G153+B153/H153)^(1/2)))</f>
        <v>4.482774948</v>
      </c>
      <c r="C154" s="37" t="s">
        <v>107</v>
      </c>
      <c r="D154" s="36">
        <f>D153+(F153*B153*(A!$B$8-D153)/(A!$B$12*A!$B$10))</f>
        <v>0.600360428</v>
      </c>
      <c r="E154" s="43">
        <f t="shared" si="4"/>
        <v>0.1907</v>
      </c>
      <c r="F154" s="39">
        <f t="shared" si="5"/>
        <v>0.03333333333</v>
      </c>
      <c r="G154" s="40">
        <f t="shared" si="6"/>
        <v>0.1666666667</v>
      </c>
      <c r="H154" s="4">
        <f>A!$B$3 * 3</f>
        <v>224.9868</v>
      </c>
      <c r="I154" s="4">
        <f>A!$B$2*E154</f>
        <v>117.5929022</v>
      </c>
    </row>
    <row r="155">
      <c r="A155" s="37" t="s">
        <v>108</v>
      </c>
      <c r="B155" s="9">
        <f>B154+F154*(D154*I154-(A!$B$4*(G154+B154/H154)^(1/2)))</f>
        <v>6.720855884</v>
      </c>
      <c r="C155" s="37" t="s">
        <v>109</v>
      </c>
      <c r="D155" s="36">
        <f>D154+(F154*B154*(A!$B$8-D154)/(A!$B$12*A!$B$10))</f>
        <v>0.6010799028</v>
      </c>
      <c r="E155" s="43">
        <f t="shared" si="4"/>
        <v>0.1907</v>
      </c>
      <c r="F155" s="39">
        <f t="shared" si="5"/>
        <v>0.03333333333</v>
      </c>
      <c r="G155" s="40">
        <f t="shared" si="6"/>
        <v>0.1666666667</v>
      </c>
      <c r="H155" s="4">
        <f>A!$B$3 * 3</f>
        <v>224.9868</v>
      </c>
      <c r="I155" s="4">
        <f>A!$B$2*E155</f>
        <v>117.5929022</v>
      </c>
    </row>
    <row r="156">
      <c r="A156" s="37" t="s">
        <v>110</v>
      </c>
      <c r="B156" s="9">
        <f>B155+F155*(D155*I155-(A!$B$4*(G155+B155/H155)^(1/2)))</f>
        <v>8.95872634</v>
      </c>
      <c r="C156" s="37" t="s">
        <v>111</v>
      </c>
      <c r="D156" s="36">
        <f>D155+(F155*B155*(A!$B$8-D155)/(A!$B$12*A!$B$10))</f>
        <v>0.6021559944</v>
      </c>
      <c r="E156" s="43">
        <f t="shared" si="4"/>
        <v>0.1907</v>
      </c>
      <c r="F156" s="39">
        <f t="shared" si="5"/>
        <v>0.03333333333</v>
      </c>
      <c r="G156" s="40">
        <f t="shared" si="6"/>
        <v>0.1666666667</v>
      </c>
      <c r="H156" s="4">
        <f>A!$B$3 * 3</f>
        <v>224.9868</v>
      </c>
      <c r="I156" s="4">
        <f>A!$B$2*E156</f>
        <v>117.5929022</v>
      </c>
    </row>
    <row r="157">
      <c r="A157" s="37" t="s">
        <v>112</v>
      </c>
      <c r="B157" s="44">
        <f>B156+F156*(D156*I156-(A!$B$4*(G156+B156/H156)^(1/2)))</f>
        <v>11.19786022</v>
      </c>
      <c r="C157" s="37" t="s">
        <v>113</v>
      </c>
      <c r="D157" s="36">
        <f>D156+(F156*B156*(A!$B$8-D156)/(A!$B$12*A!$B$10))</f>
        <v>0.6035852328</v>
      </c>
      <c r="E157" s="19">
        <v>0.0</v>
      </c>
      <c r="F157" s="63">
        <f t="shared" si="5"/>
        <v>0.03333333333</v>
      </c>
      <c r="G157" s="40">
        <f t="shared" si="6"/>
        <v>0.1666666667</v>
      </c>
      <c r="H157" s="4">
        <f>A!$B$3 * 3</f>
        <v>224.9868</v>
      </c>
      <c r="I157" s="4">
        <f>A!$B$2*E157</f>
        <v>0</v>
      </c>
    </row>
    <row r="158">
      <c r="A158" s="37" t="s">
        <v>114</v>
      </c>
      <c r="B158" s="9">
        <f>B157+F157*(D157*I157-(A!$B$4*(G157+B157/H157)^(1/2)))</f>
        <v>11.0737992</v>
      </c>
      <c r="C158" s="37" t="s">
        <v>115</v>
      </c>
      <c r="D158" s="36">
        <f>D157+(F157*B157*(A!$B$8-D157)/(A!$B$12*A!$B$10))</f>
        <v>0.6053631208</v>
      </c>
      <c r="E158" s="19">
        <v>0.0</v>
      </c>
      <c r="F158" s="63">
        <f t="shared" si="5"/>
        <v>0.03333333333</v>
      </c>
      <c r="G158" s="40">
        <f t="shared" si="6"/>
        <v>0.1666666667</v>
      </c>
      <c r="H158" s="4">
        <f>A!$B$3 * 3</f>
        <v>224.9868</v>
      </c>
      <c r="I158" s="4">
        <f>A!$B$2*E158</f>
        <v>0</v>
      </c>
    </row>
    <row r="159">
      <c r="A159" s="37" t="s">
        <v>116</v>
      </c>
      <c r="B159" s="9">
        <f>B158+F158*(D158*I158-(A!$B$4*(G158+B158/H158)^(1/2)))</f>
        <v>10.94989632</v>
      </c>
      <c r="C159" s="37" t="s">
        <v>117</v>
      </c>
      <c r="D159" s="36">
        <f>D158+(F158*B158*(A!$B$8-D158)/(A!$B$12*A!$B$10))</f>
        <v>0.6071107661</v>
      </c>
      <c r="E159" s="19">
        <v>0.0</v>
      </c>
      <c r="F159" s="63">
        <f t="shared" si="5"/>
        <v>0.03333333333</v>
      </c>
      <c r="G159" s="40">
        <f t="shared" si="6"/>
        <v>0.1666666667</v>
      </c>
      <c r="H159" s="4">
        <f>A!$B$3 * 3</f>
        <v>224.9868</v>
      </c>
      <c r="I159" s="4">
        <f>A!$B$2*E159</f>
        <v>0</v>
      </c>
    </row>
    <row r="160">
      <c r="A160" s="37" t="s">
        <v>118</v>
      </c>
      <c r="B160" s="9">
        <f>B159+F159*(D159*I159-(A!$B$4*(G159+B159/H159)^(1/2)))</f>
        <v>10.82615157</v>
      </c>
      <c r="C160" s="37" t="s">
        <v>119</v>
      </c>
      <c r="D160" s="36">
        <f>D159+(F159*B159*(A!$B$8-D159)/(A!$B$12*A!$B$10))</f>
        <v>0.608828607</v>
      </c>
      <c r="E160" s="19">
        <v>0.0</v>
      </c>
      <c r="F160" s="63">
        <f t="shared" si="5"/>
        <v>0.03333333333</v>
      </c>
      <c r="G160" s="40">
        <f t="shared" si="6"/>
        <v>0.1666666667</v>
      </c>
      <c r="H160" s="4">
        <f>A!$B$3 * 3</f>
        <v>224.9868</v>
      </c>
      <c r="I160" s="4">
        <f>A!$B$2*E160</f>
        <v>0</v>
      </c>
    </row>
    <row r="161">
      <c r="A161" s="37" t="s">
        <v>120</v>
      </c>
      <c r="B161" s="9">
        <f>B160+F160*(D160*I160-(A!$B$4*(G160+B160/H160)^(1/2)))</f>
        <v>10.70256495</v>
      </c>
      <c r="C161" s="37" t="s">
        <v>121</v>
      </c>
      <c r="D161" s="36">
        <f>D160+(F160*B160*(A!$B$8-D160)/(A!$B$12*A!$B$10))</f>
        <v>0.6105170731</v>
      </c>
      <c r="E161" s="19">
        <v>0.0</v>
      </c>
      <c r="F161" s="63">
        <f t="shared" si="5"/>
        <v>0.03333333333</v>
      </c>
      <c r="G161" s="40">
        <f t="shared" si="6"/>
        <v>0.1666666667</v>
      </c>
      <c r="H161" s="4">
        <f>A!$B$3 * 3</f>
        <v>224.9868</v>
      </c>
      <c r="I161" s="4">
        <f>A!$B$2*E161</f>
        <v>0</v>
      </c>
    </row>
    <row r="162">
      <c r="A162" s="37" t="s">
        <v>122</v>
      </c>
      <c r="B162" s="9">
        <f>B161+F161*(D161*I161-(A!$B$4*(G161+B161/H161)^(1/2)))</f>
        <v>10.57913647</v>
      </c>
      <c r="C162" s="37" t="s">
        <v>123</v>
      </c>
      <c r="D162" s="36">
        <f>D161+(F161*B161*(A!$B$8-D161)/(A!$B$12*A!$B$10))</f>
        <v>0.6121765849</v>
      </c>
      <c r="E162" s="19">
        <v>0.0</v>
      </c>
      <c r="F162" s="63">
        <f t="shared" si="5"/>
        <v>0.03333333333</v>
      </c>
      <c r="G162" s="40">
        <f t="shared" si="6"/>
        <v>0.1666666667</v>
      </c>
      <c r="H162" s="4">
        <f>A!$B$3 * 3</f>
        <v>224.9868</v>
      </c>
      <c r="I162" s="4">
        <f>A!$B$2*E162</f>
        <v>0</v>
      </c>
    </row>
    <row r="163">
      <c r="A163" s="37" t="s">
        <v>124</v>
      </c>
      <c r="B163" s="9">
        <f>B162+F162*(D162*I162-(A!$B$4*(G162+B162/H162)^(1/2)))</f>
        <v>10.45586613</v>
      </c>
      <c r="C163" s="37" t="s">
        <v>125</v>
      </c>
      <c r="D163" s="36">
        <f>D162+(F162*B162*(A!$B$8-D162)/(A!$B$12*A!$B$10))</f>
        <v>0.6138075545</v>
      </c>
      <c r="E163" s="19">
        <v>0.0</v>
      </c>
      <c r="F163" s="63">
        <f t="shared" si="5"/>
        <v>0.03333333333</v>
      </c>
      <c r="G163" s="40">
        <f t="shared" si="6"/>
        <v>0.1666666667</v>
      </c>
      <c r="H163" s="4">
        <f>A!$B$3 * 3</f>
        <v>224.9868</v>
      </c>
      <c r="I163" s="4">
        <f>A!$B$2*E163</f>
        <v>0</v>
      </c>
    </row>
    <row r="164">
      <c r="A164" s="37" t="s">
        <v>126</v>
      </c>
      <c r="B164" s="9">
        <f>B163+F163*(D163*I163-(A!$B$4*(G163+B163/H163)^(1/2)))</f>
        <v>10.33275392</v>
      </c>
      <c r="C164" s="37" t="s">
        <v>127</v>
      </c>
      <c r="D164" s="36">
        <f>D163+(F163*B163*(A!$B$8-D163)/(A!$B$12*A!$B$10))</f>
        <v>0.6154103855</v>
      </c>
      <c r="E164" s="19">
        <v>0.0</v>
      </c>
      <c r="F164" s="63">
        <f t="shared" si="5"/>
        <v>0.03333333333</v>
      </c>
      <c r="G164" s="40">
        <f t="shared" si="6"/>
        <v>0.1666666667</v>
      </c>
      <c r="H164" s="4">
        <f>A!$B$3 * 3</f>
        <v>224.9868</v>
      </c>
      <c r="I164" s="4">
        <f>A!$B$2*E164</f>
        <v>0</v>
      </c>
    </row>
    <row r="165">
      <c r="A165" s="37" t="s">
        <v>128</v>
      </c>
      <c r="B165" s="9">
        <f>B164+F164*(D164*I164-(A!$B$4*(G164+B164/H164)^(1/2)))</f>
        <v>10.20979985</v>
      </c>
      <c r="C165" s="37" t="s">
        <v>129</v>
      </c>
      <c r="D165" s="36">
        <f>D164+(F164*B164*(A!$B$8-D164)/(A!$B$12*A!$B$10))</f>
        <v>0.6169854729</v>
      </c>
      <c r="E165" s="19">
        <v>0.0</v>
      </c>
      <c r="F165" s="63">
        <f t="shared" si="5"/>
        <v>0.03333333333</v>
      </c>
      <c r="G165" s="40">
        <f t="shared" si="6"/>
        <v>0.1666666667</v>
      </c>
      <c r="H165" s="4">
        <f>A!$B$3 * 3</f>
        <v>224.9868</v>
      </c>
      <c r="I165" s="4">
        <f>A!$B$2*E165</f>
        <v>0</v>
      </c>
    </row>
    <row r="166">
      <c r="A166" s="37" t="s">
        <v>130</v>
      </c>
      <c r="B166" s="9">
        <f>B165+F165*(D165*I165-(A!$B$4*(G165+B165/H165)^(1/2)))</f>
        <v>10.08700391</v>
      </c>
      <c r="C166" s="37" t="s">
        <v>131</v>
      </c>
      <c r="D166" s="36">
        <f>D165+(F165*B165*(A!$B$8-D165)/(A!$B$12*A!$B$10))</f>
        <v>0.6185332039</v>
      </c>
      <c r="E166" s="19">
        <v>0.0</v>
      </c>
      <c r="F166" s="63">
        <f t="shared" si="5"/>
        <v>0.03333333333</v>
      </c>
      <c r="G166" s="40">
        <f t="shared" si="6"/>
        <v>0.1666666667</v>
      </c>
      <c r="H166" s="4">
        <f>A!$B$3 * 3</f>
        <v>224.9868</v>
      </c>
      <c r="I166" s="4">
        <f>A!$B$2*E166</f>
        <v>0</v>
      </c>
    </row>
    <row r="167">
      <c r="A167" s="37" t="s">
        <v>132</v>
      </c>
      <c r="B167" s="9">
        <f>B166+F166*(D166*I166-(A!$B$4*(G166+B166/H166)^(1/2)))</f>
        <v>9.964366113</v>
      </c>
      <c r="C167" s="37" t="s">
        <v>133</v>
      </c>
      <c r="D167" s="36">
        <f>D166+(F166*B166*(A!$B$8-D166)/(A!$B$12*A!$B$10))</f>
        <v>0.6200539576</v>
      </c>
      <c r="E167" s="19">
        <v>0.0</v>
      </c>
      <c r="F167" s="63">
        <f t="shared" si="5"/>
        <v>0.03333333333</v>
      </c>
      <c r="G167" s="40">
        <f t="shared" si="6"/>
        <v>0.1666666667</v>
      </c>
      <c r="H167" s="4">
        <f>A!$B$3 * 3</f>
        <v>224.9868</v>
      </c>
      <c r="I167" s="4">
        <f>A!$B$2*E167</f>
        <v>0</v>
      </c>
    </row>
    <row r="168">
      <c r="A168" s="37" t="s">
        <v>134</v>
      </c>
      <c r="B168" s="9">
        <f>B167+F167*(D167*I167-(A!$B$4*(G167+B167/H167)^(1/2)))</f>
        <v>9.841886448</v>
      </c>
      <c r="C168" s="37" t="s">
        <v>135</v>
      </c>
      <c r="D168" s="36">
        <f>D167+(F167*B167*(A!$B$8-D167)/(A!$B$12*A!$B$10))</f>
        <v>0.6215481054</v>
      </c>
      <c r="E168" s="19">
        <v>0.0</v>
      </c>
      <c r="F168" s="63">
        <f t="shared" si="5"/>
        <v>0.03333333333</v>
      </c>
      <c r="G168" s="40">
        <f t="shared" si="6"/>
        <v>0.1666666667</v>
      </c>
      <c r="H168" s="4">
        <f>A!$B$3 * 3</f>
        <v>224.9868</v>
      </c>
      <c r="I168" s="4">
        <f>A!$B$2*E168</f>
        <v>0</v>
      </c>
    </row>
    <row r="169">
      <c r="A169" s="37" t="s">
        <v>136</v>
      </c>
      <c r="B169" s="9">
        <f>B168+F168*(D168*I168-(A!$B$4*(G168+B168/H168)^(1/2)))</f>
        <v>9.719564918</v>
      </c>
      <c r="C169" s="37" t="s">
        <v>137</v>
      </c>
      <c r="D169" s="36">
        <f>D168+(F168*B168*(A!$B$8-D168)/(A!$B$12*A!$B$10))</f>
        <v>0.6230160107</v>
      </c>
      <c r="E169" s="19">
        <v>0.0</v>
      </c>
      <c r="F169" s="63">
        <f t="shared" si="5"/>
        <v>0.03333333333</v>
      </c>
      <c r="G169" s="40">
        <f t="shared" si="6"/>
        <v>0.1666666667</v>
      </c>
      <c r="H169" s="4">
        <f>A!$B$3 * 3</f>
        <v>224.9868</v>
      </c>
      <c r="I169" s="4">
        <f>A!$B$2*E169</f>
        <v>0</v>
      </c>
    </row>
    <row r="170">
      <c r="A170" s="37" t="s">
        <v>138</v>
      </c>
      <c r="B170" s="9">
        <f>B169+F169*(D169*I169-(A!$B$4*(G169+B169/H169)^(1/2)))</f>
        <v>9.597401526</v>
      </c>
      <c r="C170" s="37" t="s">
        <v>139</v>
      </c>
      <c r="D170" s="36">
        <f>D169+(F169*B169*(A!$B$8-D169)/(A!$B$12*A!$B$10))</f>
        <v>0.6244580299</v>
      </c>
      <c r="E170" s="19">
        <v>0.0</v>
      </c>
      <c r="F170" s="63">
        <f t="shared" si="5"/>
        <v>0.03333333333</v>
      </c>
      <c r="G170" s="40">
        <f t="shared" si="6"/>
        <v>0.1666666667</v>
      </c>
      <c r="H170" s="4">
        <f>A!$B$3 * 3</f>
        <v>224.9868</v>
      </c>
      <c r="I170" s="4">
        <f>A!$B$2*E170</f>
        <v>0</v>
      </c>
    </row>
    <row r="171">
      <c r="A171" s="37" t="s">
        <v>140</v>
      </c>
      <c r="B171" s="9">
        <f>B170+F170*(D170*I170-(A!$B$4*(G170+B170/H170)^(1/2)))</f>
        <v>9.475396269</v>
      </c>
      <c r="C171" s="37" t="s">
        <v>141</v>
      </c>
      <c r="D171" s="36">
        <f>D170+(F170*B170*(A!$B$8-D170)/(A!$B$12*A!$B$10))</f>
        <v>0.6258745115</v>
      </c>
      <c r="E171" s="19">
        <v>0.0</v>
      </c>
      <c r="F171" s="63">
        <f t="shared" si="5"/>
        <v>0.03333333333</v>
      </c>
      <c r="G171" s="40">
        <f t="shared" si="6"/>
        <v>0.1666666667</v>
      </c>
      <c r="H171" s="4">
        <f>A!$B$3 * 3</f>
        <v>224.9868</v>
      </c>
      <c r="I171" s="4">
        <f>A!$B$2*E171</f>
        <v>0</v>
      </c>
    </row>
    <row r="172">
      <c r="A172" s="37" t="s">
        <v>142</v>
      </c>
      <c r="B172" s="9">
        <f>B171+F171*(D171*I171-(A!$B$4*(G171+B171/H171)^(1/2)))</f>
        <v>9.353549149</v>
      </c>
      <c r="C172" s="37" t="s">
        <v>143</v>
      </c>
      <c r="D172" s="36">
        <f>D171+(F171*B171*(A!$B$8-D171)/(A!$B$12*A!$B$10))</f>
        <v>0.6272657972</v>
      </c>
      <c r="E172" s="19">
        <v>0.0</v>
      </c>
      <c r="F172" s="63">
        <f t="shared" si="5"/>
        <v>0.03333333333</v>
      </c>
      <c r="G172" s="40">
        <f t="shared" si="6"/>
        <v>0.1666666667</v>
      </c>
      <c r="H172" s="4">
        <f>A!$B$3 * 3</f>
        <v>224.9868</v>
      </c>
      <c r="I172" s="4">
        <f>A!$B$2*E172</f>
        <v>0</v>
      </c>
    </row>
    <row r="173">
      <c r="A173" s="37" t="s">
        <v>144</v>
      </c>
      <c r="B173" s="9">
        <f>B172+F172*(D172*I172-(A!$B$4*(G172+B172/H172)^(1/2)))</f>
        <v>9.231860165</v>
      </c>
      <c r="C173" s="37" t="s">
        <v>145</v>
      </c>
      <c r="D173" s="36">
        <f>D172+(F172*B172*(A!$B$8-D172)/(A!$B$12*A!$B$10))</f>
        <v>0.6286322215</v>
      </c>
      <c r="E173" s="19">
        <v>0.0</v>
      </c>
      <c r="F173" s="63">
        <f t="shared" si="5"/>
        <v>0.03333333333</v>
      </c>
      <c r="G173" s="40">
        <f t="shared" si="6"/>
        <v>0.1666666667</v>
      </c>
      <c r="H173" s="4">
        <f>A!$B$3 * 3</f>
        <v>224.9868</v>
      </c>
      <c r="I173" s="4">
        <f>A!$B$2*E173</f>
        <v>0</v>
      </c>
    </row>
    <row r="174">
      <c r="A174" s="37" t="s">
        <v>146</v>
      </c>
      <c r="B174" s="9">
        <f>B173+F173*(D173*I173-(A!$B$4*(G173+B173/H173)^(1/2)))</f>
        <v>9.110329318</v>
      </c>
      <c r="C174" s="37" t="s">
        <v>147</v>
      </c>
      <c r="D174" s="36">
        <f>D173+(F173*B173*(A!$B$8-D173)/(A!$B$12*A!$B$10))</f>
        <v>0.6299741119</v>
      </c>
      <c r="E174" s="19">
        <v>0.0</v>
      </c>
      <c r="F174" s="63">
        <f t="shared" si="5"/>
        <v>0.03333333333</v>
      </c>
      <c r="G174" s="40">
        <f t="shared" si="6"/>
        <v>0.1666666667</v>
      </c>
      <c r="H174" s="4">
        <f>A!$B$3 * 3</f>
        <v>224.9868</v>
      </c>
      <c r="I174" s="4">
        <f>A!$B$2*E174</f>
        <v>0</v>
      </c>
    </row>
    <row r="175">
      <c r="A175" s="37" t="s">
        <v>148</v>
      </c>
      <c r="B175" s="9">
        <f>B174+F174*(D174*I174-(A!$B$4*(G174+B174/H174)^(1/2)))</f>
        <v>8.988956608</v>
      </c>
      <c r="C175" s="37" t="s">
        <v>149</v>
      </c>
      <c r="D175" s="36">
        <f>D174+(F174*B174*(A!$B$8-D174)/(A!$B$12*A!$B$10))</f>
        <v>0.631291789</v>
      </c>
      <c r="E175" s="19">
        <v>0.0</v>
      </c>
      <c r="F175" s="63">
        <f t="shared" si="5"/>
        <v>0.03333333333</v>
      </c>
      <c r="G175" s="40">
        <f t="shared" si="6"/>
        <v>0.1666666667</v>
      </c>
      <c r="H175" s="4">
        <f>A!$B$3 * 3</f>
        <v>224.9868</v>
      </c>
      <c r="I175" s="4">
        <f>A!$B$2*E175</f>
        <v>0</v>
      </c>
    </row>
    <row r="176">
      <c r="A176" s="37" t="s">
        <v>150</v>
      </c>
      <c r="B176" s="9">
        <f>B175+F175*(D175*I175-(A!$B$4*(G175+B175/H175)^(1/2)))</f>
        <v>8.867742035</v>
      </c>
      <c r="C176" s="37" t="s">
        <v>151</v>
      </c>
      <c r="D176" s="36">
        <f>D175+(F175*B175*(A!$B$8-D175)/(A!$B$12*A!$B$10))</f>
        <v>0.632585567</v>
      </c>
      <c r="E176" s="19">
        <v>0.0</v>
      </c>
      <c r="F176" s="63">
        <f t="shared" si="5"/>
        <v>0.03333333333</v>
      </c>
      <c r="G176" s="40">
        <f t="shared" si="6"/>
        <v>0.1666666667</v>
      </c>
      <c r="H176" s="4">
        <f>A!$B$3 * 3</f>
        <v>224.9868</v>
      </c>
      <c r="I176" s="4">
        <f>A!$B$2*E176</f>
        <v>0</v>
      </c>
    </row>
    <row r="177">
      <c r="A177" s="37" t="s">
        <v>152</v>
      </c>
      <c r="B177" s="9">
        <f>B176+F176*(D176*I176-(A!$B$4*(G176+B176/H176)^(1/2)))</f>
        <v>8.746685599</v>
      </c>
      <c r="C177" s="37" t="s">
        <v>153</v>
      </c>
      <c r="D177" s="36">
        <f>D176+(F176*B176*(A!$B$8-D176)/(A!$B$12*A!$B$10))</f>
        <v>0.6338557533</v>
      </c>
      <c r="E177" s="19">
        <v>0.0</v>
      </c>
      <c r="F177" s="63">
        <f t="shared" si="5"/>
        <v>0.03333333333</v>
      </c>
      <c r="G177" s="40">
        <f t="shared" si="6"/>
        <v>0.1666666667</v>
      </c>
      <c r="H177" s="4">
        <f>A!$B$3 * 3</f>
        <v>224.9868</v>
      </c>
      <c r="I177" s="4">
        <f>A!$B$2*E177</f>
        <v>0</v>
      </c>
    </row>
    <row r="178">
      <c r="A178" s="37" t="s">
        <v>154</v>
      </c>
      <c r="B178" s="9">
        <f>B177+F177*(D177*I177-(A!$B$4*(G177+B177/H177)^(1/2)))</f>
        <v>8.625787301</v>
      </c>
      <c r="C178" s="37" t="s">
        <v>155</v>
      </c>
      <c r="D178" s="36">
        <f>D177+(F177*B177*(A!$B$8-D177)/(A!$B$12*A!$B$10))</f>
        <v>0.635102649</v>
      </c>
      <c r="E178" s="19">
        <v>0.0</v>
      </c>
      <c r="F178" s="63">
        <f t="shared" si="5"/>
        <v>0.03333333333</v>
      </c>
      <c r="G178" s="40">
        <f t="shared" si="6"/>
        <v>0.1666666667</v>
      </c>
      <c r="H178" s="4">
        <f>A!$B$3 * 3</f>
        <v>224.9868</v>
      </c>
      <c r="I178" s="4">
        <f>A!$B$2*E178</f>
        <v>0</v>
      </c>
    </row>
    <row r="179">
      <c r="A179" s="37" t="s">
        <v>156</v>
      </c>
      <c r="B179" s="9">
        <f>B178+F178*(D178*I178-(A!$B$4*(G178+B178/H178)^(1/2)))</f>
        <v>8.505047139</v>
      </c>
      <c r="C179" s="37" t="s">
        <v>157</v>
      </c>
      <c r="D179" s="36">
        <f>D178+(F178*B178*(A!$B$8-D178)/(A!$B$12*A!$B$10))</f>
        <v>0.6363265489</v>
      </c>
      <c r="E179" s="19">
        <v>0.0</v>
      </c>
      <c r="F179" s="63">
        <f t="shared" si="5"/>
        <v>0.03333333333</v>
      </c>
      <c r="G179" s="40">
        <f t="shared" si="6"/>
        <v>0.1666666667</v>
      </c>
      <c r="H179" s="4">
        <f>A!$B$3 * 3</f>
        <v>224.9868</v>
      </c>
      <c r="I179" s="4">
        <f>A!$B$2*E179</f>
        <v>0</v>
      </c>
    </row>
    <row r="180">
      <c r="A180" s="37" t="s">
        <v>158</v>
      </c>
      <c r="B180" s="9">
        <f>B179+F179*(D179*I179-(A!$B$4*(G179+B179/H179)^(1/2)))</f>
        <v>8.384465116</v>
      </c>
      <c r="C180" s="37" t="s">
        <v>159</v>
      </c>
      <c r="D180" s="36">
        <f>D179+(F179*B179*(A!$B$8-D179)/(A!$B$12*A!$B$10))</f>
        <v>0.6375277415</v>
      </c>
      <c r="E180" s="19">
        <v>0.0</v>
      </c>
      <c r="F180" s="63">
        <f t="shared" si="5"/>
        <v>0.03333333333</v>
      </c>
      <c r="G180" s="40">
        <f t="shared" si="6"/>
        <v>0.1666666667</v>
      </c>
      <c r="H180" s="4">
        <f>A!$B$3 * 3</f>
        <v>224.9868</v>
      </c>
      <c r="I180" s="4">
        <f>A!$B$2*E180</f>
        <v>0</v>
      </c>
    </row>
    <row r="181">
      <c r="A181" s="37" t="s">
        <v>160</v>
      </c>
      <c r="B181" s="9">
        <f>B180+F180*(D180*I180-(A!$B$4*(G180+B180/H180)^(1/2)))</f>
        <v>8.264041229</v>
      </c>
      <c r="C181" s="37" t="s">
        <v>161</v>
      </c>
      <c r="D181" s="36">
        <f>D180+(F180*B180*(A!$B$8-D180)/(A!$B$12*A!$B$10))</f>
        <v>0.6387065094</v>
      </c>
      <c r="E181" s="19">
        <v>0.0</v>
      </c>
      <c r="F181" s="63">
        <f t="shared" si="5"/>
        <v>0.03333333333</v>
      </c>
      <c r="G181" s="40">
        <f t="shared" si="6"/>
        <v>0.1666666667</v>
      </c>
      <c r="H181" s="4">
        <f>A!$B$3 * 3</f>
        <v>224.9868</v>
      </c>
      <c r="I181" s="4">
        <f>A!$B$2*E181</f>
        <v>0</v>
      </c>
    </row>
    <row r="182">
      <c r="A182" s="37" t="s">
        <v>162</v>
      </c>
      <c r="B182" s="9">
        <f>B181+F181*(D181*I181-(A!$B$4*(G181+B181/H181)^(1/2)))</f>
        <v>8.143775481</v>
      </c>
      <c r="C182" s="37" t="s">
        <v>163</v>
      </c>
      <c r="D182" s="36">
        <f>D181+(F181*B181*(A!$B$8-D181)/(A!$B$12*A!$B$10))</f>
        <v>0.6398631291</v>
      </c>
      <c r="E182" s="19">
        <v>0.0</v>
      </c>
      <c r="F182" s="63">
        <f t="shared" si="5"/>
        <v>0.03333333333</v>
      </c>
      <c r="G182" s="40">
        <f t="shared" si="6"/>
        <v>0.1666666667</v>
      </c>
      <c r="H182" s="4">
        <f>A!$B$3 * 3</f>
        <v>224.9868</v>
      </c>
      <c r="I182" s="4">
        <f>A!$B$2*E182</f>
        <v>0</v>
      </c>
    </row>
    <row r="183">
      <c r="A183" s="37" t="s">
        <v>164</v>
      </c>
      <c r="B183" s="9">
        <f>B182+F182*(D182*I182-(A!$B$4*(G182+B182/H182)^(1/2)))</f>
        <v>8.023667871</v>
      </c>
      <c r="C183" s="37" t="s">
        <v>165</v>
      </c>
      <c r="D183" s="36">
        <f>D182+(F182*B182*(A!$B$8-D182)/(A!$B$12*A!$B$10))</f>
        <v>0.6409978714</v>
      </c>
      <c r="E183" s="19">
        <v>0.0</v>
      </c>
      <c r="F183" s="63">
        <f t="shared" si="5"/>
        <v>0.03333333333</v>
      </c>
      <c r="G183" s="40">
        <f t="shared" si="6"/>
        <v>0.1666666667</v>
      </c>
      <c r="H183" s="4">
        <f>A!$B$3 * 3</f>
        <v>224.9868</v>
      </c>
      <c r="I183" s="4">
        <f>A!$B$2*E183</f>
        <v>0</v>
      </c>
    </row>
    <row r="184">
      <c r="A184" s="37" t="s">
        <v>166</v>
      </c>
      <c r="B184" s="9">
        <f>B183+F183*(D183*I183-(A!$B$4*(G183+B183/H183)^(1/2)))</f>
        <v>7.903718398</v>
      </c>
      <c r="C184" s="37" t="s">
        <v>167</v>
      </c>
      <c r="D184" s="36">
        <f>D183+(F183*B183*(A!$B$8-D183)/(A!$B$12*A!$B$10))</f>
        <v>0.6421110012</v>
      </c>
      <c r="E184" s="19">
        <v>0.0</v>
      </c>
      <c r="F184" s="63">
        <f t="shared" si="5"/>
        <v>0.03333333333</v>
      </c>
      <c r="G184" s="40">
        <f t="shared" si="6"/>
        <v>0.1666666667</v>
      </c>
      <c r="H184" s="4">
        <f>A!$B$3 * 3</f>
        <v>224.9868</v>
      </c>
      <c r="I184" s="4">
        <f>A!$B$2*E184</f>
        <v>0</v>
      </c>
    </row>
    <row r="185">
      <c r="A185" s="37" t="s">
        <v>168</v>
      </c>
      <c r="B185" s="9">
        <f>B184+F184*(D184*I184-(A!$B$4*(G184+B184/H184)^(1/2)))</f>
        <v>7.783927064</v>
      </c>
      <c r="C185" s="37" t="s">
        <v>169</v>
      </c>
      <c r="D185" s="36">
        <f>D184+(F184*B184*(A!$B$8-D184)/(A!$B$12*A!$B$10))</f>
        <v>0.6432027778</v>
      </c>
      <c r="E185" s="19">
        <v>0.0</v>
      </c>
      <c r="F185" s="63">
        <f t="shared" si="5"/>
        <v>0.03333333333</v>
      </c>
      <c r="G185" s="40">
        <f t="shared" si="6"/>
        <v>0.1666666667</v>
      </c>
      <c r="H185" s="4">
        <f>A!$B$3 * 3</f>
        <v>224.9868</v>
      </c>
      <c r="I185" s="4">
        <f>A!$B$2*E185</f>
        <v>0</v>
      </c>
    </row>
    <row r="186">
      <c r="A186" s="37" t="s">
        <v>170</v>
      </c>
      <c r="B186" s="9">
        <f>B185+F185*(D185*I185-(A!$B$4*(G185+B185/H185)^(1/2)))</f>
        <v>7.664293869</v>
      </c>
      <c r="C186" s="37" t="s">
        <v>171</v>
      </c>
      <c r="D186" s="36">
        <f>D185+(F185*B185*(A!$B$8-D185)/(A!$B$12*A!$B$10))</f>
        <v>0.6442734552</v>
      </c>
      <c r="E186" s="19">
        <v>0.0</v>
      </c>
      <c r="F186" s="63">
        <f t="shared" si="5"/>
        <v>0.03333333333</v>
      </c>
      <c r="G186" s="40">
        <f t="shared" si="6"/>
        <v>0.1666666667</v>
      </c>
      <c r="H186" s="4">
        <f>A!$B$3 * 3</f>
        <v>224.9868</v>
      </c>
      <c r="I186" s="4">
        <f>A!$B$2*E186</f>
        <v>0</v>
      </c>
    </row>
    <row r="187">
      <c r="A187" s="37" t="s">
        <v>172</v>
      </c>
      <c r="B187" s="9">
        <f>B186+F186*(D186*I186-(A!$B$4*(G186+B186/H186)^(1/2)))</f>
        <v>7.544818811</v>
      </c>
      <c r="C187" s="37" t="s">
        <v>173</v>
      </c>
      <c r="D187" s="36">
        <f>D186+(F186*B186*(A!$B$8-D186)/(A!$B$12*A!$B$10))</f>
        <v>0.6453232816</v>
      </c>
      <c r="E187" s="19">
        <v>0.0</v>
      </c>
      <c r="F187" s="63">
        <f t="shared" si="5"/>
        <v>0.03333333333</v>
      </c>
      <c r="G187" s="40">
        <f t="shared" si="6"/>
        <v>0.1666666667</v>
      </c>
      <c r="H187" s="4">
        <f>A!$B$3 * 3</f>
        <v>224.9868</v>
      </c>
      <c r="I187" s="4">
        <f>A!$B$2*E187</f>
        <v>0</v>
      </c>
    </row>
    <row r="188">
      <c r="A188" s="37" t="s">
        <v>174</v>
      </c>
      <c r="B188" s="9">
        <f>B187+F187*(D187*I187-(A!$B$4*(G187+B187/H187)^(1/2)))</f>
        <v>7.425501893</v>
      </c>
      <c r="C188" s="37" t="s">
        <v>175</v>
      </c>
      <c r="D188" s="36">
        <f>D187+(F187*B187*(A!$B$8-D187)/(A!$B$12*A!$B$10))</f>
        <v>0.6463525001</v>
      </c>
      <c r="E188" s="19">
        <v>0.0</v>
      </c>
      <c r="F188" s="63">
        <f t="shared" si="5"/>
        <v>0.03333333333</v>
      </c>
      <c r="G188" s="40">
        <f t="shared" si="6"/>
        <v>0.1666666667</v>
      </c>
      <c r="H188" s="4">
        <f>A!$B$3 * 3</f>
        <v>224.9868</v>
      </c>
      <c r="I188" s="4">
        <f>A!$B$2*E188</f>
        <v>0</v>
      </c>
    </row>
    <row r="189">
      <c r="A189" s="37" t="s">
        <v>176</v>
      </c>
      <c r="B189" s="9">
        <f>B188+F188*(D188*I188-(A!$B$4*(G188+B188/H188)^(1/2)))</f>
        <v>7.306343113</v>
      </c>
      <c r="C189" s="37" t="s">
        <v>177</v>
      </c>
      <c r="D189" s="36">
        <f>D188+(F188*B188*(A!$B$8-D188)/(A!$B$12*A!$B$10))</f>
        <v>0.6473613485</v>
      </c>
      <c r="E189" s="19">
        <v>0.0</v>
      </c>
      <c r="F189" s="63">
        <f t="shared" si="5"/>
        <v>0.03333333333</v>
      </c>
      <c r="G189" s="40">
        <f t="shared" si="6"/>
        <v>0.1666666667</v>
      </c>
      <c r="H189" s="4">
        <f>A!$B$3 * 3</f>
        <v>224.9868</v>
      </c>
      <c r="I189" s="4">
        <f>A!$B$2*E189</f>
        <v>0</v>
      </c>
    </row>
    <row r="190">
      <c r="A190" s="37" t="s">
        <v>178</v>
      </c>
      <c r="B190" s="9">
        <f>B189+F189*(D189*I189-(A!$B$4*(G189+B189/H189)^(1/2)))</f>
        <v>7.187342472</v>
      </c>
      <c r="C190" s="37" t="s">
        <v>179</v>
      </c>
      <c r="D190" s="36">
        <f>D189+(F189*B189*(A!$B$8-D189)/(A!$B$12*A!$B$10))</f>
        <v>0.6483500596</v>
      </c>
      <c r="E190" s="19">
        <v>0.0</v>
      </c>
      <c r="F190" s="63">
        <f t="shared" si="5"/>
        <v>0.03333333333</v>
      </c>
      <c r="G190" s="40">
        <f t="shared" si="6"/>
        <v>0.1666666667</v>
      </c>
      <c r="H190" s="4">
        <f>A!$B$3 * 3</f>
        <v>224.9868</v>
      </c>
      <c r="I190" s="4">
        <f>A!$B$2*E190</f>
        <v>0</v>
      </c>
    </row>
    <row r="191">
      <c r="A191" s="37" t="s">
        <v>180</v>
      </c>
      <c r="B191" s="9">
        <f>B190+F190*(D190*I190-(A!$B$4*(G190+B190/H190)^(1/2)))</f>
        <v>7.06849997</v>
      </c>
      <c r="C191" s="37" t="s">
        <v>181</v>
      </c>
      <c r="D191" s="36">
        <f>D190+(F190*B190*(A!$B$8-D190)/(A!$B$12*A!$B$10))</f>
        <v>0.6493188609</v>
      </c>
      <c r="E191" s="19">
        <v>0.0</v>
      </c>
      <c r="F191" s="63">
        <f t="shared" si="5"/>
        <v>0.03333333333</v>
      </c>
      <c r="G191" s="40">
        <f t="shared" si="6"/>
        <v>0.1666666667</v>
      </c>
      <c r="H191" s="4">
        <f>A!$B$3 * 3</f>
        <v>224.9868</v>
      </c>
      <c r="I191" s="4">
        <f>A!$B$2*E191</f>
        <v>0</v>
      </c>
    </row>
    <row r="192">
      <c r="A192" s="37" t="s">
        <v>182</v>
      </c>
      <c r="B192" s="9">
        <f>B191+F191*(D191*I191-(A!$B$4*(G191+B191/H191)^(1/2)))</f>
        <v>6.949815607</v>
      </c>
      <c r="C192" s="37" t="s">
        <v>183</v>
      </c>
      <c r="D192" s="36">
        <f>D191+(F191*B191*(A!$B$8-D191)/(A!$B$12*A!$B$10))</f>
        <v>0.650267975</v>
      </c>
      <c r="E192" s="19">
        <v>0.0</v>
      </c>
      <c r="F192" s="63">
        <f t="shared" si="5"/>
        <v>0.03333333333</v>
      </c>
      <c r="G192" s="40">
        <f t="shared" si="6"/>
        <v>0.1666666667</v>
      </c>
      <c r="H192" s="4">
        <f>A!$B$3 * 3</f>
        <v>224.9868</v>
      </c>
      <c r="I192" s="4">
        <f>A!$B$2*E192</f>
        <v>0</v>
      </c>
    </row>
    <row r="193">
      <c r="A193" s="37" t="s">
        <v>184</v>
      </c>
      <c r="B193" s="9">
        <f>B192+F192*(D192*I192-(A!$B$4*(G192+B192/H192)^(1/2)))</f>
        <v>6.831289383</v>
      </c>
      <c r="C193" s="37" t="s">
        <v>185</v>
      </c>
      <c r="D193" s="36">
        <f>D192+(F192*B192*(A!$B$8-D192)/(A!$B$12*A!$B$10))</f>
        <v>0.6511976198</v>
      </c>
      <c r="E193" s="19">
        <v>0.0</v>
      </c>
      <c r="F193" s="63">
        <f t="shared" si="5"/>
        <v>0.03333333333</v>
      </c>
      <c r="G193" s="40">
        <f t="shared" si="6"/>
        <v>0.1666666667</v>
      </c>
      <c r="H193" s="4">
        <f>A!$B$3 * 3</f>
        <v>224.9868</v>
      </c>
      <c r="I193" s="4">
        <f>A!$B$2*E193</f>
        <v>0</v>
      </c>
    </row>
    <row r="194">
      <c r="A194" s="37" t="s">
        <v>186</v>
      </c>
      <c r="B194" s="9">
        <f>B193+F193*(D193*I193-(A!$B$4*(G193+B193/H193)^(1/2)))</f>
        <v>6.712921299</v>
      </c>
      <c r="C194" s="37" t="s">
        <v>187</v>
      </c>
      <c r="D194" s="36">
        <f>D193+(F193*B193*(A!$B$8-D193)/(A!$B$12*A!$B$10))</f>
        <v>0.6521080083</v>
      </c>
      <c r="E194" s="19">
        <v>0.0</v>
      </c>
      <c r="F194" s="63">
        <f t="shared" si="5"/>
        <v>0.03333333333</v>
      </c>
      <c r="G194" s="40">
        <f t="shared" si="6"/>
        <v>0.1666666667</v>
      </c>
      <c r="H194" s="4">
        <f>A!$B$3 * 3</f>
        <v>224.9868</v>
      </c>
      <c r="I194" s="4">
        <f>A!$B$2*E194</f>
        <v>0</v>
      </c>
    </row>
    <row r="195">
      <c r="A195" s="37" t="s">
        <v>188</v>
      </c>
      <c r="B195" s="9">
        <f>B194+F194*(D194*I194-(A!$B$4*(G194+B194/H194)^(1/2)))</f>
        <v>6.594711355</v>
      </c>
      <c r="C195" s="37" t="s">
        <v>189</v>
      </c>
      <c r="D195" s="36">
        <f>D194+(F194*B194*(A!$B$8-D194)/(A!$B$12*A!$B$10))</f>
        <v>0.6529993487</v>
      </c>
      <c r="E195" s="19">
        <v>0.0</v>
      </c>
      <c r="F195" s="63">
        <f t="shared" si="5"/>
        <v>0.03333333333</v>
      </c>
      <c r="G195" s="40">
        <f t="shared" si="6"/>
        <v>0.1666666667</v>
      </c>
      <c r="H195" s="4">
        <f>A!$B$3 * 3</f>
        <v>224.9868</v>
      </c>
      <c r="I195" s="4">
        <f>A!$B$2*E195</f>
        <v>0</v>
      </c>
    </row>
    <row r="196">
      <c r="A196" s="37" t="s">
        <v>190</v>
      </c>
      <c r="B196" s="9">
        <f>B195+F195*(D195*I195-(A!$B$4*(G195+B195/H195)^(1/2)))</f>
        <v>6.47665955</v>
      </c>
      <c r="C196" s="37" t="s">
        <v>191</v>
      </c>
      <c r="D196" s="36">
        <f>D195+(F195*B195*(A!$B$8-D195)/(A!$B$12*A!$B$10))</f>
        <v>0.6538718446</v>
      </c>
      <c r="E196" s="19">
        <v>0.0</v>
      </c>
      <c r="F196" s="63">
        <f t="shared" si="5"/>
        <v>0.03333333333</v>
      </c>
      <c r="G196" s="40">
        <f t="shared" si="6"/>
        <v>0.1666666667</v>
      </c>
      <c r="H196" s="4">
        <f>A!$B$3 * 3</f>
        <v>224.9868</v>
      </c>
      <c r="I196" s="4">
        <f>A!$B$2*E196</f>
        <v>0</v>
      </c>
    </row>
    <row r="197">
      <c r="A197" s="37" t="s">
        <v>192</v>
      </c>
      <c r="B197" s="9">
        <f>B196+F196*(D196*I196-(A!$B$4*(G196+B196/H196)^(1/2)))</f>
        <v>6.358765885</v>
      </c>
      <c r="C197" s="37" t="s">
        <v>193</v>
      </c>
      <c r="D197" s="36">
        <f>D196+(F196*B196*(A!$B$8-D196)/(A!$B$12*A!$B$10))</f>
        <v>0.6547256953</v>
      </c>
      <c r="E197" s="19">
        <v>0.0</v>
      </c>
      <c r="F197" s="63">
        <f t="shared" si="5"/>
        <v>0.03333333333</v>
      </c>
      <c r="G197" s="40">
        <f t="shared" si="6"/>
        <v>0.1666666667</v>
      </c>
      <c r="H197" s="4">
        <f>A!$B$3 * 3</f>
        <v>224.9868</v>
      </c>
      <c r="I197" s="4">
        <f>A!$B$2*E197</f>
        <v>0</v>
      </c>
    </row>
    <row r="198">
      <c r="A198" s="37" t="s">
        <v>194</v>
      </c>
      <c r="B198" s="9">
        <f>B197+F197*(D197*I197-(A!$B$4*(G197+B197/H197)^(1/2)))</f>
        <v>6.241030361</v>
      </c>
      <c r="C198" s="37" t="s">
        <v>195</v>
      </c>
      <c r="D198" s="36">
        <f>D197+(F197*B197*(A!$B$8-D197)/(A!$B$12*A!$B$10))</f>
        <v>0.6555610952</v>
      </c>
      <c r="E198" s="19">
        <v>0.0</v>
      </c>
      <c r="F198" s="63">
        <f t="shared" si="5"/>
        <v>0.03333333333</v>
      </c>
      <c r="G198" s="40">
        <f t="shared" si="6"/>
        <v>0.1666666667</v>
      </c>
      <c r="H198" s="4">
        <f>A!$B$3 * 3</f>
        <v>224.9868</v>
      </c>
      <c r="I198" s="4">
        <f>A!$B$2*E198</f>
        <v>0</v>
      </c>
    </row>
    <row r="199">
      <c r="A199" s="37" t="s">
        <v>196</v>
      </c>
      <c r="B199" s="9">
        <f>B198+F198*(D198*I198-(A!$B$4*(G198+B198/H198)^(1/2)))</f>
        <v>6.123452976</v>
      </c>
      <c r="C199" s="37" t="s">
        <v>197</v>
      </c>
      <c r="D199" s="36">
        <f>D198+(F198*B198*(A!$B$8-D198)/(A!$B$12*A!$B$10))</f>
        <v>0.6563782346</v>
      </c>
      <c r="E199" s="19">
        <v>0.0</v>
      </c>
      <c r="F199" s="63">
        <f t="shared" si="5"/>
        <v>0.03333333333</v>
      </c>
      <c r="G199" s="40">
        <f t="shared" si="6"/>
        <v>0.1666666667</v>
      </c>
      <c r="H199" s="4">
        <f>A!$B$3 * 3</f>
        <v>224.9868</v>
      </c>
      <c r="I199" s="4">
        <f>A!$B$2*E199</f>
        <v>0</v>
      </c>
    </row>
    <row r="200">
      <c r="A200" s="37" t="s">
        <v>198</v>
      </c>
      <c r="B200" s="9">
        <f>B199+F199*(D199*I199-(A!$B$4*(G199+B199/H199)^(1/2)))</f>
        <v>6.006033732</v>
      </c>
      <c r="C200" s="37" t="s">
        <v>199</v>
      </c>
      <c r="D200" s="36">
        <f>D199+(F199*B199*(A!$B$8-D199)/(A!$B$12*A!$B$10))</f>
        <v>0.6571772994</v>
      </c>
      <c r="E200" s="19">
        <v>0.0</v>
      </c>
      <c r="F200" s="63">
        <f t="shared" si="5"/>
        <v>0.03333333333</v>
      </c>
      <c r="G200" s="40">
        <f t="shared" si="6"/>
        <v>0.1666666667</v>
      </c>
      <c r="H200" s="4">
        <f>A!$B$3 * 3</f>
        <v>224.9868</v>
      </c>
      <c r="I200" s="4">
        <f>A!$B$2*E200</f>
        <v>0</v>
      </c>
    </row>
    <row r="201">
      <c r="A201" s="37" t="s">
        <v>200</v>
      </c>
      <c r="B201" s="9">
        <f>B200+F200*(D200*I200-(A!$B$4*(G200+B200/H200)^(1/2)))</f>
        <v>5.888772628</v>
      </c>
      <c r="C201" s="37" t="s">
        <v>201</v>
      </c>
      <c r="D201" s="36">
        <f>D200+(F200*B200*(A!$B$8-D200)/(A!$B$12*A!$B$10))</f>
        <v>0.6579584712</v>
      </c>
      <c r="E201" s="19">
        <v>0.0</v>
      </c>
      <c r="F201" s="63">
        <f t="shared" si="5"/>
        <v>0.03333333333</v>
      </c>
      <c r="G201" s="40">
        <f t="shared" si="6"/>
        <v>0.1666666667</v>
      </c>
      <c r="H201" s="4">
        <f>A!$B$3 * 3</f>
        <v>224.9868</v>
      </c>
      <c r="I201" s="4">
        <f>A!$B$2*E201</f>
        <v>0</v>
      </c>
    </row>
    <row r="202">
      <c r="A202" s="37" t="s">
        <v>202</v>
      </c>
      <c r="B202" s="9">
        <f>B201+F201*(D201*I201-(A!$B$4*(G201+B201/H201)^(1/2)))</f>
        <v>5.771669665</v>
      </c>
      <c r="C202" s="37" t="s">
        <v>203</v>
      </c>
      <c r="D202" s="36">
        <f>D201+(F201*B201*(A!$B$8-D201)/(A!$B$12*A!$B$10))</f>
        <v>0.6587219276</v>
      </c>
      <c r="E202" s="19">
        <v>0.0</v>
      </c>
      <c r="F202" s="63">
        <f t="shared" si="5"/>
        <v>0.03333333333</v>
      </c>
      <c r="G202" s="40">
        <f t="shared" si="6"/>
        <v>0.1666666667</v>
      </c>
      <c r="H202" s="4">
        <f>A!$B$3 * 3</f>
        <v>224.9868</v>
      </c>
      <c r="I202" s="4">
        <f>A!$B$2*E202</f>
        <v>0</v>
      </c>
    </row>
    <row r="203">
      <c r="A203" s="37" t="s">
        <v>204</v>
      </c>
      <c r="B203" s="9">
        <f>B202+F202*(D202*I202-(A!$B$4*(G202+B202/H202)^(1/2)))</f>
        <v>5.654724842</v>
      </c>
      <c r="C203" s="37" t="s">
        <v>205</v>
      </c>
      <c r="D203" s="36">
        <f>D202+(F202*B202*(A!$B$8-D202)/(A!$B$12*A!$B$10))</f>
        <v>0.6594678417</v>
      </c>
      <c r="E203" s="19">
        <v>0.0</v>
      </c>
      <c r="F203" s="63">
        <f t="shared" si="5"/>
        <v>0.03333333333</v>
      </c>
      <c r="G203" s="40">
        <f t="shared" si="6"/>
        <v>0.1666666667</v>
      </c>
      <c r="H203" s="4">
        <f>A!$B$3 * 3</f>
        <v>224.9868</v>
      </c>
      <c r="I203" s="4">
        <f>A!$B$2*E203</f>
        <v>0</v>
      </c>
    </row>
    <row r="204">
      <c r="A204" s="37" t="s">
        <v>206</v>
      </c>
      <c r="B204" s="9">
        <f>B203+F203*(D203*I203-(A!$B$4*(G203+B203/H203)^(1/2)))</f>
        <v>5.537938161</v>
      </c>
      <c r="C204" s="37" t="s">
        <v>207</v>
      </c>
      <c r="D204" s="36">
        <f>D203+(F203*B203*(A!$B$8-D203)/(A!$B$12*A!$B$10))</f>
        <v>0.660196383</v>
      </c>
      <c r="E204" s="19">
        <v>0.0</v>
      </c>
      <c r="F204" s="63">
        <f t="shared" si="5"/>
        <v>0.03333333333</v>
      </c>
      <c r="G204" s="40">
        <f t="shared" si="6"/>
        <v>0.1666666667</v>
      </c>
      <c r="H204" s="4">
        <f>A!$B$3 * 3</f>
        <v>224.9868</v>
      </c>
      <c r="I204" s="4">
        <f>A!$B$2*E204</f>
        <v>0</v>
      </c>
    </row>
    <row r="205">
      <c r="A205" s="37" t="s">
        <v>208</v>
      </c>
      <c r="B205" s="9">
        <f>B204+F204*(D204*I204-(A!$B$4*(G204+B204/H204)^(1/2)))</f>
        <v>5.42130962</v>
      </c>
      <c r="C205" s="37" t="s">
        <v>209</v>
      </c>
      <c r="D205" s="36">
        <f>D204+(F204*B204*(A!$B$8-D204)/(A!$B$12*A!$B$10))</f>
        <v>0.6609077166</v>
      </c>
      <c r="E205" s="19">
        <v>0.0</v>
      </c>
      <c r="F205" s="63">
        <f t="shared" si="5"/>
        <v>0.03333333333</v>
      </c>
      <c r="G205" s="40">
        <f t="shared" si="6"/>
        <v>0.1666666667</v>
      </c>
      <c r="H205" s="4">
        <f>A!$B$3 * 3</f>
        <v>224.9868</v>
      </c>
      <c r="I205" s="4">
        <f>A!$B$2*E205</f>
        <v>0</v>
      </c>
    </row>
    <row r="206">
      <c r="A206" s="37" t="s">
        <v>210</v>
      </c>
      <c r="B206" s="9">
        <f>B205+F205*(D205*I205-(A!$B$4*(G205+B205/H205)^(1/2)))</f>
        <v>5.304839221</v>
      </c>
      <c r="C206" s="37" t="s">
        <v>211</v>
      </c>
      <c r="D206" s="36">
        <f>D205+(F205*B205*(A!$B$8-D205)/(A!$B$12*A!$B$10))</f>
        <v>0.6616020041</v>
      </c>
      <c r="E206" s="19">
        <v>0.0</v>
      </c>
      <c r="F206" s="63">
        <f t="shared" si="5"/>
        <v>0.03333333333</v>
      </c>
      <c r="G206" s="40">
        <f t="shared" si="6"/>
        <v>0.1666666667</v>
      </c>
      <c r="H206" s="4">
        <f>A!$B$3 * 3</f>
        <v>224.9868</v>
      </c>
      <c r="I206" s="4">
        <f>A!$B$2*E206</f>
        <v>0</v>
      </c>
    </row>
    <row r="207">
      <c r="A207" s="37" t="s">
        <v>212</v>
      </c>
      <c r="B207" s="9">
        <f>B206+F206*(D206*I206-(A!$B$4*(G206+B206/H206)^(1/2)))</f>
        <v>5.188526963</v>
      </c>
      <c r="C207" s="37" t="s">
        <v>213</v>
      </c>
      <c r="D207" s="36">
        <f>D206+(F206*B206*(A!$B$8-D206)/(A!$B$12*A!$B$10))</f>
        <v>0.6622794028</v>
      </c>
      <c r="E207" s="19">
        <v>0.0</v>
      </c>
      <c r="F207" s="63">
        <f t="shared" si="5"/>
        <v>0.03333333333</v>
      </c>
      <c r="G207" s="40">
        <f t="shared" si="6"/>
        <v>0.1666666667</v>
      </c>
      <c r="H207" s="4">
        <f>A!$B$3 * 3</f>
        <v>224.9868</v>
      </c>
      <c r="I207" s="4">
        <f>A!$B$2*E207</f>
        <v>0</v>
      </c>
    </row>
    <row r="208">
      <c r="A208" s="37" t="s">
        <v>214</v>
      </c>
      <c r="B208" s="9">
        <f>B207+F207*(D207*I207-(A!$B$4*(G207+B207/H207)^(1/2)))</f>
        <v>5.072372846</v>
      </c>
      <c r="C208" s="37" t="s">
        <v>215</v>
      </c>
      <c r="D208" s="36">
        <f>D207+(F207*B207*(A!$B$8-D207)/(A!$B$12*A!$B$10))</f>
        <v>0.6629400664</v>
      </c>
      <c r="E208" s="19">
        <v>0.0</v>
      </c>
      <c r="F208" s="63">
        <f t="shared" si="5"/>
        <v>0.03333333333</v>
      </c>
      <c r="G208" s="40">
        <f t="shared" si="6"/>
        <v>0.1666666667</v>
      </c>
      <c r="H208" s="4">
        <f>A!$B$3 * 3</f>
        <v>224.9868</v>
      </c>
      <c r="I208" s="4">
        <f>A!$B$2*E208</f>
        <v>0</v>
      </c>
    </row>
    <row r="209">
      <c r="A209" s="37" t="s">
        <v>216</v>
      </c>
      <c r="B209" s="9">
        <f>B208+F208*(D208*I208-(A!$B$4*(G208+B208/H208)^(1/2)))</f>
        <v>4.956376871</v>
      </c>
      <c r="C209" s="37" t="s">
        <v>217</v>
      </c>
      <c r="D209" s="36">
        <f>D208+(F208*B208*(A!$B$8-D208)/(A!$B$12*A!$B$10))</f>
        <v>0.663584145</v>
      </c>
      <c r="E209" s="19">
        <v>0.0</v>
      </c>
      <c r="F209" s="63">
        <f t="shared" si="5"/>
        <v>0.03333333333</v>
      </c>
      <c r="G209" s="40">
        <f t="shared" si="6"/>
        <v>0.1666666667</v>
      </c>
      <c r="H209" s="4">
        <f>A!$B$3 * 3</f>
        <v>224.9868</v>
      </c>
      <c r="I209" s="4">
        <f>A!$B$2*E209</f>
        <v>0</v>
      </c>
    </row>
    <row r="210">
      <c r="A210" s="37" t="s">
        <v>218</v>
      </c>
      <c r="B210" s="9">
        <f>B209+F209*(D209*I209-(A!$B$4*(G209+B209/H209)^(1/2)))</f>
        <v>4.840539038</v>
      </c>
      <c r="C210" s="37" t="s">
        <v>219</v>
      </c>
      <c r="D210" s="36">
        <f>D209+(F209*B209*(A!$B$8-D209)/(A!$B$12*A!$B$10))</f>
        <v>0.6642117848</v>
      </c>
      <c r="E210" s="19">
        <v>0.0</v>
      </c>
      <c r="F210" s="63">
        <f t="shared" si="5"/>
        <v>0.03333333333</v>
      </c>
      <c r="G210" s="40">
        <f t="shared" si="6"/>
        <v>0.1666666667</v>
      </c>
      <c r="H210" s="4">
        <f>A!$B$3 * 3</f>
        <v>224.9868</v>
      </c>
      <c r="I210" s="4">
        <f>A!$B$2*E210</f>
        <v>0</v>
      </c>
    </row>
    <row r="211">
      <c r="A211" s="37" t="s">
        <v>220</v>
      </c>
      <c r="B211" s="9">
        <f>B210+F210*(D210*I210-(A!$B$4*(G210+B210/H210)^(1/2)))</f>
        <v>4.724859346</v>
      </c>
      <c r="C211" s="37" t="s">
        <v>221</v>
      </c>
      <c r="D211" s="36">
        <f>D210+(F210*B210*(A!$B$8-D210)/(A!$B$12*A!$B$10))</f>
        <v>0.6648231284</v>
      </c>
      <c r="E211" s="19">
        <v>0.0</v>
      </c>
      <c r="F211" s="63">
        <f t="shared" si="5"/>
        <v>0.03333333333</v>
      </c>
      <c r="G211" s="40">
        <f t="shared" si="6"/>
        <v>0.1666666667</v>
      </c>
      <c r="H211" s="4">
        <f>A!$B$3 * 3</f>
        <v>224.9868</v>
      </c>
      <c r="I211" s="4">
        <f>A!$B$2*E211</f>
        <v>0</v>
      </c>
    </row>
    <row r="212">
      <c r="A212" s="37" t="s">
        <v>222</v>
      </c>
      <c r="B212" s="9">
        <f>B211+F211*(D211*I211-(A!$B$4*(G211+B211/H211)^(1/2)))</f>
        <v>4.609337797</v>
      </c>
      <c r="C212" s="37" t="s">
        <v>223</v>
      </c>
      <c r="D212" s="36">
        <f>D211+(F211*B211*(A!$B$8-D211)/(A!$B$12*A!$B$10))</f>
        <v>0.6654183148</v>
      </c>
      <c r="E212" s="19">
        <v>0.0</v>
      </c>
      <c r="F212" s="63">
        <f t="shared" si="5"/>
        <v>0.03333333333</v>
      </c>
      <c r="G212" s="40">
        <f t="shared" si="6"/>
        <v>0.1666666667</v>
      </c>
      <c r="H212" s="4">
        <f>A!$B$3 * 3</f>
        <v>224.9868</v>
      </c>
      <c r="I212" s="4">
        <f>A!$B$2*E212</f>
        <v>0</v>
      </c>
    </row>
    <row r="213">
      <c r="A213" s="37" t="s">
        <v>224</v>
      </c>
      <c r="B213" s="9">
        <f>B212+F212*(D212*I212-(A!$B$4*(G212+B212/H212)^(1/2)))</f>
        <v>4.49397439</v>
      </c>
      <c r="C213" s="37" t="s">
        <v>225</v>
      </c>
      <c r="D213" s="36">
        <f>D212+(F212*B212*(A!$B$8-D212)/(A!$B$12*A!$B$10))</f>
        <v>0.6659974796</v>
      </c>
      <c r="E213" s="19">
        <v>0.0</v>
      </c>
      <c r="F213" s="63">
        <f t="shared" si="5"/>
        <v>0.03333333333</v>
      </c>
      <c r="G213" s="40">
        <f t="shared" si="6"/>
        <v>0.1666666667</v>
      </c>
      <c r="H213" s="4">
        <f>A!$B$3 * 3</f>
        <v>224.9868</v>
      </c>
      <c r="I213" s="4">
        <f>A!$B$2*E213</f>
        <v>0</v>
      </c>
    </row>
    <row r="214">
      <c r="A214" s="37" t="s">
        <v>226</v>
      </c>
      <c r="B214" s="9">
        <f>B213+F213*(D213*I213-(A!$B$4*(G213+B213/H213)^(1/2)))</f>
        <v>4.378769125</v>
      </c>
      <c r="C214" s="37" t="s">
        <v>227</v>
      </c>
      <c r="D214" s="36">
        <f>D213+(F213*B213*(A!$B$8-D213)/(A!$B$12*A!$B$10))</f>
        <v>0.6665607548</v>
      </c>
      <c r="E214" s="19">
        <v>0.0</v>
      </c>
      <c r="F214" s="63">
        <f t="shared" si="5"/>
        <v>0.03333333333</v>
      </c>
      <c r="G214" s="40">
        <f t="shared" si="6"/>
        <v>0.1666666667</v>
      </c>
      <c r="H214" s="4">
        <f>A!$B$3 * 3</f>
        <v>224.9868</v>
      </c>
      <c r="I214" s="4">
        <f>A!$B$2*E214</f>
        <v>0</v>
      </c>
    </row>
    <row r="215">
      <c r="A215" s="37" t="s">
        <v>228</v>
      </c>
      <c r="B215" s="9">
        <f>B214+F214*(D214*I214-(A!$B$4*(G214+B214/H214)^(1/2)))</f>
        <v>4.263722003</v>
      </c>
      <c r="C215" s="37" t="s">
        <v>229</v>
      </c>
      <c r="D215" s="36">
        <f>D214+(F214*B214*(A!$B$8-D214)/(A!$B$12*A!$B$10))</f>
        <v>0.6671082691</v>
      </c>
      <c r="E215" s="19">
        <v>0.0</v>
      </c>
      <c r="F215" s="63">
        <f t="shared" si="5"/>
        <v>0.03333333333</v>
      </c>
      <c r="G215" s="40">
        <f t="shared" si="6"/>
        <v>0.1666666667</v>
      </c>
      <c r="H215" s="4">
        <f>A!$B$3 * 3</f>
        <v>224.9868</v>
      </c>
      <c r="I215" s="4">
        <f>A!$B$2*E215</f>
        <v>0</v>
      </c>
    </row>
    <row r="216">
      <c r="A216" s="37" t="s">
        <v>230</v>
      </c>
      <c r="B216" s="9">
        <f>B215+F215*(D215*I215-(A!$B$4*(G215+B215/H215)^(1/2)))</f>
        <v>4.148833024</v>
      </c>
      <c r="C216" s="37" t="s">
        <v>231</v>
      </c>
      <c r="D216" s="36">
        <f>D215+(F215*B215*(A!$B$8-D215)/(A!$B$12*A!$B$10))</f>
        <v>0.6676401477</v>
      </c>
      <c r="E216" s="19">
        <v>0.0</v>
      </c>
      <c r="F216" s="63">
        <f t="shared" si="5"/>
        <v>0.03333333333</v>
      </c>
      <c r="G216" s="40">
        <f t="shared" si="6"/>
        <v>0.1666666667</v>
      </c>
      <c r="H216" s="4">
        <f>A!$B$3 * 3</f>
        <v>224.9868</v>
      </c>
      <c r="I216" s="4">
        <f>A!$B$2*E216</f>
        <v>0</v>
      </c>
    </row>
    <row r="217">
      <c r="A217" s="37" t="s">
        <v>232</v>
      </c>
      <c r="B217" s="9">
        <f>B216+F216*(D216*I216-(A!$B$4*(G216+B216/H216)^(1/2)))</f>
        <v>4.034102187</v>
      </c>
      <c r="C217" s="37" t="s">
        <v>233</v>
      </c>
      <c r="D217" s="36">
        <f>D216+(F216*B216*(A!$B$8-D216)/(A!$B$12*A!$B$10))</f>
        <v>0.6681565124</v>
      </c>
      <c r="E217" s="19">
        <v>0.0</v>
      </c>
      <c r="F217" s="63">
        <f t="shared" si="5"/>
        <v>0.03333333333</v>
      </c>
      <c r="G217" s="40">
        <f t="shared" si="6"/>
        <v>0.1666666667</v>
      </c>
      <c r="H217" s="4">
        <f>A!$B$3 * 3</f>
        <v>224.9868</v>
      </c>
      <c r="I217" s="4">
        <f>A!$B$2*E217</f>
        <v>0</v>
      </c>
    </row>
    <row r="218">
      <c r="A218" s="37" t="s">
        <v>234</v>
      </c>
      <c r="B218" s="9">
        <f>B217+F217*(D217*I217-(A!$B$4*(G217+B217/H217)^(1/2)))</f>
        <v>3.919529493</v>
      </c>
      <c r="C218" s="37" t="s">
        <v>235</v>
      </c>
      <c r="D218" s="36">
        <f>D217+(F217*B217*(A!$B$8-D217)/(A!$B$12*A!$B$10))</f>
        <v>0.668657482</v>
      </c>
      <c r="E218" s="19">
        <v>0.0</v>
      </c>
      <c r="F218" s="63">
        <f t="shared" si="5"/>
        <v>0.03333333333</v>
      </c>
      <c r="G218" s="40">
        <f t="shared" si="6"/>
        <v>0.1666666667</v>
      </c>
      <c r="H218" s="4">
        <f>A!$B$3 * 3</f>
        <v>224.9868</v>
      </c>
      <c r="I218" s="4">
        <f>A!$B$2*E218</f>
        <v>0</v>
      </c>
    </row>
    <row r="219">
      <c r="A219" s="37" t="s">
        <v>236</v>
      </c>
      <c r="B219" s="9">
        <f>B218+F218*(D218*I218-(A!$B$4*(G218+B218/H218)^(1/2)))</f>
        <v>3.805114942</v>
      </c>
      <c r="C219" s="37" t="s">
        <v>237</v>
      </c>
      <c r="D219" s="36">
        <f>D218+(F218*B218*(A!$B$8-D218)/(A!$B$12*A!$B$10))</f>
        <v>0.6691431717</v>
      </c>
      <c r="E219" s="19">
        <v>0.0</v>
      </c>
      <c r="F219" s="63">
        <f t="shared" si="5"/>
        <v>0.03333333333</v>
      </c>
      <c r="G219" s="40">
        <f t="shared" si="6"/>
        <v>0.1666666667</v>
      </c>
      <c r="H219" s="4">
        <f>A!$B$3 * 3</f>
        <v>224.9868</v>
      </c>
      <c r="I219" s="4">
        <f>A!$B$2*E219</f>
        <v>0</v>
      </c>
    </row>
    <row r="220">
      <c r="A220" s="37" t="s">
        <v>238</v>
      </c>
      <c r="B220" s="9">
        <f>B219+F219*(D219*I219-(A!$B$4*(G219+B219/H219)^(1/2)))</f>
        <v>3.690858535</v>
      </c>
      <c r="C220" s="37" t="s">
        <v>239</v>
      </c>
      <c r="D220" s="36">
        <f>D219+(F219*B219*(A!$B$8-D219)/(A!$B$12*A!$B$10))</f>
        <v>0.6696136938</v>
      </c>
      <c r="E220" s="19">
        <v>0.0</v>
      </c>
      <c r="F220" s="63">
        <f t="shared" si="5"/>
        <v>0.03333333333</v>
      </c>
      <c r="G220" s="40">
        <f t="shared" si="6"/>
        <v>0.1666666667</v>
      </c>
      <c r="H220" s="4">
        <f>A!$B$3 * 3</f>
        <v>224.9868</v>
      </c>
      <c r="I220" s="4">
        <f>A!$B$2*E220</f>
        <v>0</v>
      </c>
    </row>
    <row r="221">
      <c r="A221" s="37" t="s">
        <v>240</v>
      </c>
      <c r="B221" s="9">
        <f>B220+F220*(D220*I220-(A!$B$4*(G220+B220/H220)^(1/2)))</f>
        <v>3.576760271</v>
      </c>
      <c r="C221" s="37" t="s">
        <v>241</v>
      </c>
      <c r="D221" s="36">
        <f>D220+(F220*B220*(A!$B$8-D220)/(A!$B$12*A!$B$10))</f>
        <v>0.6700691573</v>
      </c>
      <c r="E221" s="19">
        <v>0.0</v>
      </c>
      <c r="F221" s="63">
        <f t="shared" si="5"/>
        <v>0.03333333333</v>
      </c>
      <c r="G221" s="40">
        <f t="shared" si="6"/>
        <v>0.1666666667</v>
      </c>
      <c r="H221" s="4">
        <f>A!$B$3 * 3</f>
        <v>224.9868</v>
      </c>
      <c r="I221" s="4">
        <f>A!$B$2*E221</f>
        <v>0</v>
      </c>
    </row>
    <row r="222">
      <c r="A222" s="37" t="s">
        <v>242</v>
      </c>
      <c r="B222" s="9">
        <f>B221+F221*(D221*I221-(A!$B$4*(G221+B221/H221)^(1/2)))</f>
        <v>3.462820151</v>
      </c>
      <c r="C222" s="37" t="s">
        <v>243</v>
      </c>
      <c r="D222" s="36">
        <f>D221+(F221*B221*(A!$B$8-D221)/(A!$B$12*A!$B$10))</f>
        <v>0.6705096682</v>
      </c>
      <c r="E222" s="19">
        <v>0.0</v>
      </c>
      <c r="F222" s="63">
        <f t="shared" si="5"/>
        <v>0.03333333333</v>
      </c>
      <c r="G222" s="40">
        <f t="shared" si="6"/>
        <v>0.1666666667</v>
      </c>
      <c r="H222" s="4">
        <f>A!$B$3 * 3</f>
        <v>224.9868</v>
      </c>
      <c r="I222" s="4">
        <f>A!$B$2*E222</f>
        <v>0</v>
      </c>
    </row>
    <row r="223">
      <c r="A223" s="37" t="s">
        <v>244</v>
      </c>
      <c r="B223" s="9">
        <f>B222+F222*(D222*I222-(A!$B$4*(G222+B222/H222)^(1/2)))</f>
        <v>3.349038174</v>
      </c>
      <c r="C223" s="37" t="s">
        <v>245</v>
      </c>
      <c r="D223" s="36">
        <f>D222+(F222*B222*(A!$B$8-D222)/(A!$B$12*A!$B$10))</f>
        <v>0.6709353292</v>
      </c>
      <c r="E223" s="19">
        <v>0.0</v>
      </c>
      <c r="F223" s="63">
        <f t="shared" si="5"/>
        <v>0.03333333333</v>
      </c>
      <c r="G223" s="40">
        <f t="shared" si="6"/>
        <v>0.1666666667</v>
      </c>
      <c r="H223" s="4">
        <f>A!$B$3 * 3</f>
        <v>224.9868</v>
      </c>
      <c r="I223" s="4">
        <f>A!$B$2*E223</f>
        <v>0</v>
      </c>
    </row>
    <row r="224">
      <c r="A224" s="37" t="s">
        <v>246</v>
      </c>
      <c r="B224" s="9">
        <f>B223+F223*(D223*I223-(A!$B$4*(G223+B223/H223)^(1/2)))</f>
        <v>3.235414341</v>
      </c>
      <c r="C224" s="37" t="s">
        <v>247</v>
      </c>
      <c r="D224" s="36">
        <f>D223+(F223*B223*(A!$B$8-D223)/(A!$B$12*A!$B$10))</f>
        <v>0.6713462401</v>
      </c>
      <c r="E224" s="19">
        <v>0.0</v>
      </c>
      <c r="F224" s="63">
        <f t="shared" si="5"/>
        <v>0.03333333333</v>
      </c>
      <c r="G224" s="40">
        <f t="shared" si="6"/>
        <v>0.1666666667</v>
      </c>
      <c r="H224" s="4">
        <f>A!$B$3 * 3</f>
        <v>224.9868</v>
      </c>
      <c r="I224" s="4">
        <f>A!$B$2*E224</f>
        <v>0</v>
      </c>
    </row>
    <row r="225">
      <c r="A225" s="37" t="s">
        <v>248</v>
      </c>
      <c r="B225" s="9">
        <f>B224+F224*(D224*I224-(A!$B$4*(G224+B224/H224)^(1/2)))</f>
        <v>3.121948652</v>
      </c>
      <c r="C225" s="37" t="s">
        <v>249</v>
      </c>
      <c r="D225" s="36">
        <f>D224+(F224*B224*(A!$B$8-D224)/(A!$B$12*A!$B$10))</f>
        <v>0.6717424979</v>
      </c>
      <c r="E225" s="19">
        <v>0.0</v>
      </c>
      <c r="F225" s="63">
        <f t="shared" si="5"/>
        <v>0.03333333333</v>
      </c>
      <c r="G225" s="40">
        <f t="shared" si="6"/>
        <v>0.1666666667</v>
      </c>
      <c r="H225" s="4">
        <f>A!$B$3 * 3</f>
        <v>224.9868</v>
      </c>
      <c r="I225" s="4">
        <f>A!$B$2*E225</f>
        <v>0</v>
      </c>
    </row>
    <row r="226">
      <c r="A226" s="37" t="s">
        <v>250</v>
      </c>
      <c r="B226" s="9">
        <f>B225+F225*(D225*I225-(A!$B$4*(G225+B225/H225)^(1/2)))</f>
        <v>3.008641107</v>
      </c>
      <c r="C226" s="37" t="s">
        <v>251</v>
      </c>
      <c r="D226" s="36">
        <f>D225+(F225*B225*(A!$B$8-D225)/(A!$B$12*A!$B$10))</f>
        <v>0.6721241963</v>
      </c>
      <c r="E226" s="19">
        <v>0.0</v>
      </c>
      <c r="F226" s="63">
        <f t="shared" si="5"/>
        <v>0.03333333333</v>
      </c>
      <c r="G226" s="40">
        <f t="shared" si="6"/>
        <v>0.1666666667</v>
      </c>
      <c r="H226" s="4">
        <f>A!$B$3 * 3</f>
        <v>224.9868</v>
      </c>
      <c r="I226" s="4">
        <f>A!$B$2*E226</f>
        <v>0</v>
      </c>
    </row>
    <row r="227">
      <c r="A227" s="37" t="s">
        <v>252</v>
      </c>
      <c r="B227" s="9">
        <f>B226+F226*(D226*I226-(A!$B$4*(G226+B226/H226)^(1/2)))</f>
        <v>2.895491707</v>
      </c>
      <c r="C227" s="37" t="s">
        <v>253</v>
      </c>
      <c r="D227" s="36">
        <f>D226+(F226*B226*(A!$B$8-D226)/(A!$B$12*A!$B$10))</f>
        <v>0.6724914263</v>
      </c>
      <c r="E227" s="19">
        <v>0.0</v>
      </c>
      <c r="F227" s="63">
        <f t="shared" si="5"/>
        <v>0.03333333333</v>
      </c>
      <c r="G227" s="40">
        <f t="shared" si="6"/>
        <v>0.1666666667</v>
      </c>
      <c r="H227" s="4">
        <f>A!$B$3 * 3</f>
        <v>224.9868</v>
      </c>
      <c r="I227" s="4">
        <f>A!$B$2*E227</f>
        <v>0</v>
      </c>
    </row>
    <row r="228">
      <c r="A228" s="37" t="s">
        <v>254</v>
      </c>
      <c r="B228" s="9">
        <f>B227+F227*(D227*I227-(A!$B$4*(G227+B227/H227)^(1/2)))</f>
        <v>2.782500451</v>
      </c>
      <c r="C228" s="37" t="s">
        <v>255</v>
      </c>
      <c r="D228" s="36">
        <f>D227+(F227*B227*(A!$B$8-D227)/(A!$B$12*A!$B$10))</f>
        <v>0.6728442759</v>
      </c>
      <c r="E228" s="19">
        <v>0.0</v>
      </c>
      <c r="F228" s="63">
        <f t="shared" si="5"/>
        <v>0.03333333333</v>
      </c>
      <c r="G228" s="40">
        <f t="shared" si="6"/>
        <v>0.1666666667</v>
      </c>
      <c r="H228" s="4">
        <f>A!$B$3 * 3</f>
        <v>224.9868</v>
      </c>
      <c r="I228" s="4">
        <f>A!$B$2*E228</f>
        <v>0</v>
      </c>
    </row>
    <row r="229">
      <c r="A229" s="37" t="s">
        <v>256</v>
      </c>
      <c r="B229" s="9">
        <f>B228+F228*(D228*I228-(A!$B$4*(G228+B228/H228)^(1/2)))</f>
        <v>2.66966734</v>
      </c>
      <c r="C229" s="37" t="s">
        <v>257</v>
      </c>
      <c r="D229" s="36">
        <f>D228+(F228*B228*(A!$B$8-D228)/(A!$B$12*A!$B$10))</f>
        <v>0.6731828303</v>
      </c>
      <c r="E229" s="19">
        <v>0.0</v>
      </c>
      <c r="F229" s="63">
        <f t="shared" si="5"/>
        <v>0.03333333333</v>
      </c>
      <c r="G229" s="40">
        <f t="shared" si="6"/>
        <v>0.1666666667</v>
      </c>
      <c r="H229" s="4">
        <f>A!$B$3 * 3</f>
        <v>224.9868</v>
      </c>
      <c r="I229" s="4">
        <f>A!$B$2*E229</f>
        <v>0</v>
      </c>
    </row>
    <row r="230">
      <c r="A230" s="37" t="s">
        <v>258</v>
      </c>
      <c r="B230" s="9">
        <f>B229+F229*(D229*I229-(A!$B$4*(G229+B229/H229)^(1/2)))</f>
        <v>2.556992373</v>
      </c>
      <c r="C230" s="37" t="s">
        <v>259</v>
      </c>
      <c r="D230" s="36">
        <f>D229+(F229*B229*(A!$B$8-D229)/(A!$B$12*A!$B$10))</f>
        <v>0.6735071718</v>
      </c>
      <c r="E230" s="19">
        <v>0.0</v>
      </c>
      <c r="F230" s="63">
        <f t="shared" si="5"/>
        <v>0.03333333333</v>
      </c>
      <c r="G230" s="40">
        <f t="shared" si="6"/>
        <v>0.1666666667</v>
      </c>
      <c r="H230" s="4">
        <f>A!$B$3 * 3</f>
        <v>224.9868</v>
      </c>
      <c r="I230" s="4">
        <f>A!$B$2*E230</f>
        <v>0</v>
      </c>
    </row>
    <row r="231">
      <c r="A231" s="37" t="s">
        <v>260</v>
      </c>
      <c r="B231" s="9">
        <f>B230+F230*(D230*I230-(A!$B$4*(G230+B230/H230)^(1/2)))</f>
        <v>2.444475552</v>
      </c>
      <c r="C231" s="37" t="s">
        <v>261</v>
      </c>
      <c r="D231" s="36">
        <f>D230+(F230*B230*(A!$B$8-D230)/(A!$B$12*A!$B$10))</f>
        <v>0.6738173801</v>
      </c>
      <c r="E231" s="19">
        <v>0.0</v>
      </c>
      <c r="F231" s="63">
        <f t="shared" si="5"/>
        <v>0.03333333333</v>
      </c>
      <c r="G231" s="40">
        <f t="shared" si="6"/>
        <v>0.1666666667</v>
      </c>
      <c r="H231" s="4">
        <f>A!$B$3 * 3</f>
        <v>224.9868</v>
      </c>
      <c r="I231" s="4">
        <f>A!$B$2*E231</f>
        <v>0</v>
      </c>
    </row>
    <row r="232">
      <c r="A232" s="37" t="s">
        <v>262</v>
      </c>
      <c r="B232" s="9">
        <f>B231+F231*(D231*I231-(A!$B$4*(G231+B231/H231)^(1/2)))</f>
        <v>2.332116875</v>
      </c>
      <c r="C232" s="37" t="s">
        <v>263</v>
      </c>
      <c r="D232" s="36">
        <f>D231+(F231*B231*(A!$B$8-D231)/(A!$B$12*A!$B$10))</f>
        <v>0.674113532</v>
      </c>
      <c r="E232" s="19">
        <v>0.0</v>
      </c>
      <c r="F232" s="63">
        <f t="shared" si="5"/>
        <v>0.03333333333</v>
      </c>
      <c r="G232" s="40">
        <f t="shared" si="6"/>
        <v>0.1666666667</v>
      </c>
      <c r="H232" s="4">
        <f>A!$B$3 * 3</f>
        <v>224.9868</v>
      </c>
      <c r="I232" s="4">
        <f>A!$B$2*E232</f>
        <v>0</v>
      </c>
    </row>
    <row r="233">
      <c r="A233" s="37" t="s">
        <v>264</v>
      </c>
      <c r="B233" s="9">
        <f>B232+F232*(D232*I232-(A!$B$4*(G232+B232/H232)^(1/2)))</f>
        <v>2.219916344</v>
      </c>
      <c r="C233" s="37" t="s">
        <v>265</v>
      </c>
      <c r="D233" s="36">
        <f>D232+(F232*B232*(A!$B$8-D232)/(A!$B$12*A!$B$10))</f>
        <v>0.6743957015</v>
      </c>
      <c r="E233" s="19">
        <v>0.0</v>
      </c>
      <c r="F233" s="63">
        <f t="shared" si="5"/>
        <v>0.03333333333</v>
      </c>
      <c r="G233" s="40">
        <f t="shared" si="6"/>
        <v>0.1666666667</v>
      </c>
      <c r="H233" s="4">
        <f>A!$B$3 * 3</f>
        <v>224.9868</v>
      </c>
      <c r="I233" s="4">
        <f>A!$B$2*E233</f>
        <v>0</v>
      </c>
    </row>
    <row r="234">
      <c r="A234" s="37" t="s">
        <v>266</v>
      </c>
      <c r="B234" s="9">
        <f>B233+F233*(D233*I233-(A!$B$4*(G233+B233/H233)^(1/2)))</f>
        <v>2.107873959</v>
      </c>
      <c r="C234" s="37" t="s">
        <v>267</v>
      </c>
      <c r="D234" s="36">
        <f>D233+(F233*B233*(A!$B$8-D233)/(A!$B$12*A!$B$10))</f>
        <v>0.67466396</v>
      </c>
      <c r="E234" s="19">
        <v>0.0</v>
      </c>
      <c r="F234" s="63">
        <f t="shared" si="5"/>
        <v>0.03333333333</v>
      </c>
      <c r="G234" s="40">
        <f t="shared" si="6"/>
        <v>0.1666666667</v>
      </c>
      <c r="H234" s="4">
        <f>A!$B$3 * 3</f>
        <v>224.9868</v>
      </c>
      <c r="I234" s="4">
        <f>A!$B$2*E234</f>
        <v>0</v>
      </c>
    </row>
    <row r="235">
      <c r="A235" s="37" t="s">
        <v>268</v>
      </c>
      <c r="B235" s="9">
        <f>B234+F234*(D234*I234-(A!$B$4*(G234+B234/H234)^(1/2)))</f>
        <v>1.995989718</v>
      </c>
      <c r="C235" s="37" t="s">
        <v>269</v>
      </c>
      <c r="D235" s="36">
        <f>D234+(F234*B234*(A!$B$8-D234)/(A!$B$12*A!$B$10))</f>
        <v>0.6749183762</v>
      </c>
      <c r="E235" s="19">
        <v>0.0</v>
      </c>
      <c r="F235" s="63">
        <f t="shared" si="5"/>
        <v>0.03333333333</v>
      </c>
      <c r="G235" s="40">
        <f t="shared" si="6"/>
        <v>0.1666666667</v>
      </c>
      <c r="H235" s="4">
        <f>A!$B$3 * 3</f>
        <v>224.9868</v>
      </c>
      <c r="I235" s="4">
        <f>A!$B$2*E235</f>
        <v>0</v>
      </c>
    </row>
    <row r="236">
      <c r="A236" s="37" t="s">
        <v>270</v>
      </c>
      <c r="B236" s="9">
        <f>B235+F235*(D235*I235-(A!$B$4*(G235+B235/H235)^(1/2)))</f>
        <v>1.884263624</v>
      </c>
      <c r="C236" s="37" t="s">
        <v>271</v>
      </c>
      <c r="D236" s="36">
        <f>D235+(F235*B235*(A!$B$8-D235)/(A!$B$12*A!$B$10))</f>
        <v>0.6751590163</v>
      </c>
      <c r="E236" s="19">
        <v>0.0</v>
      </c>
      <c r="F236" s="63">
        <f t="shared" si="5"/>
        <v>0.03333333333</v>
      </c>
      <c r="G236" s="40">
        <f t="shared" si="6"/>
        <v>0.1666666667</v>
      </c>
      <c r="H236" s="4">
        <f>A!$B$3 * 3</f>
        <v>224.9868</v>
      </c>
      <c r="I236" s="4">
        <f>A!$B$2*E236</f>
        <v>0</v>
      </c>
    </row>
    <row r="237">
      <c r="A237" s="37" t="s">
        <v>272</v>
      </c>
      <c r="B237" s="9">
        <f>B236+F236*(D236*I236-(A!$B$4*(G236+B236/H236)^(1/2)))</f>
        <v>1.772695675</v>
      </c>
      <c r="C237" s="37" t="s">
        <v>273</v>
      </c>
      <c r="D237" s="36">
        <f>D236+(F236*B236*(A!$B$8-D236)/(A!$B$12*A!$B$10))</f>
        <v>0.6753859435</v>
      </c>
      <c r="E237" s="19">
        <v>0.0</v>
      </c>
      <c r="F237" s="63">
        <f t="shared" si="5"/>
        <v>0.03333333333</v>
      </c>
      <c r="G237" s="40">
        <f t="shared" si="6"/>
        <v>0.1666666667</v>
      </c>
      <c r="H237" s="4">
        <f>A!$B$3 * 3</f>
        <v>224.9868</v>
      </c>
      <c r="I237" s="4">
        <f>A!$B$2*E237</f>
        <v>0</v>
      </c>
    </row>
    <row r="238">
      <c r="A238" s="37" t="s">
        <v>274</v>
      </c>
      <c r="B238" s="9">
        <f>B237+F237*(D237*I237-(A!$B$4*(G237+B237/H237)^(1/2)))</f>
        <v>1.661285873</v>
      </c>
      <c r="C238" s="37" t="s">
        <v>275</v>
      </c>
      <c r="D238" s="36">
        <f>D237+(F237*B237*(A!$B$8-D237)/(A!$B$12*A!$B$10))</f>
        <v>0.6755992189</v>
      </c>
      <c r="E238" s="19">
        <v>0.0</v>
      </c>
      <c r="F238" s="63">
        <f t="shared" si="5"/>
        <v>0.03333333333</v>
      </c>
      <c r="G238" s="40">
        <f t="shared" si="6"/>
        <v>0.1666666667</v>
      </c>
      <c r="H238" s="4">
        <f>A!$B$3 * 3</f>
        <v>224.9868</v>
      </c>
      <c r="I238" s="4">
        <f>A!$B$2*E238</f>
        <v>0</v>
      </c>
    </row>
    <row r="239">
      <c r="A239" s="37" t="s">
        <v>276</v>
      </c>
      <c r="B239" s="9">
        <f>B238+F238*(D238*I238-(A!$B$4*(G238+B238/H238)^(1/2)))</f>
        <v>1.550034217</v>
      </c>
      <c r="C239" s="37" t="s">
        <v>277</v>
      </c>
      <c r="D239" s="36">
        <f>D238+(F238*B238*(A!$B$8-D238)/(A!$B$12*A!$B$10))</f>
        <v>0.6757989006</v>
      </c>
      <c r="E239" s="19">
        <v>0.0</v>
      </c>
      <c r="F239" s="63">
        <f t="shared" si="5"/>
        <v>0.03333333333</v>
      </c>
      <c r="G239" s="40">
        <f t="shared" si="6"/>
        <v>0.1666666667</v>
      </c>
      <c r="H239" s="4">
        <f>A!$B$3 * 3</f>
        <v>224.9868</v>
      </c>
      <c r="I239" s="4">
        <f>A!$B$2*E239</f>
        <v>0</v>
      </c>
    </row>
    <row r="240">
      <c r="A240" s="37" t="s">
        <v>278</v>
      </c>
      <c r="B240" s="9">
        <f>B239+F239*(D239*I239-(A!$B$4*(G239+B239/H239)^(1/2)))</f>
        <v>1.438940707</v>
      </c>
      <c r="C240" s="37" t="s">
        <v>279</v>
      </c>
      <c r="D240" s="36">
        <f>D239+(F239*B239*(A!$B$8-D239)/(A!$B$12*A!$B$10))</f>
        <v>0.6759850444</v>
      </c>
      <c r="E240" s="19">
        <v>0.0</v>
      </c>
      <c r="F240" s="63">
        <f t="shared" si="5"/>
        <v>0.03333333333</v>
      </c>
      <c r="G240" s="40">
        <f t="shared" si="6"/>
        <v>0.1666666667</v>
      </c>
      <c r="H240" s="4">
        <f>A!$B$3 * 3</f>
        <v>224.9868</v>
      </c>
      <c r="I240" s="4">
        <f>A!$B$2*E240</f>
        <v>0</v>
      </c>
    </row>
    <row r="241">
      <c r="A241" s="37" t="s">
        <v>280</v>
      </c>
      <c r="B241" s="9">
        <f>B240+F240*(D240*I240-(A!$B$4*(G240+B240/H240)^(1/2)))</f>
        <v>1.328005343</v>
      </c>
      <c r="C241" s="37" t="s">
        <v>281</v>
      </c>
      <c r="D241" s="36">
        <f>D240+(F240*B240*(A!$B$8-D240)/(A!$B$12*A!$B$10))</f>
        <v>0.6761577034</v>
      </c>
      <c r="E241" s="19">
        <v>0.0</v>
      </c>
      <c r="F241" s="63">
        <f t="shared" si="5"/>
        <v>0.03333333333</v>
      </c>
      <c r="G241" s="40">
        <f t="shared" si="6"/>
        <v>0.1666666667</v>
      </c>
      <c r="H241" s="4">
        <f>A!$B$3 * 3</f>
        <v>224.9868</v>
      </c>
      <c r="I241" s="4">
        <f>A!$B$2*E241</f>
        <v>0</v>
      </c>
    </row>
    <row r="242">
      <c r="A242" s="37" t="s">
        <v>282</v>
      </c>
      <c r="B242" s="9">
        <f>B241+F241*(D241*I241-(A!$B$4*(G241+B241/H241)^(1/2)))</f>
        <v>1.217228126</v>
      </c>
      <c r="C242" s="37" t="s">
        <v>283</v>
      </c>
      <c r="D242" s="36">
        <f>D241+(F241*B241*(A!$B$8-D241)/(A!$B$12*A!$B$10))</f>
        <v>0.6763169285</v>
      </c>
      <c r="E242" s="19">
        <v>0.0</v>
      </c>
      <c r="F242" s="63">
        <f t="shared" si="5"/>
        <v>0.03333333333</v>
      </c>
      <c r="G242" s="40">
        <f t="shared" si="6"/>
        <v>0.1666666667</v>
      </c>
      <c r="H242" s="4">
        <f>A!$B$3 * 3</f>
        <v>224.9868</v>
      </c>
      <c r="I242" s="4">
        <f>A!$B$2*E242</f>
        <v>0</v>
      </c>
    </row>
    <row r="243">
      <c r="A243" s="37" t="s">
        <v>284</v>
      </c>
      <c r="B243" s="9">
        <f>B242+F242*(D242*I242-(A!$B$4*(G242+B242/H242)^(1/2)))</f>
        <v>1.106609057</v>
      </c>
      <c r="C243" s="37" t="s">
        <v>285</v>
      </c>
      <c r="D243" s="36">
        <f>D242+(F242*B242*(A!$B$8-D242)/(A!$B$12*A!$B$10))</f>
        <v>0.6764627679</v>
      </c>
      <c r="E243" s="19">
        <v>0.0</v>
      </c>
      <c r="F243" s="63">
        <f t="shared" si="5"/>
        <v>0.03333333333</v>
      </c>
      <c r="G243" s="40">
        <f t="shared" si="6"/>
        <v>0.1666666667</v>
      </c>
      <c r="H243" s="4">
        <f>A!$B$3 * 3</f>
        <v>224.9868</v>
      </c>
      <c r="I243" s="4">
        <f>A!$B$2*E243</f>
        <v>0</v>
      </c>
    </row>
    <row r="244">
      <c r="A244" s="37" t="s">
        <v>286</v>
      </c>
      <c r="B244" s="9">
        <f>B243+F243*(D243*I243-(A!$B$4*(G243+B243/H243)^(1/2)))</f>
        <v>0.9961481337</v>
      </c>
      <c r="C244" s="37" t="s">
        <v>287</v>
      </c>
      <c r="D244" s="36">
        <f>D243+(F243*B243*(A!$B$8-D243)/(A!$B$12*A!$B$10))</f>
        <v>0.6765952672</v>
      </c>
      <c r="E244" s="19">
        <v>0.0</v>
      </c>
      <c r="F244" s="63">
        <f t="shared" si="5"/>
        <v>0.03333333333</v>
      </c>
      <c r="G244" s="40">
        <f t="shared" si="6"/>
        <v>0.1666666667</v>
      </c>
      <c r="H244" s="4">
        <f>A!$B$3 * 3</f>
        <v>224.9868</v>
      </c>
      <c r="I244" s="4">
        <f>A!$B$2*E244</f>
        <v>0</v>
      </c>
    </row>
    <row r="245">
      <c r="A245" s="37" t="s">
        <v>288</v>
      </c>
      <c r="B245" s="9">
        <f>B244+F244*(D244*I244-(A!$B$4*(G244+B244/H244)^(1/2)))</f>
        <v>0.885845358</v>
      </c>
      <c r="C245" s="37" t="s">
        <v>289</v>
      </c>
      <c r="D245" s="36">
        <f>D244+(F244*B244*(A!$B$8-D244)/(A!$B$12*A!$B$10))</f>
        <v>0.6767144698</v>
      </c>
      <c r="E245" s="19">
        <v>0.0</v>
      </c>
      <c r="F245" s="63">
        <f t="shared" si="5"/>
        <v>0.03333333333</v>
      </c>
      <c r="G245" s="40">
        <f t="shared" si="6"/>
        <v>0.1666666667</v>
      </c>
      <c r="H245" s="4">
        <f>A!$B$3 * 3</f>
        <v>224.9868</v>
      </c>
      <c r="I245" s="4">
        <f>A!$B$2*E245</f>
        <v>0</v>
      </c>
    </row>
    <row r="246">
      <c r="A246" s="37" t="s">
        <v>290</v>
      </c>
      <c r="B246" s="9">
        <f>B245+F245*(D245*I245-(A!$B$4*(G245+B245/H245)^(1/2)))</f>
        <v>0.7757007296</v>
      </c>
      <c r="C246" s="37" t="s">
        <v>291</v>
      </c>
      <c r="D246" s="36">
        <f>D245+(F245*B245*(A!$B$8-D245)/(A!$B$12*A!$B$10))</f>
        <v>0.6768204166</v>
      </c>
      <c r="E246" s="19">
        <v>0.0</v>
      </c>
      <c r="F246" s="63">
        <f t="shared" si="5"/>
        <v>0.03333333333</v>
      </c>
      <c r="G246" s="40">
        <f t="shared" si="6"/>
        <v>0.1666666667</v>
      </c>
      <c r="H246" s="4">
        <f>A!$B$3 * 3</f>
        <v>224.9868</v>
      </c>
      <c r="I246" s="4">
        <f>A!$B$2*E246</f>
        <v>0</v>
      </c>
    </row>
    <row r="247">
      <c r="A247" s="37" t="s">
        <v>292</v>
      </c>
      <c r="B247" s="9">
        <f>B246+F246*(D246*I246-(A!$B$4*(G246+B246/H246)^(1/2)))</f>
        <v>0.6657142488</v>
      </c>
      <c r="C247" s="37" t="s">
        <v>293</v>
      </c>
      <c r="D247" s="36">
        <f>D246+(F246*B246*(A!$B$8-D246)/(A!$B$12*A!$B$10))</f>
        <v>0.6769131462</v>
      </c>
      <c r="E247" s="19">
        <v>0.0</v>
      </c>
      <c r="F247" s="63">
        <f t="shared" si="5"/>
        <v>0.03333333333</v>
      </c>
      <c r="G247" s="40">
        <f t="shared" si="6"/>
        <v>0.1666666667</v>
      </c>
      <c r="H247" s="4">
        <f>A!$B$3 * 3</f>
        <v>224.9868</v>
      </c>
      <c r="I247" s="4">
        <f>A!$B$2*E247</f>
        <v>0</v>
      </c>
    </row>
    <row r="248">
      <c r="A248" s="37" t="s">
        <v>294</v>
      </c>
      <c r="B248" s="9">
        <f>B247+F247*(D247*I247-(A!$B$4*(G247+B247/H247)^(1/2)))</f>
        <v>0.5558859156</v>
      </c>
      <c r="C248" s="37" t="s">
        <v>295</v>
      </c>
      <c r="D248" s="36">
        <f>D247+(F247*B247*(A!$B$8-D247)/(A!$B$12*A!$B$10))</f>
        <v>0.6769926946</v>
      </c>
      <c r="E248" s="19">
        <v>0.0</v>
      </c>
      <c r="F248" s="63">
        <f t="shared" si="5"/>
        <v>0.03333333333</v>
      </c>
      <c r="G248" s="40">
        <f t="shared" si="6"/>
        <v>0.1666666667</v>
      </c>
      <c r="H248" s="4">
        <f>A!$B$3 * 3</f>
        <v>224.9868</v>
      </c>
      <c r="I248" s="4">
        <f>A!$B$2*E248</f>
        <v>0</v>
      </c>
    </row>
    <row r="249">
      <c r="A249" s="37" t="s">
        <v>296</v>
      </c>
      <c r="B249" s="9">
        <f>B248+F248*(D248*I248-(A!$B$4*(G248+B248/H248)^(1/2)))</f>
        <v>0.4462157302</v>
      </c>
      <c r="C249" s="37" t="s">
        <v>297</v>
      </c>
      <c r="D249" s="36">
        <f>D248+(F248*B248*(A!$B$8-D248)/(A!$B$12*A!$B$10))</f>
        <v>0.6770590955</v>
      </c>
      <c r="E249" s="19">
        <v>0.0</v>
      </c>
      <c r="F249" s="63">
        <f t="shared" si="5"/>
        <v>0.03333333333</v>
      </c>
      <c r="G249" s="40">
        <f t="shared" si="6"/>
        <v>0.1666666667</v>
      </c>
      <c r="H249" s="4">
        <f>A!$B$3 * 3</f>
        <v>224.9868</v>
      </c>
      <c r="I249" s="4">
        <f>A!$B$2*E249</f>
        <v>0</v>
      </c>
    </row>
    <row r="250">
      <c r="A250" s="37" t="s">
        <v>298</v>
      </c>
      <c r="B250" s="9">
        <f>B249+F249*(D249*I249-(A!$B$4*(G249+B249/H249)^(1/2)))</f>
        <v>0.3367036928</v>
      </c>
      <c r="C250" s="37" t="s">
        <v>299</v>
      </c>
      <c r="D250" s="36">
        <f>D249+(F249*B249*(A!$B$8-D249)/(A!$B$12*A!$B$10))</f>
        <v>0.6771123804</v>
      </c>
      <c r="E250" s="19">
        <v>0.0</v>
      </c>
      <c r="F250" s="63">
        <f t="shared" si="5"/>
        <v>0.03333333333</v>
      </c>
      <c r="G250" s="40">
        <f t="shared" si="6"/>
        <v>0.1666666667</v>
      </c>
      <c r="H250" s="4">
        <f>A!$B$3 * 3</f>
        <v>224.9868</v>
      </c>
      <c r="I250" s="4">
        <f>A!$B$2*E250</f>
        <v>0</v>
      </c>
    </row>
    <row r="251">
      <c r="A251" s="37" t="s">
        <v>300</v>
      </c>
      <c r="B251" s="9">
        <f>B250+F250*(D250*I250-(A!$B$4*(G250+B250/H250)^(1/2)))</f>
        <v>0.2273498036</v>
      </c>
      <c r="C251" s="37" t="s">
        <v>301</v>
      </c>
      <c r="D251" s="36">
        <f>D250+(F250*B250*(A!$B$8-D250)/(A!$B$12*A!$B$10))</f>
        <v>0.6771525783</v>
      </c>
      <c r="E251" s="19">
        <v>0.0</v>
      </c>
      <c r="F251" s="63">
        <f t="shared" si="5"/>
        <v>0.03333333333</v>
      </c>
      <c r="G251" s="40">
        <f t="shared" si="6"/>
        <v>0.1666666667</v>
      </c>
      <c r="H251" s="4">
        <f>A!$B$3 * 3</f>
        <v>224.9868</v>
      </c>
      <c r="I251" s="4">
        <f>A!$B$2*E251</f>
        <v>0</v>
      </c>
    </row>
    <row r="252">
      <c r="A252" s="37" t="s">
        <v>302</v>
      </c>
      <c r="B252" s="9">
        <f>B251+F251*(D251*I251-(A!$B$4*(G251+B251/H251)^(1/2)))</f>
        <v>0.1181540627</v>
      </c>
      <c r="C252" s="37" t="s">
        <v>303</v>
      </c>
      <c r="D252" s="36">
        <f>D251+(F251*B251*(A!$B$8-D251)/(A!$B$12*A!$B$10))</f>
        <v>0.677179716</v>
      </c>
      <c r="E252" s="19">
        <v>0.0</v>
      </c>
      <c r="F252" s="63">
        <f t="shared" si="5"/>
        <v>0.03333333333</v>
      </c>
      <c r="G252" s="40">
        <f t="shared" si="6"/>
        <v>0.1666666667</v>
      </c>
      <c r="H252" s="4">
        <f>A!$B$3 * 3</f>
        <v>224.9868</v>
      </c>
      <c r="I252" s="4">
        <f>A!$B$2*E252</f>
        <v>0</v>
      </c>
    </row>
    <row r="253">
      <c r="A253" s="10" t="s">
        <v>304</v>
      </c>
      <c r="B253" s="9">
        <f>B252+F252*(D252*I252-(A!$B$4*(G252+B252/H252)^(1/2)))</f>
        <v>0.009116470245</v>
      </c>
      <c r="C253" s="37" t="s">
        <v>305</v>
      </c>
      <c r="D253" s="36">
        <f>D252+(F252*B252*(A!$B$8-D252)/(A!$B$12*A!$B$10))</f>
        <v>0.6771938177</v>
      </c>
      <c r="E253" s="19">
        <v>0.0</v>
      </c>
      <c r="F253" s="63">
        <f t="shared" si="5"/>
        <v>0.03333333333</v>
      </c>
      <c r="G253" s="40">
        <f t="shared" si="6"/>
        <v>0.1666666667</v>
      </c>
      <c r="H253" s="4">
        <f>A!$B$3 * 3</f>
        <v>224.9868</v>
      </c>
      <c r="I253" s="4">
        <f>A!$B$2*E253</f>
        <v>0</v>
      </c>
    </row>
    <row r="254">
      <c r="A254" s="37" t="s">
        <v>306</v>
      </c>
      <c r="B254" s="9">
        <f>B253+F253*(D253*I253-(A!$B$4*(G253+B253/H253)^(1/2)))</f>
        <v>-0.09976297353</v>
      </c>
      <c r="C254" s="37" t="s">
        <v>307</v>
      </c>
      <c r="D254" s="36">
        <f>D253+(F253*B253*(A!$B$8-D253)/(A!$B$12*A!$B$10))</f>
        <v>0.6771949057</v>
      </c>
      <c r="E254" s="19">
        <v>0.0</v>
      </c>
      <c r="F254" s="63">
        <f t="shared" si="5"/>
        <v>0.03333333333</v>
      </c>
      <c r="G254" s="40">
        <f t="shared" si="6"/>
        <v>0.1666666667</v>
      </c>
      <c r="H254" s="4">
        <f>A!$B$3 * 3</f>
        <v>224.9868</v>
      </c>
      <c r="I254" s="4">
        <f>A!$B$2*E254</f>
        <v>0</v>
      </c>
    </row>
    <row r="255">
      <c r="G255" s="30"/>
    </row>
    <row r="256">
      <c r="G256" s="30"/>
    </row>
    <row r="257">
      <c r="G257" s="30"/>
    </row>
    <row r="258">
      <c r="G258" s="30"/>
    </row>
    <row r="259">
      <c r="G259" s="30"/>
    </row>
    <row r="260">
      <c r="G260" s="30"/>
    </row>
    <row r="261">
      <c r="G261" s="30"/>
    </row>
    <row r="262">
      <c r="A262" s="24" t="s">
        <v>78</v>
      </c>
      <c r="B262" s="25">
        <f>15/60</f>
        <v>0.25</v>
      </c>
      <c r="G262" s="30"/>
    </row>
    <row r="263">
      <c r="A263" s="24" t="s">
        <v>79</v>
      </c>
      <c r="B263" s="24">
        <f>162.6/1000</f>
        <v>0.1626</v>
      </c>
      <c r="G263" s="30"/>
    </row>
    <row r="264">
      <c r="G264" s="30"/>
    </row>
    <row r="265">
      <c r="D265" s="36"/>
      <c r="E265" s="12" t="s">
        <v>92</v>
      </c>
      <c r="K265" s="4" t="s">
        <v>90</v>
      </c>
    </row>
    <row r="266">
      <c r="A266" s="37" t="s">
        <v>93</v>
      </c>
      <c r="C266" s="37" t="s">
        <v>94</v>
      </c>
      <c r="D266" s="36"/>
      <c r="E266" s="38" t="s">
        <v>95</v>
      </c>
      <c r="F266" s="39" t="s">
        <v>96</v>
      </c>
      <c r="G266" s="40" t="s">
        <v>97</v>
      </c>
      <c r="H266" s="4" t="s">
        <v>98</v>
      </c>
      <c r="I266" s="4" t="s">
        <v>99</v>
      </c>
      <c r="K266" s="29">
        <f>SUM(F272:F351)</f>
        <v>4</v>
      </c>
    </row>
    <row r="267">
      <c r="A267" s="37" t="s">
        <v>102</v>
      </c>
      <c r="B267" s="16">
        <v>0.0</v>
      </c>
      <c r="C267" s="37" t="s">
        <v>103</v>
      </c>
      <c r="D267" s="42">
        <v>0.6</v>
      </c>
      <c r="E267" s="43">
        <f t="shared" ref="E267:E271" si="7">$B$263</f>
        <v>0.1626</v>
      </c>
      <c r="F267" s="39">
        <f t="shared" ref="F267:F352" si="8">$B$262/5</f>
        <v>0.05</v>
      </c>
      <c r="G267" s="40">
        <f t="shared" ref="G267:G352" si="9">0.5/3</f>
        <v>0.1666666667</v>
      </c>
      <c r="H267" s="4">
        <f>A!$B$3 * 3</f>
        <v>224.9868</v>
      </c>
      <c r="I267" s="4">
        <f>A!$B$2*E267</f>
        <v>100.2653692</v>
      </c>
    </row>
    <row r="268">
      <c r="A268" s="37" t="s">
        <v>104</v>
      </c>
      <c r="B268" s="9">
        <f>B267+F267*(D267*I267-(A!$B$4*(G267+B267/H267)^(1/2)))</f>
        <v>2.844661758</v>
      </c>
      <c r="C268" s="37" t="s">
        <v>105</v>
      </c>
      <c r="D268" s="36">
        <f>D267+(F267*B267*(A!$B$8-D267)/(A!$B$12*A!$B$10))</f>
        <v>0.6</v>
      </c>
      <c r="E268" s="43">
        <f t="shared" si="7"/>
        <v>0.1626</v>
      </c>
      <c r="F268" s="39">
        <f t="shared" si="8"/>
        <v>0.05</v>
      </c>
      <c r="G268" s="40">
        <f t="shared" si="9"/>
        <v>0.1666666667</v>
      </c>
      <c r="H268" s="4">
        <f>A!$B$3 * 3</f>
        <v>224.9868</v>
      </c>
      <c r="I268" s="4">
        <f>A!$B$2*E268</f>
        <v>100.2653692</v>
      </c>
    </row>
    <row r="269">
      <c r="A269" s="37" t="s">
        <v>106</v>
      </c>
      <c r="B269" s="9">
        <f>B268+F268*(D268*I268-(A!$B$4*(G268+B268/H268)^(1/2)))</f>
        <v>5.683242622</v>
      </c>
      <c r="C269" s="37" t="s">
        <v>107</v>
      </c>
      <c r="D269" s="36">
        <f>D268+(F268*B268*(A!$B$8-D268)/(A!$B$12*A!$B$10))</f>
        <v>0.6006856661</v>
      </c>
      <c r="E269" s="43">
        <f t="shared" si="7"/>
        <v>0.1626</v>
      </c>
      <c r="F269" s="39">
        <f t="shared" si="8"/>
        <v>0.05</v>
      </c>
      <c r="G269" s="40">
        <f t="shared" si="9"/>
        <v>0.1666666667</v>
      </c>
      <c r="H269" s="4">
        <f>A!$B$3 * 3</f>
        <v>224.9868</v>
      </c>
      <c r="I269" s="4">
        <f>A!$B$2*E269</f>
        <v>100.2653692</v>
      </c>
    </row>
    <row r="270">
      <c r="A270" s="37" t="s">
        <v>108</v>
      </c>
      <c r="B270" s="9">
        <f>B269+F269*(D269*I269-(A!$B$4*(G269+B269/H269)^(1/2)))</f>
        <v>8.519403227</v>
      </c>
      <c r="C270" s="37" t="s">
        <v>109</v>
      </c>
      <c r="D270" s="36">
        <f>D269+(F269*B269*(A!$B$8-D269)/(A!$B$12*A!$B$10))</f>
        <v>0.6020524017</v>
      </c>
      <c r="E270" s="43">
        <f t="shared" si="7"/>
        <v>0.1626</v>
      </c>
      <c r="F270" s="39">
        <f t="shared" si="8"/>
        <v>0.05</v>
      </c>
      <c r="G270" s="40">
        <f t="shared" si="9"/>
        <v>0.1666666667</v>
      </c>
      <c r="H270" s="4">
        <f>A!$B$3 * 3</f>
        <v>224.9868</v>
      </c>
      <c r="I270" s="4">
        <f>A!$B$2*E270</f>
        <v>100.2653692</v>
      </c>
    </row>
    <row r="271">
      <c r="A271" s="37" t="s">
        <v>110</v>
      </c>
      <c r="B271" s="9">
        <f>B270+F270*(D270*I270-(A!$B$4*(G270+B270/H270)^(1/2)))</f>
        <v>11.35675229</v>
      </c>
      <c r="C271" s="37" t="s">
        <v>111</v>
      </c>
      <c r="D271" s="36">
        <f>D270+(F270*B270*(A!$B$8-D270)/(A!$B$12*A!$B$10))</f>
        <v>0.6040918366</v>
      </c>
      <c r="E271" s="43">
        <f t="shared" si="7"/>
        <v>0.1626</v>
      </c>
      <c r="F271" s="39">
        <f t="shared" si="8"/>
        <v>0.05</v>
      </c>
      <c r="G271" s="40">
        <f t="shared" si="9"/>
        <v>0.1666666667</v>
      </c>
      <c r="H271" s="4">
        <f>A!$B$3 * 3</f>
        <v>224.9868</v>
      </c>
      <c r="I271" s="4">
        <f>A!$B$2*E271</f>
        <v>100.2653692</v>
      </c>
    </row>
    <row r="272">
      <c r="A272" s="37" t="s">
        <v>112</v>
      </c>
      <c r="B272" s="44">
        <f>B271+F271*(D271*I271-(A!$B$4*(G271+B271/H271)^(1/2)))</f>
        <v>14.19883195</v>
      </c>
      <c r="C272" s="37" t="s">
        <v>113</v>
      </c>
      <c r="D272" s="36">
        <f>D271+(F271*B271*(A!$B$8-D271)/(A!$B$12*A!$B$10))</f>
        <v>0.6067918871</v>
      </c>
      <c r="E272" s="5">
        <v>0.0</v>
      </c>
      <c r="F272" s="46">
        <f t="shared" si="8"/>
        <v>0.05</v>
      </c>
      <c r="G272" s="40">
        <f t="shared" si="9"/>
        <v>0.1666666667</v>
      </c>
      <c r="H272" s="4">
        <f>A!$B$3 * 3</f>
        <v>224.9868</v>
      </c>
      <c r="I272" s="4">
        <f>A!$B$2*E272</f>
        <v>0</v>
      </c>
    </row>
    <row r="273">
      <c r="A273" s="37" t="s">
        <v>114</v>
      </c>
      <c r="B273" s="9">
        <f>B272+F272*(D272*I272-(A!$B$4*(G272+B272/H272)^(1/2)))</f>
        <v>14.00709201</v>
      </c>
      <c r="C273" s="37" t="s">
        <v>115</v>
      </c>
      <c r="D273" s="36">
        <f>D272+(F272*B272*(A!$B$8-D272)/(A!$B$12*A!$B$10))</f>
        <v>0.6101368353</v>
      </c>
      <c r="E273" s="5">
        <v>0.0</v>
      </c>
      <c r="F273" s="46">
        <f t="shared" si="8"/>
        <v>0.05</v>
      </c>
      <c r="G273" s="40">
        <f t="shared" si="9"/>
        <v>0.1666666667</v>
      </c>
      <c r="H273" s="4">
        <f>A!$B$3 * 3</f>
        <v>224.9868</v>
      </c>
      <c r="I273" s="4">
        <f>A!$B$2*E273</f>
        <v>0</v>
      </c>
    </row>
    <row r="274">
      <c r="A274" s="37" t="s">
        <v>116</v>
      </c>
      <c r="B274" s="9">
        <f>B273+F273*(D273*I273-(A!$B$4*(G273+B273/H273)^(1/2)))</f>
        <v>13.81570797</v>
      </c>
      <c r="C274" s="37" t="s">
        <v>117</v>
      </c>
      <c r="D274" s="36">
        <f>D273+(F273*B273*(A!$B$8-D273)/(A!$B$12*A!$B$10))</f>
        <v>0.6133989693</v>
      </c>
      <c r="E274" s="5">
        <v>0.0</v>
      </c>
      <c r="F274" s="46">
        <f t="shared" si="8"/>
        <v>0.05</v>
      </c>
      <c r="G274" s="40">
        <f t="shared" si="9"/>
        <v>0.1666666667</v>
      </c>
      <c r="H274" s="4">
        <f>A!$B$3 * 3</f>
        <v>224.9868</v>
      </c>
      <c r="I274" s="4">
        <f>A!$B$2*E274</f>
        <v>0</v>
      </c>
    </row>
    <row r="275">
      <c r="A275" s="37" t="s">
        <v>118</v>
      </c>
      <c r="B275" s="9">
        <f>B274+F274*(D274*I274-(A!$B$4*(G274+B274/H274)^(1/2)))</f>
        <v>13.62467984</v>
      </c>
      <c r="C275" s="37" t="s">
        <v>119</v>
      </c>
      <c r="D275" s="36">
        <f>D274+(F274*B274*(A!$B$8-D274)/(A!$B$12*A!$B$10))</f>
        <v>0.616580321</v>
      </c>
      <c r="E275" s="5">
        <v>0.0</v>
      </c>
      <c r="F275" s="46">
        <f t="shared" si="8"/>
        <v>0.05</v>
      </c>
      <c r="G275" s="40">
        <f t="shared" si="9"/>
        <v>0.1666666667</v>
      </c>
      <c r="H275" s="4">
        <f>A!$B$3 * 3</f>
        <v>224.9868</v>
      </c>
      <c r="I275" s="4">
        <f>A!$B$2*E275</f>
        <v>0</v>
      </c>
    </row>
    <row r="276">
      <c r="A276" s="37" t="s">
        <v>120</v>
      </c>
      <c r="B276" s="9">
        <f>B275+F275*(D275*I275-(A!$B$4*(G275+B275/H275)^(1/2)))</f>
        <v>13.43400762</v>
      </c>
      <c r="C276" s="37" t="s">
        <v>121</v>
      </c>
      <c r="D276" s="36">
        <f>D275+(F275*B275*(A!$B$8-D275)/(A!$B$12*A!$B$10))</f>
        <v>0.6196828589</v>
      </c>
      <c r="E276" s="5">
        <v>0.0</v>
      </c>
      <c r="F276" s="46">
        <f t="shared" si="8"/>
        <v>0.05</v>
      </c>
      <c r="G276" s="40">
        <f t="shared" si="9"/>
        <v>0.1666666667</v>
      </c>
      <c r="H276" s="4">
        <f>A!$B$3 * 3</f>
        <v>224.9868</v>
      </c>
      <c r="I276" s="4">
        <f>A!$B$2*E276</f>
        <v>0</v>
      </c>
    </row>
    <row r="277">
      <c r="A277" s="37" t="s">
        <v>122</v>
      </c>
      <c r="B277" s="9">
        <f>B276+F276*(D276*I276-(A!$B$4*(G276+B276/H276)^(1/2)))</f>
        <v>13.2436913</v>
      </c>
      <c r="C277" s="37" t="s">
        <v>123</v>
      </c>
      <c r="D277" s="36">
        <f>D276+(F276*B276*(A!$B$8-D276)/(A!$B$12*A!$B$10))</f>
        <v>0.6227084904</v>
      </c>
      <c r="E277" s="5">
        <v>0.0</v>
      </c>
      <c r="F277" s="46">
        <f t="shared" si="8"/>
        <v>0.05</v>
      </c>
      <c r="G277" s="40">
        <f t="shared" si="9"/>
        <v>0.1666666667</v>
      </c>
      <c r="H277" s="4">
        <f>A!$B$3 * 3</f>
        <v>224.9868</v>
      </c>
      <c r="I277" s="4">
        <f>A!$B$2*E277</f>
        <v>0</v>
      </c>
    </row>
    <row r="278">
      <c r="A278" s="37" t="s">
        <v>124</v>
      </c>
      <c r="B278" s="9">
        <f>B277+F277*(D277*I277-(A!$B$4*(G277+B277/H277)^(1/2)))</f>
        <v>13.0537309</v>
      </c>
      <c r="C278" s="37" t="s">
        <v>125</v>
      </c>
      <c r="D278" s="36">
        <f>D277+(F277*B277*(A!$B$8-D277)/(A!$B$12*A!$B$10))</f>
        <v>0.6256590638</v>
      </c>
      <c r="E278" s="5">
        <v>0.0</v>
      </c>
      <c r="F278" s="46">
        <f t="shared" si="8"/>
        <v>0.05</v>
      </c>
      <c r="G278" s="40">
        <f t="shared" si="9"/>
        <v>0.1666666667</v>
      </c>
      <c r="H278" s="4">
        <f>A!$B$3 * 3</f>
        <v>224.9868</v>
      </c>
      <c r="I278" s="4">
        <f>A!$B$2*E278</f>
        <v>0</v>
      </c>
    </row>
    <row r="279">
      <c r="A279" s="37" t="s">
        <v>126</v>
      </c>
      <c r="B279" s="9">
        <f>B278+F278*(D278*I278-(A!$B$4*(G278+B278/H278)^(1/2)))</f>
        <v>12.8641264</v>
      </c>
      <c r="C279" s="37" t="s">
        <v>127</v>
      </c>
      <c r="D279" s="36">
        <f>D278+(F278*B278*(A!$B$8-D278)/(A!$B$12*A!$B$10))</f>
        <v>0.6285363698</v>
      </c>
      <c r="E279" s="5">
        <v>0.0</v>
      </c>
      <c r="F279" s="46">
        <f t="shared" si="8"/>
        <v>0.05</v>
      </c>
      <c r="G279" s="40">
        <f t="shared" si="9"/>
        <v>0.1666666667</v>
      </c>
      <c r="H279" s="4">
        <f>A!$B$3 * 3</f>
        <v>224.9868</v>
      </c>
      <c r="I279" s="4">
        <f>A!$B$2*E279</f>
        <v>0</v>
      </c>
    </row>
    <row r="280">
      <c r="A280" s="37" t="s">
        <v>128</v>
      </c>
      <c r="B280" s="9">
        <f>B279+F279*(D279*I279-(A!$B$4*(G279+B279/H279)^(1/2)))</f>
        <v>12.67487782</v>
      </c>
      <c r="C280" s="37" t="s">
        <v>129</v>
      </c>
      <c r="D280" s="36">
        <f>D279+(F279*B279*(A!$B$8-D279)/(A!$B$12*A!$B$10))</f>
        <v>0.6313421442</v>
      </c>
      <c r="E280" s="5">
        <v>0.0</v>
      </c>
      <c r="F280" s="46">
        <f t="shared" si="8"/>
        <v>0.05</v>
      </c>
      <c r="G280" s="40">
        <f t="shared" si="9"/>
        <v>0.1666666667</v>
      </c>
      <c r="H280" s="4">
        <f>A!$B$3 * 3</f>
        <v>224.9868</v>
      </c>
      <c r="I280" s="4">
        <f>A!$B$2*E280</f>
        <v>0</v>
      </c>
    </row>
    <row r="281">
      <c r="A281" s="37" t="s">
        <v>130</v>
      </c>
      <c r="B281" s="9">
        <f>B280+F280*(D280*I280-(A!$B$4*(G280+B280/H280)^(1/2)))</f>
        <v>12.48598515</v>
      </c>
      <c r="C281" s="37" t="s">
        <v>131</v>
      </c>
      <c r="D281" s="36">
        <f>D280+(F280*B280*(A!$B$8-D280)/(A!$B$12*A!$B$10))</f>
        <v>0.6340780687</v>
      </c>
      <c r="E281" s="5">
        <v>0.0</v>
      </c>
      <c r="F281" s="46">
        <f t="shared" si="8"/>
        <v>0.05</v>
      </c>
      <c r="G281" s="40">
        <f t="shared" si="9"/>
        <v>0.1666666667</v>
      </c>
      <c r="H281" s="4">
        <f>A!$B$3 * 3</f>
        <v>224.9868</v>
      </c>
      <c r="I281" s="4">
        <f>A!$B$2*E281</f>
        <v>0</v>
      </c>
    </row>
    <row r="282">
      <c r="A282" s="37" t="s">
        <v>132</v>
      </c>
      <c r="B282" s="9">
        <f>B281+F281*(D281*I281-(A!$B$4*(G281+B281/H281)^(1/2)))</f>
        <v>12.29744839</v>
      </c>
      <c r="C282" s="37" t="s">
        <v>133</v>
      </c>
      <c r="D282" s="36">
        <f>D281+(F281*B281*(A!$B$8-D281)/(A!$B$12*A!$B$10))</f>
        <v>0.6367457735</v>
      </c>
      <c r="E282" s="5">
        <v>0.0</v>
      </c>
      <c r="F282" s="46">
        <f t="shared" si="8"/>
        <v>0.05</v>
      </c>
      <c r="G282" s="40">
        <f t="shared" si="9"/>
        <v>0.1666666667</v>
      </c>
      <c r="H282" s="4">
        <f>A!$B$3 * 3</f>
        <v>224.9868</v>
      </c>
      <c r="I282" s="4">
        <f>A!$B$2*E282</f>
        <v>0</v>
      </c>
    </row>
    <row r="283">
      <c r="A283" s="37" t="s">
        <v>134</v>
      </c>
      <c r="B283" s="9">
        <f>B282+F282*(D282*I282-(A!$B$4*(G282+B282/H282)^(1/2)))</f>
        <v>12.10926754</v>
      </c>
      <c r="C283" s="37" t="s">
        <v>135</v>
      </c>
      <c r="D283" s="36">
        <f>D282+(F282*B282*(A!$B$8-D282)/(A!$B$12*A!$B$10))</f>
        <v>0.6393468381</v>
      </c>
      <c r="E283" s="5">
        <v>0.0</v>
      </c>
      <c r="F283" s="46">
        <f t="shared" si="8"/>
        <v>0.05</v>
      </c>
      <c r="G283" s="40">
        <f t="shared" si="9"/>
        <v>0.1666666667</v>
      </c>
      <c r="H283" s="4">
        <f>A!$B$3 * 3</f>
        <v>224.9868</v>
      </c>
      <c r="I283" s="4">
        <f>A!$B$2*E283</f>
        <v>0</v>
      </c>
    </row>
    <row r="284">
      <c r="A284" s="37" t="s">
        <v>136</v>
      </c>
      <c r="B284" s="9">
        <f>B283+F283*(D283*I283-(A!$B$4*(G283+B283/H283)^(1/2)))</f>
        <v>11.9214426</v>
      </c>
      <c r="C284" s="37" t="s">
        <v>137</v>
      </c>
      <c r="D284" s="36">
        <f>D283+(F283*B283*(A!$B$8-D283)/(A!$B$12*A!$B$10))</f>
        <v>0.6418827938</v>
      </c>
      <c r="E284" s="5">
        <v>0.0</v>
      </c>
      <c r="F284" s="46">
        <f t="shared" si="8"/>
        <v>0.05</v>
      </c>
      <c r="G284" s="40">
        <f t="shared" si="9"/>
        <v>0.1666666667</v>
      </c>
      <c r="H284" s="4">
        <f>A!$B$3 * 3</f>
        <v>224.9868</v>
      </c>
      <c r="I284" s="4">
        <f>A!$B$2*E284</f>
        <v>0</v>
      </c>
    </row>
    <row r="285">
      <c r="A285" s="37" t="s">
        <v>138</v>
      </c>
      <c r="B285" s="9">
        <f>B284+F284*(D284*I284-(A!$B$4*(G284+B284/H284)^(1/2)))</f>
        <v>11.73397358</v>
      </c>
      <c r="C285" s="37" t="s">
        <v>139</v>
      </c>
      <c r="D285" s="36">
        <f>D284+(F284*B284*(A!$B$8-D284)/(A!$B$12*A!$B$10))</f>
        <v>0.6443551245</v>
      </c>
      <c r="E285" s="5">
        <v>0.0</v>
      </c>
      <c r="F285" s="46">
        <f t="shared" si="8"/>
        <v>0.05</v>
      </c>
      <c r="G285" s="40">
        <f t="shared" si="9"/>
        <v>0.1666666667</v>
      </c>
      <c r="H285" s="4">
        <f>A!$B$3 * 3</f>
        <v>224.9868</v>
      </c>
      <c r="I285" s="4">
        <f>A!$B$2*E285</f>
        <v>0</v>
      </c>
    </row>
    <row r="286">
      <c r="A286" s="37" t="s">
        <v>140</v>
      </c>
      <c r="B286" s="9">
        <f>B285+F285*(D285*I285-(A!$B$4*(G285+B285/H285)^(1/2)))</f>
        <v>11.54686047</v>
      </c>
      <c r="C286" s="37" t="s">
        <v>141</v>
      </c>
      <c r="D286" s="36">
        <f>D285+(F285*B285*(A!$B$8-D285)/(A!$B$12*A!$B$10))</f>
        <v>0.6467652685</v>
      </c>
      <c r="E286" s="5">
        <v>0.0</v>
      </c>
      <c r="F286" s="46">
        <f t="shared" si="8"/>
        <v>0.05</v>
      </c>
      <c r="G286" s="40">
        <f t="shared" si="9"/>
        <v>0.1666666667</v>
      </c>
      <c r="H286" s="4">
        <f>A!$B$3 * 3</f>
        <v>224.9868</v>
      </c>
      <c r="I286" s="4">
        <f>A!$B$2*E286</f>
        <v>0</v>
      </c>
    </row>
    <row r="287">
      <c r="A287" s="37" t="s">
        <v>142</v>
      </c>
      <c r="B287" s="9">
        <f>B286+F286*(D286*I286-(A!$B$4*(G286+B286/H286)^(1/2)))</f>
        <v>11.36010328</v>
      </c>
      <c r="C287" s="37" t="s">
        <v>143</v>
      </c>
      <c r="D287" s="36">
        <f>D286+(F286*B286*(A!$B$8-D286)/(A!$B$12*A!$B$10))</f>
        <v>0.6491146199</v>
      </c>
      <c r="E287" s="5">
        <v>0.0</v>
      </c>
      <c r="F287" s="46">
        <f t="shared" si="8"/>
        <v>0.05</v>
      </c>
      <c r="G287" s="40">
        <f t="shared" si="9"/>
        <v>0.1666666667</v>
      </c>
      <c r="H287" s="4">
        <f>A!$B$3 * 3</f>
        <v>224.9868</v>
      </c>
      <c r="I287" s="4">
        <f>A!$B$2*E287</f>
        <v>0</v>
      </c>
    </row>
    <row r="288">
      <c r="A288" s="37" t="s">
        <v>144</v>
      </c>
      <c r="B288" s="9">
        <f>B287+F287*(D287*I287-(A!$B$4*(G287+B287/H287)^(1/2)))</f>
        <v>11.173702</v>
      </c>
      <c r="C288" s="37" t="s">
        <v>145</v>
      </c>
      <c r="D288" s="36">
        <f>D287+(F287*B287*(A!$B$8-D287)/(A!$B$12*A!$B$10))</f>
        <v>0.6514045299</v>
      </c>
      <c r="E288" s="5">
        <v>0.0</v>
      </c>
      <c r="F288" s="46">
        <f t="shared" si="8"/>
        <v>0.05</v>
      </c>
      <c r="G288" s="40">
        <f t="shared" si="9"/>
        <v>0.1666666667</v>
      </c>
      <c r="H288" s="4">
        <f>A!$B$3 * 3</f>
        <v>224.9868</v>
      </c>
      <c r="I288" s="4">
        <f>A!$B$2*E288</f>
        <v>0</v>
      </c>
    </row>
    <row r="289">
      <c r="A289" s="37" t="s">
        <v>146</v>
      </c>
      <c r="B289" s="9">
        <f>B288+F288*(D288*I288-(A!$B$4*(G288+B288/H288)^(1/2)))</f>
        <v>10.98765664</v>
      </c>
      <c r="C289" s="37" t="s">
        <v>147</v>
      </c>
      <c r="D289" s="36">
        <f>D288+(F288*B288*(A!$B$8-D288)/(A!$B$12*A!$B$10))</f>
        <v>0.6536363084</v>
      </c>
      <c r="E289" s="5">
        <v>0.0</v>
      </c>
      <c r="F289" s="46">
        <f t="shared" si="8"/>
        <v>0.05</v>
      </c>
      <c r="G289" s="40">
        <f t="shared" si="9"/>
        <v>0.1666666667</v>
      </c>
      <c r="H289" s="4">
        <f>A!$B$3 * 3</f>
        <v>224.9868</v>
      </c>
      <c r="I289" s="4">
        <f>A!$B$2*E289</f>
        <v>0</v>
      </c>
    </row>
    <row r="290">
      <c r="A290" s="37" t="s">
        <v>148</v>
      </c>
      <c r="B290" s="9">
        <f>B289+F289*(D289*I289-(A!$B$4*(G289+B289/H289)^(1/2)))</f>
        <v>10.80196719</v>
      </c>
      <c r="C290" s="37" t="s">
        <v>149</v>
      </c>
      <c r="D290" s="36">
        <f>D289+(F289*B289*(A!$B$8-D289)/(A!$B$12*A!$B$10))</f>
        <v>0.6558112248</v>
      </c>
      <c r="E290" s="5">
        <v>0.0</v>
      </c>
      <c r="F290" s="46">
        <f t="shared" si="8"/>
        <v>0.05</v>
      </c>
      <c r="G290" s="40">
        <f t="shared" si="9"/>
        <v>0.1666666667</v>
      </c>
      <c r="H290" s="4">
        <f>A!$B$3 * 3</f>
        <v>224.9868</v>
      </c>
      <c r="I290" s="4">
        <f>A!$B$2*E290</f>
        <v>0</v>
      </c>
    </row>
    <row r="291">
      <c r="A291" s="37" t="s">
        <v>150</v>
      </c>
      <c r="B291" s="9">
        <f>B290+F290*(D290*I290-(A!$B$4*(G290+B290/H290)^(1/2)))</f>
        <v>10.61663367</v>
      </c>
      <c r="C291" s="37" t="s">
        <v>151</v>
      </c>
      <c r="D291" s="36">
        <f>D290+(F290*B290*(A!$B$8-D290)/(A!$B$12*A!$B$10))</f>
        <v>0.6579305097</v>
      </c>
      <c r="E291" s="5">
        <v>0.0</v>
      </c>
      <c r="F291" s="46">
        <f t="shared" si="8"/>
        <v>0.05</v>
      </c>
      <c r="G291" s="40">
        <f t="shared" si="9"/>
        <v>0.1666666667</v>
      </c>
      <c r="H291" s="4">
        <f>A!$B$3 * 3</f>
        <v>224.9868</v>
      </c>
      <c r="I291" s="4">
        <f>A!$B$2*E291</f>
        <v>0</v>
      </c>
    </row>
    <row r="292">
      <c r="A292" s="37" t="s">
        <v>152</v>
      </c>
      <c r="B292" s="9">
        <f>B291+F291*(D291*I291-(A!$B$4*(G291+B291/H291)^(1/2)))</f>
        <v>10.43165606</v>
      </c>
      <c r="C292" s="37" t="s">
        <v>153</v>
      </c>
      <c r="D292" s="36">
        <f>D291+(F291*B291*(A!$B$8-D291)/(A!$B$12*A!$B$10))</f>
        <v>0.6599953558</v>
      </c>
      <c r="E292" s="5">
        <v>0.0</v>
      </c>
      <c r="F292" s="46">
        <f t="shared" si="8"/>
        <v>0.05</v>
      </c>
      <c r="G292" s="40">
        <f t="shared" si="9"/>
        <v>0.1666666667</v>
      </c>
      <c r="H292" s="4">
        <f>A!$B$3 * 3</f>
        <v>224.9868</v>
      </c>
      <c r="I292" s="4">
        <f>A!$B$2*E292</f>
        <v>0</v>
      </c>
    </row>
    <row r="293">
      <c r="A293" s="37" t="s">
        <v>154</v>
      </c>
      <c r="B293" s="9">
        <f>B292+F292*(D292*I292-(A!$B$4*(G292+B292/H292)^(1/2)))</f>
        <v>10.24703437</v>
      </c>
      <c r="C293" s="37" t="s">
        <v>155</v>
      </c>
      <c r="D293" s="36">
        <f>D292+(F292*B292*(A!$B$8-D292)/(A!$B$12*A!$B$10))</f>
        <v>0.662006919</v>
      </c>
      <c r="E293" s="5">
        <v>0.0</v>
      </c>
      <c r="F293" s="46">
        <f t="shared" si="8"/>
        <v>0.05</v>
      </c>
      <c r="G293" s="40">
        <f t="shared" si="9"/>
        <v>0.1666666667</v>
      </c>
      <c r="H293" s="4">
        <f>A!$B$3 * 3</f>
        <v>224.9868</v>
      </c>
      <c r="I293" s="4">
        <f>A!$B$2*E293</f>
        <v>0</v>
      </c>
    </row>
    <row r="294">
      <c r="A294" s="37" t="s">
        <v>156</v>
      </c>
      <c r="B294" s="9">
        <f>B293+F293*(D293*I293-(A!$B$4*(G293+B293/H293)^(1/2)))</f>
        <v>10.0627686</v>
      </c>
      <c r="C294" s="37" t="s">
        <v>157</v>
      </c>
      <c r="D294" s="36">
        <f>D293+(F293*B293*(A!$B$8-D293)/(A!$B$12*A!$B$10))</f>
        <v>0.66396632</v>
      </c>
      <c r="E294" s="5">
        <v>0.0</v>
      </c>
      <c r="F294" s="46">
        <f t="shared" si="8"/>
        <v>0.05</v>
      </c>
      <c r="G294" s="40">
        <f t="shared" si="9"/>
        <v>0.1666666667</v>
      </c>
      <c r="H294" s="4">
        <f>A!$B$3 * 3</f>
        <v>224.9868</v>
      </c>
      <c r="I294" s="4">
        <f>A!$B$2*E294</f>
        <v>0</v>
      </c>
    </row>
    <row r="295">
      <c r="A295" s="37" t="s">
        <v>158</v>
      </c>
      <c r="B295" s="9">
        <f>B294+F294*(D294*I294-(A!$B$4*(G294+B294/H294)^(1/2)))</f>
        <v>9.878858747</v>
      </c>
      <c r="C295" s="37" t="s">
        <v>159</v>
      </c>
      <c r="D295" s="36">
        <f>D294+(F294*B294*(A!$B$8-D294)/(A!$B$12*A!$B$10))</f>
        <v>0.6658746446</v>
      </c>
      <c r="E295" s="5">
        <v>0.0</v>
      </c>
      <c r="F295" s="46">
        <f t="shared" si="8"/>
        <v>0.05</v>
      </c>
      <c r="G295" s="40">
        <f t="shared" si="9"/>
        <v>0.1666666667</v>
      </c>
      <c r="H295" s="4">
        <f>A!$B$3 * 3</f>
        <v>224.9868</v>
      </c>
      <c r="I295" s="4">
        <f>A!$B$2*E295</f>
        <v>0</v>
      </c>
    </row>
    <row r="296">
      <c r="A296" s="37" t="s">
        <v>160</v>
      </c>
      <c r="B296" s="9">
        <f>B295+F295*(D295*I295-(A!$B$4*(G295+B295/H295)^(1/2)))</f>
        <v>9.695304818</v>
      </c>
      <c r="C296" s="37" t="s">
        <v>161</v>
      </c>
      <c r="D296" s="36">
        <f>D295+(F295*B295*(A!$B$8-D295)/(A!$B$12*A!$B$10))</f>
        <v>0.6677329454</v>
      </c>
      <c r="E296" s="5">
        <v>0.0</v>
      </c>
      <c r="F296" s="46">
        <f t="shared" si="8"/>
        <v>0.05</v>
      </c>
      <c r="G296" s="40">
        <f t="shared" si="9"/>
        <v>0.1666666667</v>
      </c>
      <c r="H296" s="4">
        <f>A!$B$3 * 3</f>
        <v>224.9868</v>
      </c>
      <c r="I296" s="4">
        <f>A!$B$2*E296</f>
        <v>0</v>
      </c>
    </row>
    <row r="297">
      <c r="A297" s="37" t="s">
        <v>162</v>
      </c>
      <c r="B297" s="9">
        <f>B296+F296*(D296*I296-(A!$B$4*(G296+B296/H296)^(1/2)))</f>
        <v>9.51210681</v>
      </c>
      <c r="C297" s="37" t="s">
        <v>163</v>
      </c>
      <c r="D297" s="36">
        <f>D296+(F296*B296*(A!$B$8-D296)/(A!$B$12*A!$B$10))</f>
        <v>0.6695422424</v>
      </c>
      <c r="E297" s="5">
        <v>0.0</v>
      </c>
      <c r="F297" s="46">
        <f t="shared" si="8"/>
        <v>0.05</v>
      </c>
      <c r="G297" s="40">
        <f t="shared" si="9"/>
        <v>0.1666666667</v>
      </c>
      <c r="H297" s="4">
        <f>A!$B$3 * 3</f>
        <v>224.9868</v>
      </c>
      <c r="I297" s="4">
        <f>A!$B$2*E297</f>
        <v>0</v>
      </c>
    </row>
    <row r="298">
      <c r="A298" s="37" t="s">
        <v>164</v>
      </c>
      <c r="B298" s="9">
        <f>B297+F297*(D297*I297-(A!$B$4*(G297+B297/H297)^(1/2)))</f>
        <v>9.329264724</v>
      </c>
      <c r="C298" s="37" t="s">
        <v>165</v>
      </c>
      <c r="D298" s="36">
        <f>D297+(F297*B297*(A!$B$8-D297)/(A!$B$12*A!$B$10))</f>
        <v>0.6713035242</v>
      </c>
      <c r="E298" s="5">
        <v>0.0</v>
      </c>
      <c r="F298" s="46">
        <f t="shared" si="8"/>
        <v>0.05</v>
      </c>
      <c r="G298" s="40">
        <f t="shared" si="9"/>
        <v>0.1666666667</v>
      </c>
      <c r="H298" s="4">
        <f>A!$B$3 * 3</f>
        <v>224.9868</v>
      </c>
      <c r="I298" s="4">
        <f>A!$B$2*E298</f>
        <v>0</v>
      </c>
    </row>
    <row r="299">
      <c r="A299" s="37" t="s">
        <v>166</v>
      </c>
      <c r="B299" s="9">
        <f>B298+F298*(D298*I298-(A!$B$4*(G298+B298/H298)^(1/2)))</f>
        <v>9.146778561</v>
      </c>
      <c r="C299" s="37" t="s">
        <v>167</v>
      </c>
      <c r="D299" s="36">
        <f>D298+(F298*B298*(A!$B$8-D298)/(A!$B$12*A!$B$10))</f>
        <v>0.6730177486</v>
      </c>
      <c r="E299" s="5">
        <v>0.0</v>
      </c>
      <c r="F299" s="46">
        <f t="shared" si="8"/>
        <v>0.05</v>
      </c>
      <c r="G299" s="40">
        <f t="shared" si="9"/>
        <v>0.1666666667</v>
      </c>
      <c r="H299" s="4">
        <f>A!$B$3 * 3</f>
        <v>224.9868</v>
      </c>
      <c r="I299" s="4">
        <f>A!$B$2*E299</f>
        <v>0</v>
      </c>
    </row>
    <row r="300">
      <c r="A300" s="37" t="s">
        <v>168</v>
      </c>
      <c r="B300" s="9">
        <f>B299+F299*(D299*I299-(A!$B$4*(G299+B299/H299)^(1/2)))</f>
        <v>8.964648321</v>
      </c>
      <c r="C300" s="37" t="s">
        <v>169</v>
      </c>
      <c r="D300" s="36">
        <f>D299+(F299*B299*(A!$B$8-D299)/(A!$B$12*A!$B$10))</f>
        <v>0.6746858439</v>
      </c>
      <c r="E300" s="5">
        <v>0.0</v>
      </c>
      <c r="F300" s="46">
        <f t="shared" si="8"/>
        <v>0.05</v>
      </c>
      <c r="G300" s="40">
        <f t="shared" si="9"/>
        <v>0.1666666667</v>
      </c>
      <c r="H300" s="4">
        <f>A!$B$3 * 3</f>
        <v>224.9868</v>
      </c>
      <c r="I300" s="4">
        <f>A!$B$2*E300</f>
        <v>0</v>
      </c>
    </row>
    <row r="301">
      <c r="A301" s="37" t="s">
        <v>170</v>
      </c>
      <c r="B301" s="9">
        <f>B300+F300*(D300*I300-(A!$B$4*(G300+B300/H300)^(1/2)))</f>
        <v>8.782874006</v>
      </c>
      <c r="C301" s="37" t="s">
        <v>171</v>
      </c>
      <c r="D301" s="36">
        <f>D300+(F300*B300*(A!$B$8-D300)/(A!$B$12*A!$B$10))</f>
        <v>0.6763087094</v>
      </c>
      <c r="E301" s="5">
        <v>0.0</v>
      </c>
      <c r="F301" s="46">
        <f t="shared" si="8"/>
        <v>0.05</v>
      </c>
      <c r="G301" s="40">
        <f t="shared" si="9"/>
        <v>0.1666666667</v>
      </c>
      <c r="H301" s="4">
        <f>A!$B$3 * 3</f>
        <v>224.9868</v>
      </c>
      <c r="I301" s="4">
        <f>A!$B$2*E301</f>
        <v>0</v>
      </c>
    </row>
    <row r="302">
      <c r="A302" s="37" t="s">
        <v>172</v>
      </c>
      <c r="B302" s="9">
        <f>B301+F301*(D301*I301-(A!$B$4*(G301+B301/H301)^(1/2)))</f>
        <v>8.601455616</v>
      </c>
      <c r="C302" s="37" t="s">
        <v>173</v>
      </c>
      <c r="D302" s="36">
        <f>D301+(F301*B301*(A!$B$8-D301)/(A!$B$12*A!$B$10))</f>
        <v>0.6778872164</v>
      </c>
      <c r="E302" s="5">
        <v>0.0</v>
      </c>
      <c r="F302" s="46">
        <f t="shared" si="8"/>
        <v>0.05</v>
      </c>
      <c r="G302" s="40">
        <f t="shared" si="9"/>
        <v>0.1666666667</v>
      </c>
      <c r="H302" s="4">
        <f>A!$B$3 * 3</f>
        <v>224.9868</v>
      </c>
      <c r="I302" s="4">
        <f>A!$B$2*E302</f>
        <v>0</v>
      </c>
    </row>
    <row r="303">
      <c r="A303" s="37" t="s">
        <v>174</v>
      </c>
      <c r="B303" s="9">
        <f>B302+F302*(D302*I302-(A!$B$4*(G302+B302/H302)^(1/2)))</f>
        <v>8.420393151</v>
      </c>
      <c r="C303" s="37" t="s">
        <v>175</v>
      </c>
      <c r="D303" s="36">
        <f>D302+(F302*B302*(A!$B$8-D302)/(A!$B$12*A!$B$10))</f>
        <v>0.6794222091</v>
      </c>
      <c r="E303" s="5">
        <v>0.0</v>
      </c>
      <c r="F303" s="46">
        <f t="shared" si="8"/>
        <v>0.05</v>
      </c>
      <c r="G303" s="40">
        <f t="shared" si="9"/>
        <v>0.1666666667</v>
      </c>
      <c r="H303" s="4">
        <f>A!$B$3 * 3</f>
        <v>224.9868</v>
      </c>
      <c r="I303" s="4">
        <f>A!$B$2*E303</f>
        <v>0</v>
      </c>
    </row>
    <row r="304">
      <c r="A304" s="37" t="s">
        <v>176</v>
      </c>
      <c r="B304" s="9">
        <f>B303+F303*(D303*I303-(A!$B$4*(G303+B303/H303)^(1/2)))</f>
        <v>8.239686612</v>
      </c>
      <c r="C304" s="37" t="s">
        <v>177</v>
      </c>
      <c r="D304" s="36">
        <f>D303+(F303*B303*(A!$B$8-D303)/(A!$B$12*A!$B$10))</f>
        <v>0.6809145049</v>
      </c>
      <c r="E304" s="5">
        <v>0.0</v>
      </c>
      <c r="F304" s="46">
        <f t="shared" si="8"/>
        <v>0.05</v>
      </c>
      <c r="G304" s="40">
        <f t="shared" si="9"/>
        <v>0.1666666667</v>
      </c>
      <c r="H304" s="4">
        <f>A!$B$3 * 3</f>
        <v>224.9868</v>
      </c>
      <c r="I304" s="4">
        <f>A!$B$2*E304</f>
        <v>0</v>
      </c>
    </row>
    <row r="305">
      <c r="A305" s="37" t="s">
        <v>178</v>
      </c>
      <c r="B305" s="9">
        <f>B304+F304*(D304*I304-(A!$B$4*(G304+B304/H304)^(1/2)))</f>
        <v>8.059336</v>
      </c>
      <c r="C305" s="37" t="s">
        <v>179</v>
      </c>
      <c r="D305" s="36">
        <f>D304+(F304*B304*(A!$B$8-D304)/(A!$B$12*A!$B$10))</f>
        <v>0.682364896</v>
      </c>
      <c r="E305" s="5">
        <v>0.0</v>
      </c>
      <c r="F305" s="46">
        <f t="shared" si="8"/>
        <v>0.05</v>
      </c>
      <c r="G305" s="40">
        <f t="shared" si="9"/>
        <v>0.1666666667</v>
      </c>
      <c r="H305" s="4">
        <f>A!$B$3 * 3</f>
        <v>224.9868</v>
      </c>
      <c r="I305" s="4">
        <f>A!$B$2*E305</f>
        <v>0</v>
      </c>
    </row>
    <row r="306">
      <c r="A306" s="37" t="s">
        <v>180</v>
      </c>
      <c r="B306" s="9">
        <f>B305+F305*(D305*I305-(A!$B$4*(G305+B305/H305)^(1/2)))</f>
        <v>7.879341316</v>
      </c>
      <c r="C306" s="37" t="s">
        <v>181</v>
      </c>
      <c r="D306" s="36">
        <f>D305+(F305*B305*(A!$B$8-D305)/(A!$B$12*A!$B$10))</f>
        <v>0.6837741491</v>
      </c>
      <c r="E306" s="5">
        <v>0.0</v>
      </c>
      <c r="F306" s="46">
        <f t="shared" si="8"/>
        <v>0.05</v>
      </c>
      <c r="G306" s="40">
        <f t="shared" si="9"/>
        <v>0.1666666667</v>
      </c>
      <c r="H306" s="4">
        <f>A!$B$3 * 3</f>
        <v>224.9868</v>
      </c>
      <c r="I306" s="4">
        <f>A!$B$2*E306</f>
        <v>0</v>
      </c>
    </row>
    <row r="307">
      <c r="A307" s="37" t="s">
        <v>182</v>
      </c>
      <c r="B307" s="9">
        <f>B306+F306*(D306*I306-(A!$B$4*(G306+B306/H306)^(1/2)))</f>
        <v>7.699702561</v>
      </c>
      <c r="C307" s="37" t="s">
        <v>183</v>
      </c>
      <c r="D307" s="36">
        <f>D306+(F306*B306*(A!$B$8-D306)/(A!$B$12*A!$B$10))</f>
        <v>0.6851430068</v>
      </c>
      <c r="E307" s="5">
        <v>0.0</v>
      </c>
      <c r="F307" s="46">
        <f t="shared" si="8"/>
        <v>0.05</v>
      </c>
      <c r="G307" s="40">
        <f t="shared" si="9"/>
        <v>0.1666666667</v>
      </c>
      <c r="H307" s="4">
        <f>A!$B$3 * 3</f>
        <v>224.9868</v>
      </c>
      <c r="I307" s="4">
        <f>A!$B$2*E307</f>
        <v>0</v>
      </c>
    </row>
    <row r="308">
      <c r="A308" s="37" t="s">
        <v>184</v>
      </c>
      <c r="B308" s="9">
        <f>B307+F307*(D307*I307-(A!$B$4*(G307+B307/H307)^(1/2)))</f>
        <v>7.520419734</v>
      </c>
      <c r="C308" s="37" t="s">
        <v>185</v>
      </c>
      <c r="D308" s="36">
        <f>D307+(F307*B307*(A!$B$8-D307)/(A!$B$12*A!$B$10))</f>
        <v>0.6864721882</v>
      </c>
      <c r="E308" s="5">
        <v>0.0</v>
      </c>
      <c r="F308" s="46">
        <f t="shared" si="8"/>
        <v>0.05</v>
      </c>
      <c r="G308" s="40">
        <f t="shared" si="9"/>
        <v>0.1666666667</v>
      </c>
      <c r="H308" s="4">
        <f>A!$B$3 * 3</f>
        <v>224.9868</v>
      </c>
      <c r="I308" s="4">
        <f>A!$B$2*E308</f>
        <v>0</v>
      </c>
    </row>
    <row r="309">
      <c r="A309" s="37" t="s">
        <v>186</v>
      </c>
      <c r="B309" s="9">
        <f>B308+F308*(D308*I308-(A!$B$4*(G308+B308/H308)^(1/2)))</f>
        <v>7.341492837</v>
      </c>
      <c r="C309" s="37" t="s">
        <v>187</v>
      </c>
      <c r="D309" s="36">
        <f>D308+(F308*B308*(A!$B$8-D308)/(A!$B$12*A!$B$10))</f>
        <v>0.687762389</v>
      </c>
      <c r="E309" s="5">
        <v>0.0</v>
      </c>
      <c r="F309" s="46">
        <f t="shared" si="8"/>
        <v>0.05</v>
      </c>
      <c r="G309" s="40">
        <f t="shared" si="9"/>
        <v>0.1666666667</v>
      </c>
      <c r="H309" s="4">
        <f>A!$B$3 * 3</f>
        <v>224.9868</v>
      </c>
      <c r="I309" s="4">
        <f>A!$B$2*E309</f>
        <v>0</v>
      </c>
    </row>
    <row r="310">
      <c r="A310" s="37" t="s">
        <v>188</v>
      </c>
      <c r="B310" s="9">
        <f>B309+F309*(D309*I309-(A!$B$4*(G309+B309/H309)^(1/2)))</f>
        <v>7.16292187</v>
      </c>
      <c r="C310" s="37" t="s">
        <v>189</v>
      </c>
      <c r="D310" s="36">
        <f>D309+(F309*B309*(A!$B$8-D309)/(A!$B$12*A!$B$10))</f>
        <v>0.6890142829</v>
      </c>
      <c r="E310" s="5">
        <v>0.0</v>
      </c>
      <c r="F310" s="46">
        <f t="shared" si="8"/>
        <v>0.05</v>
      </c>
      <c r="G310" s="40">
        <f t="shared" si="9"/>
        <v>0.1666666667</v>
      </c>
      <c r="H310" s="4">
        <f>A!$B$3 * 3</f>
        <v>224.9868</v>
      </c>
      <c r="I310" s="4">
        <f>A!$B$2*E310</f>
        <v>0</v>
      </c>
    </row>
    <row r="311">
      <c r="A311" s="37" t="s">
        <v>190</v>
      </c>
      <c r="B311" s="9">
        <f>B310+F310*(D310*I310-(A!$B$4*(G310+B310/H310)^(1/2)))</f>
        <v>6.984706835</v>
      </c>
      <c r="C311" s="37" t="s">
        <v>191</v>
      </c>
      <c r="D311" s="36">
        <f>D310+(F310*B310*(A!$B$8-D310)/(A!$B$12*A!$B$10))</f>
        <v>0.6902285216</v>
      </c>
      <c r="E311" s="5">
        <v>0.0</v>
      </c>
      <c r="F311" s="46">
        <f t="shared" si="8"/>
        <v>0.05</v>
      </c>
      <c r="G311" s="40">
        <f t="shared" si="9"/>
        <v>0.1666666667</v>
      </c>
      <c r="H311" s="4">
        <f>A!$B$3 * 3</f>
        <v>224.9868</v>
      </c>
      <c r="I311" s="4">
        <f>A!$B$2*E311</f>
        <v>0</v>
      </c>
    </row>
    <row r="312">
      <c r="A312" s="37" t="s">
        <v>192</v>
      </c>
      <c r="B312" s="9">
        <f>B311+F311*(D311*I311-(A!$B$4*(G311+B311/H311)^(1/2)))</f>
        <v>6.806847731</v>
      </c>
      <c r="C312" s="37" t="s">
        <v>193</v>
      </c>
      <c r="D312" s="36">
        <f>D311+(F311*B311*(A!$B$8-D311)/(A!$B$12*A!$B$10))</f>
        <v>0.6914057355</v>
      </c>
      <c r="E312" s="5">
        <v>0.0</v>
      </c>
      <c r="F312" s="46">
        <f t="shared" si="8"/>
        <v>0.05</v>
      </c>
      <c r="G312" s="40">
        <f t="shared" si="9"/>
        <v>0.1666666667</v>
      </c>
      <c r="H312" s="4">
        <f>A!$B$3 * 3</f>
        <v>224.9868</v>
      </c>
      <c r="I312" s="4">
        <f>A!$B$2*E312</f>
        <v>0</v>
      </c>
    </row>
    <row r="313">
      <c r="A313" s="37" t="s">
        <v>194</v>
      </c>
      <c r="B313" s="9">
        <f>B312+F312*(D312*I312-(A!$B$4*(G312+B312/H312)^(1/2)))</f>
        <v>6.62934456</v>
      </c>
      <c r="C313" s="37" t="s">
        <v>195</v>
      </c>
      <c r="D313" s="36">
        <f>D312+(F312*B312*(A!$B$8-D312)/(A!$B$12*A!$B$10))</f>
        <v>0.6925465347</v>
      </c>
      <c r="E313" s="5">
        <v>0.0</v>
      </c>
      <c r="F313" s="46">
        <f t="shared" si="8"/>
        <v>0.05</v>
      </c>
      <c r="G313" s="40">
        <f t="shared" si="9"/>
        <v>0.1666666667</v>
      </c>
      <c r="H313" s="4">
        <f>A!$B$3 * 3</f>
        <v>224.9868</v>
      </c>
      <c r="I313" s="4">
        <f>A!$B$2*E313</f>
        <v>0</v>
      </c>
    </row>
    <row r="314">
      <c r="A314" s="37" t="s">
        <v>196</v>
      </c>
      <c r="B314" s="9">
        <f>B313+F313*(D313*I313-(A!$B$4*(G313+B313/H313)^(1/2)))</f>
        <v>6.452197323</v>
      </c>
      <c r="C314" s="37" t="s">
        <v>197</v>
      </c>
      <c r="D314" s="36">
        <f>D313+(F313*B313*(A!$B$8-D313)/(A!$B$12*A!$B$10))</f>
        <v>0.6936515087</v>
      </c>
      <c r="E314" s="5">
        <v>0.0</v>
      </c>
      <c r="F314" s="46">
        <f t="shared" si="8"/>
        <v>0.05</v>
      </c>
      <c r="G314" s="40">
        <f t="shared" si="9"/>
        <v>0.1666666667</v>
      </c>
      <c r="H314" s="4">
        <f>A!$B$3 * 3</f>
        <v>224.9868</v>
      </c>
      <c r="I314" s="4">
        <f>A!$B$2*E314</f>
        <v>0</v>
      </c>
    </row>
    <row r="315">
      <c r="A315" s="37" t="s">
        <v>198</v>
      </c>
      <c r="B315" s="9">
        <f>B314+F314*(D314*I314-(A!$B$4*(G314+B314/H314)^(1/2)))</f>
        <v>6.275406019</v>
      </c>
      <c r="C315" s="37" t="s">
        <v>199</v>
      </c>
      <c r="D315" s="36">
        <f>D314+(F314*B314*(A!$B$8-D314)/(A!$B$12*A!$B$10))</f>
        <v>0.6947212278</v>
      </c>
      <c r="E315" s="5">
        <v>0.0</v>
      </c>
      <c r="F315" s="46">
        <f t="shared" si="8"/>
        <v>0.05</v>
      </c>
      <c r="G315" s="40">
        <f t="shared" si="9"/>
        <v>0.1666666667</v>
      </c>
      <c r="H315" s="4">
        <f>A!$B$3 * 3</f>
        <v>224.9868</v>
      </c>
      <c r="I315" s="4">
        <f>A!$B$2*E315</f>
        <v>0</v>
      </c>
    </row>
    <row r="316">
      <c r="A316" s="37" t="s">
        <v>200</v>
      </c>
      <c r="B316" s="9">
        <f>B315+F315*(D315*I315-(A!$B$4*(G315+B315/H315)^(1/2)))</f>
        <v>6.09897065</v>
      </c>
      <c r="C316" s="37" t="s">
        <v>201</v>
      </c>
      <c r="D316" s="36">
        <f>D315+(F315*B315*(A!$B$8-D315)/(A!$B$12*A!$B$10))</f>
        <v>0.6957562428</v>
      </c>
      <c r="E316" s="5">
        <v>0.0</v>
      </c>
      <c r="F316" s="46">
        <f t="shared" si="8"/>
        <v>0.05</v>
      </c>
      <c r="G316" s="40">
        <f t="shared" si="9"/>
        <v>0.1666666667</v>
      </c>
      <c r="H316" s="4">
        <f>A!$B$3 * 3</f>
        <v>224.9868</v>
      </c>
      <c r="I316" s="4">
        <f>A!$B$2*E316</f>
        <v>0</v>
      </c>
    </row>
    <row r="317">
      <c r="A317" s="37" t="s">
        <v>202</v>
      </c>
      <c r="B317" s="9">
        <f>B316+F316*(D316*I316-(A!$B$4*(G316+B316/H316)^(1/2)))</f>
        <v>5.922891217</v>
      </c>
      <c r="C317" s="37" t="s">
        <v>203</v>
      </c>
      <c r="D317" s="36">
        <f>D316+(F316*B316*(A!$B$8-D316)/(A!$B$12*A!$B$10))</f>
        <v>0.6967570862</v>
      </c>
      <c r="E317" s="5">
        <v>0.0</v>
      </c>
      <c r="F317" s="46">
        <f t="shared" si="8"/>
        <v>0.05</v>
      </c>
      <c r="G317" s="40">
        <f t="shared" si="9"/>
        <v>0.1666666667</v>
      </c>
      <c r="H317" s="4">
        <f>A!$B$3 * 3</f>
        <v>224.9868</v>
      </c>
      <c r="I317" s="4">
        <f>A!$B$2*E317</f>
        <v>0</v>
      </c>
    </row>
    <row r="318">
      <c r="A318" s="37" t="s">
        <v>204</v>
      </c>
      <c r="B318" s="9">
        <f>B317+F317*(D317*I317-(A!$B$4*(G317+B317/H317)^(1/2)))</f>
        <v>5.747167719</v>
      </c>
      <c r="C318" s="37" t="s">
        <v>205</v>
      </c>
      <c r="D318" s="36">
        <f>D317+(F317*B317*(A!$B$8-D317)/(A!$B$12*A!$B$10))</f>
        <v>0.6977242721</v>
      </c>
      <c r="E318" s="5">
        <v>0.0</v>
      </c>
      <c r="F318" s="46">
        <f t="shared" si="8"/>
        <v>0.05</v>
      </c>
      <c r="G318" s="40">
        <f t="shared" si="9"/>
        <v>0.1666666667</v>
      </c>
      <c r="H318" s="4">
        <f>A!$B$3 * 3</f>
        <v>224.9868</v>
      </c>
      <c r="I318" s="4">
        <f>A!$B$2*E318</f>
        <v>0</v>
      </c>
    </row>
    <row r="319">
      <c r="A319" s="37" t="s">
        <v>206</v>
      </c>
      <c r="B319" s="9">
        <f>B318+F318*(D318*I318-(A!$B$4*(G318+B318/H318)^(1/2)))</f>
        <v>5.571800159</v>
      </c>
      <c r="C319" s="37" t="s">
        <v>207</v>
      </c>
      <c r="D319" s="36">
        <f>D318+(F318*B318*(A!$B$8-D318)/(A!$B$12*A!$B$10))</f>
        <v>0.698658297</v>
      </c>
      <c r="E319" s="5">
        <v>0.0</v>
      </c>
      <c r="F319" s="46">
        <f t="shared" si="8"/>
        <v>0.05</v>
      </c>
      <c r="G319" s="40">
        <f t="shared" si="9"/>
        <v>0.1666666667</v>
      </c>
      <c r="H319" s="4">
        <f>A!$B$3 * 3</f>
        <v>224.9868</v>
      </c>
      <c r="I319" s="4">
        <f>A!$B$2*E319</f>
        <v>0</v>
      </c>
    </row>
    <row r="320">
      <c r="A320" s="37" t="s">
        <v>208</v>
      </c>
      <c r="B320" s="9">
        <f>B319+F319*(D319*I319-(A!$B$4*(G319+B319/H319)^(1/2)))</f>
        <v>5.396788536</v>
      </c>
      <c r="C320" s="37" t="s">
        <v>209</v>
      </c>
      <c r="D320" s="36">
        <f>D319+(F319*B319*(A!$B$8-D319)/(A!$B$12*A!$B$10))</f>
        <v>0.6995596399</v>
      </c>
      <c r="E320" s="5">
        <v>0.0</v>
      </c>
      <c r="F320" s="46">
        <f t="shared" si="8"/>
        <v>0.05</v>
      </c>
      <c r="G320" s="40">
        <f t="shared" si="9"/>
        <v>0.1666666667</v>
      </c>
      <c r="H320" s="4">
        <f>A!$B$3 * 3</f>
        <v>224.9868</v>
      </c>
      <c r="I320" s="4">
        <f>A!$B$2*E320</f>
        <v>0</v>
      </c>
    </row>
    <row r="321">
      <c r="A321" s="37" t="s">
        <v>210</v>
      </c>
      <c r="B321" s="9">
        <f>B320+F320*(D320*I320-(A!$B$4*(G320+B320/H320)^(1/2)))</f>
        <v>5.222132851</v>
      </c>
      <c r="C321" s="37" t="s">
        <v>211</v>
      </c>
      <c r="D321" s="36">
        <f>D320+(F320*B320*(A!$B$8-D320)/(A!$B$12*A!$B$10))</f>
        <v>0.7004287631</v>
      </c>
      <c r="E321" s="5">
        <v>0.0</v>
      </c>
      <c r="F321" s="46">
        <f t="shared" si="8"/>
        <v>0.05</v>
      </c>
      <c r="G321" s="40">
        <f t="shared" si="9"/>
        <v>0.1666666667</v>
      </c>
      <c r="H321" s="4">
        <f>A!$B$3 * 3</f>
        <v>224.9868</v>
      </c>
      <c r="I321" s="4">
        <f>A!$B$2*E321</f>
        <v>0</v>
      </c>
    </row>
    <row r="322">
      <c r="A322" s="37" t="s">
        <v>212</v>
      </c>
      <c r="B322" s="9">
        <f>B321+F321*(D321*I321-(A!$B$4*(G321+B321/H321)^(1/2)))</f>
        <v>5.047833106</v>
      </c>
      <c r="C322" s="37" t="s">
        <v>213</v>
      </c>
      <c r="D322" s="36">
        <f>D321+(F321*B321*(A!$B$8-D321)/(A!$B$12*A!$B$10))</f>
        <v>0.7012661124</v>
      </c>
      <c r="E322" s="5">
        <v>0.0</v>
      </c>
      <c r="F322" s="46">
        <f t="shared" si="8"/>
        <v>0.05</v>
      </c>
      <c r="G322" s="40">
        <f t="shared" si="9"/>
        <v>0.1666666667</v>
      </c>
      <c r="H322" s="4">
        <f>A!$B$3 * 3</f>
        <v>224.9868</v>
      </c>
      <c r="I322" s="4">
        <f>A!$B$2*E322</f>
        <v>0</v>
      </c>
    </row>
    <row r="323">
      <c r="A323" s="37" t="s">
        <v>214</v>
      </c>
      <c r="B323" s="9">
        <f>B322+F322*(D322*I322-(A!$B$4*(G322+B322/H322)^(1/2)))</f>
        <v>4.8738893</v>
      </c>
      <c r="C323" s="37" t="s">
        <v>215</v>
      </c>
      <c r="D323" s="36">
        <f>D322+(F322*B322*(A!$B$8-D322)/(A!$B$12*A!$B$10))</f>
        <v>0.7020721174</v>
      </c>
      <c r="E323" s="5">
        <v>0.0</v>
      </c>
      <c r="F323" s="46">
        <f t="shared" si="8"/>
        <v>0.05</v>
      </c>
      <c r="G323" s="40">
        <f t="shared" si="9"/>
        <v>0.1666666667</v>
      </c>
      <c r="H323" s="4">
        <f>A!$B$3 * 3</f>
        <v>224.9868</v>
      </c>
      <c r="I323" s="4">
        <f>A!$B$2*E323</f>
        <v>0</v>
      </c>
    </row>
    <row r="324">
      <c r="A324" s="37" t="s">
        <v>216</v>
      </c>
      <c r="B324" s="9">
        <f>B323+F323*(D323*I323-(A!$B$4*(G323+B323/H323)^(1/2)))</f>
        <v>4.700301436</v>
      </c>
      <c r="C324" s="37" t="s">
        <v>217</v>
      </c>
      <c r="D324" s="36">
        <f>D323+(F323*B323*(A!$B$8-D323)/(A!$B$12*A!$B$10))</f>
        <v>0.7028471918</v>
      </c>
      <c r="E324" s="5">
        <v>0.0</v>
      </c>
      <c r="F324" s="46">
        <f t="shared" si="8"/>
        <v>0.05</v>
      </c>
      <c r="G324" s="40">
        <f t="shared" si="9"/>
        <v>0.1666666667</v>
      </c>
      <c r="H324" s="4">
        <f>A!$B$3 * 3</f>
        <v>224.9868</v>
      </c>
      <c r="I324" s="4">
        <f>A!$B$2*E324</f>
        <v>0</v>
      </c>
    </row>
    <row r="325">
      <c r="A325" s="37" t="s">
        <v>218</v>
      </c>
      <c r="B325" s="9">
        <f>B324+F324*(D324*I324-(A!$B$4*(G324+B324/H324)^(1/2)))</f>
        <v>4.527069512</v>
      </c>
      <c r="C325" s="37" t="s">
        <v>219</v>
      </c>
      <c r="D325" s="36">
        <f>D324+(F324*B324*(A!$B$8-D324)/(A!$B$12*A!$B$10))</f>
        <v>0.7035917343</v>
      </c>
      <c r="E325" s="5">
        <v>0.0</v>
      </c>
      <c r="F325" s="46">
        <f t="shared" si="8"/>
        <v>0.05</v>
      </c>
      <c r="G325" s="40">
        <f t="shared" si="9"/>
        <v>0.1666666667</v>
      </c>
      <c r="H325" s="4">
        <f>A!$B$3 * 3</f>
        <v>224.9868</v>
      </c>
      <c r="I325" s="4">
        <f>A!$B$2*E325</f>
        <v>0</v>
      </c>
    </row>
    <row r="326">
      <c r="A326" s="37" t="s">
        <v>220</v>
      </c>
      <c r="B326" s="9">
        <f>B325+F325*(D325*I325-(A!$B$4*(G325+B325/H325)^(1/2)))</f>
        <v>4.354193531</v>
      </c>
      <c r="C326" s="37" t="s">
        <v>221</v>
      </c>
      <c r="D326" s="36">
        <f>D325+(F325*B325*(A!$B$8-D325)/(A!$B$12*A!$B$10))</f>
        <v>0.7043061282</v>
      </c>
      <c r="E326" s="5">
        <v>0.0</v>
      </c>
      <c r="F326" s="46">
        <f t="shared" si="8"/>
        <v>0.05</v>
      </c>
      <c r="G326" s="40">
        <f t="shared" si="9"/>
        <v>0.1666666667</v>
      </c>
      <c r="H326" s="4">
        <f>A!$B$3 * 3</f>
        <v>224.9868</v>
      </c>
      <c r="I326" s="4">
        <f>A!$B$2*E326</f>
        <v>0</v>
      </c>
    </row>
    <row r="327">
      <c r="A327" s="37" t="s">
        <v>222</v>
      </c>
      <c r="B327" s="9">
        <f>B326+F326*(D326*I326-(A!$B$4*(G326+B326/H326)^(1/2)))</f>
        <v>4.181673492</v>
      </c>
      <c r="C327" s="37" t="s">
        <v>223</v>
      </c>
      <c r="D327" s="36">
        <f>D326+(F326*B326*(A!$B$8-D326)/(A!$B$12*A!$B$10))</f>
        <v>0.7049907421</v>
      </c>
      <c r="E327" s="5">
        <v>0.0</v>
      </c>
      <c r="F327" s="46">
        <f t="shared" si="8"/>
        <v>0.05</v>
      </c>
      <c r="G327" s="40">
        <f t="shared" si="9"/>
        <v>0.1666666667</v>
      </c>
      <c r="H327" s="4">
        <f>A!$B$3 * 3</f>
        <v>224.9868</v>
      </c>
      <c r="I327" s="4">
        <f>A!$B$2*E327</f>
        <v>0</v>
      </c>
    </row>
    <row r="328">
      <c r="A328" s="37" t="s">
        <v>224</v>
      </c>
      <c r="B328" s="9">
        <f>B327+F327*(D327*I327-(A!$B$4*(G327+B327/H327)^(1/2)))</f>
        <v>4.009509397</v>
      </c>
      <c r="C328" s="37" t="s">
        <v>225</v>
      </c>
      <c r="D328" s="36">
        <f>D327+(F327*B327*(A!$B$8-D327)/(A!$B$12*A!$B$10))</f>
        <v>0.7056459304</v>
      </c>
      <c r="E328" s="5">
        <v>0.0</v>
      </c>
      <c r="F328" s="46">
        <f t="shared" si="8"/>
        <v>0.05</v>
      </c>
      <c r="G328" s="40">
        <f t="shared" si="9"/>
        <v>0.1666666667</v>
      </c>
      <c r="H328" s="4">
        <f>A!$B$3 * 3</f>
        <v>224.9868</v>
      </c>
      <c r="I328" s="4">
        <f>A!$B$2*E328</f>
        <v>0</v>
      </c>
    </row>
    <row r="329">
      <c r="A329" s="37" t="s">
        <v>226</v>
      </c>
      <c r="B329" s="9">
        <f>B328+F328*(D328*I328-(A!$B$4*(G328+B328/H328)^(1/2)))</f>
        <v>3.837701246</v>
      </c>
      <c r="C329" s="37" t="s">
        <v>227</v>
      </c>
      <c r="D329" s="36">
        <f>D328+(F328*B328*(A!$B$8-D328)/(A!$B$12*A!$B$10))</f>
        <v>0.7062720332</v>
      </c>
      <c r="E329" s="5">
        <v>0.0</v>
      </c>
      <c r="F329" s="46">
        <f t="shared" si="8"/>
        <v>0.05</v>
      </c>
      <c r="G329" s="40">
        <f t="shared" si="9"/>
        <v>0.1666666667</v>
      </c>
      <c r="H329" s="4">
        <f>A!$B$3 * 3</f>
        <v>224.9868</v>
      </c>
      <c r="I329" s="4">
        <f>A!$B$2*E329</f>
        <v>0</v>
      </c>
    </row>
    <row r="330">
      <c r="A330" s="37" t="s">
        <v>228</v>
      </c>
      <c r="B330" s="9">
        <f>B329+F329*(D329*I329-(A!$B$4*(G329+B329/H329)^(1/2)))</f>
        <v>3.666249041</v>
      </c>
      <c r="C330" s="37" t="s">
        <v>229</v>
      </c>
      <c r="D330" s="36">
        <f>D329+(F329*B329*(A!$B$8-D329)/(A!$B$12*A!$B$10))</f>
        <v>0.7068693769</v>
      </c>
      <c r="E330" s="5">
        <v>0.0</v>
      </c>
      <c r="F330" s="46">
        <f t="shared" si="8"/>
        <v>0.05</v>
      </c>
      <c r="G330" s="40">
        <f t="shared" si="9"/>
        <v>0.1666666667</v>
      </c>
      <c r="H330" s="4">
        <f>A!$B$3 * 3</f>
        <v>224.9868</v>
      </c>
      <c r="I330" s="4">
        <f>A!$B$2*E330</f>
        <v>0</v>
      </c>
    </row>
    <row r="331">
      <c r="A331" s="37" t="s">
        <v>230</v>
      </c>
      <c r="B331" s="9">
        <f>B330+F330*(D330*I330-(A!$B$4*(G330+B330/H330)^(1/2)))</f>
        <v>3.495152781</v>
      </c>
      <c r="C331" s="37" t="s">
        <v>231</v>
      </c>
      <c r="D331" s="36">
        <f>D330+(F330*B330*(A!$B$8-D330)/(A!$B$12*A!$B$10))</f>
        <v>0.7074382742</v>
      </c>
      <c r="E331" s="5">
        <v>0.0</v>
      </c>
      <c r="F331" s="46">
        <f t="shared" si="8"/>
        <v>0.05</v>
      </c>
      <c r="G331" s="40">
        <f t="shared" si="9"/>
        <v>0.1666666667</v>
      </c>
      <c r="H331" s="4">
        <f>A!$B$3 * 3</f>
        <v>224.9868</v>
      </c>
      <c r="I331" s="4">
        <f>A!$B$2*E331</f>
        <v>0</v>
      </c>
    </row>
    <row r="332">
      <c r="A332" s="37" t="s">
        <v>232</v>
      </c>
      <c r="B332" s="9">
        <f>B331+F331*(D331*I331-(A!$B$4*(G331+B331/H331)^(1/2)))</f>
        <v>3.324412468</v>
      </c>
      <c r="C332" s="37" t="s">
        <v>233</v>
      </c>
      <c r="D332" s="36">
        <f>D331+(F331*B331*(A!$B$8-D331)/(A!$B$12*A!$B$10))</f>
        <v>0.7079790247</v>
      </c>
      <c r="E332" s="5">
        <v>0.0</v>
      </c>
      <c r="F332" s="46">
        <f t="shared" si="8"/>
        <v>0.05</v>
      </c>
      <c r="G332" s="40">
        <f t="shared" si="9"/>
        <v>0.1666666667</v>
      </c>
      <c r="H332" s="4">
        <f>A!$B$3 * 3</f>
        <v>224.9868</v>
      </c>
      <c r="I332" s="4">
        <f>A!$B$2*E332</f>
        <v>0</v>
      </c>
    </row>
    <row r="333">
      <c r="A333" s="37" t="s">
        <v>234</v>
      </c>
      <c r="B333" s="9">
        <f>B332+F332*(D332*I332-(A!$B$4*(G332+B332/H332)^(1/2)))</f>
        <v>3.154028103</v>
      </c>
      <c r="C333" s="37" t="s">
        <v>235</v>
      </c>
      <c r="D333" s="36">
        <f>D332+(F332*B332*(A!$B$8-D332)/(A!$B$12*A!$B$10))</f>
        <v>0.7084919149</v>
      </c>
      <c r="E333" s="5">
        <v>0.0</v>
      </c>
      <c r="F333" s="46">
        <f t="shared" si="8"/>
        <v>0.05</v>
      </c>
      <c r="G333" s="40">
        <f t="shared" si="9"/>
        <v>0.1666666667</v>
      </c>
      <c r="H333" s="4">
        <f>A!$B$3 * 3</f>
        <v>224.9868</v>
      </c>
      <c r="I333" s="4">
        <f>A!$B$2*E333</f>
        <v>0</v>
      </c>
    </row>
    <row r="334">
      <c r="A334" s="37" t="s">
        <v>236</v>
      </c>
      <c r="B334" s="9">
        <f>B333+F333*(D333*I333-(A!$B$4*(G333+B333/H333)^(1/2)))</f>
        <v>2.983999685</v>
      </c>
      <c r="C334" s="37" t="s">
        <v>237</v>
      </c>
      <c r="D334" s="36">
        <f>D333+(F333*B333*(A!$B$8-D333)/(A!$B$12*A!$B$10))</f>
        <v>0.7089772184</v>
      </c>
      <c r="E334" s="5">
        <v>0.0</v>
      </c>
      <c r="F334" s="46">
        <f t="shared" si="8"/>
        <v>0.05</v>
      </c>
      <c r="G334" s="40">
        <f t="shared" si="9"/>
        <v>0.1666666667</v>
      </c>
      <c r="H334" s="4">
        <f>A!$B$3 * 3</f>
        <v>224.9868</v>
      </c>
      <c r="I334" s="4">
        <f>A!$B$2*E334</f>
        <v>0</v>
      </c>
    </row>
    <row r="335">
      <c r="A335" s="37" t="s">
        <v>238</v>
      </c>
      <c r="B335" s="9">
        <f>B334+F334*(D334*I334-(A!$B$4*(G334+B334/H334)^(1/2)))</f>
        <v>2.814327217</v>
      </c>
      <c r="C335" s="37" t="s">
        <v>239</v>
      </c>
      <c r="D335" s="36">
        <f>D334+(F334*B334*(A!$B$8-D334)/(A!$B$12*A!$B$10))</f>
        <v>0.7094351966</v>
      </c>
      <c r="E335" s="5">
        <v>0.0</v>
      </c>
      <c r="F335" s="46">
        <f t="shared" si="8"/>
        <v>0.05</v>
      </c>
      <c r="G335" s="40">
        <f t="shared" si="9"/>
        <v>0.1666666667</v>
      </c>
      <c r="H335" s="4">
        <f>A!$B$3 * 3</f>
        <v>224.9868</v>
      </c>
      <c r="I335" s="4">
        <f>A!$B$2*E335</f>
        <v>0</v>
      </c>
    </row>
    <row r="336">
      <c r="A336" s="37" t="s">
        <v>240</v>
      </c>
      <c r="B336" s="9">
        <f>B335+F335*(D335*I335-(A!$B$4*(G335+B335/H335)^(1/2)))</f>
        <v>2.645010699</v>
      </c>
      <c r="C336" s="37" t="s">
        <v>241</v>
      </c>
      <c r="D336" s="36">
        <f>D335+(F335*B335*(A!$B$8-D335)/(A!$B$12*A!$B$10))</f>
        <v>0.7098660981</v>
      </c>
      <c r="E336" s="5">
        <v>0.0</v>
      </c>
      <c r="F336" s="46">
        <f t="shared" si="8"/>
        <v>0.05</v>
      </c>
      <c r="G336" s="40">
        <f t="shared" si="9"/>
        <v>0.1666666667</v>
      </c>
      <c r="H336" s="4">
        <f>A!$B$3 * 3</f>
        <v>224.9868</v>
      </c>
      <c r="I336" s="4">
        <f>A!$B$2*E336</f>
        <v>0</v>
      </c>
    </row>
    <row r="337">
      <c r="A337" s="37" t="s">
        <v>242</v>
      </c>
      <c r="B337" s="9">
        <f>B336+F336*(D336*I336-(A!$B$4*(G336+B336/H336)^(1/2)))</f>
        <v>2.476050131</v>
      </c>
      <c r="C337" s="37" t="s">
        <v>243</v>
      </c>
      <c r="D337" s="36">
        <f>D336+(F336*B336*(A!$B$8-D336)/(A!$B$12*A!$B$10))</f>
        <v>0.7102701599</v>
      </c>
      <c r="E337" s="5">
        <v>0.0</v>
      </c>
      <c r="F337" s="46">
        <f t="shared" si="8"/>
        <v>0.05</v>
      </c>
      <c r="G337" s="40">
        <f t="shared" si="9"/>
        <v>0.1666666667</v>
      </c>
      <c r="H337" s="4">
        <f>A!$B$3 * 3</f>
        <v>224.9868</v>
      </c>
      <c r="I337" s="4">
        <f>A!$B$2*E337</f>
        <v>0</v>
      </c>
    </row>
    <row r="338">
      <c r="A338" s="37" t="s">
        <v>244</v>
      </c>
      <c r="B338" s="9">
        <f>B337+F337*(D337*I337-(A!$B$4*(G337+B337/H337)^(1/2)))</f>
        <v>2.307445514</v>
      </c>
      <c r="C338" s="37" t="s">
        <v>245</v>
      </c>
      <c r="D338" s="36">
        <f>D337+(F337*B337*(A!$B$8-D337)/(A!$B$12*A!$B$10))</f>
        <v>0.7106476068</v>
      </c>
      <c r="E338" s="5">
        <v>0.0</v>
      </c>
      <c r="F338" s="46">
        <f t="shared" si="8"/>
        <v>0.05</v>
      </c>
      <c r="G338" s="40">
        <f t="shared" si="9"/>
        <v>0.1666666667</v>
      </c>
      <c r="H338" s="4">
        <f>A!$B$3 * 3</f>
        <v>224.9868</v>
      </c>
      <c r="I338" s="4">
        <f>A!$B$2*E338</f>
        <v>0</v>
      </c>
    </row>
    <row r="339">
      <c r="A339" s="37" t="s">
        <v>246</v>
      </c>
      <c r="B339" s="9">
        <f>B338+F338*(D338*I338-(A!$B$4*(G338+B338/H338)^(1/2)))</f>
        <v>2.13919685</v>
      </c>
      <c r="C339" s="37" t="s">
        <v>247</v>
      </c>
      <c r="D339" s="36">
        <f>D338+(F338*B338*(A!$B$8-D338)/(A!$B$12*A!$B$10))</f>
        <v>0.710998652</v>
      </c>
      <c r="E339" s="5">
        <v>0.0</v>
      </c>
      <c r="F339" s="46">
        <f t="shared" si="8"/>
        <v>0.05</v>
      </c>
      <c r="G339" s="40">
        <f t="shared" si="9"/>
        <v>0.1666666667</v>
      </c>
      <c r="H339" s="4">
        <f>A!$B$3 * 3</f>
        <v>224.9868</v>
      </c>
      <c r="I339" s="4">
        <f>A!$B$2*E339</f>
        <v>0</v>
      </c>
    </row>
    <row r="340">
      <c r="A340" s="37" t="s">
        <v>248</v>
      </c>
      <c r="B340" s="9">
        <f>B339+F339*(D339*I339-(A!$B$4*(G339+B339/H339)^(1/2)))</f>
        <v>1.971304138</v>
      </c>
      <c r="C340" s="37" t="s">
        <v>249</v>
      </c>
      <c r="D340" s="36">
        <f>D339+(F339*B339*(A!$B$8-D339)/(A!$B$12*A!$B$10))</f>
        <v>0.7113234972</v>
      </c>
      <c r="E340" s="5">
        <v>0.0</v>
      </c>
      <c r="F340" s="46">
        <f t="shared" si="8"/>
        <v>0.05</v>
      </c>
      <c r="G340" s="40">
        <f t="shared" si="9"/>
        <v>0.1666666667</v>
      </c>
      <c r="H340" s="4">
        <f>A!$B$3 * 3</f>
        <v>224.9868</v>
      </c>
      <c r="I340" s="4">
        <f>A!$B$2*E340</f>
        <v>0</v>
      </c>
    </row>
    <row r="341">
      <c r="A341" s="37" t="s">
        <v>250</v>
      </c>
      <c r="B341" s="9">
        <f>B340+F340*(D340*I340-(A!$B$4*(G340+B340/H340)^(1/2)))</f>
        <v>1.80376738</v>
      </c>
      <c r="C341" s="37" t="s">
        <v>251</v>
      </c>
      <c r="D341" s="36">
        <f>D340+(F340*B340*(A!$B$8-D340)/(A!$B$12*A!$B$10))</f>
        <v>0.7116223327</v>
      </c>
      <c r="E341" s="5">
        <v>0.0</v>
      </c>
      <c r="F341" s="46">
        <f t="shared" si="8"/>
        <v>0.05</v>
      </c>
      <c r="G341" s="40">
        <f t="shared" si="9"/>
        <v>0.1666666667</v>
      </c>
      <c r="H341" s="4">
        <f>A!$B$3 * 3</f>
        <v>224.9868</v>
      </c>
      <c r="I341" s="4">
        <f>A!$B$2*E341</f>
        <v>0</v>
      </c>
    </row>
    <row r="342">
      <c r="A342" s="37" t="s">
        <v>252</v>
      </c>
      <c r="B342" s="9">
        <f>B341+F341*(D341*I341-(A!$B$4*(G341+B341/H341)^(1/2)))</f>
        <v>1.636586577</v>
      </c>
      <c r="C342" s="37" t="s">
        <v>253</v>
      </c>
      <c r="D342" s="36">
        <f>D341+(F341*B341*(A!$B$8-D341)/(A!$B$12*A!$B$10))</f>
        <v>0.7118953378</v>
      </c>
      <c r="E342" s="5">
        <v>0.0</v>
      </c>
      <c r="F342" s="46">
        <f t="shared" si="8"/>
        <v>0.05</v>
      </c>
      <c r="G342" s="40">
        <f t="shared" si="9"/>
        <v>0.1666666667</v>
      </c>
      <c r="H342" s="4">
        <f>A!$B$3 * 3</f>
        <v>224.9868</v>
      </c>
      <c r="I342" s="4">
        <f>A!$B$2*E342</f>
        <v>0</v>
      </c>
    </row>
    <row r="343">
      <c r="A343" s="37" t="s">
        <v>254</v>
      </c>
      <c r="B343" s="9">
        <f>B342+F342*(D342*I342-(A!$B$4*(G342+B342/H342)^(1/2)))</f>
        <v>1.469761729</v>
      </c>
      <c r="C343" s="37" t="s">
        <v>255</v>
      </c>
      <c r="D343" s="36">
        <f>D342+(F342*B342*(A!$B$8-D342)/(A!$B$12*A!$B$10))</f>
        <v>0.7121426807</v>
      </c>
      <c r="E343" s="5">
        <v>0.0</v>
      </c>
      <c r="F343" s="46">
        <f t="shared" si="8"/>
        <v>0.05</v>
      </c>
      <c r="G343" s="40">
        <f t="shared" si="9"/>
        <v>0.1666666667</v>
      </c>
      <c r="H343" s="4">
        <f>A!$B$3 * 3</f>
        <v>224.9868</v>
      </c>
      <c r="I343" s="4">
        <f>A!$B$2*E343</f>
        <v>0</v>
      </c>
    </row>
    <row r="344">
      <c r="A344" s="37" t="s">
        <v>256</v>
      </c>
      <c r="B344" s="9">
        <f>B343+F343*(D343*I343-(A!$B$4*(G343+B343/H343)^(1/2)))</f>
        <v>1.303292838</v>
      </c>
      <c r="C344" s="37" t="s">
        <v>257</v>
      </c>
      <c r="D344" s="36">
        <f>D343+(F343*B343*(A!$B$8-D343)/(A!$B$12*A!$B$10))</f>
        <v>0.7123645186</v>
      </c>
      <c r="E344" s="5">
        <v>0.0</v>
      </c>
      <c r="F344" s="46">
        <f t="shared" si="8"/>
        <v>0.05</v>
      </c>
      <c r="G344" s="40">
        <f t="shared" si="9"/>
        <v>0.1666666667</v>
      </c>
      <c r="H344" s="4">
        <f>A!$B$3 * 3</f>
        <v>224.9868</v>
      </c>
      <c r="I344" s="4">
        <f>A!$B$2*E344</f>
        <v>0</v>
      </c>
    </row>
    <row r="345">
      <c r="A345" s="37" t="s">
        <v>258</v>
      </c>
      <c r="B345" s="9">
        <f>B344+F344*(D344*I344-(A!$B$4*(G344+B344/H344)^(1/2)))</f>
        <v>1.137179903</v>
      </c>
      <c r="C345" s="37" t="s">
        <v>259</v>
      </c>
      <c r="D345" s="36">
        <f>D344+(F344*B344*(A!$B$8-D344)/(A!$B$12*A!$B$10))</f>
        <v>0.7125609983</v>
      </c>
      <c r="E345" s="5">
        <v>0.0</v>
      </c>
      <c r="F345" s="46">
        <f t="shared" si="8"/>
        <v>0.05</v>
      </c>
      <c r="G345" s="40">
        <f t="shared" si="9"/>
        <v>0.1666666667</v>
      </c>
      <c r="H345" s="4">
        <f>A!$B$3 * 3</f>
        <v>224.9868</v>
      </c>
      <c r="I345" s="4">
        <f>A!$B$2*E345</f>
        <v>0</v>
      </c>
    </row>
    <row r="346">
      <c r="A346" s="37" t="s">
        <v>260</v>
      </c>
      <c r="B346" s="9">
        <f>B345+F345*(D345*I345-(A!$B$4*(G345+B345/H345)^(1/2)))</f>
        <v>0.9714229263</v>
      </c>
      <c r="C346" s="37" t="s">
        <v>261</v>
      </c>
      <c r="D346" s="36">
        <f>D345+(F345*B345*(A!$B$8-D345)/(A!$B$12*A!$B$10))</f>
        <v>0.712732256</v>
      </c>
      <c r="E346" s="5">
        <v>0.0</v>
      </c>
      <c r="F346" s="46">
        <f t="shared" si="8"/>
        <v>0.05</v>
      </c>
      <c r="G346" s="40">
        <f t="shared" si="9"/>
        <v>0.1666666667</v>
      </c>
      <c r="H346" s="4">
        <f>A!$B$3 * 3</f>
        <v>224.9868</v>
      </c>
      <c r="I346" s="4">
        <f>A!$B$2*E346</f>
        <v>0</v>
      </c>
    </row>
    <row r="347">
      <c r="A347" s="37" t="s">
        <v>262</v>
      </c>
      <c r="B347" s="9">
        <f>B346+F346*(D346*I346-(A!$B$4*(G346+B346/H346)^(1/2)))</f>
        <v>0.8060219081</v>
      </c>
      <c r="C347" s="37" t="s">
        <v>263</v>
      </c>
      <c r="D347" s="36">
        <f>D346+(F346*B346*(A!$B$8-D346)/(A!$B$12*A!$B$10))</f>
        <v>0.7128784172</v>
      </c>
      <c r="E347" s="5">
        <v>0.0</v>
      </c>
      <c r="F347" s="46">
        <f t="shared" si="8"/>
        <v>0.05</v>
      </c>
      <c r="G347" s="40">
        <f t="shared" si="9"/>
        <v>0.1666666667</v>
      </c>
      <c r="H347" s="4">
        <f>A!$B$3 * 3</f>
        <v>224.9868</v>
      </c>
      <c r="I347" s="4">
        <f>A!$B$2*E347</f>
        <v>0</v>
      </c>
    </row>
    <row r="348">
      <c r="A348" s="37" t="s">
        <v>264</v>
      </c>
      <c r="B348" s="9">
        <f>B347+F347*(D347*I347-(A!$B$4*(G347+B347/H347)^(1/2)))</f>
        <v>0.6409768493</v>
      </c>
      <c r="C348" s="37" t="s">
        <v>265</v>
      </c>
      <c r="D348" s="36">
        <f>D347+(F347*B347*(A!$B$8-D347)/(A!$B$12*A!$B$10))</f>
        <v>0.7129995973</v>
      </c>
      <c r="E348" s="5">
        <v>0.0</v>
      </c>
      <c r="F348" s="46">
        <f t="shared" si="8"/>
        <v>0.05</v>
      </c>
      <c r="G348" s="40">
        <f t="shared" si="9"/>
        <v>0.1666666667</v>
      </c>
      <c r="H348" s="4">
        <f>A!$B$3 * 3</f>
        <v>224.9868</v>
      </c>
      <c r="I348" s="4">
        <f>A!$B$2*E348</f>
        <v>0</v>
      </c>
    </row>
    <row r="349">
      <c r="A349" s="37" t="s">
        <v>266</v>
      </c>
      <c r="B349" s="9">
        <f>B348+F348*(D348*I348-(A!$B$4*(G348+B348/H348)^(1/2)))</f>
        <v>0.4762877508</v>
      </c>
      <c r="C349" s="37" t="s">
        <v>267</v>
      </c>
      <c r="D349" s="36">
        <f>D348+(F348*B348*(A!$B$8-D348)/(A!$B$12*A!$B$10))</f>
        <v>0.7130959016</v>
      </c>
      <c r="E349" s="5">
        <v>0.0</v>
      </c>
      <c r="F349" s="46">
        <f t="shared" si="8"/>
        <v>0.05</v>
      </c>
      <c r="G349" s="40">
        <f t="shared" si="9"/>
        <v>0.1666666667</v>
      </c>
      <c r="H349" s="4">
        <f>A!$B$3 * 3</f>
        <v>224.9868</v>
      </c>
      <c r="I349" s="4">
        <f>A!$B$2*E349</f>
        <v>0</v>
      </c>
    </row>
    <row r="350">
      <c r="A350" s="37" t="s">
        <v>268</v>
      </c>
      <c r="B350" s="9">
        <f>B349+F349*(D349*I349-(A!$B$4*(G349+B349/H349)^(1/2)))</f>
        <v>0.3119546134</v>
      </c>
      <c r="C350" s="37" t="s">
        <v>269</v>
      </c>
      <c r="D350" s="36">
        <f>D349+(F349*B349*(A!$B$8-D349)/(A!$B$12*A!$B$10))</f>
        <v>0.7131674252</v>
      </c>
      <c r="E350" s="5">
        <v>0.0</v>
      </c>
      <c r="F350" s="46">
        <f t="shared" si="8"/>
        <v>0.05</v>
      </c>
      <c r="G350" s="40">
        <f t="shared" si="9"/>
        <v>0.1666666667</v>
      </c>
      <c r="H350" s="4">
        <f>A!$B$3 * 3</f>
        <v>224.9868</v>
      </c>
      <c r="I350" s="4">
        <f>A!$B$2*E350</f>
        <v>0</v>
      </c>
    </row>
    <row r="351">
      <c r="A351" s="10" t="s">
        <v>270</v>
      </c>
      <c r="B351" s="9">
        <f>B350+F350*(D350*I350-(A!$B$4*(G350+B350/H350)^(1/2)))</f>
        <v>0.1479774379</v>
      </c>
      <c r="C351" s="37" t="s">
        <v>271</v>
      </c>
      <c r="D351" s="36">
        <f>D350+(F350*B350*(A!$B$8-D350)/(A!$B$12*A!$B$10))</f>
        <v>0.7132142531</v>
      </c>
      <c r="E351" s="5">
        <v>0.0</v>
      </c>
      <c r="F351" s="46">
        <f t="shared" si="8"/>
        <v>0.05</v>
      </c>
      <c r="G351" s="40">
        <f t="shared" si="9"/>
        <v>0.1666666667</v>
      </c>
      <c r="H351" s="4">
        <f>A!$B$3 * 3</f>
        <v>224.9868</v>
      </c>
      <c r="I351" s="4">
        <f>A!$B$2*E351</f>
        <v>0</v>
      </c>
    </row>
    <row r="352">
      <c r="A352" s="37" t="s">
        <v>272</v>
      </c>
      <c r="B352" s="9">
        <f>B351+F351*(D351*I351-(A!$B$4*(G351+B351/H351)^(1/2)))</f>
        <v>-0.01564377474</v>
      </c>
      <c r="C352" s="37" t="s">
        <v>273</v>
      </c>
      <c r="D352" s="36">
        <f>D351+(F351*B351*(A!$B$8-D351)/(A!$B$12*A!$B$10))</f>
        <v>0.7132364606</v>
      </c>
      <c r="E352" s="5">
        <v>0.0</v>
      </c>
      <c r="F352" s="46">
        <f t="shared" si="8"/>
        <v>0.05</v>
      </c>
      <c r="G352" s="40">
        <f t="shared" si="9"/>
        <v>0.1666666667</v>
      </c>
      <c r="H352" s="4">
        <f>A!$B$3 * 3</f>
        <v>224.9868</v>
      </c>
      <c r="I352" s="4">
        <f>A!$B$2*E352</f>
        <v>0</v>
      </c>
    </row>
    <row r="353">
      <c r="G353" s="30"/>
    </row>
    <row r="354">
      <c r="G354" s="30"/>
    </row>
    <row r="355">
      <c r="G355" s="30"/>
    </row>
    <row r="356">
      <c r="G356" s="30"/>
    </row>
    <row r="357">
      <c r="G357" s="30"/>
    </row>
    <row r="358">
      <c r="G358" s="30"/>
    </row>
    <row r="359">
      <c r="A359" s="24" t="s">
        <v>78</v>
      </c>
      <c r="B359" s="25">
        <f>30/60</f>
        <v>0.5</v>
      </c>
      <c r="G359" s="30"/>
    </row>
    <row r="360">
      <c r="A360" s="24" t="s">
        <v>79</v>
      </c>
      <c r="B360" s="24">
        <f>119.6/1000</f>
        <v>0.1196</v>
      </c>
      <c r="G360" s="30"/>
    </row>
    <row r="361">
      <c r="G361" s="30"/>
    </row>
    <row r="362">
      <c r="G362" s="30"/>
    </row>
    <row r="363">
      <c r="D363" s="36"/>
      <c r="E363" s="12" t="s">
        <v>92</v>
      </c>
    </row>
    <row r="364">
      <c r="A364" s="37" t="s">
        <v>93</v>
      </c>
      <c r="C364" s="37" t="s">
        <v>94</v>
      </c>
      <c r="D364" s="36"/>
      <c r="E364" s="38" t="s">
        <v>95</v>
      </c>
      <c r="F364" s="39" t="s">
        <v>96</v>
      </c>
      <c r="G364" s="40" t="s">
        <v>97</v>
      </c>
      <c r="H364" s="4" t="s">
        <v>98</v>
      </c>
      <c r="I364" s="4" t="s">
        <v>99</v>
      </c>
      <c r="K364" s="4" t="s">
        <v>90</v>
      </c>
    </row>
    <row r="365">
      <c r="A365" s="37" t="s">
        <v>102</v>
      </c>
      <c r="B365" s="16">
        <v>0.0</v>
      </c>
      <c r="C365" s="37" t="s">
        <v>103</v>
      </c>
      <c r="D365" s="42">
        <v>0.6</v>
      </c>
      <c r="E365" s="43">
        <f t="shared" ref="E365:E369" si="10">$B$360</f>
        <v>0.1196</v>
      </c>
      <c r="F365" s="39">
        <f t="shared" ref="F365:F426" si="11">$B$359/5</f>
        <v>0.1</v>
      </c>
      <c r="G365" s="40">
        <f t="shared" ref="G365:G426" si="12">0.5/3</f>
        <v>0.1666666667</v>
      </c>
      <c r="H365" s="4">
        <f>A!$B$3 * 3</f>
        <v>224.9868</v>
      </c>
      <c r="I365" s="4">
        <f>A!$B$2*E365</f>
        <v>73.74992713</v>
      </c>
      <c r="K365" s="29">
        <f>SUM(F370:F425)</f>
        <v>5.6</v>
      </c>
    </row>
    <row r="366">
      <c r="A366" s="37" t="s">
        <v>104</v>
      </c>
      <c r="B366" s="9">
        <f>B365+F365*(D365*I365-(A!$B$4*(G365+B365/H365)^(1/2)))</f>
        <v>4.098396995</v>
      </c>
      <c r="C366" s="37" t="s">
        <v>105</v>
      </c>
      <c r="D366" s="36">
        <f>D365+(F365*B365*(A!$B$8-D365)/(A!$B$12*A!$B$10))</f>
        <v>0.6</v>
      </c>
      <c r="E366" s="43">
        <f t="shared" si="10"/>
        <v>0.1196</v>
      </c>
      <c r="F366" s="39">
        <f t="shared" si="11"/>
        <v>0.1</v>
      </c>
      <c r="G366" s="40">
        <f t="shared" si="12"/>
        <v>0.1666666667</v>
      </c>
      <c r="H366" s="4">
        <f>A!$B$3 * 3</f>
        <v>224.9868</v>
      </c>
      <c r="I366" s="4">
        <f>A!$B$2*E366</f>
        <v>73.74992713</v>
      </c>
    </row>
    <row r="367">
      <c r="A367" s="37" t="s">
        <v>106</v>
      </c>
      <c r="B367" s="9">
        <f>B366+F366*(D366*I366-(A!$B$4*(G366+B366/H366)^(1/2)))</f>
        <v>8.179408592</v>
      </c>
      <c r="C367" s="37" t="s">
        <v>107</v>
      </c>
      <c r="D367" s="36">
        <f>D366+(F366*B366*(A!$B$8-D366)/(A!$B$12*A!$B$10))</f>
        <v>0.601975723</v>
      </c>
      <c r="E367" s="43">
        <f t="shared" si="10"/>
        <v>0.1196</v>
      </c>
      <c r="F367" s="39">
        <f t="shared" si="11"/>
        <v>0.1</v>
      </c>
      <c r="G367" s="40">
        <f t="shared" si="12"/>
        <v>0.1666666667</v>
      </c>
      <c r="H367" s="4">
        <f>A!$B$3 * 3</f>
        <v>224.9868</v>
      </c>
      <c r="I367" s="4">
        <f>A!$B$2*E367</f>
        <v>73.74992713</v>
      </c>
    </row>
    <row r="368">
      <c r="A368" s="37" t="s">
        <v>108</v>
      </c>
      <c r="B368" s="9">
        <f>B367+F367*(D367*I367-(A!$B$4*(G367+B367/H367)^(1/2)))</f>
        <v>12.2585117</v>
      </c>
      <c r="C368" s="37" t="s">
        <v>109</v>
      </c>
      <c r="D368" s="36">
        <f>D367+(F367*B367*(A!$B$8-D367)/(A!$B$12*A!$B$10))</f>
        <v>0.6058928201</v>
      </c>
      <c r="E368" s="43">
        <f t="shared" si="10"/>
        <v>0.1196</v>
      </c>
      <c r="F368" s="39">
        <f t="shared" si="11"/>
        <v>0.1</v>
      </c>
      <c r="G368" s="40">
        <f t="shared" si="12"/>
        <v>0.1666666667</v>
      </c>
      <c r="H368" s="4">
        <f>A!$B$3 * 3</f>
        <v>224.9868</v>
      </c>
      <c r="I368" s="4">
        <f>A!$B$2*E368</f>
        <v>73.74992713</v>
      </c>
    </row>
    <row r="369">
      <c r="A369" s="37" t="s">
        <v>110</v>
      </c>
      <c r="B369" s="9">
        <f>B368+F368*(D368*I368-(A!$B$4*(G368+B368/H368)^(1/2)))</f>
        <v>16.35075231</v>
      </c>
      <c r="C369" s="37" t="s">
        <v>111</v>
      </c>
      <c r="D369" s="36">
        <f>D368+(F368*B368*(A!$B$8-D368)/(A!$B$12*A!$B$10))</f>
        <v>0.6116862287</v>
      </c>
      <c r="E369" s="43">
        <f t="shared" si="10"/>
        <v>0.1196</v>
      </c>
      <c r="F369" s="39">
        <f t="shared" si="11"/>
        <v>0.1</v>
      </c>
      <c r="G369" s="40">
        <f t="shared" si="12"/>
        <v>0.1666666667</v>
      </c>
      <c r="H369" s="4">
        <f>A!$B$3 * 3</f>
        <v>224.9868</v>
      </c>
      <c r="I369" s="4">
        <f>A!$B$2*E369</f>
        <v>73.74992713</v>
      </c>
    </row>
    <row r="370">
      <c r="A370" s="37" t="s">
        <v>112</v>
      </c>
      <c r="B370" s="44">
        <f>B369+F369*(D369*I369-(A!$B$4*(G369+B369/H369)^(1/2)))</f>
        <v>20.47055392</v>
      </c>
      <c r="C370" s="37" t="s">
        <v>113</v>
      </c>
      <c r="D370" s="36">
        <f>D369+(F369*B369*(A!$B$8-D369)/(A!$B$12*A!$B$10))</f>
        <v>0.6192614253</v>
      </c>
      <c r="E370" s="5">
        <v>0.0</v>
      </c>
      <c r="F370" s="46">
        <f t="shared" si="11"/>
        <v>0.1</v>
      </c>
      <c r="G370" s="40">
        <f t="shared" si="12"/>
        <v>0.1666666667</v>
      </c>
      <c r="H370" s="4">
        <f>A!$B$3 * 3</f>
        <v>224.9868</v>
      </c>
      <c r="I370" s="4">
        <f>A!$B$2*E370</f>
        <v>0</v>
      </c>
    </row>
    <row r="371">
      <c r="A371" s="37" t="s">
        <v>114</v>
      </c>
      <c r="B371" s="9">
        <f>B370+F370*(D370*I370-(A!$B$4*(G370+B370/H370)^(1/2)))</f>
        <v>20.06447827</v>
      </c>
      <c r="C371" s="37" t="s">
        <v>115</v>
      </c>
      <c r="D371" s="36">
        <f>D370+(F370*B370*(A!$B$8-D370)/(A!$B$12*A!$B$10))</f>
        <v>0.6284961185</v>
      </c>
      <c r="E371" s="5">
        <v>0.0</v>
      </c>
      <c r="F371" s="46">
        <f t="shared" si="11"/>
        <v>0.1</v>
      </c>
      <c r="G371" s="40">
        <f t="shared" si="12"/>
        <v>0.1666666667</v>
      </c>
      <c r="H371" s="4">
        <f>A!$B$3 * 3</f>
        <v>224.9868</v>
      </c>
      <c r="I371" s="4">
        <f>A!$B$2*E371</f>
        <v>0</v>
      </c>
    </row>
    <row r="372">
      <c r="A372" s="37" t="s">
        <v>116</v>
      </c>
      <c r="B372" s="9">
        <f>B371+F371*(D371*I371-(A!$B$4*(G371+B371/H371)^(1/2)))</f>
        <v>19.65982742</v>
      </c>
      <c r="C372" s="37" t="s">
        <v>117</v>
      </c>
      <c r="D372" s="36">
        <f>D371+(F371*B371*(A!$B$8-D371)/(A!$B$12*A!$B$10))</f>
        <v>0.6372498798</v>
      </c>
      <c r="E372" s="5">
        <v>0.0</v>
      </c>
      <c r="F372" s="46">
        <f t="shared" si="11"/>
        <v>0.1</v>
      </c>
      <c r="G372" s="40">
        <f t="shared" si="12"/>
        <v>0.1666666667</v>
      </c>
      <c r="H372" s="4">
        <f>A!$B$3 * 3</f>
        <v>224.9868</v>
      </c>
      <c r="I372" s="4">
        <f>A!$B$2*E372</f>
        <v>0</v>
      </c>
    </row>
    <row r="373">
      <c r="A373" s="37" t="s">
        <v>118</v>
      </c>
      <c r="B373" s="9">
        <f>B372+F372*(D372*I372-(A!$B$4*(G372+B372/H372)^(1/2)))</f>
        <v>19.25660139</v>
      </c>
      <c r="C373" s="37" t="s">
        <v>119</v>
      </c>
      <c r="D373" s="36">
        <f>D372+(F372*B372*(A!$B$8-D372)/(A!$B$12*A!$B$10))</f>
        <v>0.6455505548</v>
      </c>
      <c r="E373" s="5">
        <v>0.0</v>
      </c>
      <c r="F373" s="46">
        <f t="shared" si="11"/>
        <v>0.1</v>
      </c>
      <c r="G373" s="40">
        <f t="shared" si="12"/>
        <v>0.1666666667</v>
      </c>
      <c r="H373" s="4">
        <f>A!$B$3 * 3</f>
        <v>224.9868</v>
      </c>
      <c r="I373" s="4">
        <f>A!$B$2*E373</f>
        <v>0</v>
      </c>
    </row>
    <row r="374">
      <c r="A374" s="37" t="s">
        <v>120</v>
      </c>
      <c r="B374" s="9">
        <f>B373+F373*(D373*I373-(A!$B$4*(G373+B373/H373)^(1/2)))</f>
        <v>18.85480018</v>
      </c>
      <c r="C374" s="37" t="s">
        <v>121</v>
      </c>
      <c r="D374" s="36">
        <f>D373+(F373*B373*(A!$B$8-D373)/(A!$B$12*A!$B$10))</f>
        <v>0.6534241292</v>
      </c>
      <c r="E374" s="5">
        <v>0.0</v>
      </c>
      <c r="F374" s="46">
        <f t="shared" si="11"/>
        <v>0.1</v>
      </c>
      <c r="G374" s="40">
        <f t="shared" si="12"/>
        <v>0.1666666667</v>
      </c>
      <c r="H374" s="4">
        <f>A!$B$3 * 3</f>
        <v>224.9868</v>
      </c>
      <c r="I374" s="4">
        <f>A!$B$2*E374</f>
        <v>0</v>
      </c>
    </row>
    <row r="375">
      <c r="A375" s="37" t="s">
        <v>122</v>
      </c>
      <c r="B375" s="9">
        <f>B374+F374*(D374*I374-(A!$B$4*(G374+B374/H374)^(1/2)))</f>
        <v>18.4544238</v>
      </c>
      <c r="C375" s="37" t="s">
        <v>123</v>
      </c>
      <c r="D375" s="36">
        <f>D374+(F374*B374*(A!$B$8-D374)/(A!$B$12*A!$B$10))</f>
        <v>0.6608948636</v>
      </c>
      <c r="E375" s="5">
        <v>0.0</v>
      </c>
      <c r="F375" s="46">
        <f t="shared" si="11"/>
        <v>0.1</v>
      </c>
      <c r="G375" s="40">
        <f t="shared" si="12"/>
        <v>0.1666666667</v>
      </c>
      <c r="H375" s="4">
        <f>A!$B$3 * 3</f>
        <v>224.9868</v>
      </c>
      <c r="I375" s="4">
        <f>A!$B$2*E375</f>
        <v>0</v>
      </c>
    </row>
    <row r="376">
      <c r="A376" s="37" t="s">
        <v>124</v>
      </c>
      <c r="B376" s="9">
        <f>B375+F375*(D375*I375-(A!$B$4*(G375+B375/H375)^(1/2)))</f>
        <v>18.05547226</v>
      </c>
      <c r="C376" s="37" t="s">
        <v>125</v>
      </c>
      <c r="D376" s="36">
        <f>D375+(F375*B375*(A!$B$8-D375)/(A!$B$12*A!$B$10))</f>
        <v>0.6679854178</v>
      </c>
      <c r="E376" s="5">
        <v>0.0</v>
      </c>
      <c r="F376" s="46">
        <f t="shared" si="11"/>
        <v>0.1</v>
      </c>
      <c r="G376" s="40">
        <f t="shared" si="12"/>
        <v>0.1666666667</v>
      </c>
      <c r="H376" s="4">
        <f>A!$B$3 * 3</f>
        <v>224.9868</v>
      </c>
      <c r="I376" s="4">
        <f>A!$B$2*E376</f>
        <v>0</v>
      </c>
    </row>
    <row r="377">
      <c r="A377" s="37" t="s">
        <v>126</v>
      </c>
      <c r="B377" s="9">
        <f>B376+F376*(D376*I376-(A!$B$4*(G376+B376/H376)^(1/2)))</f>
        <v>17.65794557</v>
      </c>
      <c r="C377" s="37" t="s">
        <v>127</v>
      </c>
      <c r="D377" s="36">
        <f>D376+(F376*B376*(A!$B$8-D376)/(A!$B$12*A!$B$10))</f>
        <v>0.6747169653</v>
      </c>
      <c r="E377" s="5">
        <v>0.0</v>
      </c>
      <c r="F377" s="46">
        <f t="shared" si="11"/>
        <v>0.1</v>
      </c>
      <c r="G377" s="40">
        <f t="shared" si="12"/>
        <v>0.1666666667</v>
      </c>
      <c r="H377" s="4">
        <f>A!$B$3 * 3</f>
        <v>224.9868</v>
      </c>
      <c r="I377" s="4">
        <f>A!$B$2*E377</f>
        <v>0</v>
      </c>
    </row>
    <row r="378">
      <c r="A378" s="37" t="s">
        <v>128</v>
      </c>
      <c r="B378" s="9">
        <f>B377+F377*(D377*I377-(A!$B$4*(G377+B377/H377)^(1/2)))</f>
        <v>17.26184374</v>
      </c>
      <c r="C378" s="37" t="s">
        <v>129</v>
      </c>
      <c r="D378" s="36">
        <f>D377+(F377*B377*(A!$B$8-D377)/(A!$B$12*A!$B$10))</f>
        <v>0.6811092992</v>
      </c>
      <c r="E378" s="5">
        <v>0.0</v>
      </c>
      <c r="F378" s="46">
        <f t="shared" si="11"/>
        <v>0.1</v>
      </c>
      <c r="G378" s="40">
        <f t="shared" si="12"/>
        <v>0.1666666667</v>
      </c>
      <c r="H378" s="4">
        <f>A!$B$3 * 3</f>
        <v>224.9868</v>
      </c>
      <c r="I378" s="4">
        <f>A!$B$2*E378</f>
        <v>0</v>
      </c>
    </row>
    <row r="379">
      <c r="A379" s="37" t="s">
        <v>130</v>
      </c>
      <c r="B379" s="9">
        <f>B378+F378*(D378*I378-(A!$B$4*(G378+B378/H378)^(1/2)))</f>
        <v>16.86716678</v>
      </c>
      <c r="C379" s="37" t="s">
        <v>131</v>
      </c>
      <c r="D379" s="36">
        <f>D378+(F378*B378*(A!$B$8-D378)/(A!$B$12*A!$B$10))</f>
        <v>0.6871809289</v>
      </c>
      <c r="E379" s="5">
        <v>0.0</v>
      </c>
      <c r="F379" s="46">
        <f t="shared" si="11"/>
        <v>0.1</v>
      </c>
      <c r="G379" s="40">
        <f t="shared" si="12"/>
        <v>0.1666666667</v>
      </c>
      <c r="H379" s="4">
        <f>A!$B$3 * 3</f>
        <v>224.9868</v>
      </c>
      <c r="I379" s="4">
        <f>A!$B$2*E379</f>
        <v>0</v>
      </c>
    </row>
    <row r="380">
      <c r="A380" s="37" t="s">
        <v>132</v>
      </c>
      <c r="B380" s="9">
        <f>B379+F379*(D379*I379-(A!$B$4*(G379+B379/H379)^(1/2)))</f>
        <v>16.4739147</v>
      </c>
      <c r="C380" s="37" t="s">
        <v>133</v>
      </c>
      <c r="D380" s="36">
        <f>D379+(F379*B379*(A!$B$8-D379)/(A!$B$12*A!$B$10))</f>
        <v>0.6929491708</v>
      </c>
      <c r="E380" s="5">
        <v>0.0</v>
      </c>
      <c r="F380" s="46">
        <f t="shared" si="11"/>
        <v>0.1</v>
      </c>
      <c r="G380" s="40">
        <f t="shared" si="12"/>
        <v>0.1666666667</v>
      </c>
      <c r="H380" s="4">
        <f>A!$B$3 * 3</f>
        <v>224.9868</v>
      </c>
      <c r="I380" s="4">
        <f>A!$B$2*E380</f>
        <v>0</v>
      </c>
    </row>
    <row r="381">
      <c r="A381" s="37" t="s">
        <v>134</v>
      </c>
      <c r="B381" s="9">
        <f>B380+F380*(D380*I380-(A!$B$4*(G380+B380/H380)^(1/2)))</f>
        <v>16.0820875</v>
      </c>
      <c r="C381" s="37" t="s">
        <v>135</v>
      </c>
      <c r="D381" s="36">
        <f>D380+(F380*B380*(A!$B$8-D380)/(A!$B$12*A!$B$10))</f>
        <v>0.698430231</v>
      </c>
      <c r="E381" s="5">
        <v>0.0</v>
      </c>
      <c r="F381" s="46">
        <f t="shared" si="11"/>
        <v>0.1</v>
      </c>
      <c r="G381" s="40">
        <f t="shared" si="12"/>
        <v>0.1666666667</v>
      </c>
      <c r="H381" s="4">
        <f>A!$B$3 * 3</f>
        <v>224.9868</v>
      </c>
      <c r="I381" s="4">
        <f>A!$B$2*E381</f>
        <v>0</v>
      </c>
    </row>
    <row r="382">
      <c r="A382" s="37" t="s">
        <v>136</v>
      </c>
      <c r="B382" s="9">
        <f>B381+F381*(D381*I381-(A!$B$4*(G381+B381/H381)^(1/2)))</f>
        <v>15.69168521</v>
      </c>
      <c r="C382" s="37" t="s">
        <v>137</v>
      </c>
      <c r="D382" s="36">
        <f>D381+(F381*B381*(A!$B$8-D381)/(A!$B$12*A!$B$10))</f>
        <v>0.703639282</v>
      </c>
      <c r="E382" s="5">
        <v>0.0</v>
      </c>
      <c r="F382" s="46">
        <f t="shared" si="11"/>
        <v>0.1</v>
      </c>
      <c r="G382" s="40">
        <f t="shared" si="12"/>
        <v>0.1666666667</v>
      </c>
      <c r="H382" s="4">
        <f>A!$B$3 * 3</f>
        <v>224.9868</v>
      </c>
      <c r="I382" s="4">
        <f>A!$B$2*E382</f>
        <v>0</v>
      </c>
    </row>
    <row r="383">
      <c r="A383" s="37" t="s">
        <v>138</v>
      </c>
      <c r="B383" s="9">
        <f>B382+F382*(D382*I382-(A!$B$4*(G382+B382/H382)^(1/2)))</f>
        <v>15.30270781</v>
      </c>
      <c r="C383" s="37" t="s">
        <v>139</v>
      </c>
      <c r="D383" s="36">
        <f>D382+(F382*B382*(A!$B$8-D382)/(A!$B$12*A!$B$10))</f>
        <v>0.7085905334</v>
      </c>
      <c r="E383" s="5">
        <v>0.0</v>
      </c>
      <c r="F383" s="46">
        <f t="shared" si="11"/>
        <v>0.1</v>
      </c>
      <c r="G383" s="40">
        <f t="shared" si="12"/>
        <v>0.1666666667</v>
      </c>
      <c r="H383" s="4">
        <f>A!$B$3 * 3</f>
        <v>224.9868</v>
      </c>
      <c r="I383" s="4">
        <f>A!$B$2*E383</f>
        <v>0</v>
      </c>
    </row>
    <row r="384">
      <c r="A384" s="37" t="s">
        <v>140</v>
      </c>
      <c r="B384" s="9">
        <f>B383+F383*(D383*I383-(A!$B$4*(G383+B383/H383)^(1/2)))</f>
        <v>14.91515534</v>
      </c>
      <c r="C384" s="37" t="s">
        <v>141</v>
      </c>
      <c r="D384" s="36">
        <f>D383+(F383*B383*(A!$B$8-D383)/(A!$B$12*A!$B$10))</f>
        <v>0.7132972981</v>
      </c>
      <c r="E384" s="5">
        <v>0.0</v>
      </c>
      <c r="F384" s="46">
        <f t="shared" si="11"/>
        <v>0.1</v>
      </c>
      <c r="G384" s="40">
        <f t="shared" si="12"/>
        <v>0.1666666667</v>
      </c>
      <c r="H384" s="4">
        <f>A!$B$3 * 3</f>
        <v>224.9868</v>
      </c>
      <c r="I384" s="4">
        <f>A!$B$2*E384</f>
        <v>0</v>
      </c>
    </row>
    <row r="385">
      <c r="A385" s="37" t="s">
        <v>142</v>
      </c>
      <c r="B385" s="9">
        <f>B384+F384*(D384*I384-(A!$B$4*(G384+B384/H384)^(1/2)))</f>
        <v>14.52902778</v>
      </c>
      <c r="C385" s="37" t="s">
        <v>143</v>
      </c>
      <c r="D385" s="36">
        <f>D384+(F384*B384*(A!$B$8-D384)/(A!$B$12*A!$B$10))</f>
        <v>0.7177720521</v>
      </c>
      <c r="E385" s="5">
        <v>0.0</v>
      </c>
      <c r="F385" s="46">
        <f t="shared" si="11"/>
        <v>0.1</v>
      </c>
      <c r="G385" s="40">
        <f t="shared" si="12"/>
        <v>0.1666666667</v>
      </c>
      <c r="H385" s="4">
        <f>A!$B$3 * 3</f>
        <v>224.9868</v>
      </c>
      <c r="I385" s="4">
        <f>A!$B$2*E385</f>
        <v>0</v>
      </c>
    </row>
    <row r="386">
      <c r="A386" s="37" t="s">
        <v>144</v>
      </c>
      <c r="B386" s="9">
        <f>B385+F385*(D385*I385-(A!$B$4*(G385+B385/H385)^(1/2)))</f>
        <v>14.14432517</v>
      </c>
      <c r="C386" s="37" t="s">
        <v>145</v>
      </c>
      <c r="D386" s="36">
        <f>D385+(F385*B385*(A!$B$8-D385)/(A!$B$12*A!$B$10))</f>
        <v>0.7220264914</v>
      </c>
      <c r="E386" s="5">
        <v>0.0</v>
      </c>
      <c r="F386" s="46">
        <f t="shared" si="11"/>
        <v>0.1</v>
      </c>
      <c r="G386" s="40">
        <f t="shared" si="12"/>
        <v>0.1666666667</v>
      </c>
      <c r="H386" s="4">
        <f>A!$B$3 * 3</f>
        <v>224.9868</v>
      </c>
      <c r="I386" s="4">
        <f>A!$B$2*E386</f>
        <v>0</v>
      </c>
    </row>
    <row r="387">
      <c r="A387" s="37" t="s">
        <v>146</v>
      </c>
      <c r="B387" s="9">
        <f>B386+F386*(D386*I386-(A!$B$4*(G386+B386/H386)^(1/2)))</f>
        <v>13.76104749</v>
      </c>
      <c r="C387" s="37" t="s">
        <v>147</v>
      </c>
      <c r="D387" s="36">
        <f>D386+(F386*B386*(A!$B$8-D386)/(A!$B$12*A!$B$10))</f>
        <v>0.7260715831</v>
      </c>
      <c r="E387" s="5">
        <v>0.0</v>
      </c>
      <c r="F387" s="46">
        <f t="shared" si="11"/>
        <v>0.1</v>
      </c>
      <c r="G387" s="40">
        <f t="shared" si="12"/>
        <v>0.1666666667</v>
      </c>
      <c r="H387" s="4">
        <f>A!$B$3 * 3</f>
        <v>224.9868</v>
      </c>
      <c r="I387" s="4">
        <f>A!$B$2*E387</f>
        <v>0</v>
      </c>
    </row>
    <row r="388">
      <c r="A388" s="37" t="s">
        <v>148</v>
      </c>
      <c r="B388" s="9">
        <f>B387+F387*(D387*I387-(A!$B$4*(G387+B387/H387)^(1/2)))</f>
        <v>13.37919478</v>
      </c>
      <c r="C388" s="37" t="s">
        <v>149</v>
      </c>
      <c r="D388" s="36">
        <f>D387+(F387*B387*(A!$B$8-D387)/(A!$B$12*A!$B$10))</f>
        <v>0.7299176145</v>
      </c>
      <c r="E388" s="5">
        <v>0.0</v>
      </c>
      <c r="F388" s="46">
        <f t="shared" si="11"/>
        <v>0.1</v>
      </c>
      <c r="G388" s="40">
        <f t="shared" si="12"/>
        <v>0.1666666667</v>
      </c>
      <c r="H388" s="4">
        <f>A!$B$3 * 3</f>
        <v>224.9868</v>
      </c>
      <c r="I388" s="4">
        <f>A!$B$2*E388</f>
        <v>0</v>
      </c>
    </row>
    <row r="389">
      <c r="A389" s="37" t="s">
        <v>150</v>
      </c>
      <c r="B389" s="9">
        <f>B388+F388*(D388*I388-(A!$B$4*(G388+B388/H388)^(1/2)))</f>
        <v>12.99876702</v>
      </c>
      <c r="C389" s="37" t="s">
        <v>151</v>
      </c>
      <c r="D389" s="36">
        <f>D388+(F388*B388*(A!$B$8-D388)/(A!$B$12*A!$B$10))</f>
        <v>0.7335742368</v>
      </c>
      <c r="E389" s="5">
        <v>0.0</v>
      </c>
      <c r="F389" s="46">
        <f t="shared" si="11"/>
        <v>0.1</v>
      </c>
      <c r="G389" s="40">
        <f t="shared" si="12"/>
        <v>0.1666666667</v>
      </c>
      <c r="H389" s="4">
        <f>A!$B$3 * 3</f>
        <v>224.9868</v>
      </c>
      <c r="I389" s="4">
        <f>A!$B$2*E389</f>
        <v>0</v>
      </c>
    </row>
    <row r="390">
      <c r="A390" s="37" t="s">
        <v>152</v>
      </c>
      <c r="B390" s="9">
        <f>B389+F389*(D389*I389-(A!$B$4*(G389+B389/H389)^(1/2)))</f>
        <v>12.61976424</v>
      </c>
      <c r="C390" s="37" t="s">
        <v>153</v>
      </c>
      <c r="D390" s="36">
        <f>D389+(F389*B389*(A!$B$8-D389)/(A!$B$12*A!$B$10))</f>
        <v>0.7370505068</v>
      </c>
      <c r="E390" s="5">
        <v>0.0</v>
      </c>
      <c r="F390" s="46">
        <f t="shared" si="11"/>
        <v>0.1</v>
      </c>
      <c r="G390" s="40">
        <f t="shared" si="12"/>
        <v>0.1666666667</v>
      </c>
      <c r="H390" s="4">
        <f>A!$B$3 * 3</f>
        <v>224.9868</v>
      </c>
      <c r="I390" s="4">
        <f>A!$B$2*E390</f>
        <v>0</v>
      </c>
    </row>
    <row r="391">
      <c r="A391" s="37" t="s">
        <v>154</v>
      </c>
      <c r="B391" s="9">
        <f>B390+F390*(D390*I390-(A!$B$4*(G390+B390/H390)^(1/2)))</f>
        <v>12.24218645</v>
      </c>
      <c r="C391" s="37" t="s">
        <v>155</v>
      </c>
      <c r="D391" s="36">
        <f>D390+(F390*B390*(A!$B$8-D390)/(A!$B$12*A!$B$10))</f>
        <v>0.7403549253</v>
      </c>
      <c r="E391" s="5">
        <v>0.0</v>
      </c>
      <c r="F391" s="46">
        <f t="shared" si="11"/>
        <v>0.1</v>
      </c>
      <c r="G391" s="40">
        <f t="shared" si="12"/>
        <v>0.1666666667</v>
      </c>
      <c r="H391" s="4">
        <f>A!$B$3 * 3</f>
        <v>224.9868</v>
      </c>
      <c r="I391" s="4">
        <f>A!$B$2*E391</f>
        <v>0</v>
      </c>
    </row>
    <row r="392">
      <c r="A392" s="37" t="s">
        <v>156</v>
      </c>
      <c r="B392" s="9">
        <f>B391+F391*(D391*I391-(A!$B$4*(G391+B391/H391)^(1/2)))</f>
        <v>11.86603365</v>
      </c>
      <c r="C392" s="37" t="s">
        <v>157</v>
      </c>
      <c r="D392" s="36">
        <f>D391+(F391*B391*(A!$B$8-D391)/(A!$B$12*A!$B$10))</f>
        <v>0.7434954723</v>
      </c>
      <c r="E392" s="5">
        <v>0.0</v>
      </c>
      <c r="F392" s="46">
        <f t="shared" si="11"/>
        <v>0.1</v>
      </c>
      <c r="G392" s="40">
        <f t="shared" si="12"/>
        <v>0.1666666667</v>
      </c>
      <c r="H392" s="4">
        <f>A!$B$3 * 3</f>
        <v>224.9868</v>
      </c>
      <c r="I392" s="4">
        <f>A!$B$2*E392</f>
        <v>0</v>
      </c>
    </row>
    <row r="393">
      <c r="A393" s="37" t="s">
        <v>158</v>
      </c>
      <c r="B393" s="9">
        <f>B392+F392*(D392*I392-(A!$B$4*(G392+B392/H392)^(1/2)))</f>
        <v>11.49130585</v>
      </c>
      <c r="C393" s="37" t="s">
        <v>159</v>
      </c>
      <c r="D393" s="36">
        <f>D392+(F392*B392*(A!$B$8-D392)/(A!$B$12*A!$B$10))</f>
        <v>0.7464796403</v>
      </c>
      <c r="E393" s="5">
        <v>0.0</v>
      </c>
      <c r="F393" s="46">
        <f t="shared" si="11"/>
        <v>0.1</v>
      </c>
      <c r="G393" s="40">
        <f t="shared" si="12"/>
        <v>0.1666666667</v>
      </c>
      <c r="H393" s="4">
        <f>A!$B$3 * 3</f>
        <v>224.9868</v>
      </c>
      <c r="I393" s="4">
        <f>A!$B$2*E393</f>
        <v>0</v>
      </c>
    </row>
    <row r="394">
      <c r="A394" s="37" t="s">
        <v>160</v>
      </c>
      <c r="B394" s="9">
        <f>B393+F393*(D393*I393-(A!$B$4*(G393+B393/H393)^(1/2)))</f>
        <v>11.11800307</v>
      </c>
      <c r="C394" s="37" t="s">
        <v>161</v>
      </c>
      <c r="D394" s="36">
        <f>D393+(F393*B393*(A!$B$8-D393)/(A!$B$12*A!$B$10))</f>
        <v>0.7493144646</v>
      </c>
      <c r="E394" s="5">
        <v>0.0</v>
      </c>
      <c r="F394" s="46">
        <f t="shared" si="11"/>
        <v>0.1</v>
      </c>
      <c r="G394" s="40">
        <f t="shared" si="12"/>
        <v>0.1666666667</v>
      </c>
      <c r="H394" s="4">
        <f>A!$B$3 * 3</f>
        <v>224.9868</v>
      </c>
      <c r="I394" s="4">
        <f>A!$B$2*E394</f>
        <v>0</v>
      </c>
    </row>
    <row r="395">
      <c r="A395" s="37" t="s">
        <v>162</v>
      </c>
      <c r="B395" s="9">
        <f>B394+F394*(D394*I394-(A!$B$4*(G394+B394/H394)^(1/2)))</f>
        <v>10.74612532</v>
      </c>
      <c r="C395" s="37" t="s">
        <v>163</v>
      </c>
      <c r="D395" s="36">
        <f>D394+(F394*B394*(A!$B$8-D394)/(A!$B$12*A!$B$10))</f>
        <v>0.7520065519</v>
      </c>
      <c r="E395" s="5">
        <v>0.0</v>
      </c>
      <c r="F395" s="46">
        <f t="shared" si="11"/>
        <v>0.1</v>
      </c>
      <c r="G395" s="40">
        <f t="shared" si="12"/>
        <v>0.1666666667</v>
      </c>
      <c r="H395" s="4">
        <f>A!$B$3 * 3</f>
        <v>224.9868</v>
      </c>
      <c r="I395" s="4">
        <f>A!$B$2*E395</f>
        <v>0</v>
      </c>
    </row>
    <row r="396">
      <c r="A396" s="37" t="s">
        <v>164</v>
      </c>
      <c r="B396" s="9">
        <f>B395+F395*(D395*I395-(A!$B$4*(G395+B395/H395)^(1/2)))</f>
        <v>10.3756726</v>
      </c>
      <c r="C396" s="37" t="s">
        <v>165</v>
      </c>
      <c r="D396" s="36">
        <f>D395+(F395*B395*(A!$B$8-D395)/(A!$B$12*A!$B$10))</f>
        <v>0.7545621066</v>
      </c>
      <c r="E396" s="5">
        <v>0.0</v>
      </c>
      <c r="F396" s="46">
        <f t="shared" si="11"/>
        <v>0.1</v>
      </c>
      <c r="G396" s="40">
        <f t="shared" si="12"/>
        <v>0.1666666667</v>
      </c>
      <c r="H396" s="4">
        <f>A!$B$3 * 3</f>
        <v>224.9868</v>
      </c>
      <c r="I396" s="4">
        <f>A!$B$2*E396</f>
        <v>0</v>
      </c>
    </row>
    <row r="397">
      <c r="A397" s="37" t="s">
        <v>166</v>
      </c>
      <c r="B397" s="9">
        <f>B396+F396*(D396*I396-(A!$B$4*(G396+B396/H396)^(1/2)))</f>
        <v>10.00664493</v>
      </c>
      <c r="C397" s="37" t="s">
        <v>167</v>
      </c>
      <c r="D397" s="36">
        <f>D396+(F396*B396*(A!$B$8-D396)/(A!$B$12*A!$B$10))</f>
        <v>0.7569869551</v>
      </c>
      <c r="E397" s="5">
        <v>0.0</v>
      </c>
      <c r="F397" s="46">
        <f t="shared" si="11"/>
        <v>0.1</v>
      </c>
      <c r="G397" s="40">
        <f t="shared" si="12"/>
        <v>0.1666666667</v>
      </c>
      <c r="H397" s="4">
        <f>A!$B$3 * 3</f>
        <v>224.9868</v>
      </c>
      <c r="I397" s="4">
        <f>A!$B$2*E397</f>
        <v>0</v>
      </c>
    </row>
    <row r="398">
      <c r="A398" s="37" t="s">
        <v>168</v>
      </c>
      <c r="B398" s="9">
        <f>B397+F397*(D397*I397-(A!$B$4*(G397+B397/H397)^(1/2)))</f>
        <v>9.639042315</v>
      </c>
      <c r="C398" s="37" t="s">
        <v>169</v>
      </c>
      <c r="D398" s="36">
        <f>D397+(F397*B397*(A!$B$8-D397)/(A!$B$12*A!$B$10))</f>
        <v>0.759286569</v>
      </c>
      <c r="E398" s="5">
        <v>0.0</v>
      </c>
      <c r="F398" s="46">
        <f t="shared" si="11"/>
        <v>0.1</v>
      </c>
      <c r="G398" s="40">
        <f t="shared" si="12"/>
        <v>0.1666666667</v>
      </c>
      <c r="H398" s="4">
        <f>A!$B$3 * 3</f>
        <v>224.9868</v>
      </c>
      <c r="I398" s="4">
        <f>A!$B$2*E398</f>
        <v>0</v>
      </c>
    </row>
    <row r="399">
      <c r="A399" s="37" t="s">
        <v>170</v>
      </c>
      <c r="B399" s="9">
        <f>B398+F398*(D398*I398-(A!$B$4*(G398+B398/H398)^(1/2)))</f>
        <v>9.272864768</v>
      </c>
      <c r="C399" s="37" t="s">
        <v>171</v>
      </c>
      <c r="D399" s="36">
        <f>D398+(F398*B398*(A!$B$8-D398)/(A!$B$12*A!$B$10))</f>
        <v>0.7614660859</v>
      </c>
      <c r="E399" s="5">
        <v>0.0</v>
      </c>
      <c r="F399" s="46">
        <f t="shared" si="11"/>
        <v>0.1</v>
      </c>
      <c r="G399" s="40">
        <f t="shared" si="12"/>
        <v>0.1666666667</v>
      </c>
      <c r="H399" s="4">
        <f>A!$B$3 * 3</f>
        <v>224.9868</v>
      </c>
      <c r="I399" s="4">
        <f>A!$B$2*E399</f>
        <v>0</v>
      </c>
    </row>
    <row r="400">
      <c r="A400" s="37" t="s">
        <v>172</v>
      </c>
      <c r="B400" s="9">
        <f>B399+F399*(D399*I399-(A!$B$4*(G399+B399/H399)^(1/2)))</f>
        <v>8.9081123</v>
      </c>
      <c r="C400" s="37" t="s">
        <v>173</v>
      </c>
      <c r="D400" s="36">
        <f>D399+(F399*B399*(A!$B$8-D399)/(A!$B$12*A!$B$10))</f>
        <v>0.7635303288</v>
      </c>
      <c r="E400" s="5">
        <v>0.0</v>
      </c>
      <c r="F400" s="46">
        <f t="shared" si="11"/>
        <v>0.1</v>
      </c>
      <c r="G400" s="40">
        <f t="shared" si="12"/>
        <v>0.1666666667</v>
      </c>
      <c r="H400" s="4">
        <f>A!$B$3 * 3</f>
        <v>224.9868</v>
      </c>
      <c r="I400" s="4">
        <f>A!$B$2*E400</f>
        <v>0</v>
      </c>
    </row>
    <row r="401">
      <c r="A401" s="37" t="s">
        <v>174</v>
      </c>
      <c r="B401" s="9">
        <f>B400+F400*(D400*I400-(A!$B$4*(G400+B400/H400)^(1/2)))</f>
        <v>8.544784922</v>
      </c>
      <c r="C401" s="37" t="s">
        <v>175</v>
      </c>
      <c r="D401" s="36">
        <f>D400+(F400*B400*(A!$B$8-D400)/(A!$B$12*A!$B$10))</f>
        <v>0.7654838252</v>
      </c>
      <c r="E401" s="5">
        <v>0.0</v>
      </c>
      <c r="F401" s="46">
        <f t="shared" si="11"/>
        <v>0.1</v>
      </c>
      <c r="G401" s="40">
        <f t="shared" si="12"/>
        <v>0.1666666667</v>
      </c>
      <c r="H401" s="4">
        <f>A!$B$3 * 3</f>
        <v>224.9868</v>
      </c>
      <c r="I401" s="4">
        <f>A!$B$2*E401</f>
        <v>0</v>
      </c>
    </row>
    <row r="402">
      <c r="A402" s="37" t="s">
        <v>176</v>
      </c>
      <c r="B402" s="9">
        <f>B401+F401*(D401*I401-(A!$B$4*(G401+B401/H401)^(1/2)))</f>
        <v>8.182882644</v>
      </c>
      <c r="C402" s="37" t="s">
        <v>177</v>
      </c>
      <c r="D402" s="36">
        <f>D401+(F401*B401*(A!$B$8-D401)/(A!$B$12*A!$B$10))</f>
        <v>0.7673308233</v>
      </c>
      <c r="E402" s="5">
        <v>0.0</v>
      </c>
      <c r="F402" s="46">
        <f t="shared" si="11"/>
        <v>0.1</v>
      </c>
      <c r="G402" s="40">
        <f t="shared" si="12"/>
        <v>0.1666666667</v>
      </c>
      <c r="H402" s="4">
        <f>A!$B$3 * 3</f>
        <v>224.9868</v>
      </c>
      <c r="I402" s="4">
        <f>A!$B$2*E402</f>
        <v>0</v>
      </c>
    </row>
    <row r="403">
      <c r="A403" s="37" t="s">
        <v>178</v>
      </c>
      <c r="B403" s="9">
        <f>B402+F402*(D402*I402-(A!$B$4*(G402+B402/H402)^(1/2)))</f>
        <v>7.822405478</v>
      </c>
      <c r="C403" s="37" t="s">
        <v>179</v>
      </c>
      <c r="D403" s="36">
        <f>D402+(F402*B402*(A!$B$8-D402)/(A!$B$12*A!$B$10))</f>
        <v>0.7690753079</v>
      </c>
      <c r="E403" s="5">
        <v>0.0</v>
      </c>
      <c r="F403" s="46">
        <f t="shared" si="11"/>
        <v>0.1</v>
      </c>
      <c r="G403" s="40">
        <f t="shared" si="12"/>
        <v>0.1666666667</v>
      </c>
      <c r="H403" s="4">
        <f>A!$B$3 * 3</f>
        <v>224.9868</v>
      </c>
      <c r="I403" s="4">
        <f>A!$B$2*E403</f>
        <v>0</v>
      </c>
    </row>
    <row r="404">
      <c r="A404" s="37" t="s">
        <v>180</v>
      </c>
      <c r="B404" s="9">
        <f>B403+F403*(D403*I403-(A!$B$4*(G403+B403/H403)^(1/2)))</f>
        <v>7.463353435</v>
      </c>
      <c r="C404" s="37" t="s">
        <v>181</v>
      </c>
      <c r="D404" s="36">
        <f>D403+(F403*B403*(A!$B$8-D403)/(A!$B$12*A!$B$10))</f>
        <v>0.7707210155</v>
      </c>
      <c r="E404" s="5">
        <v>0.0</v>
      </c>
      <c r="F404" s="46">
        <f t="shared" si="11"/>
        <v>0.1</v>
      </c>
      <c r="G404" s="40">
        <f t="shared" si="12"/>
        <v>0.1666666667</v>
      </c>
      <c r="H404" s="4">
        <f>A!$B$3 * 3</f>
        <v>224.9868</v>
      </c>
      <c r="I404" s="4">
        <f>A!$B$2*E404</f>
        <v>0</v>
      </c>
    </row>
    <row r="405">
      <c r="A405" s="37" t="s">
        <v>182</v>
      </c>
      <c r="B405" s="9">
        <f>B404+F404*(D404*I404-(A!$B$4*(G404+B404/H404)^(1/2)))</f>
        <v>7.105726525</v>
      </c>
      <c r="C405" s="37" t="s">
        <v>183</v>
      </c>
      <c r="D405" s="36">
        <f>D404+(F404*B404*(A!$B$8-D404)/(A!$B$12*A!$B$10))</f>
        <v>0.7722714475</v>
      </c>
      <c r="E405" s="5">
        <v>0.0</v>
      </c>
      <c r="F405" s="46">
        <f t="shared" si="11"/>
        <v>0.1</v>
      </c>
      <c r="G405" s="40">
        <f t="shared" si="12"/>
        <v>0.1666666667</v>
      </c>
      <c r="H405" s="4">
        <f>A!$B$3 * 3</f>
        <v>224.9868</v>
      </c>
      <c r="I405" s="4">
        <f>A!$B$2*E405</f>
        <v>0</v>
      </c>
    </row>
    <row r="406">
      <c r="A406" s="37" t="s">
        <v>184</v>
      </c>
      <c r="B406" s="9">
        <f>B405+F405*(D405*I405-(A!$B$4*(G405+B405/H405)^(1/2)))</f>
        <v>6.749524761</v>
      </c>
      <c r="C406" s="37" t="s">
        <v>185</v>
      </c>
      <c r="D406" s="36">
        <f>D405+(F405*B405*(A!$B$8-D405)/(A!$B$12*A!$B$10))</f>
        <v>0.7737298831</v>
      </c>
      <c r="E406" s="5">
        <v>0.0</v>
      </c>
      <c r="F406" s="46">
        <f t="shared" si="11"/>
        <v>0.1</v>
      </c>
      <c r="G406" s="40">
        <f t="shared" si="12"/>
        <v>0.1666666667</v>
      </c>
      <c r="H406" s="4">
        <f>A!$B$3 * 3</f>
        <v>224.9868</v>
      </c>
      <c r="I406" s="4">
        <f>A!$B$2*E406</f>
        <v>0</v>
      </c>
    </row>
    <row r="407">
      <c r="A407" s="37" t="s">
        <v>186</v>
      </c>
      <c r="B407" s="9">
        <f>B406+F406*(D406*I406-(A!$B$4*(G406+B406/H406)^(1/2)))</f>
        <v>6.394748153</v>
      </c>
      <c r="C407" s="37" t="s">
        <v>187</v>
      </c>
      <c r="D407" s="36">
        <f>D406+(F406*B406*(A!$B$8-D406)/(A!$B$12*A!$B$10))</f>
        <v>0.7750993911</v>
      </c>
      <c r="E407" s="5">
        <v>0.0</v>
      </c>
      <c r="F407" s="46">
        <f t="shared" si="11"/>
        <v>0.1</v>
      </c>
      <c r="G407" s="40">
        <f t="shared" si="12"/>
        <v>0.1666666667</v>
      </c>
      <c r="H407" s="4">
        <f>A!$B$3 * 3</f>
        <v>224.9868</v>
      </c>
      <c r="I407" s="4">
        <f>A!$B$2*E407</f>
        <v>0</v>
      </c>
    </row>
    <row r="408">
      <c r="A408" s="37" t="s">
        <v>188</v>
      </c>
      <c r="B408" s="9">
        <f>B407+F407*(D407*I407-(A!$B$4*(G407+B407/H407)^(1/2)))</f>
        <v>6.041396714</v>
      </c>
      <c r="C408" s="37" t="s">
        <v>189</v>
      </c>
      <c r="D408" s="36">
        <f>D407+(F407*B407*(A!$B$8-D407)/(A!$B$12*A!$B$10))</f>
        <v>0.7763828406</v>
      </c>
      <c r="E408" s="5">
        <v>0.0</v>
      </c>
      <c r="F408" s="46">
        <f t="shared" si="11"/>
        <v>0.1</v>
      </c>
      <c r="G408" s="40">
        <f t="shared" si="12"/>
        <v>0.1666666667</v>
      </c>
      <c r="H408" s="4">
        <f>A!$B$3 * 3</f>
        <v>224.9868</v>
      </c>
      <c r="I408" s="4">
        <f>A!$B$2*E408</f>
        <v>0</v>
      </c>
    </row>
    <row r="409">
      <c r="A409" s="37" t="s">
        <v>190</v>
      </c>
      <c r="B409" s="9">
        <f>B408+F408*(D408*I408-(A!$B$4*(G408+B408/H408)^(1/2)))</f>
        <v>5.689470454</v>
      </c>
      <c r="C409" s="37" t="s">
        <v>191</v>
      </c>
      <c r="D409" s="36">
        <f>D408+(F408*B408*(A!$B$8-D408)/(A!$B$12*A!$B$10))</f>
        <v>0.7775829115</v>
      </c>
      <c r="E409" s="5">
        <v>0.0</v>
      </c>
      <c r="F409" s="46">
        <f t="shared" si="11"/>
        <v>0.1</v>
      </c>
      <c r="G409" s="40">
        <f t="shared" si="12"/>
        <v>0.1666666667</v>
      </c>
      <c r="H409" s="4">
        <f>A!$B$3 * 3</f>
        <v>224.9868</v>
      </c>
      <c r="I409" s="4">
        <f>A!$B$2*E409</f>
        <v>0</v>
      </c>
    </row>
    <row r="410">
      <c r="A410" s="37" t="s">
        <v>192</v>
      </c>
      <c r="B410" s="9">
        <f>B409+F409*(D409*I409-(A!$B$4*(G409+B409/H409)^(1/2)))</f>
        <v>5.338969386</v>
      </c>
      <c r="C410" s="37" t="s">
        <v>193</v>
      </c>
      <c r="D410" s="36">
        <f>D409+(F409*B409*(A!$B$8-D409)/(A!$B$12*A!$B$10))</f>
        <v>0.7787021037</v>
      </c>
      <c r="E410" s="5">
        <v>0.0</v>
      </c>
      <c r="F410" s="46">
        <f t="shared" si="11"/>
        <v>0.1</v>
      </c>
      <c r="G410" s="40">
        <f t="shared" si="12"/>
        <v>0.1666666667</v>
      </c>
      <c r="H410" s="4">
        <f>A!$B$3 * 3</f>
        <v>224.9868</v>
      </c>
      <c r="I410" s="4">
        <f>A!$B$2*E410</f>
        <v>0</v>
      </c>
    </row>
    <row r="411">
      <c r="A411" s="37" t="s">
        <v>194</v>
      </c>
      <c r="B411" s="9">
        <f>B410+F410*(D410*I410-(A!$B$4*(G410+B410/H410)^(1/2)))</f>
        <v>4.989893521</v>
      </c>
      <c r="C411" s="37" t="s">
        <v>195</v>
      </c>
      <c r="D411" s="36">
        <f>D410+(F410*B410*(A!$B$8-D410)/(A!$B$12*A!$B$10))</f>
        <v>0.779742746</v>
      </c>
      <c r="E411" s="5">
        <v>0.0</v>
      </c>
      <c r="F411" s="46">
        <f t="shared" si="11"/>
        <v>0.1</v>
      </c>
      <c r="G411" s="40">
        <f t="shared" si="12"/>
        <v>0.1666666667</v>
      </c>
      <c r="H411" s="4">
        <f>A!$B$3 * 3</f>
        <v>224.9868</v>
      </c>
      <c r="I411" s="4">
        <f>A!$B$2*E411</f>
        <v>0</v>
      </c>
    </row>
    <row r="412">
      <c r="A412" s="37" t="s">
        <v>196</v>
      </c>
      <c r="B412" s="9">
        <f>B411+F411*(D411*I411-(A!$B$4*(G411+B411/H411)^(1/2)))</f>
        <v>4.642242872</v>
      </c>
      <c r="C412" s="37" t="s">
        <v>197</v>
      </c>
      <c r="D412" s="36">
        <f>D411+(F411*B411*(A!$B$8-D411)/(A!$B$12*A!$B$10))</f>
        <v>0.7807070042</v>
      </c>
      <c r="E412" s="5">
        <v>0.0</v>
      </c>
      <c r="F412" s="46">
        <f t="shared" si="11"/>
        <v>0.1</v>
      </c>
      <c r="G412" s="40">
        <f t="shared" si="12"/>
        <v>0.1666666667</v>
      </c>
      <c r="H412" s="4">
        <f>A!$B$3 * 3</f>
        <v>224.9868</v>
      </c>
      <c r="I412" s="4">
        <f>A!$B$2*E412</f>
        <v>0</v>
      </c>
    </row>
    <row r="413">
      <c r="A413" s="37" t="s">
        <v>198</v>
      </c>
      <c r="B413" s="9">
        <f>B412+F412*(D412*I412-(A!$B$4*(G412+B412/H412)^(1/2)))</f>
        <v>4.296017449</v>
      </c>
      <c r="C413" s="37" t="s">
        <v>199</v>
      </c>
      <c r="D413" s="36">
        <f>D412+(F412*B412*(A!$B$8-D412)/(A!$B$12*A!$B$10))</f>
        <v>0.7815968886</v>
      </c>
      <c r="E413" s="5">
        <v>0.0</v>
      </c>
      <c r="F413" s="46">
        <f t="shared" si="11"/>
        <v>0.1</v>
      </c>
      <c r="G413" s="40">
        <f t="shared" si="12"/>
        <v>0.1666666667</v>
      </c>
      <c r="H413" s="4">
        <f>A!$B$3 * 3</f>
        <v>224.9868</v>
      </c>
      <c r="I413" s="4">
        <f>A!$B$2*E413</f>
        <v>0</v>
      </c>
    </row>
    <row r="414">
      <c r="A414" s="37" t="s">
        <v>200</v>
      </c>
      <c r="B414" s="9">
        <f>B413+F413*(D413*I413-(A!$B$4*(G413+B413/H413)^(1/2)))</f>
        <v>3.951217265</v>
      </c>
      <c r="C414" s="37" t="s">
        <v>201</v>
      </c>
      <c r="D414" s="36">
        <f>D413+(F413*B413*(A!$B$8-D413)/(A!$B$12*A!$B$10))</f>
        <v>0.7824142609</v>
      </c>
      <c r="E414" s="5">
        <v>0.0</v>
      </c>
      <c r="F414" s="46">
        <f t="shared" si="11"/>
        <v>0.1</v>
      </c>
      <c r="G414" s="40">
        <f t="shared" si="12"/>
        <v>0.1666666667</v>
      </c>
      <c r="H414" s="4">
        <f>A!$B$3 * 3</f>
        <v>224.9868</v>
      </c>
      <c r="I414" s="4">
        <f>A!$B$2*E414</f>
        <v>0</v>
      </c>
    </row>
    <row r="415">
      <c r="A415" s="37" t="s">
        <v>202</v>
      </c>
      <c r="B415" s="9">
        <f>B414+F414*(D414*I414-(A!$B$4*(G414+B414/H414)^(1/2)))</f>
        <v>3.607842333</v>
      </c>
      <c r="C415" s="37" t="s">
        <v>203</v>
      </c>
      <c r="D415" s="36">
        <f>D414+(F414*B414*(A!$B$8-D414)/(A!$B$12*A!$B$10))</f>
        <v>0.7831608409</v>
      </c>
      <c r="E415" s="5">
        <v>0.0</v>
      </c>
      <c r="F415" s="46">
        <f t="shared" si="11"/>
        <v>0.1</v>
      </c>
      <c r="G415" s="40">
        <f t="shared" si="12"/>
        <v>0.1666666667</v>
      </c>
      <c r="H415" s="4">
        <f>A!$B$3 * 3</f>
        <v>224.9868</v>
      </c>
      <c r="I415" s="4">
        <f>A!$B$2*E415</f>
        <v>0</v>
      </c>
    </row>
    <row r="416">
      <c r="A416" s="37" t="s">
        <v>204</v>
      </c>
      <c r="B416" s="9">
        <f>B415+F415*(D415*I415-(A!$B$4*(G415+B415/H415)^(1/2)))</f>
        <v>3.265892665</v>
      </c>
      <c r="C416" s="37" t="s">
        <v>205</v>
      </c>
      <c r="D416" s="36">
        <f>D415+(F415*B415*(A!$B$8-D415)/(A!$B$12*A!$B$10))</f>
        <v>0.7838382122</v>
      </c>
      <c r="E416" s="5">
        <v>0.0</v>
      </c>
      <c r="F416" s="46">
        <f t="shared" si="11"/>
        <v>0.1</v>
      </c>
      <c r="G416" s="40">
        <f t="shared" si="12"/>
        <v>0.1666666667</v>
      </c>
      <c r="H416" s="4">
        <f>A!$B$3 * 3</f>
        <v>224.9868</v>
      </c>
      <c r="I416" s="4">
        <f>A!$B$2*E416</f>
        <v>0</v>
      </c>
    </row>
    <row r="417">
      <c r="A417" s="37" t="s">
        <v>206</v>
      </c>
      <c r="B417" s="9">
        <f>B416+F416*(D416*I416-(A!$B$4*(G416+B416/H416)^(1/2)))</f>
        <v>2.925368272</v>
      </c>
      <c r="C417" s="37" t="s">
        <v>207</v>
      </c>
      <c r="D417" s="36">
        <f>D416+(F416*B416*(A!$B$8-D416)/(A!$B$12*A!$B$10))</f>
        <v>0.7844478276</v>
      </c>
      <c r="E417" s="5">
        <v>0.0</v>
      </c>
      <c r="F417" s="46">
        <f t="shared" si="11"/>
        <v>0.1</v>
      </c>
      <c r="G417" s="40">
        <f t="shared" si="12"/>
        <v>0.1666666667</v>
      </c>
      <c r="H417" s="4">
        <f>A!$B$3 * 3</f>
        <v>224.9868</v>
      </c>
      <c r="I417" s="4">
        <f>A!$B$2*E417</f>
        <v>0</v>
      </c>
    </row>
    <row r="418">
      <c r="A418" s="37" t="s">
        <v>208</v>
      </c>
      <c r="B418" s="9">
        <f>B417+F417*(D417*I417-(A!$B$4*(G417+B417/H417)^(1/2)))</f>
        <v>2.586269168</v>
      </c>
      <c r="C418" s="37" t="s">
        <v>209</v>
      </c>
      <c r="D418" s="36">
        <f>D417+(F417*B417*(A!$B$8-D417)/(A!$B$12*A!$B$10))</f>
        <v>0.7849910147</v>
      </c>
      <c r="E418" s="5">
        <v>0.0</v>
      </c>
      <c r="F418" s="46">
        <f t="shared" si="11"/>
        <v>0.1</v>
      </c>
      <c r="G418" s="40">
        <f t="shared" si="12"/>
        <v>0.1666666667</v>
      </c>
      <c r="H418" s="4">
        <f>A!$B$3 * 3</f>
        <v>224.9868</v>
      </c>
      <c r="I418" s="4">
        <f>A!$B$2*E418</f>
        <v>0</v>
      </c>
    </row>
    <row r="419">
      <c r="A419" s="37" t="s">
        <v>210</v>
      </c>
      <c r="B419" s="9">
        <f>B418+F418*(D418*I418-(A!$B$4*(G418+B418/H418)^(1/2)))</f>
        <v>2.248595365</v>
      </c>
      <c r="C419" s="37" t="s">
        <v>211</v>
      </c>
      <c r="D419" s="36">
        <f>D418+(F418*B418*(A!$B$8-D418)/(A!$B$12*A!$B$10))</f>
        <v>0.7854689799</v>
      </c>
      <c r="E419" s="5">
        <v>0.0</v>
      </c>
      <c r="F419" s="46">
        <f t="shared" si="11"/>
        <v>0.1</v>
      </c>
      <c r="G419" s="40">
        <f t="shared" si="12"/>
        <v>0.1666666667</v>
      </c>
      <c r="H419" s="4">
        <f>A!$B$3 * 3</f>
        <v>224.9868</v>
      </c>
      <c r="I419" s="4">
        <f>A!$B$2*E419</f>
        <v>0</v>
      </c>
    </row>
    <row r="420">
      <c r="A420" s="37" t="s">
        <v>212</v>
      </c>
      <c r="B420" s="9">
        <f>B419+F419*(D419*I419-(A!$B$4*(G419+B419/H419)^(1/2)))</f>
        <v>1.912346876</v>
      </c>
      <c r="C420" s="37" t="s">
        <v>213</v>
      </c>
      <c r="D420" s="36">
        <f>D419+(F419*B419*(A!$B$8-D419)/(A!$B$12*A!$B$10))</f>
        <v>0.785882813</v>
      </c>
      <c r="E420" s="5">
        <v>0.0</v>
      </c>
      <c r="F420" s="46">
        <f t="shared" si="11"/>
        <v>0.1</v>
      </c>
      <c r="G420" s="40">
        <f t="shared" si="12"/>
        <v>0.1666666667</v>
      </c>
      <c r="H420" s="4">
        <f>A!$B$3 * 3</f>
        <v>224.9868</v>
      </c>
      <c r="I420" s="4">
        <f>A!$B$2*E420</f>
        <v>0</v>
      </c>
    </row>
    <row r="421">
      <c r="A421" s="37" t="s">
        <v>214</v>
      </c>
      <c r="B421" s="9">
        <f>B420+F420*(D420*I420-(A!$B$4*(G420+B420/H420)^(1/2)))</f>
        <v>1.577523713</v>
      </c>
      <c r="C421" s="37" t="s">
        <v>215</v>
      </c>
      <c r="D421" s="36">
        <f>D420+(F420*B420*(A!$B$8-D420)/(A!$B$12*A!$B$10))</f>
        <v>0.786233491</v>
      </c>
      <c r="E421" s="5">
        <v>0.0</v>
      </c>
      <c r="F421" s="46">
        <f t="shared" si="11"/>
        <v>0.1</v>
      </c>
      <c r="G421" s="40">
        <f t="shared" si="12"/>
        <v>0.1666666667</v>
      </c>
      <c r="H421" s="4">
        <f>A!$B$3 * 3</f>
        <v>224.9868</v>
      </c>
      <c r="I421" s="4">
        <f>A!$B$2*E421</f>
        <v>0</v>
      </c>
    </row>
    <row r="422">
      <c r="A422" s="37" t="s">
        <v>216</v>
      </c>
      <c r="B422" s="9">
        <f>B421+F421*(D421*I421-(A!$B$4*(G421+B421/H421)^(1/2)))</f>
        <v>1.24412589</v>
      </c>
      <c r="C422" s="37" t="s">
        <v>217</v>
      </c>
      <c r="D422" s="36">
        <f>D421+(F421*B421*(A!$B$8-D421)/(A!$B$12*A!$B$10))</f>
        <v>0.7865218816</v>
      </c>
      <c r="E422" s="5">
        <v>0.0</v>
      </c>
      <c r="F422" s="46">
        <f t="shared" si="11"/>
        <v>0.1</v>
      </c>
      <c r="G422" s="40">
        <f t="shared" si="12"/>
        <v>0.1666666667</v>
      </c>
      <c r="H422" s="4">
        <f>A!$B$3 * 3</f>
        <v>224.9868</v>
      </c>
      <c r="I422" s="4">
        <f>A!$B$2*E422</f>
        <v>0</v>
      </c>
    </row>
    <row r="423">
      <c r="A423" s="37" t="s">
        <v>218</v>
      </c>
      <c r="B423" s="9">
        <f>B422+F422*(D422*I422-(A!$B$4*(G422+B422/H422)^(1/2)))</f>
        <v>0.9121534192</v>
      </c>
      <c r="C423" s="37" t="s">
        <v>219</v>
      </c>
      <c r="D423" s="36">
        <f>D422+(F422*B422*(A!$B$8-D422)/(A!$B$12*A!$B$10))</f>
        <v>0.7867487465</v>
      </c>
      <c r="E423" s="5">
        <v>0.0</v>
      </c>
      <c r="F423" s="46">
        <f t="shared" si="11"/>
        <v>0.1</v>
      </c>
      <c r="G423" s="40">
        <f t="shared" si="12"/>
        <v>0.1666666667</v>
      </c>
      <c r="H423" s="4">
        <f>A!$B$3 * 3</f>
        <v>224.9868</v>
      </c>
      <c r="I423" s="4">
        <f>A!$B$2*E423</f>
        <v>0</v>
      </c>
    </row>
    <row r="424">
      <c r="A424" s="37" t="s">
        <v>220</v>
      </c>
      <c r="B424" s="9">
        <f>B423+F423*(D423*I423-(A!$B$4*(G423+B423/H423)^(1/2)))</f>
        <v>0.5816063142</v>
      </c>
      <c r="C424" s="37" t="s">
        <v>221</v>
      </c>
      <c r="D424" s="36">
        <f>D423+(F423*B423*(A!$B$8-D423)/(A!$B$12*A!$B$10))</f>
        <v>0.7869147441</v>
      </c>
      <c r="E424" s="5">
        <v>0.0</v>
      </c>
      <c r="F424" s="46">
        <f t="shared" si="11"/>
        <v>0.1</v>
      </c>
      <c r="G424" s="40">
        <f t="shared" si="12"/>
        <v>0.1666666667</v>
      </c>
      <c r="H424" s="4">
        <f>A!$B$3 * 3</f>
        <v>224.9868</v>
      </c>
      <c r="I424" s="4">
        <f>A!$B$2*E424</f>
        <v>0</v>
      </c>
    </row>
    <row r="425">
      <c r="A425" s="10" t="s">
        <v>222</v>
      </c>
      <c r="B425" s="9">
        <f>B424+F424*(D424*I424-(A!$B$4*(G424+B424/H424)^(1/2)))</f>
        <v>0.2524845881</v>
      </c>
      <c r="C425" s="37" t="s">
        <v>223</v>
      </c>
      <c r="D425" s="36">
        <f>D424+(F424*B424*(A!$B$8-D424)/(A!$B$12*A!$B$10))</f>
        <v>0.7870204321</v>
      </c>
      <c r="E425" s="5">
        <v>0.0</v>
      </c>
      <c r="F425" s="46">
        <f t="shared" si="11"/>
        <v>0.1</v>
      </c>
      <c r="G425" s="40">
        <f t="shared" si="12"/>
        <v>0.1666666667</v>
      </c>
      <c r="H425" s="4">
        <f>A!$B$3 * 3</f>
        <v>224.9868</v>
      </c>
      <c r="I425" s="4">
        <f>A!$B$2*E425</f>
        <v>0</v>
      </c>
    </row>
    <row r="426">
      <c r="A426" s="37" t="s">
        <v>224</v>
      </c>
      <c r="B426" s="9">
        <f>B425+F425*(D425*I425-(A!$B$4*(G425+B425/H425)^(1/2)))</f>
        <v>-0.07521174567</v>
      </c>
      <c r="C426" s="37" t="s">
        <v>225</v>
      </c>
      <c r="D426" s="36">
        <f>D425+(F425*B425*(A!$B$8-D425)/(A!$B$12*A!$B$10))</f>
        <v>0.7870662701</v>
      </c>
      <c r="E426" s="5">
        <v>0.0</v>
      </c>
      <c r="F426" s="46">
        <f t="shared" si="11"/>
        <v>0.1</v>
      </c>
      <c r="G426" s="40">
        <f t="shared" si="12"/>
        <v>0.1666666667</v>
      </c>
      <c r="H426" s="4">
        <f>A!$B$3 * 3</f>
        <v>224.9868</v>
      </c>
      <c r="I426" s="4">
        <f>A!$B$2*E426</f>
        <v>0</v>
      </c>
    </row>
    <row r="427">
      <c r="G427" s="30"/>
    </row>
    <row r="428">
      <c r="G428" s="30"/>
    </row>
    <row r="429">
      <c r="G429" s="30"/>
    </row>
    <row r="430">
      <c r="G430" s="30"/>
    </row>
    <row r="431">
      <c r="G431" s="30"/>
    </row>
    <row r="432">
      <c r="A432" s="24" t="s">
        <v>78</v>
      </c>
      <c r="B432" s="24">
        <v>1.0</v>
      </c>
      <c r="G432" s="30"/>
    </row>
    <row r="433">
      <c r="A433" s="24" t="s">
        <v>79</v>
      </c>
      <c r="B433" s="24">
        <f> 85 / 1000</f>
        <v>0.085</v>
      </c>
      <c r="G433" s="30"/>
    </row>
    <row r="434">
      <c r="G434" s="30"/>
    </row>
    <row r="435">
      <c r="G435" s="30"/>
    </row>
    <row r="436">
      <c r="D436" s="36"/>
      <c r="E436" s="12" t="s">
        <v>92</v>
      </c>
    </row>
    <row r="437">
      <c r="A437" s="37" t="s">
        <v>93</v>
      </c>
      <c r="C437" s="37" t="s">
        <v>94</v>
      </c>
      <c r="D437" s="36"/>
      <c r="E437" s="38" t="s">
        <v>95</v>
      </c>
      <c r="F437" s="39" t="s">
        <v>96</v>
      </c>
      <c r="G437" s="40" t="s">
        <v>97</v>
      </c>
      <c r="H437" s="4" t="s">
        <v>98</v>
      </c>
      <c r="I437" s="4" t="s">
        <v>99</v>
      </c>
      <c r="K437" s="4" t="s">
        <v>90</v>
      </c>
      <c r="L437" s="37" t="s">
        <v>677</v>
      </c>
    </row>
    <row r="438">
      <c r="A438" s="37" t="s">
        <v>102</v>
      </c>
      <c r="B438" s="16">
        <v>0.0</v>
      </c>
      <c r="C438" s="37" t="s">
        <v>103</v>
      </c>
      <c r="D438" s="42">
        <v>0.6</v>
      </c>
      <c r="E438" s="43">
        <f t="shared" ref="E438:E442" si="13">$B$433</f>
        <v>0.085</v>
      </c>
      <c r="F438" s="39">
        <f t="shared" ref="F438:F481" si="14">$B$432/5</f>
        <v>0.2</v>
      </c>
      <c r="G438" s="40">
        <f t="shared" ref="G438:G481" si="15">0.5/3</f>
        <v>0.1666666667</v>
      </c>
      <c r="H438" s="4">
        <f>A!$B$3 * 3</f>
        <v>224.9868</v>
      </c>
      <c r="I438" s="4">
        <f>A!$B$2*E438</f>
        <v>52.41424587</v>
      </c>
      <c r="K438" s="29">
        <f>SUM(F443:F480)</f>
        <v>7.6</v>
      </c>
      <c r="L438" s="42">
        <v>0.6</v>
      </c>
    </row>
    <row r="439">
      <c r="A439" s="37" t="s">
        <v>104</v>
      </c>
      <c r="B439" s="9">
        <f>B438+F438*(D438*I438-(A!$B$4*(G438+B438/H438)^(1/2)))</f>
        <v>5.636512239</v>
      </c>
      <c r="C439" s="37" t="s">
        <v>105</v>
      </c>
      <c r="D439" s="36">
        <f>D438+(F438*B438*(A!$B$8-D438)/(A!$B$12*A!$B$10))</f>
        <v>0.6</v>
      </c>
      <c r="E439" s="43">
        <f t="shared" si="13"/>
        <v>0.085</v>
      </c>
      <c r="F439" s="39">
        <f t="shared" si="14"/>
        <v>0.2</v>
      </c>
      <c r="G439" s="40">
        <f t="shared" si="15"/>
        <v>0.1666666667</v>
      </c>
      <c r="H439" s="4">
        <f>A!$B$3 * 3</f>
        <v>224.9868</v>
      </c>
      <c r="I439" s="4">
        <f>A!$B$2*E439</f>
        <v>52.41424587</v>
      </c>
      <c r="L439" s="4">
        <f>L438+F438*((B438/(A!$B$12*A!$B$10)) * (A!$B$8-D438))</f>
        <v>0.6</v>
      </c>
    </row>
    <row r="440">
      <c r="A440" s="37" t="s">
        <v>106</v>
      </c>
      <c r="B440" s="9">
        <f>B439+F439*(D439*I439-(A!$B$4*(G439+B439/H439)^(1/2)))</f>
        <v>11.22564954</v>
      </c>
      <c r="C440" s="37" t="s">
        <v>107</v>
      </c>
      <c r="D440" s="36">
        <f>D439+(F439*B439*(A!$B$8-D439)/(A!$B$12*A!$B$10))</f>
        <v>0.6054344111</v>
      </c>
      <c r="E440" s="43">
        <f t="shared" si="13"/>
        <v>0.085</v>
      </c>
      <c r="F440" s="39">
        <f t="shared" si="14"/>
        <v>0.2</v>
      </c>
      <c r="G440" s="40">
        <f t="shared" si="15"/>
        <v>0.1666666667</v>
      </c>
      <c r="H440" s="4">
        <f>A!$B$3 * 3</f>
        <v>224.9868</v>
      </c>
      <c r="I440" s="4">
        <f>A!$B$2*E440</f>
        <v>52.41424587</v>
      </c>
      <c r="L440" s="4">
        <f>L439+F439*((B439/(A!$B$12*A!$B$10)) * (A!$B$8-D439))</f>
        <v>0.6054344111</v>
      </c>
    </row>
    <row r="441">
      <c r="A441" s="37" t="s">
        <v>108</v>
      </c>
      <c r="B441" s="9">
        <f>B440+F440*(D440*I440-(A!$B$4*(G440+B440/H440)^(1/2)))</f>
        <v>16.82774868</v>
      </c>
      <c r="C441" s="37" t="s">
        <v>109</v>
      </c>
      <c r="D441" s="36">
        <f>D440+(F440*B440*(A!$B$8-D440)/(A!$B$12*A!$B$10))</f>
        <v>0.616061499</v>
      </c>
      <c r="E441" s="43">
        <f t="shared" si="13"/>
        <v>0.085</v>
      </c>
      <c r="F441" s="39">
        <f t="shared" si="14"/>
        <v>0.2</v>
      </c>
      <c r="G441" s="40">
        <f t="shared" si="15"/>
        <v>0.1666666667</v>
      </c>
      <c r="H441" s="4">
        <f>A!$B$3 * 3</f>
        <v>224.9868</v>
      </c>
      <c r="I441" s="4">
        <f>A!$B$2*E441</f>
        <v>52.41424587</v>
      </c>
      <c r="L441" s="4">
        <f>L440+F440*((B440/(A!$B$12*A!$B$10)) * (A!$B$8-D440))</f>
        <v>0.616061499</v>
      </c>
    </row>
    <row r="442">
      <c r="A442" s="37" t="s">
        <v>110</v>
      </c>
      <c r="B442" s="9">
        <f>B441+F441*(D441*I441-(A!$B$4*(G441+B441/H441)^(1/2)))</f>
        <v>22.49960948</v>
      </c>
      <c r="C442" s="37" t="s">
        <v>111</v>
      </c>
      <c r="D442" s="36">
        <f>D441+(F441*B441*(A!$B$8-D441)/(A!$B$12*A!$B$10))</f>
        <v>0.6314172508</v>
      </c>
      <c r="E442" s="43">
        <f t="shared" si="13"/>
        <v>0.085</v>
      </c>
      <c r="F442" s="39">
        <f t="shared" si="14"/>
        <v>0.2</v>
      </c>
      <c r="G442" s="40">
        <f t="shared" si="15"/>
        <v>0.1666666667</v>
      </c>
      <c r="H442" s="4">
        <f>A!$B$3 * 3</f>
        <v>224.9868</v>
      </c>
      <c r="I442" s="4">
        <f>A!$B$2*E442</f>
        <v>52.41424587</v>
      </c>
      <c r="L442" s="4">
        <f>L441+F441*((B441/(A!$B$12*A!$B$10)) * (A!$B$8-D441))</f>
        <v>0.6314172508</v>
      </c>
    </row>
    <row r="443">
      <c r="A443" s="37" t="s">
        <v>112</v>
      </c>
      <c r="B443" s="44">
        <f>B442+F442*(D442*I442-(A!$B$4*(G442+B442/H442)^(1/2)))</f>
        <v>28.29241843</v>
      </c>
      <c r="C443" s="37" t="s">
        <v>113</v>
      </c>
      <c r="D443" s="36">
        <f>D442+(F442*B442*(A!$B$8-D442)/(A!$B$12*A!$B$10))</f>
        <v>0.6508383531</v>
      </c>
      <c r="E443" s="5">
        <v>0.0</v>
      </c>
      <c r="F443" s="46">
        <f t="shared" si="14"/>
        <v>0.2</v>
      </c>
      <c r="G443" s="40">
        <f t="shared" si="15"/>
        <v>0.1666666667</v>
      </c>
      <c r="H443" s="4">
        <f>A!$B$3 * 3</f>
        <v>224.9868</v>
      </c>
      <c r="I443" s="4">
        <f>A!$B$2*E443</f>
        <v>0</v>
      </c>
      <c r="L443" s="4">
        <f>L442+F442*((B442/(A!$B$12*A!$B$10)) * (A!$B$8-D442))</f>
        <v>0.6508383531</v>
      </c>
    </row>
    <row r="444">
      <c r="A444" s="37" t="s">
        <v>114</v>
      </c>
      <c r="B444" s="9">
        <f>B443+F443*(D443*I443-(A!$B$4*(G443+B443/H443)^(1/2)))</f>
        <v>27.42720724</v>
      </c>
      <c r="C444" s="37" t="s">
        <v>115</v>
      </c>
      <c r="D444" s="36">
        <f>D443+(F443*B443*(A!$B$8-D443)/(A!$B$12*A!$B$10))</f>
        <v>0.6734937694</v>
      </c>
      <c r="E444" s="5">
        <v>0.0</v>
      </c>
      <c r="F444" s="46">
        <f t="shared" si="14"/>
        <v>0.2</v>
      </c>
      <c r="G444" s="40">
        <f t="shared" si="15"/>
        <v>0.1666666667</v>
      </c>
      <c r="H444" s="4">
        <f>A!$B$3 * 3</f>
        <v>224.9868</v>
      </c>
      <c r="I444" s="4">
        <f>A!$B$2*E444</f>
        <v>0</v>
      </c>
      <c r="L444" s="4">
        <f>L443+F443*((B443/(A!$B$12*A!$B$10)) * (A!$B$8-D443))</f>
        <v>0.6734937694</v>
      </c>
    </row>
    <row r="445">
      <c r="A445" s="37" t="s">
        <v>116</v>
      </c>
      <c r="B445" s="9">
        <f>B444+F444*(D444*I444-(A!$B$4*(G444+B444/H444)^(1/2)))</f>
        <v>26.56770411</v>
      </c>
      <c r="C445" s="37" t="s">
        <v>117</v>
      </c>
      <c r="D445" s="36">
        <f>D444+(F444*B444*(A!$B$8-D444)/(A!$B$12*A!$B$10))</f>
        <v>0.6934593766</v>
      </c>
      <c r="E445" s="5">
        <v>0.0</v>
      </c>
      <c r="F445" s="46">
        <f t="shared" si="14"/>
        <v>0.2</v>
      </c>
      <c r="G445" s="40">
        <f t="shared" si="15"/>
        <v>0.1666666667</v>
      </c>
      <c r="H445" s="4">
        <f>A!$B$3 * 3</f>
        <v>224.9868</v>
      </c>
      <c r="I445" s="4">
        <f>A!$B$2*E445</f>
        <v>0</v>
      </c>
      <c r="L445" s="4">
        <f>L444+F444*((B444/(A!$B$12*A!$B$10)) * (A!$B$8-D444))</f>
        <v>0.6934593766</v>
      </c>
    </row>
    <row r="446">
      <c r="A446" s="37" t="s">
        <v>118</v>
      </c>
      <c r="B446" s="9">
        <f>B445+F445*(D445*I445-(A!$B$4*(G445+B445/H445)^(1/2)))</f>
        <v>25.71390915</v>
      </c>
      <c r="C446" s="37" t="s">
        <v>119</v>
      </c>
      <c r="D446" s="36">
        <f>D445+(F445*B445*(A!$B$8-D445)/(A!$B$12*A!$B$10))</f>
        <v>0.7110945725</v>
      </c>
      <c r="E446" s="5">
        <v>0.0</v>
      </c>
      <c r="F446" s="46">
        <f t="shared" si="14"/>
        <v>0.2</v>
      </c>
      <c r="G446" s="40">
        <f t="shared" si="15"/>
        <v>0.1666666667</v>
      </c>
      <c r="H446" s="4">
        <f>A!$B$3 * 3</f>
        <v>224.9868</v>
      </c>
      <c r="I446" s="4">
        <f>A!$B$2*E446</f>
        <v>0</v>
      </c>
      <c r="L446" s="4">
        <f>L445+F445*((B445/(A!$B$12*A!$B$10)) * (A!$B$8-D445))</f>
        <v>0.7110945725</v>
      </c>
    </row>
    <row r="447">
      <c r="A447" s="37" t="s">
        <v>120</v>
      </c>
      <c r="B447" s="9">
        <f>B446+F446*(D446*I446-(A!$B$4*(G446+B446/H446)^(1/2)))</f>
        <v>24.86582249</v>
      </c>
      <c r="C447" s="37" t="s">
        <v>121</v>
      </c>
      <c r="D447" s="36">
        <f>D446+(F446*B446*(A!$B$8-D446)/(A!$B$12*A!$B$10))</f>
        <v>0.7267056659</v>
      </c>
      <c r="E447" s="5">
        <v>0.0</v>
      </c>
      <c r="F447" s="46">
        <f t="shared" si="14"/>
        <v>0.2</v>
      </c>
      <c r="G447" s="40">
        <f t="shared" si="15"/>
        <v>0.1666666667</v>
      </c>
      <c r="H447" s="4">
        <f>A!$B$3 * 3</f>
        <v>224.9868</v>
      </c>
      <c r="I447" s="4">
        <f>A!$B$2*E447</f>
        <v>0</v>
      </c>
      <c r="L447" s="4">
        <f>L446+F446*((B446/(A!$B$12*A!$B$10)) * (A!$B$8-D446))</f>
        <v>0.7267056659</v>
      </c>
    </row>
    <row r="448">
      <c r="A448" s="37" t="s">
        <v>122</v>
      </c>
      <c r="B448" s="9">
        <f>B447+F447*(D447*I447-(A!$B$4*(G447+B447/H447)^(1/2)))</f>
        <v>24.02344427</v>
      </c>
      <c r="C448" s="37" t="s">
        <v>123</v>
      </c>
      <c r="D448" s="36">
        <f>D447+(F447*B447*(A!$B$8-D447)/(A!$B$12*A!$B$10))</f>
        <v>0.740554333</v>
      </c>
      <c r="E448" s="5">
        <v>0.0</v>
      </c>
      <c r="F448" s="46">
        <f t="shared" si="14"/>
        <v>0.2</v>
      </c>
      <c r="G448" s="40">
        <f t="shared" si="15"/>
        <v>0.1666666667</v>
      </c>
      <c r="H448" s="4">
        <f>A!$B$3 * 3</f>
        <v>224.9868</v>
      </c>
      <c r="I448" s="4">
        <f>A!$B$2*E448</f>
        <v>0</v>
      </c>
      <c r="L448" s="4">
        <f>L447+F447*((B447/(A!$B$12*A!$B$10)) * (A!$B$8-D447))</f>
        <v>0.740554333</v>
      </c>
    </row>
    <row r="449">
      <c r="A449" s="37" t="s">
        <v>124</v>
      </c>
      <c r="B449" s="9">
        <f>B448+F448*(D448*I448-(A!$B$4*(G448+B448/H448)^(1/2)))</f>
        <v>23.18677461</v>
      </c>
      <c r="C449" s="37" t="s">
        <v>125</v>
      </c>
      <c r="D449" s="36">
        <f>D448+(F448*B448*(A!$B$8-D448)/(A!$B$12*A!$B$10))</f>
        <v>0.7528646369</v>
      </c>
      <c r="E449" s="5">
        <v>0.0</v>
      </c>
      <c r="F449" s="46">
        <f t="shared" si="14"/>
        <v>0.2</v>
      </c>
      <c r="G449" s="40">
        <f t="shared" si="15"/>
        <v>0.1666666667</v>
      </c>
      <c r="H449" s="4">
        <f>A!$B$3 * 3</f>
        <v>224.9868</v>
      </c>
      <c r="I449" s="4">
        <f>A!$B$2*E449</f>
        <v>0</v>
      </c>
      <c r="L449" s="4">
        <f>L448+F448*((B448/(A!$B$12*A!$B$10)) * (A!$B$8-D448))</f>
        <v>0.7528646369</v>
      </c>
    </row>
    <row r="450">
      <c r="A450" s="37" t="s">
        <v>126</v>
      </c>
      <c r="B450" s="9">
        <f>B449+F449*(D449*I449-(A!$B$4*(G449+B449/H449)^(1/2)))</f>
        <v>22.35581365</v>
      </c>
      <c r="C450" s="37" t="s">
        <v>127</v>
      </c>
      <c r="D450" s="36">
        <f>D449+(F449*B449*(A!$B$8-D449)/(A!$B$12*A!$B$10))</f>
        <v>0.7638288682</v>
      </c>
      <c r="E450" s="5">
        <v>0.0</v>
      </c>
      <c r="F450" s="46">
        <f t="shared" si="14"/>
        <v>0.2</v>
      </c>
      <c r="G450" s="40">
        <f t="shared" si="15"/>
        <v>0.1666666667</v>
      </c>
      <c r="H450" s="4">
        <f>A!$B$3 * 3</f>
        <v>224.9868</v>
      </c>
      <c r="I450" s="4">
        <f>A!$B$2*E450</f>
        <v>0</v>
      </c>
      <c r="L450" s="4">
        <f>L449+F449*((B449/(A!$B$12*A!$B$10)) * (A!$B$8-D449))</f>
        <v>0.7638288682</v>
      </c>
    </row>
    <row r="451">
      <c r="A451" s="37" t="s">
        <v>128</v>
      </c>
      <c r="B451" s="9">
        <f>B450+F450*(D450*I450-(A!$B$4*(G450+B450/H450)^(1/2)))</f>
        <v>21.53056153</v>
      </c>
      <c r="C451" s="37" t="s">
        <v>129</v>
      </c>
      <c r="D451" s="36">
        <f>D450+(F450*B450*(A!$B$8-D450)/(A!$B$12*A!$B$10))</f>
        <v>0.7736124146</v>
      </c>
      <c r="E451" s="5">
        <v>0.0</v>
      </c>
      <c r="F451" s="46">
        <f t="shared" si="14"/>
        <v>0.2</v>
      </c>
      <c r="G451" s="40">
        <f t="shared" si="15"/>
        <v>0.1666666667</v>
      </c>
      <c r="H451" s="4">
        <f>A!$B$3 * 3</f>
        <v>224.9868</v>
      </c>
      <c r="I451" s="4">
        <f>A!$B$2*E451</f>
        <v>0</v>
      </c>
      <c r="L451" s="4">
        <f>L450+F450*((B450/(A!$B$12*A!$B$10)) * (A!$B$8-D450))</f>
        <v>0.7736124146</v>
      </c>
    </row>
    <row r="452">
      <c r="A452" s="37" t="s">
        <v>130</v>
      </c>
      <c r="B452" s="9">
        <f>B451+F451*(D451*I451-(A!$B$4*(G451+B451/H451)^(1/2)))</f>
        <v>20.71101837</v>
      </c>
      <c r="C452" s="37" t="s">
        <v>131</v>
      </c>
      <c r="D452" s="36">
        <f>D451+(F451*B451*(A!$B$8-D451)/(A!$B$12*A!$B$10))</f>
        <v>0.7823578322</v>
      </c>
      <c r="E452" s="5">
        <v>0.0</v>
      </c>
      <c r="F452" s="46">
        <f t="shared" si="14"/>
        <v>0.2</v>
      </c>
      <c r="G452" s="40">
        <f t="shared" si="15"/>
        <v>0.1666666667</v>
      </c>
      <c r="H452" s="4">
        <f>A!$B$3 * 3</f>
        <v>224.9868</v>
      </c>
      <c r="I452" s="4">
        <f>A!$B$2*E452</f>
        <v>0</v>
      </c>
      <c r="L452" s="4">
        <f>L451+F451*((B451/(A!$B$12*A!$B$10)) * (A!$B$8-D451))</f>
        <v>0.7823578322</v>
      </c>
    </row>
    <row r="453">
      <c r="A453" s="37" t="s">
        <v>132</v>
      </c>
      <c r="B453" s="9">
        <f>B452+F452*(D452*I452-(A!$B$4*(G452+B452/H452)^(1/2)))</f>
        <v>19.89718433</v>
      </c>
      <c r="C453" s="37" t="s">
        <v>133</v>
      </c>
      <c r="D453" s="36">
        <f>D452+(F452*B452*(A!$B$8-D452)/(A!$B$12*A!$B$10))</f>
        <v>0.7901882558</v>
      </c>
      <c r="E453" s="5">
        <v>0.0</v>
      </c>
      <c r="F453" s="46">
        <f t="shared" si="14"/>
        <v>0.2</v>
      </c>
      <c r="G453" s="40">
        <f t="shared" si="15"/>
        <v>0.1666666667</v>
      </c>
      <c r="H453" s="4">
        <f>A!$B$3 * 3</f>
        <v>224.9868</v>
      </c>
      <c r="I453" s="4">
        <f>A!$B$2*E453</f>
        <v>0</v>
      </c>
      <c r="L453" s="4">
        <f>L452+F452*((B452/(A!$B$12*A!$B$10)) * (A!$B$8-D452))</f>
        <v>0.7901882558</v>
      </c>
    </row>
    <row r="454">
      <c r="A454" s="37" t="s">
        <v>134</v>
      </c>
      <c r="B454" s="9">
        <f>B453+F453*(D453*I453-(A!$B$4*(G453+B453/H453)^(1/2)))</f>
        <v>19.08905953</v>
      </c>
      <c r="C454" s="37" t="s">
        <v>135</v>
      </c>
      <c r="D454" s="36">
        <f>D453+(F453*B453*(A!$B$8-D453)/(A!$B$12*A!$B$10))</f>
        <v>0.7972102617</v>
      </c>
      <c r="E454" s="5">
        <v>0.0</v>
      </c>
      <c r="F454" s="46">
        <f t="shared" si="14"/>
        <v>0.2</v>
      </c>
      <c r="G454" s="40">
        <f t="shared" si="15"/>
        <v>0.1666666667</v>
      </c>
      <c r="H454" s="4">
        <f>A!$B$3 * 3</f>
        <v>224.9868</v>
      </c>
      <c r="I454" s="4">
        <f>A!$B$2*E454</f>
        <v>0</v>
      </c>
      <c r="L454" s="4">
        <f>L453+F453*((B453/(A!$B$12*A!$B$10)) * (A!$B$8-D453))</f>
        <v>0.7972102617</v>
      </c>
    </row>
    <row r="455">
      <c r="A455" s="37" t="s">
        <v>136</v>
      </c>
      <c r="B455" s="9">
        <f>B454+F454*(D454*I454-(A!$B$4*(G454+B454/H454)^(1/2)))</f>
        <v>18.28664412</v>
      </c>
      <c r="C455" s="37" t="s">
        <v>137</v>
      </c>
      <c r="D455" s="36">
        <f>D454+(F454*B454*(A!$B$8-D454)/(A!$B$12*A!$B$10))</f>
        <v>0.8035162778</v>
      </c>
      <c r="E455" s="5">
        <v>0.0</v>
      </c>
      <c r="F455" s="46">
        <f t="shared" si="14"/>
        <v>0.2</v>
      </c>
      <c r="G455" s="40">
        <f t="shared" si="15"/>
        <v>0.1666666667</v>
      </c>
      <c r="H455" s="4">
        <f>A!$B$3 * 3</f>
        <v>224.9868</v>
      </c>
      <c r="I455" s="4">
        <f>A!$B$2*E455</f>
        <v>0</v>
      </c>
      <c r="L455" s="4">
        <f>L454+F454*((B454/(A!$B$12*A!$B$10)) * (A!$B$8-D454))</f>
        <v>0.8035162778</v>
      </c>
    </row>
    <row r="456">
      <c r="A456" s="37" t="s">
        <v>138</v>
      </c>
      <c r="B456" s="9">
        <f>B455+F455*(D455*I455-(A!$B$4*(G455+B455/H455)^(1/2)))</f>
        <v>17.48993825</v>
      </c>
      <c r="C456" s="37" t="s">
        <v>139</v>
      </c>
      <c r="D456" s="36">
        <f>D455+(F455*B455*(A!$B$8-D455)/(A!$B$12*A!$B$10))</f>
        <v>0.8091866145</v>
      </c>
      <c r="E456" s="5">
        <v>0.0</v>
      </c>
      <c r="F456" s="46">
        <f t="shared" si="14"/>
        <v>0.2</v>
      </c>
      <c r="G456" s="40">
        <f t="shared" si="15"/>
        <v>0.1666666667</v>
      </c>
      <c r="H456" s="4">
        <f>A!$B$3 * 3</f>
        <v>224.9868</v>
      </c>
      <c r="I456" s="4">
        <f>A!$B$2*E456</f>
        <v>0</v>
      </c>
      <c r="L456" s="4">
        <f>L455+F455*((B455/(A!$B$12*A!$B$10)) * (A!$B$8-D455))</f>
        <v>0.8091866145</v>
      </c>
    </row>
    <row r="457">
      <c r="A457" s="37" t="s">
        <v>140</v>
      </c>
      <c r="B457" s="9">
        <f>B456+F456*(D456*I456-(A!$B$4*(G456+B456/H456)^(1/2)))</f>
        <v>16.69894206</v>
      </c>
      <c r="C457" s="37" t="s">
        <v>141</v>
      </c>
      <c r="D457" s="36">
        <f>D456+(F456*B456*(A!$B$8-D456)/(A!$B$12*A!$B$10))</f>
        <v>0.8142911816</v>
      </c>
      <c r="E457" s="5">
        <v>0.0</v>
      </c>
      <c r="F457" s="46">
        <f t="shared" si="14"/>
        <v>0.2</v>
      </c>
      <c r="G457" s="40">
        <f t="shared" si="15"/>
        <v>0.1666666667</v>
      </c>
      <c r="H457" s="4">
        <f>A!$B$3 * 3</f>
        <v>224.9868</v>
      </c>
      <c r="I457" s="4">
        <f>A!$B$2*E457</f>
        <v>0</v>
      </c>
      <c r="L457" s="4">
        <f>L456+F456*((B456/(A!$B$12*A!$B$10)) * (A!$B$8-D456))</f>
        <v>0.8142911816</v>
      </c>
    </row>
    <row r="458">
      <c r="A458" s="37" t="s">
        <v>142</v>
      </c>
      <c r="B458" s="9">
        <f>B457+F457*(D457*I457-(A!$B$4*(G457+B457/H457)^(1/2)))</f>
        <v>15.9136557</v>
      </c>
      <c r="C458" s="37" t="s">
        <v>143</v>
      </c>
      <c r="D458" s="36">
        <f>D457+(F457*B457*(A!$B$8-D457)/(A!$B$12*A!$B$10))</f>
        <v>0.8188909424</v>
      </c>
      <c r="E458" s="5">
        <v>0.0</v>
      </c>
      <c r="F458" s="46">
        <f t="shared" si="14"/>
        <v>0.2</v>
      </c>
      <c r="G458" s="40">
        <f t="shared" si="15"/>
        <v>0.1666666667</v>
      </c>
      <c r="H458" s="4">
        <f>A!$B$3 * 3</f>
        <v>224.9868</v>
      </c>
      <c r="I458" s="4">
        <f>A!$B$2*E458</f>
        <v>0</v>
      </c>
      <c r="L458" s="4">
        <f>L457+F457*((B457/(A!$B$12*A!$B$10)) * (A!$B$8-D457))</f>
        <v>0.8188909424</v>
      </c>
    </row>
    <row r="459">
      <c r="A459" s="37" t="s">
        <v>144</v>
      </c>
      <c r="B459" s="9">
        <f>B458+F458*(D458*I458-(A!$B$4*(G458+B458/H458)^(1/2)))</f>
        <v>15.13407932</v>
      </c>
      <c r="C459" s="37" t="s">
        <v>145</v>
      </c>
      <c r="D459" s="36">
        <f>D458+(F458*B458*(A!$B$8-D458)/(A!$B$12*A!$B$10))</f>
        <v>0.8230391463</v>
      </c>
      <c r="E459" s="5">
        <v>0.0</v>
      </c>
      <c r="F459" s="46">
        <f t="shared" si="14"/>
        <v>0.2</v>
      </c>
      <c r="G459" s="40">
        <f t="shared" si="15"/>
        <v>0.1666666667</v>
      </c>
      <c r="H459" s="4">
        <f>A!$B$3 * 3</f>
        <v>224.9868</v>
      </c>
      <c r="I459" s="4">
        <f>A!$B$2*E459</f>
        <v>0</v>
      </c>
      <c r="L459" s="4">
        <f>L458+F458*((B458/(A!$B$12*A!$B$10)) * (A!$B$8-D458))</f>
        <v>0.8230391463</v>
      </c>
    </row>
    <row r="460">
      <c r="A460" s="37" t="s">
        <v>146</v>
      </c>
      <c r="B460" s="9">
        <f>B459+F459*(D459*I459-(A!$B$4*(G459+B459/H459)^(1/2)))</f>
        <v>14.36021308</v>
      </c>
      <c r="C460" s="37" t="s">
        <v>147</v>
      </c>
      <c r="D460" s="36">
        <f>D459+(F459*B459*(A!$B$8-D459)/(A!$B$12*A!$B$10))</f>
        <v>0.8267823776</v>
      </c>
      <c r="E460" s="5">
        <v>0.0</v>
      </c>
      <c r="F460" s="46">
        <f t="shared" si="14"/>
        <v>0.2</v>
      </c>
      <c r="G460" s="40">
        <f t="shared" si="15"/>
        <v>0.1666666667</v>
      </c>
      <c r="H460" s="4">
        <f>A!$B$3 * 3</f>
        <v>224.9868</v>
      </c>
      <c r="I460" s="4">
        <f>A!$B$2*E460</f>
        <v>0</v>
      </c>
      <c r="L460" s="4">
        <f>L459+F459*((B459/(A!$B$12*A!$B$10)) * (A!$B$8-D459))</f>
        <v>0.8267823776</v>
      </c>
    </row>
    <row r="461">
      <c r="A461" s="37" t="s">
        <v>148</v>
      </c>
      <c r="B461" s="9">
        <f>B460+F460*(D460*I460-(A!$B$4*(G460+B460/H460)^(1/2)))</f>
        <v>13.59205713</v>
      </c>
      <c r="C461" s="37" t="s">
        <v>149</v>
      </c>
      <c r="D461" s="36">
        <f>D460+(F460*B460*(A!$B$8-D460)/(A!$B$12*A!$B$10))</f>
        <v>0.8301614484</v>
      </c>
      <c r="E461" s="5">
        <v>0.0</v>
      </c>
      <c r="F461" s="46">
        <f t="shared" si="14"/>
        <v>0.2</v>
      </c>
      <c r="G461" s="40">
        <f t="shared" si="15"/>
        <v>0.1666666667</v>
      </c>
      <c r="H461" s="4">
        <f>A!$B$3 * 3</f>
        <v>224.9868</v>
      </c>
      <c r="I461" s="4">
        <f>A!$B$2*E461</f>
        <v>0</v>
      </c>
      <c r="L461" s="4">
        <f>L460+F460*((B460/(A!$B$12*A!$B$10)) * (A!$B$8-D460))</f>
        <v>0.8301614484</v>
      </c>
    </row>
    <row r="462">
      <c r="A462" s="37" t="s">
        <v>150</v>
      </c>
      <c r="B462" s="9">
        <f>B461+F461*(D461*I461-(A!$B$4*(G461+B461/H461)^(1/2)))</f>
        <v>12.82961162</v>
      </c>
      <c r="C462" s="37" t="s">
        <v>151</v>
      </c>
      <c r="D462" s="36">
        <f>D461+(F461*B461*(A!$B$8-D461)/(A!$B$12*A!$B$10))</f>
        <v>0.8332121603</v>
      </c>
      <c r="E462" s="5">
        <v>0.0</v>
      </c>
      <c r="F462" s="46">
        <f t="shared" si="14"/>
        <v>0.2</v>
      </c>
      <c r="G462" s="40">
        <f t="shared" si="15"/>
        <v>0.1666666667</v>
      </c>
      <c r="H462" s="4">
        <f>A!$B$3 * 3</f>
        <v>224.9868</v>
      </c>
      <c r="I462" s="4">
        <f>A!$B$2*E462</f>
        <v>0</v>
      </c>
      <c r="L462" s="4">
        <f>L461+F461*((B461/(A!$B$12*A!$B$10)) * (A!$B$8-D461))</f>
        <v>0.8332121603</v>
      </c>
    </row>
    <row r="463">
      <c r="A463" s="37" t="s">
        <v>152</v>
      </c>
      <c r="B463" s="9">
        <f>B462+F462*(D462*I462-(A!$B$4*(G462+B462/H462)^(1/2)))</f>
        <v>12.07287673</v>
      </c>
      <c r="C463" s="37" t="s">
        <v>153</v>
      </c>
      <c r="D463" s="36">
        <f>D462+(F462*B462*(A!$B$8-D462)/(A!$B$12*A!$B$10))</f>
        <v>0.8359659558</v>
      </c>
      <c r="E463" s="5">
        <v>0.0</v>
      </c>
      <c r="F463" s="46">
        <f t="shared" si="14"/>
        <v>0.2</v>
      </c>
      <c r="G463" s="40">
        <f t="shared" si="15"/>
        <v>0.1666666667</v>
      </c>
      <c r="H463" s="4">
        <f>A!$B$3 * 3</f>
        <v>224.9868</v>
      </c>
      <c r="I463" s="4">
        <f>A!$B$2*E463</f>
        <v>0</v>
      </c>
      <c r="L463" s="4">
        <f>L462+F462*((B462/(A!$B$12*A!$B$10)) * (A!$B$8-D462))</f>
        <v>0.8359659558</v>
      </c>
    </row>
    <row r="464">
      <c r="A464" s="37" t="s">
        <v>154</v>
      </c>
      <c r="B464" s="9">
        <f>B463+F463*(D463*I463-(A!$B$4*(G463+B463/H463)^(1/2)))</f>
        <v>11.32185261</v>
      </c>
      <c r="C464" s="37" t="s">
        <v>155</v>
      </c>
      <c r="D464" s="36">
        <f>D463+(F463*B463*(A!$B$8-D463)/(A!$B$12*A!$B$10))</f>
        <v>0.8384504757</v>
      </c>
      <c r="E464" s="5">
        <v>0.0</v>
      </c>
      <c r="F464" s="46">
        <f t="shared" si="14"/>
        <v>0.2</v>
      </c>
      <c r="G464" s="40">
        <f t="shared" si="15"/>
        <v>0.1666666667</v>
      </c>
      <c r="H464" s="4">
        <f>A!$B$3 * 3</f>
        <v>224.9868</v>
      </c>
      <c r="I464" s="4">
        <f>A!$B$2*E464</f>
        <v>0</v>
      </c>
      <c r="L464" s="4">
        <f>L463+F463*((B463/(A!$B$12*A!$B$10)) * (A!$B$8-D463))</f>
        <v>0.8384504757</v>
      </c>
    </row>
    <row r="465">
      <c r="A465" s="37" t="s">
        <v>156</v>
      </c>
      <c r="B465" s="9">
        <f>B464+F464*(D464*I464-(A!$B$4*(G464+B464/H464)^(1/2)))</f>
        <v>10.57653942</v>
      </c>
      <c r="C465" s="37" t="s">
        <v>157</v>
      </c>
      <c r="D465" s="36">
        <f>D464+(F464*B464*(A!$B$8-D464)/(A!$B$12*A!$B$10))</f>
        <v>0.8406900371</v>
      </c>
      <c r="E465" s="5">
        <v>0.0</v>
      </c>
      <c r="F465" s="46">
        <f t="shared" si="14"/>
        <v>0.2</v>
      </c>
      <c r="G465" s="40">
        <f t="shared" si="15"/>
        <v>0.1666666667</v>
      </c>
      <c r="H465" s="4">
        <f>A!$B$3 * 3</f>
        <v>224.9868</v>
      </c>
      <c r="I465" s="4">
        <f>A!$B$2*E465</f>
        <v>0</v>
      </c>
      <c r="L465" s="4">
        <f>L464+F464*((B464/(A!$B$12*A!$B$10)) * (A!$B$8-D464))</f>
        <v>0.8406900371</v>
      </c>
    </row>
    <row r="466">
      <c r="A466" s="37" t="s">
        <v>158</v>
      </c>
      <c r="B466" s="9">
        <f>B465+F465*(D465*I465-(A!$B$4*(G465+B465/H465)^(1/2)))</f>
        <v>9.836937335</v>
      </c>
      <c r="C466" s="37" t="s">
        <v>159</v>
      </c>
      <c r="D466" s="36">
        <f>D465+(F465*B465*(A!$B$8-D465)/(A!$B$12*A!$B$10))</f>
        <v>0.8427060441</v>
      </c>
      <c r="E466" s="5">
        <v>0.0</v>
      </c>
      <c r="F466" s="46">
        <f t="shared" si="14"/>
        <v>0.2</v>
      </c>
      <c r="G466" s="40">
        <f t="shared" si="15"/>
        <v>0.1666666667</v>
      </c>
      <c r="H466" s="4">
        <f>A!$B$3 * 3</f>
        <v>224.9868</v>
      </c>
      <c r="I466" s="4">
        <f>A!$B$2*E466</f>
        <v>0</v>
      </c>
      <c r="L466" s="4">
        <f>L465+F465*((B465/(A!$B$12*A!$B$10)) * (A!$B$8-D465))</f>
        <v>0.8427060441</v>
      </c>
    </row>
    <row r="467">
      <c r="A467" s="37" t="s">
        <v>160</v>
      </c>
      <c r="B467" s="9">
        <f>B466+F466*(D466*I466-(A!$B$4*(G466+B466/H466)^(1/2)))</f>
        <v>9.103046526</v>
      </c>
      <c r="C467" s="37" t="s">
        <v>161</v>
      </c>
      <c r="D467" s="36">
        <f>D466+(F466*B466*(A!$B$8-D466)/(A!$B$12*A!$B$10))</f>
        <v>0.8445173403</v>
      </c>
      <c r="E467" s="5">
        <v>0.0</v>
      </c>
      <c r="F467" s="46">
        <f t="shared" si="14"/>
        <v>0.2</v>
      </c>
      <c r="G467" s="40">
        <f t="shared" si="15"/>
        <v>0.1666666667</v>
      </c>
      <c r="H467" s="4">
        <f>A!$B$3 * 3</f>
        <v>224.9868</v>
      </c>
      <c r="I467" s="4">
        <f>A!$B$2*E467</f>
        <v>0</v>
      </c>
      <c r="L467" s="4">
        <f>L466+F466*((B466/(A!$B$12*A!$B$10)) * (A!$B$8-D466))</f>
        <v>0.8445173403</v>
      </c>
    </row>
    <row r="468">
      <c r="A468" s="37" t="s">
        <v>162</v>
      </c>
      <c r="B468" s="9">
        <f>B467+F467*(D467*I467-(A!$B$4*(G467+B467/H467)^(1/2)))</f>
        <v>8.374867163</v>
      </c>
      <c r="C468" s="37" t="s">
        <v>163</v>
      </c>
      <c r="D468" s="36">
        <f>D467+(F467*B467*(A!$B$8-D467)/(A!$B$12*A!$B$10))</f>
        <v>0.8461405134</v>
      </c>
      <c r="E468" s="5">
        <v>0.0</v>
      </c>
      <c r="F468" s="46">
        <f t="shared" si="14"/>
        <v>0.2</v>
      </c>
      <c r="G468" s="40">
        <f t="shared" si="15"/>
        <v>0.1666666667</v>
      </c>
      <c r="H468" s="4">
        <f>A!$B$3 * 3</f>
        <v>224.9868</v>
      </c>
      <c r="I468" s="4">
        <f>A!$B$2*E468</f>
        <v>0</v>
      </c>
      <c r="L468" s="4">
        <f>L467+F467*((B467/(A!$B$12*A!$B$10)) * (A!$B$8-D467))</f>
        <v>0.8461405134</v>
      </c>
    </row>
    <row r="469">
      <c r="A469" s="37" t="s">
        <v>164</v>
      </c>
      <c r="B469" s="9">
        <f>B468+F468*(D468*I468-(A!$B$4*(G468+B468/H468)^(1/2)))</f>
        <v>7.652399424</v>
      </c>
      <c r="C469" s="37" t="s">
        <v>165</v>
      </c>
      <c r="D469" s="36">
        <f>D468+(F468*B468*(A!$B$8-D468)/(A!$B$12*A!$B$10))</f>
        <v>0.8475901559</v>
      </c>
      <c r="E469" s="5">
        <v>0.0</v>
      </c>
      <c r="F469" s="46">
        <f t="shared" si="14"/>
        <v>0.2</v>
      </c>
      <c r="G469" s="40">
        <f t="shared" si="15"/>
        <v>0.1666666667</v>
      </c>
      <c r="H469" s="4">
        <f>A!$B$3 * 3</f>
        <v>224.9868</v>
      </c>
      <c r="I469" s="4">
        <f>A!$B$2*E469</f>
        <v>0</v>
      </c>
      <c r="L469" s="4">
        <f>L468+F468*((B468/(A!$B$12*A!$B$10)) * (A!$B$8-D468))</f>
        <v>0.8475901559</v>
      </c>
    </row>
    <row r="470">
      <c r="A470" s="37" t="s">
        <v>166</v>
      </c>
      <c r="B470" s="9">
        <f>B469+F469*(D469*I469-(A!$B$4*(G469+B469/H469)^(1/2)))</f>
        <v>6.935643486</v>
      </c>
      <c r="C470" s="37" t="s">
        <v>167</v>
      </c>
      <c r="D470" s="36">
        <f>D469+(F469*B469*(A!$B$8-D469)/(A!$B$12*A!$B$10))</f>
        <v>0.8488790917</v>
      </c>
      <c r="E470" s="5">
        <v>0.0</v>
      </c>
      <c r="F470" s="46">
        <f t="shared" si="14"/>
        <v>0.2</v>
      </c>
      <c r="G470" s="40">
        <f t="shared" si="15"/>
        <v>0.1666666667</v>
      </c>
      <c r="H470" s="4">
        <f>A!$B$3 * 3</f>
        <v>224.9868</v>
      </c>
      <c r="I470" s="4">
        <f>A!$B$2*E470</f>
        <v>0</v>
      </c>
      <c r="L470" s="4">
        <f>L469+F469*((B469/(A!$B$12*A!$B$10)) * (A!$B$8-D469))</f>
        <v>0.8488790917</v>
      </c>
    </row>
    <row r="471">
      <c r="A471" s="37" t="s">
        <v>168</v>
      </c>
      <c r="B471" s="9">
        <f>B470+F470*(D470*I470-(A!$B$4*(G470+B470/H470)^(1/2)))</f>
        <v>6.22459953</v>
      </c>
      <c r="C471" s="37" t="s">
        <v>169</v>
      </c>
      <c r="D471" s="36">
        <f>D470+(F470*B470*(A!$B$8-D470)/(A!$B$12*A!$B$10))</f>
        <v>0.8500185701</v>
      </c>
      <c r="E471" s="5">
        <v>0.0</v>
      </c>
      <c r="F471" s="46">
        <f t="shared" si="14"/>
        <v>0.2</v>
      </c>
      <c r="G471" s="40">
        <f t="shared" si="15"/>
        <v>0.1666666667</v>
      </c>
      <c r="H471" s="4">
        <f>A!$B$3 * 3</f>
        <v>224.9868</v>
      </c>
      <c r="I471" s="4">
        <f>A!$B$2*E471</f>
        <v>0</v>
      </c>
      <c r="L471" s="4">
        <f>L470+F470*((B470/(A!$B$12*A!$B$10)) * (A!$B$8-D470))</f>
        <v>0.8500185701</v>
      </c>
    </row>
    <row r="472">
      <c r="A472" s="37" t="s">
        <v>170</v>
      </c>
      <c r="B472" s="9">
        <f>B471+F471*(D471*I471-(A!$B$4*(G471+B471/H471)^(1/2)))</f>
        <v>5.519267741</v>
      </c>
      <c r="C472" s="37" t="s">
        <v>171</v>
      </c>
      <c r="D472" s="36">
        <f>D471+(F471*B471*(A!$B$8-D471)/(A!$B$12*A!$B$10))</f>
        <v>0.8510184339</v>
      </c>
      <c r="E472" s="5">
        <v>0.0</v>
      </c>
      <c r="F472" s="46">
        <f t="shared" si="14"/>
        <v>0.2</v>
      </c>
      <c r="G472" s="40">
        <f t="shared" si="15"/>
        <v>0.1666666667</v>
      </c>
      <c r="H472" s="4">
        <f>A!$B$3 * 3</f>
        <v>224.9868</v>
      </c>
      <c r="I472" s="4">
        <f>A!$B$2*E472</f>
        <v>0</v>
      </c>
      <c r="L472" s="4">
        <f>L471+F471*((B471/(A!$B$12*A!$B$10)) * (A!$B$8-D471))</f>
        <v>0.8510184339</v>
      </c>
    </row>
    <row r="473">
      <c r="A473" s="37" t="s">
        <v>172</v>
      </c>
      <c r="B473" s="9">
        <f>B472+F472*(D472*I472-(A!$B$4*(G472+B472/H472)^(1/2)))</f>
        <v>4.819648307</v>
      </c>
      <c r="C473" s="37" t="s">
        <v>173</v>
      </c>
      <c r="D473" s="36">
        <f>D472+(F472*B472*(A!$B$8-D472)/(A!$B$12*A!$B$10))</f>
        <v>0.8518872641</v>
      </c>
      <c r="E473" s="5">
        <v>0.0</v>
      </c>
      <c r="F473" s="46">
        <f t="shared" si="14"/>
        <v>0.2</v>
      </c>
      <c r="G473" s="40">
        <f t="shared" si="15"/>
        <v>0.1666666667</v>
      </c>
      <c r="H473" s="4">
        <f>A!$B$3 * 3</f>
        <v>224.9868</v>
      </c>
      <c r="I473" s="4">
        <f>A!$B$2*E473</f>
        <v>0</v>
      </c>
      <c r="L473" s="4">
        <f>L472+F472*((B472/(A!$B$12*A!$B$10)) * (A!$B$8-D472))</f>
        <v>0.8518872641</v>
      </c>
    </row>
    <row r="474">
      <c r="A474" s="37" t="s">
        <v>174</v>
      </c>
      <c r="B474" s="9">
        <f>B473+F473*(D473*I473-(A!$B$4*(G473+B473/H473)^(1/2)))</f>
        <v>4.125741418</v>
      </c>
      <c r="C474" s="37" t="s">
        <v>175</v>
      </c>
      <c r="D474" s="36">
        <f>D473+(F473*B473*(A!$B$8-D473)/(A!$B$12*A!$B$10))</f>
        <v>0.8526325042</v>
      </c>
      <c r="E474" s="5">
        <v>0.0</v>
      </c>
      <c r="F474" s="46">
        <f t="shared" si="14"/>
        <v>0.2</v>
      </c>
      <c r="G474" s="40">
        <f t="shared" si="15"/>
        <v>0.1666666667</v>
      </c>
      <c r="H474" s="4">
        <f>A!$B$3 * 3</f>
        <v>224.9868</v>
      </c>
      <c r="I474" s="4">
        <f>A!$B$2*E474</f>
        <v>0</v>
      </c>
      <c r="L474" s="4">
        <f>L473+F473*((B473/(A!$B$12*A!$B$10)) * (A!$B$8-D473))</f>
        <v>0.8526325042</v>
      </c>
    </row>
    <row r="475">
      <c r="A475" s="37" t="s">
        <v>176</v>
      </c>
      <c r="B475" s="9">
        <f>B474+F474*(D474*I474-(A!$B$4*(G474+B474/H474)^(1/2)))</f>
        <v>3.437547266</v>
      </c>
      <c r="C475" s="37" t="s">
        <v>177</v>
      </c>
      <c r="D475" s="36">
        <f>D474+(F474*B474*(A!$B$8-D474)/(A!$B$12*A!$B$10))</f>
        <v>0.8532605672</v>
      </c>
      <c r="E475" s="5">
        <v>0.0</v>
      </c>
      <c r="F475" s="46">
        <f t="shared" si="14"/>
        <v>0.2</v>
      </c>
      <c r="G475" s="40">
        <f t="shared" si="15"/>
        <v>0.1666666667</v>
      </c>
      <c r="H475" s="4">
        <f>A!$B$3 * 3</f>
        <v>224.9868</v>
      </c>
      <c r="I475" s="4">
        <f>A!$B$2*E475</f>
        <v>0</v>
      </c>
      <c r="L475" s="4">
        <f>L474+F474*((B474/(A!$B$12*A!$B$10)) * (A!$B$8-D474))</f>
        <v>0.8532605672</v>
      </c>
    </row>
    <row r="476">
      <c r="A476" s="37" t="s">
        <v>178</v>
      </c>
      <c r="B476" s="9">
        <f>B475+F475*(D475*I475-(A!$B$4*(G475+B475/H475)^(1/2)))</f>
        <v>2.75506605</v>
      </c>
      <c r="C476" s="37" t="s">
        <v>179</v>
      </c>
      <c r="D476" s="36">
        <f>D475+(F475*B475*(A!$B$8-D475)/(A!$B$12*A!$B$10))</f>
        <v>0.8537769276</v>
      </c>
      <c r="E476" s="5">
        <v>0.0</v>
      </c>
      <c r="F476" s="46">
        <f t="shared" si="14"/>
        <v>0.2</v>
      </c>
      <c r="G476" s="40">
        <f t="shared" si="15"/>
        <v>0.1666666667</v>
      </c>
      <c r="H476" s="4">
        <f>A!$B$3 * 3</f>
        <v>224.9868</v>
      </c>
      <c r="I476" s="4">
        <f>A!$B$2*E476</f>
        <v>0</v>
      </c>
      <c r="L476" s="4">
        <f>L475+F475*((B475/(A!$B$12*A!$B$10)) * (A!$B$8-D475))</f>
        <v>0.8537769276</v>
      </c>
    </row>
    <row r="477">
      <c r="A477" s="37" t="s">
        <v>180</v>
      </c>
      <c r="B477" s="9">
        <f>B476+F476*(D476*I476-(A!$B$4*(G476+B476/H476)^(1/2)))</f>
        <v>2.07829797</v>
      </c>
      <c r="C477" s="37" t="s">
        <v>181</v>
      </c>
      <c r="D477" s="36">
        <f>D476+(F476*B476*(A!$B$8-D476)/(A!$B$12*A!$B$10))</f>
        <v>0.8541861992</v>
      </c>
      <c r="E477" s="5">
        <v>0.0</v>
      </c>
      <c r="F477" s="46">
        <f t="shared" si="14"/>
        <v>0.2</v>
      </c>
      <c r="G477" s="40">
        <f t="shared" si="15"/>
        <v>0.1666666667</v>
      </c>
      <c r="H477" s="4">
        <f>A!$B$3 * 3</f>
        <v>224.9868</v>
      </c>
      <c r="I477" s="4">
        <f>A!$B$2*E477</f>
        <v>0</v>
      </c>
      <c r="L477" s="4">
        <f>L476+F476*((B476/(A!$B$12*A!$B$10)) * (A!$B$8-D476))</f>
        <v>0.8541861992</v>
      </c>
    </row>
    <row r="478">
      <c r="A478" s="37" t="s">
        <v>182</v>
      </c>
      <c r="B478" s="9">
        <f>B477+F477*(D477*I477-(A!$B$4*(G477+B477/H477)^(1/2)))</f>
        <v>1.407243228</v>
      </c>
      <c r="C478" s="37" t="s">
        <v>183</v>
      </c>
      <c r="D478" s="36">
        <f>D477+(F477*B477*(A!$B$8-D477)/(A!$B$12*A!$B$10))</f>
        <v>0.8544922016</v>
      </c>
      <c r="E478" s="5">
        <v>0.0</v>
      </c>
      <c r="F478" s="46">
        <f t="shared" si="14"/>
        <v>0.2</v>
      </c>
      <c r="G478" s="40">
        <f t="shared" si="15"/>
        <v>0.1666666667</v>
      </c>
      <c r="H478" s="4">
        <f>A!$B$3 * 3</f>
        <v>224.9868</v>
      </c>
      <c r="I478" s="4">
        <f>A!$B$2*E478</f>
        <v>0</v>
      </c>
      <c r="L478" s="4">
        <f>L477+F477*((B477/(A!$B$12*A!$B$10)) * (A!$B$8-D477))</f>
        <v>0.8544922016</v>
      </c>
    </row>
    <row r="479">
      <c r="A479" s="37" t="s">
        <v>184</v>
      </c>
      <c r="B479" s="9">
        <f>B478+F478*(D478*I478-(A!$B$4*(G478+B478/H478)^(1/2)))</f>
        <v>0.741902032</v>
      </c>
      <c r="C479" s="37" t="s">
        <v>185</v>
      </c>
      <c r="D479" s="36">
        <f>D478+(F478*B478*(A!$B$8-D478)/(A!$B$12*A!$B$10))</f>
        <v>0.854698016</v>
      </c>
      <c r="E479" s="5">
        <v>0.0</v>
      </c>
      <c r="F479" s="46">
        <f t="shared" si="14"/>
        <v>0.2</v>
      </c>
      <c r="G479" s="40">
        <f t="shared" si="15"/>
        <v>0.1666666667</v>
      </c>
      <c r="H479" s="4">
        <f>A!$B$3 * 3</f>
        <v>224.9868</v>
      </c>
      <c r="I479" s="4">
        <f>A!$B$2*E479</f>
        <v>0</v>
      </c>
      <c r="L479" s="4">
        <f>L478+F478*((B478/(A!$B$12*A!$B$10)) * (A!$B$8-D478))</f>
        <v>0.854698016</v>
      </c>
    </row>
    <row r="480">
      <c r="A480" s="10" t="s">
        <v>186</v>
      </c>
      <c r="B480" s="9">
        <f>B479+F479*(D479*I479-(A!$B$4*(G479+B479/H479)^(1/2)))</f>
        <v>0.08227459296</v>
      </c>
      <c r="C480" s="37" t="s">
        <v>187</v>
      </c>
      <c r="D480" s="36">
        <f>D479+(F479*B479*(A!$B$8-D479)/(A!$B$12*A!$B$10))</f>
        <v>0.8548060311</v>
      </c>
      <c r="E480" s="5">
        <v>0.0</v>
      </c>
      <c r="F480" s="46">
        <f t="shared" si="14"/>
        <v>0.2</v>
      </c>
      <c r="G480" s="40">
        <f t="shared" si="15"/>
        <v>0.1666666667</v>
      </c>
      <c r="H480" s="4">
        <f>A!$B$3 * 3</f>
        <v>224.9868</v>
      </c>
      <c r="I480" s="4">
        <f>A!$B$2*E480</f>
        <v>0</v>
      </c>
      <c r="L480" s="4">
        <f>L479+F479*((B479/(A!$B$12*A!$B$10)) * (A!$B$8-D479))</f>
        <v>0.8548060311</v>
      </c>
    </row>
    <row r="481">
      <c r="A481" s="37" t="s">
        <v>188</v>
      </c>
      <c r="B481" s="9">
        <f>B480+F480*(D480*I480-(A!$B$4*(G480+B480/H480)^(1/2)))</f>
        <v>-0.571638875</v>
      </c>
      <c r="C481" s="37" t="s">
        <v>189</v>
      </c>
      <c r="D481" s="36">
        <f>D480+(F480*B480*(A!$B$8-D480)/(A!$B$12*A!$B$10))</f>
        <v>0.8548179811</v>
      </c>
      <c r="E481" s="5">
        <v>0.0</v>
      </c>
      <c r="F481" s="46">
        <f t="shared" si="14"/>
        <v>0.2</v>
      </c>
      <c r="G481" s="40">
        <f t="shared" si="15"/>
        <v>0.1666666667</v>
      </c>
      <c r="H481" s="4">
        <f>A!$B$3 * 3</f>
        <v>224.9868</v>
      </c>
      <c r="I481" s="4">
        <f>A!$B$2*E481</f>
        <v>0</v>
      </c>
      <c r="L481" s="4">
        <f>L480+F480*((B480/(A!$B$12*A!$B$10)) * (A!$B$8-D480))</f>
        <v>0.8548179811</v>
      </c>
    </row>
    <row r="482">
      <c r="G482" s="30"/>
    </row>
    <row r="483">
      <c r="G483" s="30"/>
    </row>
    <row r="484">
      <c r="G484" s="30"/>
    </row>
    <row r="485">
      <c r="G485" s="30"/>
    </row>
    <row r="486">
      <c r="G486" s="30"/>
    </row>
    <row r="487">
      <c r="A487" s="24" t="s">
        <v>78</v>
      </c>
      <c r="B487" s="24">
        <v>3.0</v>
      </c>
      <c r="G487" s="30"/>
    </row>
    <row r="488">
      <c r="A488" s="24" t="s">
        <v>79</v>
      </c>
      <c r="B488" s="24">
        <f>41.7/1000</f>
        <v>0.0417</v>
      </c>
      <c r="G488" s="30"/>
    </row>
    <row r="489">
      <c r="G489" s="30"/>
    </row>
    <row r="490">
      <c r="G490" s="30"/>
    </row>
    <row r="491">
      <c r="D491" s="36"/>
      <c r="E491" s="12" t="s">
        <v>92</v>
      </c>
      <c r="K491" s="4" t="s">
        <v>90</v>
      </c>
    </row>
    <row r="492">
      <c r="A492" s="37" t="s">
        <v>93</v>
      </c>
      <c r="C492" s="37" t="s">
        <v>94</v>
      </c>
      <c r="D492" s="36"/>
      <c r="E492" s="38" t="s">
        <v>95</v>
      </c>
      <c r="F492" s="39" t="s">
        <v>96</v>
      </c>
      <c r="G492" s="40" t="s">
        <v>97</v>
      </c>
      <c r="H492" s="4" t="s">
        <v>98</v>
      </c>
      <c r="I492" s="4" t="s">
        <v>99</v>
      </c>
      <c r="K492" s="29">
        <f>SUM(F498:F513)</f>
        <v>9.6</v>
      </c>
    </row>
    <row r="493">
      <c r="A493" s="37" t="s">
        <v>102</v>
      </c>
      <c r="B493" s="16">
        <v>0.0</v>
      </c>
      <c r="C493" s="37" t="s">
        <v>103</v>
      </c>
      <c r="D493" s="42">
        <v>0.6</v>
      </c>
      <c r="E493" s="43">
        <f t="shared" ref="E493:E497" si="16">$B$488</f>
        <v>0.0417</v>
      </c>
      <c r="F493" s="39">
        <f t="shared" ref="F493:F514" si="17">$B$487/5</f>
        <v>0.6</v>
      </c>
      <c r="G493" s="40">
        <f t="shared" ref="G493:G514" si="18">0.5/3</f>
        <v>0.1666666667</v>
      </c>
      <c r="H493" s="4">
        <f>A!$B$3 * 3</f>
        <v>224.9868</v>
      </c>
      <c r="I493" s="4">
        <f>A!$B$2*E493</f>
        <v>25.71381238</v>
      </c>
    </row>
    <row r="494">
      <c r="A494" s="37" t="s">
        <v>104</v>
      </c>
      <c r="B494" s="9">
        <f>B493+F493*(D493*I493-(A!$B$4*(G493+B493/H493)^(1/2)))</f>
        <v>7.297380664</v>
      </c>
      <c r="C494" s="37" t="s">
        <v>105</v>
      </c>
      <c r="D494" s="36">
        <f>D493+(F493*B493*(A!$B$8-D493)/(A!$B$12*A!$B$10))</f>
        <v>0.6</v>
      </c>
      <c r="E494" s="43">
        <f t="shared" si="16"/>
        <v>0.0417</v>
      </c>
      <c r="F494" s="39">
        <f t="shared" si="17"/>
        <v>0.6</v>
      </c>
      <c r="G494" s="40">
        <f t="shared" si="18"/>
        <v>0.1666666667</v>
      </c>
      <c r="H494" s="4">
        <f>A!$B$3 * 3</f>
        <v>224.9868</v>
      </c>
      <c r="I494" s="4">
        <f>A!$B$2*E494</f>
        <v>25.71381238</v>
      </c>
    </row>
    <row r="495">
      <c r="A495" s="37" t="s">
        <v>106</v>
      </c>
      <c r="B495" s="9">
        <f>B494+F494*(D494*I494-(A!$B$4*(G494+B494/H494)^(1/2)))</f>
        <v>14.41255583</v>
      </c>
      <c r="C495" s="37" t="s">
        <v>107</v>
      </c>
      <c r="D495" s="36">
        <f>D494+(F494*B494*(A!$B$8-D494)/(A!$B$12*A!$B$10))</f>
        <v>0.6211071838</v>
      </c>
      <c r="E495" s="43">
        <f t="shared" si="16"/>
        <v>0.0417</v>
      </c>
      <c r="F495" s="39">
        <f t="shared" si="17"/>
        <v>0.6</v>
      </c>
      <c r="G495" s="40">
        <f t="shared" si="18"/>
        <v>0.1666666667</v>
      </c>
      <c r="H495" s="4">
        <f>A!$B$3 * 3</f>
        <v>224.9868</v>
      </c>
      <c r="I495" s="4">
        <f>A!$B$2*E495</f>
        <v>25.71381238</v>
      </c>
    </row>
    <row r="496">
      <c r="A496" s="37" t="s">
        <v>108</v>
      </c>
      <c r="B496" s="9">
        <f>B495+F495*(D495*I495-(A!$B$4*(G495+B495/H495)^(1/2)))</f>
        <v>21.68954543</v>
      </c>
      <c r="C496" s="37" t="s">
        <v>109</v>
      </c>
      <c r="D496" s="36">
        <f>D495+(F495*B495*(A!$B$8-D495)/(A!$B$12*A!$B$10))</f>
        <v>0.6598615257</v>
      </c>
      <c r="E496" s="43">
        <f t="shared" si="16"/>
        <v>0.0417</v>
      </c>
      <c r="F496" s="39">
        <f t="shared" si="17"/>
        <v>0.6</v>
      </c>
      <c r="G496" s="40">
        <f t="shared" si="18"/>
        <v>0.1666666667</v>
      </c>
      <c r="H496" s="4">
        <f>A!$B$3 * 3</f>
        <v>224.9868</v>
      </c>
      <c r="I496" s="4">
        <f>A!$B$2*E496</f>
        <v>25.71381238</v>
      </c>
    </row>
    <row r="497">
      <c r="A497" s="37" t="s">
        <v>110</v>
      </c>
      <c r="B497" s="9">
        <f>B496+F496*(D496*I496-(A!$B$4*(G496+B496/H496)^(1/2)))</f>
        <v>29.4081405</v>
      </c>
      <c r="C497" s="37" t="s">
        <v>111</v>
      </c>
      <c r="D497" s="36">
        <f>D496+(F496*B496*(A!$B$8-D496)/(A!$B$12*A!$B$10))</f>
        <v>0.7100789268</v>
      </c>
      <c r="E497" s="43">
        <f t="shared" si="16"/>
        <v>0.0417</v>
      </c>
      <c r="F497" s="39">
        <f t="shared" si="17"/>
        <v>0.6</v>
      </c>
      <c r="G497" s="40">
        <f t="shared" si="18"/>
        <v>0.1666666667</v>
      </c>
      <c r="H497" s="4">
        <f>A!$B$3 * 3</f>
        <v>224.9868</v>
      </c>
      <c r="I497" s="4">
        <f>A!$B$2*E497</f>
        <v>25.71381238</v>
      </c>
    </row>
    <row r="498">
      <c r="A498" s="37" t="s">
        <v>112</v>
      </c>
      <c r="B498" s="44">
        <f>B497+F497*(D497*I497-(A!$B$4*(G497+B497/H497)^(1/2)))</f>
        <v>37.74589185</v>
      </c>
      <c r="C498" s="37" t="s">
        <v>113</v>
      </c>
      <c r="D498" s="36">
        <f>D497+(F497*B497*(A!$B$8-D497)/(A!$B$12*A!$B$10))</f>
        <v>0.7639285608</v>
      </c>
      <c r="E498" s="5">
        <v>0.0</v>
      </c>
      <c r="F498" s="46">
        <f t="shared" si="17"/>
        <v>0.6</v>
      </c>
      <c r="G498" s="40">
        <f t="shared" si="18"/>
        <v>0.1666666667</v>
      </c>
      <c r="H498" s="4">
        <f>A!$B$3 * 3</f>
        <v>224.9868</v>
      </c>
      <c r="I498" s="4">
        <f>A!$B$2*E498</f>
        <v>0</v>
      </c>
    </row>
    <row r="499">
      <c r="A499" s="37" t="s">
        <v>114</v>
      </c>
      <c r="B499" s="9">
        <f>B498+F498*(D498*I498-(A!$B$4*(G498+B498/H498)^(1/2)))</f>
        <v>34.97003052</v>
      </c>
      <c r="C499" s="37" t="s">
        <v>115</v>
      </c>
      <c r="D499" s="36">
        <f>D498+(F498*B498*(A!$B$8-D498)/(A!$B$12*A!$B$10))</f>
        <v>0.8134483407</v>
      </c>
      <c r="E499" s="5">
        <v>0.0</v>
      </c>
      <c r="F499" s="46">
        <f t="shared" si="17"/>
        <v>0.6</v>
      </c>
      <c r="G499" s="40">
        <f t="shared" si="18"/>
        <v>0.1666666667</v>
      </c>
      <c r="H499" s="4">
        <f>A!$B$3 * 3</f>
        <v>224.9868</v>
      </c>
      <c r="I499" s="4">
        <f>A!$B$2*E499</f>
        <v>0</v>
      </c>
    </row>
    <row r="500">
      <c r="A500" s="37" t="s">
        <v>116</v>
      </c>
      <c r="B500" s="9">
        <f>B499+F499*(D499*I499-(A!$B$4*(G499+B499/H499)^(1/2)))</f>
        <v>32.24585336</v>
      </c>
      <c r="C500" s="37" t="s">
        <v>117</v>
      </c>
      <c r="D500" s="36">
        <f>D499+(F499*B499*(A!$B$8-D499)/(A!$B$12*A!$B$10))</f>
        <v>0.8426302327</v>
      </c>
      <c r="E500" s="5">
        <v>0.0</v>
      </c>
      <c r="F500" s="46">
        <f t="shared" si="17"/>
        <v>0.6</v>
      </c>
      <c r="G500" s="40">
        <f t="shared" si="18"/>
        <v>0.1666666667</v>
      </c>
      <c r="H500" s="4">
        <f>A!$B$3 * 3</f>
        <v>224.9868</v>
      </c>
      <c r="I500" s="4">
        <f>A!$B$2*E500</f>
        <v>0</v>
      </c>
    </row>
    <row r="501">
      <c r="A501" s="37" t="s">
        <v>118</v>
      </c>
      <c r="B501" s="9">
        <f>B500+F500*(D500*I500-(A!$B$4*(G500+B500/H500)^(1/2)))</f>
        <v>29.57336966</v>
      </c>
      <c r="C501" s="37" t="s">
        <v>119</v>
      </c>
      <c r="D501" s="36">
        <f>D500+(F500*B500*(A!$B$8-D500)/(A!$B$12*A!$B$10))</f>
        <v>0.8604662957</v>
      </c>
      <c r="E501" s="5">
        <v>0.0</v>
      </c>
      <c r="F501" s="46">
        <f t="shared" si="17"/>
        <v>0.6</v>
      </c>
      <c r="G501" s="40">
        <f t="shared" si="18"/>
        <v>0.1666666667</v>
      </c>
      <c r="H501" s="4">
        <f>A!$B$3 * 3</f>
        <v>224.9868</v>
      </c>
      <c r="I501" s="4">
        <f>A!$B$2*E501</f>
        <v>0</v>
      </c>
    </row>
    <row r="502">
      <c r="A502" s="37" t="s">
        <v>120</v>
      </c>
      <c r="B502" s="9">
        <f>B501+F501*(D501*I501-(A!$B$4*(G501+B501/H501)^(1/2)))</f>
        <v>26.9525891</v>
      </c>
      <c r="C502" s="37" t="s">
        <v>121</v>
      </c>
      <c r="D502" s="36">
        <f>D501+(F501*B501*(A!$B$8-D501)/(A!$B$12*A!$B$10))</f>
        <v>0.8717385391</v>
      </c>
      <c r="E502" s="5">
        <v>0.0</v>
      </c>
      <c r="F502" s="46">
        <f t="shared" si="17"/>
        <v>0.6</v>
      </c>
      <c r="G502" s="40">
        <f t="shared" si="18"/>
        <v>0.1666666667</v>
      </c>
      <c r="H502" s="4">
        <f>A!$B$3 * 3</f>
        <v>224.9868</v>
      </c>
      <c r="I502" s="4">
        <f>A!$B$2*E502</f>
        <v>0</v>
      </c>
    </row>
    <row r="503">
      <c r="A503" s="37" t="s">
        <v>122</v>
      </c>
      <c r="B503" s="9">
        <f>B502+F502*(D502*I502-(A!$B$4*(G502+B502/H502)^(1/2)))</f>
        <v>24.38352175</v>
      </c>
      <c r="C503" s="37" t="s">
        <v>123</v>
      </c>
      <c r="D503" s="36">
        <f>D502+(F502*B502*(A!$B$8-D502)/(A!$B$12*A!$B$10))</f>
        <v>0.8790826146</v>
      </c>
      <c r="E503" s="5">
        <v>0.0</v>
      </c>
      <c r="F503" s="46">
        <f t="shared" si="17"/>
        <v>0.6</v>
      </c>
      <c r="G503" s="40">
        <f t="shared" si="18"/>
        <v>0.1666666667</v>
      </c>
      <c r="H503" s="4">
        <f>A!$B$3 * 3</f>
        <v>224.9868</v>
      </c>
      <c r="I503" s="4">
        <f>A!$B$2*E503</f>
        <v>0</v>
      </c>
    </row>
    <row r="504">
      <c r="A504" s="37" t="s">
        <v>124</v>
      </c>
      <c r="B504" s="9">
        <f>B503+F503*(D503*I503-(A!$B$4*(G503+B503/H503)^(1/2)))</f>
        <v>21.86617809</v>
      </c>
      <c r="C504" s="37" t="s">
        <v>125</v>
      </c>
      <c r="D504" s="36">
        <f>D503+(F503*B503*(A!$B$8-D503)/(A!$B$12*A!$B$10))</f>
        <v>0.8840001316</v>
      </c>
      <c r="E504" s="5">
        <v>0.0</v>
      </c>
      <c r="F504" s="46">
        <f t="shared" si="17"/>
        <v>0.6</v>
      </c>
      <c r="G504" s="40">
        <f t="shared" si="18"/>
        <v>0.1666666667</v>
      </c>
      <c r="H504" s="4">
        <f>A!$B$3 * 3</f>
        <v>224.9868</v>
      </c>
      <c r="I504" s="4">
        <f>A!$B$2*E504</f>
        <v>0</v>
      </c>
    </row>
    <row r="505">
      <c r="A505" s="37" t="s">
        <v>126</v>
      </c>
      <c r="B505" s="9">
        <f>B504+F504*(D504*I504-(A!$B$4*(G504+B504/H504)^(1/2)))</f>
        <v>19.40056904</v>
      </c>
      <c r="C505" s="37" t="s">
        <v>127</v>
      </c>
      <c r="D505" s="36">
        <f>D504+(F504*B504*(A!$B$8-D504)/(A!$B$12*A!$B$10))</f>
        <v>0.887373248</v>
      </c>
      <c r="E505" s="5">
        <v>0.0</v>
      </c>
      <c r="F505" s="46">
        <f t="shared" si="17"/>
        <v>0.6</v>
      </c>
      <c r="G505" s="40">
        <f t="shared" si="18"/>
        <v>0.1666666667</v>
      </c>
      <c r="H505" s="4">
        <f>A!$B$3 * 3</f>
        <v>224.9868</v>
      </c>
      <c r="I505" s="4">
        <f>A!$B$2*E505</f>
        <v>0</v>
      </c>
    </row>
    <row r="506">
      <c r="A506" s="37" t="s">
        <v>128</v>
      </c>
      <c r="B506" s="9">
        <f>B505+F505*(D505*I505-(A!$B$4*(G505+B505/H505)^(1/2)))</f>
        <v>16.98670599</v>
      </c>
      <c r="C506" s="37" t="s">
        <v>129</v>
      </c>
      <c r="D506" s="36">
        <f>D505+(F505*B505*(A!$B$8-D505)/(A!$B$12*A!$B$10))</f>
        <v>0.8897350754</v>
      </c>
      <c r="E506" s="5">
        <v>0.0</v>
      </c>
      <c r="F506" s="46">
        <f t="shared" si="17"/>
        <v>0.6</v>
      </c>
      <c r="G506" s="40">
        <f t="shared" si="18"/>
        <v>0.1666666667</v>
      </c>
      <c r="H506" s="4">
        <f>A!$B$3 * 3</f>
        <v>224.9868</v>
      </c>
      <c r="I506" s="4">
        <f>A!$B$2*E506</f>
        <v>0</v>
      </c>
    </row>
    <row r="507">
      <c r="A507" s="37" t="s">
        <v>130</v>
      </c>
      <c r="B507" s="9">
        <f>B506+F506*(D506*I506-(A!$B$4*(G506+B506/H506)^(1/2)))</f>
        <v>14.62460084</v>
      </c>
      <c r="C507" s="37" t="s">
        <v>131</v>
      </c>
      <c r="D507" s="36">
        <f>D506+(F506*B506*(A!$B$8-D506)/(A!$B$12*A!$B$10))</f>
        <v>0.8914162273</v>
      </c>
      <c r="E507" s="5">
        <v>0.0</v>
      </c>
      <c r="F507" s="46">
        <f t="shared" si="17"/>
        <v>0.6</v>
      </c>
      <c r="G507" s="40">
        <f t="shared" si="18"/>
        <v>0.1666666667</v>
      </c>
      <c r="H507" s="4">
        <f>A!$B$3 * 3</f>
        <v>224.9868</v>
      </c>
      <c r="I507" s="4">
        <f>A!$B$2*E507</f>
        <v>0</v>
      </c>
    </row>
    <row r="508">
      <c r="A508" s="37" t="s">
        <v>132</v>
      </c>
      <c r="B508" s="9">
        <f>B507+F507*(D507*I507-(A!$B$4*(G507+B507/H507)^(1/2)))</f>
        <v>12.31426601</v>
      </c>
      <c r="C508" s="37" t="s">
        <v>133</v>
      </c>
      <c r="D508" s="36">
        <f>D507+(F507*B507*(A!$B$8-D507)/(A!$B$12*A!$B$10))</f>
        <v>0.8926265586</v>
      </c>
      <c r="E508" s="5">
        <v>0.0</v>
      </c>
      <c r="F508" s="46">
        <f t="shared" si="17"/>
        <v>0.6</v>
      </c>
      <c r="G508" s="40">
        <f t="shared" si="18"/>
        <v>0.1666666667</v>
      </c>
      <c r="H508" s="4">
        <f>A!$B$3 * 3</f>
        <v>224.9868</v>
      </c>
      <c r="I508" s="4">
        <f>A!$B$2*E508</f>
        <v>0</v>
      </c>
    </row>
    <row r="509">
      <c r="A509" s="37" t="s">
        <v>134</v>
      </c>
      <c r="B509" s="9">
        <f>B508+F508*(D508*I508-(A!$B$4*(G508+B508/H508)^(1/2)))</f>
        <v>10.05571453</v>
      </c>
      <c r="C509" s="37" t="s">
        <v>135</v>
      </c>
      <c r="D509" s="36">
        <f>D508+(F508*B508*(A!$B$8-D508)/(A!$B$12*A!$B$10))</f>
        <v>0.8935019874</v>
      </c>
      <c r="E509" s="5">
        <v>0.0</v>
      </c>
      <c r="F509" s="46">
        <f t="shared" si="17"/>
        <v>0.6</v>
      </c>
      <c r="G509" s="40">
        <f t="shared" si="18"/>
        <v>0.1666666667</v>
      </c>
      <c r="H509" s="4">
        <f>A!$B$3 * 3</f>
        <v>224.9868</v>
      </c>
      <c r="I509" s="4">
        <f>A!$B$2*E509</f>
        <v>0</v>
      </c>
    </row>
    <row r="510">
      <c r="A510" s="37" t="s">
        <v>136</v>
      </c>
      <c r="B510" s="9">
        <f>B509+F509*(D509*I509-(A!$B$4*(G509+B509/H509)^(1/2)))</f>
        <v>7.848959991</v>
      </c>
      <c r="C510" s="37" t="s">
        <v>137</v>
      </c>
      <c r="D510" s="36">
        <f>D509+(F509*B509*(A!$B$8-D509)/(A!$B$12*A!$B$10))</f>
        <v>0.8941319801</v>
      </c>
      <c r="E510" s="5">
        <v>0.0</v>
      </c>
      <c r="F510" s="46">
        <f t="shared" si="17"/>
        <v>0.6</v>
      </c>
      <c r="G510" s="40">
        <f t="shared" si="18"/>
        <v>0.1666666667</v>
      </c>
      <c r="H510" s="4">
        <f>A!$B$3 * 3</f>
        <v>224.9868</v>
      </c>
      <c r="I510" s="4">
        <f>A!$B$2*E510</f>
        <v>0</v>
      </c>
    </row>
    <row r="511">
      <c r="A511" s="37" t="s">
        <v>138</v>
      </c>
      <c r="B511" s="9">
        <f>B510+F510*(D510*I510-(A!$B$4*(G510+B510/H510)^(1/2)))</f>
        <v>5.694016683</v>
      </c>
      <c r="C511" s="37" t="s">
        <v>139</v>
      </c>
      <c r="D511" s="36">
        <f>D510+(F510*B510*(A!$B$8-D510)/(A!$B$12*A!$B$10))</f>
        <v>0.8945760442</v>
      </c>
      <c r="E511" s="5">
        <v>0.0</v>
      </c>
      <c r="F511" s="46">
        <f t="shared" si="17"/>
        <v>0.6</v>
      </c>
      <c r="G511" s="40">
        <f t="shared" si="18"/>
        <v>0.1666666667</v>
      </c>
      <c r="H511" s="4">
        <f>A!$B$3 * 3</f>
        <v>224.9868</v>
      </c>
      <c r="I511" s="4">
        <f>A!$B$2*E511</f>
        <v>0</v>
      </c>
    </row>
    <row r="512">
      <c r="A512" s="37" t="s">
        <v>140</v>
      </c>
      <c r="B512" s="9">
        <f>B511+F511*(D511*I511-(A!$B$4*(G511+B511/H511)^(1/2)))</f>
        <v>3.590899588</v>
      </c>
      <c r="C512" s="37" t="s">
        <v>141</v>
      </c>
      <c r="D512" s="36">
        <f>D511+(F511*B511*(A!$B$8-D511)/(A!$B$12*A!$B$10))</f>
        <v>0.8948738115</v>
      </c>
      <c r="E512" s="5">
        <v>0.0</v>
      </c>
      <c r="F512" s="46">
        <f t="shared" si="17"/>
        <v>0.6</v>
      </c>
      <c r="G512" s="40">
        <f t="shared" si="18"/>
        <v>0.1666666667</v>
      </c>
      <c r="H512" s="4">
        <f>A!$B$3 * 3</f>
        <v>224.9868</v>
      </c>
      <c r="I512" s="4">
        <f>A!$B$2*E512</f>
        <v>0</v>
      </c>
    </row>
    <row r="513">
      <c r="A513" s="10" t="s">
        <v>142</v>
      </c>
      <c r="B513" s="9">
        <f>B512+F512*(D512*I512-(A!$B$4*(G512+B512/H512)^(1/2)))</f>
        <v>1.53962445</v>
      </c>
      <c r="C513" s="37" t="s">
        <v>143</v>
      </c>
      <c r="D513" s="36">
        <f>D512+(F512*B512*(A!$B$8-D512)/(A!$B$12*A!$B$10))</f>
        <v>0.8950512876</v>
      </c>
      <c r="E513" s="5">
        <v>0.0</v>
      </c>
      <c r="F513" s="46">
        <f t="shared" si="17"/>
        <v>0.6</v>
      </c>
      <c r="G513" s="40">
        <f t="shared" si="18"/>
        <v>0.1666666667</v>
      </c>
      <c r="H513" s="4">
        <f>A!$B$3 * 3</f>
        <v>224.9868</v>
      </c>
      <c r="I513" s="4">
        <f>A!$B$2*E513</f>
        <v>0</v>
      </c>
    </row>
    <row r="514">
      <c r="A514" s="37" t="s">
        <v>144</v>
      </c>
      <c r="B514" s="9">
        <f>B513+F513*(D513*I513-(A!$B$4*(G513+B513/H513)^(1/2)))</f>
        <v>-0.4597921634</v>
      </c>
      <c r="C514" s="37" t="s">
        <v>145</v>
      </c>
      <c r="D514" s="36">
        <f>D513+(F513*B513*(A!$B$8-D513)/(A!$B$12*A!$B$10))</f>
        <v>0.8951247473</v>
      </c>
      <c r="E514" s="5">
        <v>0.0</v>
      </c>
      <c r="F514" s="46">
        <f t="shared" si="17"/>
        <v>0.6</v>
      </c>
      <c r="G514" s="40">
        <f t="shared" si="18"/>
        <v>0.1666666667</v>
      </c>
      <c r="H514" s="4">
        <f>A!$B$3 * 3</f>
        <v>224.9868</v>
      </c>
      <c r="I514" s="4">
        <f>A!$B$2*E514</f>
        <v>0</v>
      </c>
    </row>
    <row r="515">
      <c r="G515" s="30"/>
    </row>
    <row r="516">
      <c r="G516" s="30"/>
    </row>
    <row r="517">
      <c r="G517" s="30"/>
    </row>
    <row r="518">
      <c r="G518" s="30"/>
    </row>
    <row r="519">
      <c r="G519" s="30"/>
    </row>
    <row r="520">
      <c r="G520" s="30"/>
    </row>
    <row r="521">
      <c r="A521" s="24" t="s">
        <v>78</v>
      </c>
      <c r="B521" s="24">
        <v>6.0</v>
      </c>
      <c r="G521" s="30"/>
    </row>
    <row r="522">
      <c r="A522" s="24" t="s">
        <v>79</v>
      </c>
      <c r="B522" s="24">
        <f>26.4/1000</f>
        <v>0.0264</v>
      </c>
      <c r="G522" s="30"/>
    </row>
    <row r="523">
      <c r="G523" s="30"/>
    </row>
    <row r="524">
      <c r="G524" s="30"/>
    </row>
    <row r="525">
      <c r="D525" s="36"/>
      <c r="E525" s="12" t="s">
        <v>92</v>
      </c>
      <c r="K525" s="4" t="s">
        <v>90</v>
      </c>
    </row>
    <row r="526">
      <c r="A526" s="37" t="s">
        <v>93</v>
      </c>
      <c r="C526" s="37" t="s">
        <v>94</v>
      </c>
      <c r="D526" s="36"/>
      <c r="E526" s="38" t="s">
        <v>95</v>
      </c>
      <c r="F526" s="39" t="s">
        <v>96</v>
      </c>
      <c r="G526" s="40" t="s">
        <v>97</v>
      </c>
      <c r="H526" s="4" t="s">
        <v>98</v>
      </c>
      <c r="I526" s="4" t="s">
        <v>99</v>
      </c>
      <c r="K526" s="29">
        <f>SUM(F537:F555)</f>
        <v>11.4</v>
      </c>
    </row>
    <row r="527">
      <c r="A527" s="37" t="s">
        <v>102</v>
      </c>
      <c r="B527" s="16">
        <v>0.0</v>
      </c>
      <c r="C527" s="37" t="s">
        <v>103</v>
      </c>
      <c r="D527" s="42">
        <v>0.6</v>
      </c>
      <c r="E527" s="43">
        <f t="shared" ref="E527:E536" si="19">$B$522</f>
        <v>0.0264</v>
      </c>
      <c r="F527" s="39">
        <f t="shared" ref="F527:F556" si="20">$B$521/10</f>
        <v>0.6</v>
      </c>
      <c r="G527" s="40">
        <f t="shared" ref="G527:G556" si="21">0.5/3</f>
        <v>0.1666666667</v>
      </c>
      <c r="H527" s="4">
        <f>A!$B$3 * 3</f>
        <v>224.9868</v>
      </c>
      <c r="I527" s="4">
        <f>A!$B$2*E527</f>
        <v>16.27924813</v>
      </c>
    </row>
    <row r="528">
      <c r="A528" s="37" t="s">
        <v>104</v>
      </c>
      <c r="B528" s="9">
        <f>B527+F527*(D527*I527-(A!$B$4*(G527+B527/H527)^(1/2)))</f>
        <v>3.900937532</v>
      </c>
      <c r="C528" s="37" t="s">
        <v>105</v>
      </c>
      <c r="D528" s="36">
        <f>D527+(F527*B527*(A!$B$8-D527)/(A!$B$12*A!$B$10))</f>
        <v>0.6</v>
      </c>
      <c r="E528" s="43">
        <f t="shared" si="19"/>
        <v>0.0264</v>
      </c>
      <c r="F528" s="39">
        <f t="shared" si="20"/>
        <v>0.6</v>
      </c>
      <c r="G528" s="40">
        <f t="shared" si="21"/>
        <v>0.1666666667</v>
      </c>
      <c r="H528" s="4">
        <f>A!$B$3 * 3</f>
        <v>224.9868</v>
      </c>
      <c r="I528" s="4">
        <f>A!$B$2*E528</f>
        <v>16.27924813</v>
      </c>
    </row>
    <row r="529">
      <c r="A529" s="37" t="s">
        <v>106</v>
      </c>
      <c r="B529" s="9">
        <f>B528+F528*(D528*I528-(A!$B$4*(G528+B528/H528)^(1/2)))</f>
        <v>7.702467237</v>
      </c>
      <c r="C529" s="37" t="s">
        <v>107</v>
      </c>
      <c r="D529" s="36">
        <f>D528+(F528*B528*(A!$B$8-D528)/(A!$B$12*A!$B$10))</f>
        <v>0.6112832</v>
      </c>
      <c r="E529" s="43">
        <f t="shared" si="19"/>
        <v>0.0264</v>
      </c>
      <c r="F529" s="39">
        <f t="shared" si="20"/>
        <v>0.6</v>
      </c>
      <c r="G529" s="40">
        <f t="shared" si="21"/>
        <v>0.1666666667</v>
      </c>
      <c r="H529" s="4">
        <f>A!$B$3 * 3</f>
        <v>224.9868</v>
      </c>
      <c r="I529" s="4">
        <f>A!$B$2*E529</f>
        <v>16.27924813</v>
      </c>
    </row>
    <row r="530">
      <c r="A530" s="37" t="s">
        <v>108</v>
      </c>
      <c r="B530" s="9">
        <f>B529+F529*(D529*I529-(A!$B$4*(G529+B529/H529)^(1/2)))</f>
        <v>11.52174605</v>
      </c>
      <c r="C530" s="37" t="s">
        <v>109</v>
      </c>
      <c r="D530" s="36">
        <f>D529+(F529*B529*(A!$B$8-D529)/(A!$B$12*A!$B$10))</f>
        <v>0.6327241464</v>
      </c>
      <c r="E530" s="43">
        <f t="shared" si="19"/>
        <v>0.0264</v>
      </c>
      <c r="F530" s="39">
        <f t="shared" si="20"/>
        <v>0.6</v>
      </c>
      <c r="G530" s="40">
        <f t="shared" si="21"/>
        <v>0.1666666667</v>
      </c>
      <c r="H530" s="4">
        <f>A!$B$3 * 3</f>
        <v>224.9868</v>
      </c>
      <c r="I530" s="4">
        <f>A!$B$2*E530</f>
        <v>16.27924813</v>
      </c>
    </row>
    <row r="531">
      <c r="A531" s="37" t="s">
        <v>110</v>
      </c>
      <c r="B531" s="9">
        <f>B530+F530*(D530*I530-(A!$B$4*(G530+B530/H530)^(1/2)))</f>
        <v>15.46139763</v>
      </c>
      <c r="C531" s="37" t="s">
        <v>111</v>
      </c>
      <c r="D531" s="36">
        <f>D530+(F530*B530*(A!$B$8-D530)/(A!$B$12*A!$B$10))</f>
        <v>0.6624148206</v>
      </c>
      <c r="E531" s="43">
        <f t="shared" si="19"/>
        <v>0.0264</v>
      </c>
      <c r="F531" s="39">
        <f t="shared" si="20"/>
        <v>0.6</v>
      </c>
      <c r="G531" s="40">
        <f t="shared" si="21"/>
        <v>0.1666666667</v>
      </c>
      <c r="H531" s="4">
        <f>A!$B$3 * 3</f>
        <v>224.9868</v>
      </c>
      <c r="I531" s="4">
        <f>A!$B$2*E531</f>
        <v>16.27924813</v>
      </c>
    </row>
    <row r="532">
      <c r="A532" s="37" t="s">
        <v>112</v>
      </c>
      <c r="B532" s="9">
        <f>B531+F531*(D531*I531-(A!$B$4*(G531+B531/H531)^(1/2)))</f>
        <v>19.60276021</v>
      </c>
      <c r="C532" s="37" t="s">
        <v>113</v>
      </c>
      <c r="D532" s="36">
        <f>D531+(F531*B531*(A!$B$8-D531)/(A!$B$12*A!$B$10))</f>
        <v>0.6978316868</v>
      </c>
      <c r="E532" s="43">
        <f t="shared" si="19"/>
        <v>0.0264</v>
      </c>
      <c r="F532" s="39">
        <f t="shared" si="20"/>
        <v>0.6</v>
      </c>
      <c r="G532" s="40">
        <f t="shared" si="21"/>
        <v>0.1666666667</v>
      </c>
      <c r="H532" s="4">
        <f>A!$B$3 * 3</f>
        <v>224.9868</v>
      </c>
      <c r="I532" s="4">
        <f>A!$B$2*E532</f>
        <v>16.27924813</v>
      </c>
    </row>
    <row r="533">
      <c r="A533" s="37" t="s">
        <v>114</v>
      </c>
      <c r="B533" s="9">
        <f>B532+F532*(D532*I532-(A!$B$4*(G532+B532/H532)^(1/2)))</f>
        <v>24.00071718</v>
      </c>
      <c r="C533" s="37" t="s">
        <v>115</v>
      </c>
      <c r="D533" s="36">
        <f>D532+(F532*B532*(A!$B$8-D532)/(A!$B$12*A!$B$10))</f>
        <v>0.7360412745</v>
      </c>
      <c r="E533" s="43">
        <f t="shared" si="19"/>
        <v>0.0264</v>
      </c>
      <c r="F533" s="39">
        <f t="shared" si="20"/>
        <v>0.6</v>
      </c>
      <c r="G533" s="40">
        <f t="shared" si="21"/>
        <v>0.1666666667</v>
      </c>
      <c r="H533" s="4">
        <f>A!$B$3 * 3</f>
        <v>224.9868</v>
      </c>
      <c r="I533" s="4">
        <f>A!$B$2*E533</f>
        <v>16.27924813</v>
      </c>
    </row>
    <row r="534">
      <c r="A534" s="37" t="s">
        <v>116</v>
      </c>
      <c r="B534" s="9">
        <f>B533+F533*(D533*I533-(A!$B$4*(G533+B533/H533)^(1/2)))</f>
        <v>28.680491</v>
      </c>
      <c r="C534" s="37" t="s">
        <v>117</v>
      </c>
      <c r="D534" s="36">
        <f>D533+(F533*B533*(A!$B$8-D533)/(A!$B$12*A!$B$10))</f>
        <v>0.773981577</v>
      </c>
      <c r="E534" s="43">
        <f t="shared" si="19"/>
        <v>0.0264</v>
      </c>
      <c r="F534" s="39">
        <f t="shared" si="20"/>
        <v>0.6</v>
      </c>
      <c r="G534" s="40">
        <f t="shared" si="21"/>
        <v>0.1666666667</v>
      </c>
      <c r="H534" s="4">
        <f>A!$B$3 * 3</f>
        <v>224.9868</v>
      </c>
      <c r="I534" s="4">
        <f>A!$B$2*E534</f>
        <v>16.27924813</v>
      </c>
    </row>
    <row r="535">
      <c r="A535" s="37" t="s">
        <v>118</v>
      </c>
      <c r="B535" s="9">
        <f>B534+F534*(D534*I534-(A!$B$4*(G534+B534/H534)^(1/2)))</f>
        <v>33.63711622</v>
      </c>
      <c r="C535" s="37" t="s">
        <v>119</v>
      </c>
      <c r="D535" s="36">
        <f>D534+(F534*B534*(A!$B$8-D534)/(A!$B$12*A!$B$10))</f>
        <v>0.8088283574</v>
      </c>
      <c r="E535" s="43">
        <f t="shared" si="19"/>
        <v>0.0264</v>
      </c>
      <c r="F535" s="39">
        <f t="shared" si="20"/>
        <v>0.6</v>
      </c>
      <c r="G535" s="40">
        <f t="shared" si="21"/>
        <v>0.1666666667</v>
      </c>
      <c r="H535" s="4">
        <f>A!$B$3 * 3</f>
        <v>224.9868</v>
      </c>
      <c r="I535" s="4">
        <f>A!$B$2*E535</f>
        <v>16.27924813</v>
      </c>
    </row>
    <row r="536">
      <c r="A536" s="37" t="s">
        <v>120</v>
      </c>
      <c r="B536" s="9">
        <f>B535+F535*(D535*I535-(A!$B$4*(G535+B535/H535)^(1/2)))</f>
        <v>38.83837899</v>
      </c>
      <c r="C536" s="37" t="s">
        <v>121</v>
      </c>
      <c r="D536" s="36">
        <f>D535+(F535*B535*(A!$B$8-D535)/(A!$B$12*A!$B$10))</f>
        <v>0.8383962635</v>
      </c>
      <c r="E536" s="43">
        <f t="shared" si="19"/>
        <v>0.0264</v>
      </c>
      <c r="F536" s="39">
        <f t="shared" si="20"/>
        <v>0.6</v>
      </c>
      <c r="G536" s="40">
        <f t="shared" si="21"/>
        <v>0.1666666667</v>
      </c>
      <c r="H536" s="4">
        <f>A!$B$3 * 3</f>
        <v>224.9868</v>
      </c>
      <c r="I536" s="4">
        <f>A!$B$2*E536</f>
        <v>16.27924813</v>
      </c>
    </row>
    <row r="537">
      <c r="A537" s="37" t="s">
        <v>122</v>
      </c>
      <c r="B537" s="44">
        <f>B536+F536*(D536*I536-(A!$B$4*(G536+B536/H536)^(1/2)))</f>
        <v>44.23151496</v>
      </c>
      <c r="C537" s="37" t="s">
        <v>123</v>
      </c>
      <c r="D537" s="36">
        <f>D536+(F536*B536*(A!$B$8-D536)/(A!$B$12*A!$B$10))</f>
        <v>0.8614642764</v>
      </c>
      <c r="E537" s="5">
        <v>0.0</v>
      </c>
      <c r="F537" s="46">
        <f t="shared" si="20"/>
        <v>0.6</v>
      </c>
      <c r="G537" s="40">
        <f t="shared" si="21"/>
        <v>0.1666666667</v>
      </c>
      <c r="H537" s="4">
        <f>A!$B$3 * 3</f>
        <v>224.9868</v>
      </c>
      <c r="I537" s="4">
        <f>A!$B$2*E537</f>
        <v>0</v>
      </c>
    </row>
    <row r="538">
      <c r="A538" s="37" t="s">
        <v>124</v>
      </c>
      <c r="B538" s="9">
        <f>B537+F537*(D537*I537-(A!$B$4*(G537+B537/H537)^(1/2)))</f>
        <v>41.33849355</v>
      </c>
      <c r="C538" s="37" t="s">
        <v>125</v>
      </c>
      <c r="D538" s="36">
        <f>D537+(F537*B537*(A!$B$8-D537)/(A!$B$12*A!$B$10))</f>
        <v>0.8778980526</v>
      </c>
      <c r="E538" s="5">
        <v>0.0</v>
      </c>
      <c r="F538" s="46">
        <f t="shared" si="20"/>
        <v>0.6</v>
      </c>
      <c r="G538" s="40">
        <f t="shared" si="21"/>
        <v>0.1666666667</v>
      </c>
      <c r="H538" s="4">
        <f>A!$B$3 * 3</f>
        <v>224.9868</v>
      </c>
      <c r="I538" s="4">
        <f>A!$B$2*E538</f>
        <v>0</v>
      </c>
    </row>
    <row r="539">
      <c r="A539" s="37" t="s">
        <v>126</v>
      </c>
      <c r="B539" s="9">
        <f>B538+F538*(D538*I538-(A!$B$4*(G538+B538/H538)^(1/2)))</f>
        <v>38.49713647</v>
      </c>
      <c r="C539" s="37" t="s">
        <v>127</v>
      </c>
      <c r="D539" s="36">
        <f>D538+(F538*B538*(A!$B$8-D538)/(A!$B$12*A!$B$10))</f>
        <v>0.886707065</v>
      </c>
      <c r="E539" s="5">
        <v>0.0</v>
      </c>
      <c r="F539" s="46">
        <f t="shared" si="20"/>
        <v>0.6</v>
      </c>
      <c r="G539" s="40">
        <f t="shared" si="21"/>
        <v>0.1666666667</v>
      </c>
      <c r="H539" s="4">
        <f>A!$B$3 * 3</f>
        <v>224.9868</v>
      </c>
      <c r="I539" s="4">
        <f>A!$B$2*E539</f>
        <v>0</v>
      </c>
    </row>
    <row r="540">
      <c r="A540" s="37" t="s">
        <v>128</v>
      </c>
      <c r="B540" s="9">
        <f>B539+F539*(D539*I539-(A!$B$4*(G539+B539/H539)^(1/2)))</f>
        <v>35.70745225</v>
      </c>
      <c r="C540" s="37" t="s">
        <v>129</v>
      </c>
      <c r="D540" s="36">
        <f>D539+(F539*B539*(A!$B$8-D539)/(A!$B$12*A!$B$10))</f>
        <v>0.8916409764</v>
      </c>
      <c r="E540" s="5">
        <v>0.0</v>
      </c>
      <c r="F540" s="46">
        <f t="shared" si="20"/>
        <v>0.6</v>
      </c>
      <c r="G540" s="40">
        <f t="shared" si="21"/>
        <v>0.1666666667</v>
      </c>
      <c r="H540" s="4">
        <f>A!$B$3 * 3</f>
        <v>224.9868</v>
      </c>
      <c r="I540" s="4">
        <f>A!$B$2*E540</f>
        <v>0</v>
      </c>
    </row>
    <row r="541">
      <c r="A541" s="37" t="s">
        <v>130</v>
      </c>
      <c r="B541" s="9">
        <f>B540+F540*(D540*I540-(A!$B$4*(G540+B540/H540)^(1/2)))</f>
        <v>32.96944976</v>
      </c>
      <c r="C541" s="37" t="s">
        <v>131</v>
      </c>
      <c r="D541" s="36">
        <f>D540+(F540*B540*(A!$B$8-D540)/(A!$B$12*A!$B$10))</f>
        <v>0.8945187489</v>
      </c>
      <c r="E541" s="5">
        <v>0.0</v>
      </c>
      <c r="F541" s="46">
        <f t="shared" si="20"/>
        <v>0.6</v>
      </c>
      <c r="G541" s="40">
        <f t="shared" si="21"/>
        <v>0.1666666667</v>
      </c>
      <c r="H541" s="4">
        <f>A!$B$3 * 3</f>
        <v>224.9868</v>
      </c>
      <c r="I541" s="4">
        <f>A!$B$2*E541</f>
        <v>0</v>
      </c>
    </row>
    <row r="542">
      <c r="A542" s="37" t="s">
        <v>132</v>
      </c>
      <c r="B542" s="9">
        <f>B541+F541*(D541*I541-(A!$B$4*(G541+B541/H541)^(1/2)))</f>
        <v>30.28313821</v>
      </c>
      <c r="C542" s="37" t="s">
        <v>133</v>
      </c>
      <c r="D542" s="36">
        <f>D541+(F541*B541*(A!$B$8-D541)/(A!$B$12*A!$B$10))</f>
        <v>0.896261091</v>
      </c>
      <c r="E542" s="5">
        <v>0.0</v>
      </c>
      <c r="F542" s="46">
        <f t="shared" si="20"/>
        <v>0.6</v>
      </c>
      <c r="G542" s="40">
        <f t="shared" si="21"/>
        <v>0.1666666667</v>
      </c>
      <c r="H542" s="4">
        <f>A!$B$3 * 3</f>
        <v>224.9868</v>
      </c>
      <c r="I542" s="4">
        <f>A!$B$2*E542</f>
        <v>0</v>
      </c>
    </row>
    <row r="543">
      <c r="A543" s="37" t="s">
        <v>134</v>
      </c>
      <c r="B543" s="9">
        <f>B542+F542*(D542*I542-(A!$B$4*(G542+B542/H542)^(1/2)))</f>
        <v>27.64852718</v>
      </c>
      <c r="C543" s="37" t="s">
        <v>135</v>
      </c>
      <c r="D543" s="36">
        <f>D542+(F542*B542*(A!$B$8-D542)/(A!$B$12*A!$B$10))</f>
        <v>0.897352752</v>
      </c>
      <c r="E543" s="5">
        <v>0.0</v>
      </c>
      <c r="F543" s="46">
        <f t="shared" si="20"/>
        <v>0.6</v>
      </c>
      <c r="G543" s="40">
        <f t="shared" si="21"/>
        <v>0.1666666667</v>
      </c>
      <c r="H543" s="4">
        <f>A!$B$3 * 3</f>
        <v>224.9868</v>
      </c>
      <c r="I543" s="4">
        <f>A!$B$2*E543</f>
        <v>0</v>
      </c>
    </row>
    <row r="544">
      <c r="A544" s="37" t="s">
        <v>136</v>
      </c>
      <c r="B544" s="9">
        <f>B543+F543*(D543*I543-(A!$B$4*(G543+B543/H543)^(1/2)))</f>
        <v>25.06562662</v>
      </c>
      <c r="C544" s="37" t="s">
        <v>137</v>
      </c>
      <c r="D544" s="36">
        <f>D543+(F543*B543*(A!$B$8-D543)/(A!$B$12*A!$B$10))</f>
        <v>0.8980584334</v>
      </c>
      <c r="E544" s="5">
        <v>0.0</v>
      </c>
      <c r="F544" s="46">
        <f t="shared" si="20"/>
        <v>0.6</v>
      </c>
      <c r="G544" s="40">
        <f t="shared" si="21"/>
        <v>0.1666666667</v>
      </c>
      <c r="H544" s="4">
        <f>A!$B$3 * 3</f>
        <v>224.9868</v>
      </c>
      <c r="I544" s="4">
        <f>A!$B$2*E544</f>
        <v>0</v>
      </c>
    </row>
    <row r="545">
      <c r="A545" s="37" t="s">
        <v>138</v>
      </c>
      <c r="B545" s="9">
        <f>B544+F544*(D544*I544-(A!$B$4*(G544+B544/H544)^(1/2)))</f>
        <v>22.5344469</v>
      </c>
      <c r="C545" s="37" t="s">
        <v>139</v>
      </c>
      <c r="D545" s="36">
        <f>D544+(F544*B544*(A!$B$8-D544)/(A!$B$12*A!$B$10))</f>
        <v>0.8985276495</v>
      </c>
      <c r="E545" s="5">
        <v>0.0</v>
      </c>
      <c r="F545" s="46">
        <f t="shared" si="20"/>
        <v>0.6</v>
      </c>
      <c r="G545" s="40">
        <f t="shared" si="21"/>
        <v>0.1666666667</v>
      </c>
      <c r="H545" s="4">
        <f>A!$B$3 * 3</f>
        <v>224.9868</v>
      </c>
      <c r="I545" s="4">
        <f>A!$B$2*E545</f>
        <v>0</v>
      </c>
    </row>
    <row r="546">
      <c r="A546" s="37" t="s">
        <v>140</v>
      </c>
      <c r="B546" s="9">
        <f>B545+F545*(D545*I545-(A!$B$4*(G545+B545/H545)^(1/2)))</f>
        <v>20.05499883</v>
      </c>
      <c r="C546" s="37" t="s">
        <v>141</v>
      </c>
      <c r="D546" s="36">
        <f>D545+(F545*B545*(A!$B$8-D545)/(A!$B$12*A!$B$10))</f>
        <v>0.8988475391</v>
      </c>
      <c r="E546" s="5">
        <v>0.0</v>
      </c>
      <c r="F546" s="46">
        <f t="shared" si="20"/>
        <v>0.6</v>
      </c>
      <c r="G546" s="40">
        <f t="shared" si="21"/>
        <v>0.1666666667</v>
      </c>
      <c r="H546" s="4">
        <f>A!$B$3 * 3</f>
        <v>224.9868</v>
      </c>
      <c r="I546" s="4">
        <f>A!$B$2*E546</f>
        <v>0</v>
      </c>
    </row>
    <row r="547">
      <c r="A547" s="37" t="s">
        <v>142</v>
      </c>
      <c r="B547" s="9">
        <f>B546+F546*(D546*I546-(A!$B$4*(G546+B546/H546)^(1/2)))</f>
        <v>17.62729367</v>
      </c>
      <c r="C547" s="37" t="s">
        <v>143</v>
      </c>
      <c r="D547" s="36">
        <f>D546+(F546*B546*(A!$B$8-D546)/(A!$B$12*A!$B$10))</f>
        <v>0.8990703779</v>
      </c>
      <c r="E547" s="5">
        <v>0.0</v>
      </c>
      <c r="F547" s="46">
        <f t="shared" si="20"/>
        <v>0.6</v>
      </c>
      <c r="G547" s="40">
        <f t="shared" si="21"/>
        <v>0.1666666667</v>
      </c>
      <c r="H547" s="4">
        <f>A!$B$3 * 3</f>
        <v>224.9868</v>
      </c>
      <c r="I547" s="4">
        <f>A!$B$2*E547</f>
        <v>0</v>
      </c>
    </row>
    <row r="548">
      <c r="A548" s="37" t="s">
        <v>144</v>
      </c>
      <c r="B548" s="9">
        <f>B547+F547*(D547*I547-(A!$B$4*(G547+B547/H547)^(1/2)))</f>
        <v>15.25134317</v>
      </c>
      <c r="C548" s="37" t="s">
        <v>145</v>
      </c>
      <c r="D548" s="36">
        <f>D547+(F547*B547*(A!$B$8-D547)/(A!$B$12*A!$B$10))</f>
        <v>0.8992283696</v>
      </c>
      <c r="E548" s="5">
        <v>0.0</v>
      </c>
      <c r="F548" s="46">
        <f t="shared" si="20"/>
        <v>0.6</v>
      </c>
      <c r="G548" s="40">
        <f t="shared" si="21"/>
        <v>0.1666666667</v>
      </c>
      <c r="H548" s="4">
        <f>A!$B$3 * 3</f>
        <v>224.9868</v>
      </c>
      <c r="I548" s="4">
        <f>A!$B$2*E548</f>
        <v>0</v>
      </c>
    </row>
    <row r="549">
      <c r="A549" s="37" t="s">
        <v>146</v>
      </c>
      <c r="B549" s="9">
        <f>B548+F548*(D548*I548-(A!$B$4*(G548+B548/H548)^(1/2)))</f>
        <v>12.92715962</v>
      </c>
      <c r="C549" s="37" t="s">
        <v>147</v>
      </c>
      <c r="D549" s="36">
        <f>D548+(F548*B548*(A!$B$8-D548)/(A!$B$12*A!$B$10))</f>
        <v>0.8993418339</v>
      </c>
      <c r="E549" s="5">
        <v>0.0</v>
      </c>
      <c r="F549" s="46">
        <f t="shared" si="20"/>
        <v>0.6</v>
      </c>
      <c r="G549" s="40">
        <f t="shared" si="21"/>
        <v>0.1666666667</v>
      </c>
      <c r="H549" s="4">
        <f>A!$B$3 * 3</f>
        <v>224.9868</v>
      </c>
      <c r="I549" s="4">
        <f>A!$B$2*E549</f>
        <v>0</v>
      </c>
    </row>
    <row r="550">
      <c r="A550" s="37" t="s">
        <v>148</v>
      </c>
      <c r="B550" s="9">
        <f>B549+F549*(D549*I549-(A!$B$4*(G549+B549/H549)^(1/2)))</f>
        <v>10.65475587</v>
      </c>
      <c r="C550" s="37" t="s">
        <v>149</v>
      </c>
      <c r="D550" s="36">
        <f>D549+(F549*B549*(A!$B$8-D549)/(A!$B$12*A!$B$10))</f>
        <v>0.8994238654</v>
      </c>
      <c r="E550" s="5">
        <v>0.0</v>
      </c>
      <c r="F550" s="46">
        <f t="shared" si="20"/>
        <v>0.6</v>
      </c>
      <c r="G550" s="40">
        <f t="shared" si="21"/>
        <v>0.1666666667</v>
      </c>
      <c r="H550" s="4">
        <f>A!$B$3 * 3</f>
        <v>224.9868</v>
      </c>
      <c r="I550" s="4">
        <f>A!$B$2*E550</f>
        <v>0</v>
      </c>
    </row>
    <row r="551">
      <c r="A551" s="37" t="s">
        <v>150</v>
      </c>
      <c r="B551" s="9">
        <f>B550+F550*(D550*I550-(A!$B$4*(G550+B550/H550)^(1/2)))</f>
        <v>8.434145363</v>
      </c>
      <c r="C551" s="37" t="s">
        <v>151</v>
      </c>
      <c r="D551" s="36">
        <f>D550+(F550*B550*(A!$B$8-D550)/(A!$B$12*A!$B$10))</f>
        <v>0.8994830501</v>
      </c>
      <c r="E551" s="5">
        <v>0.0</v>
      </c>
      <c r="F551" s="46">
        <f t="shared" si="20"/>
        <v>0.6</v>
      </c>
      <c r="G551" s="40">
        <f t="shared" si="21"/>
        <v>0.1666666667</v>
      </c>
      <c r="H551" s="4">
        <f>A!$B$3 * 3</f>
        <v>224.9868</v>
      </c>
      <c r="I551" s="4">
        <f>A!$B$2*E551</f>
        <v>0</v>
      </c>
    </row>
    <row r="552">
      <c r="A552" s="37" t="s">
        <v>152</v>
      </c>
      <c r="B552" s="9">
        <f>B551+F551*(D551*I551-(A!$B$4*(G551+B551/H551)^(1/2)))</f>
        <v>6.2653422</v>
      </c>
      <c r="C552" s="37" t="s">
        <v>153</v>
      </c>
      <c r="D552" s="36">
        <f>D551+(F551*B551*(A!$B$8-D551)/(A!$B$12*A!$B$10))</f>
        <v>0.8995250871</v>
      </c>
      <c r="E552" s="5">
        <v>0.0</v>
      </c>
      <c r="F552" s="46">
        <f t="shared" si="20"/>
        <v>0.6</v>
      </c>
      <c r="G552" s="40">
        <f t="shared" si="21"/>
        <v>0.1666666667</v>
      </c>
      <c r="H552" s="4">
        <f>A!$B$3 * 3</f>
        <v>224.9868</v>
      </c>
      <c r="I552" s="4">
        <f>A!$B$2*E552</f>
        <v>0</v>
      </c>
    </row>
    <row r="553">
      <c r="A553" s="37" t="s">
        <v>154</v>
      </c>
      <c r="B553" s="9">
        <f>B552+F552*(D552*I552-(A!$B$4*(G552+B552/H552)^(1/2)))</f>
        <v>4.14836117</v>
      </c>
      <c r="C553" s="37" t="s">
        <v>155</v>
      </c>
      <c r="D553" s="36">
        <f>D552+(F552*B552*(A!$B$8-D552)/(A!$B$12*A!$B$10))</f>
        <v>0.8995537752</v>
      </c>
      <c r="E553" s="5">
        <v>0.0</v>
      </c>
      <c r="F553" s="46">
        <f t="shared" si="20"/>
        <v>0.6</v>
      </c>
      <c r="G553" s="40">
        <f t="shared" si="21"/>
        <v>0.1666666667</v>
      </c>
      <c r="H553" s="4">
        <f>A!$B$3 * 3</f>
        <v>224.9868</v>
      </c>
      <c r="I553" s="4">
        <f>A!$B$2*E553</f>
        <v>0</v>
      </c>
    </row>
    <row r="554">
      <c r="A554" s="37" t="s">
        <v>156</v>
      </c>
      <c r="B554" s="9">
        <f>B553+F553*(D553*I553-(A!$B$4*(G553+B553/H553)^(1/2)))</f>
        <v>2.083217808</v>
      </c>
      <c r="C554" s="37" t="s">
        <v>157</v>
      </c>
      <c r="D554" s="36">
        <f>D553+(F553*B553*(A!$B$8-D553)/(A!$B$12*A!$B$10))</f>
        <v>0.8995716224</v>
      </c>
      <c r="E554" s="5">
        <v>0.0</v>
      </c>
      <c r="F554" s="46">
        <f t="shared" si="20"/>
        <v>0.6</v>
      </c>
      <c r="G554" s="40">
        <f t="shared" si="21"/>
        <v>0.1666666667</v>
      </c>
      <c r="H554" s="4">
        <f>A!$B$3 * 3</f>
        <v>224.9868</v>
      </c>
      <c r="I554" s="4">
        <f>A!$B$2*E554</f>
        <v>0</v>
      </c>
    </row>
    <row r="555">
      <c r="A555" s="10" t="s">
        <v>158</v>
      </c>
      <c r="B555" s="9">
        <f>B554+F554*(D554*I554-(A!$B$4*(G554+B554/H554)^(1/2)))</f>
        <v>0.06992845492</v>
      </c>
      <c r="C555" s="37" t="s">
        <v>159</v>
      </c>
      <c r="D555" s="36">
        <f>D554+(F554*B554*(A!$B$8-D554)/(A!$B$12*A!$B$10))</f>
        <v>0.8995802265</v>
      </c>
      <c r="E555" s="5">
        <v>0.0</v>
      </c>
      <c r="F555" s="46">
        <f t="shared" si="20"/>
        <v>0.6</v>
      </c>
      <c r="G555" s="40">
        <f t="shared" si="21"/>
        <v>0.1666666667</v>
      </c>
      <c r="H555" s="4">
        <f>A!$B$3 * 3</f>
        <v>224.9868</v>
      </c>
      <c r="I555" s="4">
        <f>A!$B$2*E555</f>
        <v>0</v>
      </c>
    </row>
    <row r="556">
      <c r="A556" s="37" t="s">
        <v>160</v>
      </c>
      <c r="B556" s="9">
        <f>B555+F555*(D555*I555-(A!$B$4*(G555+B555/H555)^(1/2)))</f>
        <v>-1.891489678</v>
      </c>
      <c r="C556" s="37" t="s">
        <v>161</v>
      </c>
      <c r="D556" s="36">
        <f>D555+(F555*B555*(A!$B$8-D555)/(A!$B$12*A!$B$10))</f>
        <v>0.8995805095</v>
      </c>
      <c r="E556" s="5">
        <v>0.0</v>
      </c>
      <c r="F556" s="46">
        <f t="shared" si="20"/>
        <v>0.6</v>
      </c>
      <c r="G556" s="40">
        <f t="shared" si="21"/>
        <v>0.1666666667</v>
      </c>
      <c r="H556" s="4">
        <f>A!$B$3 * 3</f>
        <v>224.9868</v>
      </c>
      <c r="I556" s="4">
        <f>A!$B$2*E556</f>
        <v>0</v>
      </c>
    </row>
    <row r="557">
      <c r="G557" s="30"/>
    </row>
    <row r="558">
      <c r="G558" s="30"/>
    </row>
    <row r="559">
      <c r="G559" s="30"/>
    </row>
    <row r="560">
      <c r="G560" s="30"/>
    </row>
    <row r="561">
      <c r="G561" s="30"/>
    </row>
    <row r="562">
      <c r="A562" s="24" t="s">
        <v>78</v>
      </c>
      <c r="B562" s="24">
        <v>12.0</v>
      </c>
      <c r="G562" s="30"/>
    </row>
    <row r="563">
      <c r="A563" s="24" t="s">
        <v>79</v>
      </c>
      <c r="B563" s="24">
        <f>16.7/1000</f>
        <v>0.0167</v>
      </c>
      <c r="G563" s="30"/>
    </row>
    <row r="564">
      <c r="G564" s="30"/>
    </row>
    <row r="565">
      <c r="G565" s="30"/>
    </row>
    <row r="566">
      <c r="D566" s="36"/>
      <c r="E566" s="12" t="s">
        <v>92</v>
      </c>
      <c r="K566" s="4" t="s">
        <v>90</v>
      </c>
    </row>
    <row r="567">
      <c r="A567" s="37" t="s">
        <v>93</v>
      </c>
      <c r="C567" s="37" t="s">
        <v>94</v>
      </c>
      <c r="D567" s="36"/>
      <c r="E567" s="38" t="s">
        <v>95</v>
      </c>
      <c r="F567" s="39" t="s">
        <v>96</v>
      </c>
      <c r="G567" s="40" t="s">
        <v>97</v>
      </c>
      <c r="H567" s="4" t="s">
        <v>98</v>
      </c>
      <c r="I567" s="4" t="s">
        <v>99</v>
      </c>
      <c r="K567" s="29">
        <f>SUM(F578:F586)</f>
        <v>10.8</v>
      </c>
    </row>
    <row r="568">
      <c r="A568" s="37" t="s">
        <v>102</v>
      </c>
      <c r="B568" s="16">
        <v>0.0</v>
      </c>
      <c r="C568" s="37" t="s">
        <v>103</v>
      </c>
      <c r="D568" s="42">
        <v>0.6</v>
      </c>
      <c r="E568" s="43">
        <f t="shared" ref="E568:E577" si="22">$B$563</f>
        <v>0.0167</v>
      </c>
      <c r="F568" s="39">
        <f t="shared" ref="F568:F587" si="23">$B$562/10</f>
        <v>1.2</v>
      </c>
      <c r="G568" s="40">
        <f t="shared" ref="G568:G587" si="24">0.5/3</f>
        <v>0.1666666667</v>
      </c>
      <c r="H568" s="4">
        <f>A!$B$3 * 3</f>
        <v>224.9868</v>
      </c>
      <c r="I568" s="4">
        <f>A!$B$2*E568</f>
        <v>10.29785772</v>
      </c>
    </row>
    <row r="569">
      <c r="A569" s="37" t="s">
        <v>104</v>
      </c>
      <c r="B569" s="9">
        <f>B568+F568*(D568*I568-(A!$B$4*(G568+B568/H568)^(1/2)))</f>
        <v>3.495273968</v>
      </c>
      <c r="C569" s="37" t="s">
        <v>105</v>
      </c>
      <c r="D569" s="36">
        <f>D568+(F568*B568*(A!$B$8-D568)/(A!$B$12*A!$B$10))</f>
        <v>0.6</v>
      </c>
      <c r="E569" s="43">
        <f t="shared" si="22"/>
        <v>0.0167</v>
      </c>
      <c r="F569" s="39">
        <f t="shared" si="23"/>
        <v>1.2</v>
      </c>
      <c r="G569" s="40">
        <f t="shared" si="24"/>
        <v>0.1666666667</v>
      </c>
      <c r="H569" s="4">
        <f>A!$B$3 * 3</f>
        <v>224.9868</v>
      </c>
      <c r="I569" s="4">
        <f>A!$B$2*E569</f>
        <v>10.29785772</v>
      </c>
    </row>
    <row r="570">
      <c r="A570" s="37" t="s">
        <v>106</v>
      </c>
      <c r="B570" s="9">
        <f>B569+F569*(D569*I569-(A!$B$4*(G569+B569/H569)^(1/2)))</f>
        <v>6.811957957</v>
      </c>
      <c r="C570" s="37" t="s">
        <v>107</v>
      </c>
      <c r="D570" s="36">
        <f>D569+(F569*B569*(A!$B$8-D569)/(A!$B$12*A!$B$10))</f>
        <v>0.6202196907</v>
      </c>
      <c r="E570" s="43">
        <f t="shared" si="22"/>
        <v>0.0167</v>
      </c>
      <c r="F570" s="39">
        <f t="shared" si="23"/>
        <v>1.2</v>
      </c>
      <c r="G570" s="40">
        <f t="shared" si="24"/>
        <v>0.1666666667</v>
      </c>
      <c r="H570" s="4">
        <f>A!$B$3 * 3</f>
        <v>224.9868</v>
      </c>
      <c r="I570" s="4">
        <f>A!$B$2*E570</f>
        <v>10.29785772</v>
      </c>
    </row>
    <row r="571">
      <c r="A571" s="37" t="s">
        <v>108</v>
      </c>
      <c r="B571" s="9">
        <f>B570+F570*(D570*I570-(A!$B$4*(G570+B570/H570)^(1/2)))</f>
        <v>10.21595713</v>
      </c>
      <c r="C571" s="37" t="s">
        <v>109</v>
      </c>
      <c r="D571" s="36">
        <f>D570+(F570*B570*(A!$B$8-D570)/(A!$B$12*A!$B$10))</f>
        <v>0.6569700117</v>
      </c>
      <c r="E571" s="43">
        <f t="shared" si="22"/>
        <v>0.0167</v>
      </c>
      <c r="F571" s="39">
        <f t="shared" si="23"/>
        <v>1.2</v>
      </c>
      <c r="G571" s="40">
        <f t="shared" si="24"/>
        <v>0.1666666667</v>
      </c>
      <c r="H571" s="4">
        <f>A!$B$3 * 3</f>
        <v>224.9868</v>
      </c>
      <c r="I571" s="4">
        <f>A!$B$2*E571</f>
        <v>10.29785772</v>
      </c>
    </row>
    <row r="572">
      <c r="A572" s="37" t="s">
        <v>110</v>
      </c>
      <c r="B572" s="9">
        <f>B571+F571*(D571*I571-(A!$B$4*(G571+B571/H571)^(1/2)))</f>
        <v>13.91347859</v>
      </c>
      <c r="C572" s="37" t="s">
        <v>111</v>
      </c>
      <c r="D572" s="36">
        <f>D571+(F571*B571*(A!$B$8-D571)/(A!$B$12*A!$B$10))</f>
        <v>0.7048452512</v>
      </c>
      <c r="E572" s="43">
        <f t="shared" si="22"/>
        <v>0.0167</v>
      </c>
      <c r="F572" s="39">
        <f t="shared" si="23"/>
        <v>1.2</v>
      </c>
      <c r="G572" s="40">
        <f t="shared" si="24"/>
        <v>0.1666666667</v>
      </c>
      <c r="H572" s="4">
        <f>A!$B$3 * 3</f>
        <v>224.9868</v>
      </c>
      <c r="I572" s="4">
        <f>A!$B$2*E572</f>
        <v>10.29785772</v>
      </c>
    </row>
    <row r="573">
      <c r="A573" s="37" t="s">
        <v>112</v>
      </c>
      <c r="B573" s="9">
        <f>B572+F572*(D572*I572-(A!$B$4*(G572+B572/H572)^(1/2)))</f>
        <v>18.03451315</v>
      </c>
      <c r="C573" s="37" t="s">
        <v>113</v>
      </c>
      <c r="D573" s="36">
        <f>D572+(F572*B572*(A!$B$8-D572)/(A!$B$12*A!$B$10))</f>
        <v>0.757203713</v>
      </c>
      <c r="E573" s="43">
        <f t="shared" si="22"/>
        <v>0.0167</v>
      </c>
      <c r="F573" s="39">
        <f t="shared" si="23"/>
        <v>1.2</v>
      </c>
      <c r="G573" s="40">
        <f t="shared" si="24"/>
        <v>0.1666666667</v>
      </c>
      <c r="H573" s="4">
        <f>A!$B$3 * 3</f>
        <v>224.9868</v>
      </c>
      <c r="I573" s="4">
        <f>A!$B$2*E573</f>
        <v>10.29785772</v>
      </c>
    </row>
    <row r="574">
      <c r="A574" s="37" t="s">
        <v>114</v>
      </c>
      <c r="B574" s="9">
        <f>B573+F573*(D573*I573-(A!$B$4*(G573+B573/H573)^(1/2)))</f>
        <v>22.62218417</v>
      </c>
      <c r="C574" s="37" t="s">
        <v>115</v>
      </c>
      <c r="D574" s="36">
        <f>D573+(F573*B573*(A!$B$8-D573)/(A!$B$12*A!$B$10))</f>
        <v>0.8068621869</v>
      </c>
      <c r="E574" s="43">
        <f t="shared" si="22"/>
        <v>0.0167</v>
      </c>
      <c r="F574" s="39">
        <f t="shared" si="23"/>
        <v>1.2</v>
      </c>
      <c r="G574" s="40">
        <f t="shared" si="24"/>
        <v>0.1666666667</v>
      </c>
      <c r="H574" s="4">
        <f>A!$B$3 * 3</f>
        <v>224.9868</v>
      </c>
      <c r="I574" s="4">
        <f>A!$B$2*E574</f>
        <v>10.29785772</v>
      </c>
    </row>
    <row r="575">
      <c r="A575" s="37" t="s">
        <v>116</v>
      </c>
      <c r="B575" s="9">
        <f>B574+F574*(D574*I574-(A!$B$4*(G574+B574/H574)^(1/2)))</f>
        <v>27.63040803</v>
      </c>
      <c r="C575" s="37" t="s">
        <v>117</v>
      </c>
      <c r="D575" s="36">
        <f>D574+(F574*B574*(A!$B$8-D574)/(A!$B$12*A!$B$10))</f>
        <v>0.8474908565</v>
      </c>
      <c r="E575" s="43">
        <f t="shared" si="22"/>
        <v>0.0167</v>
      </c>
      <c r="F575" s="39">
        <f t="shared" si="23"/>
        <v>1.2</v>
      </c>
      <c r="G575" s="40">
        <f t="shared" si="24"/>
        <v>0.1666666667</v>
      </c>
      <c r="H575" s="4">
        <f>A!$B$3 * 3</f>
        <v>224.9868</v>
      </c>
      <c r="I575" s="4">
        <f>A!$B$2*E575</f>
        <v>10.29785772</v>
      </c>
    </row>
    <row r="576">
      <c r="A576" s="37" t="s">
        <v>118</v>
      </c>
      <c r="B576" s="9">
        <f>B575+F575*(D575*I575-(A!$B$4*(G575+B575/H575)^(1/2)))</f>
        <v>32.93813365</v>
      </c>
      <c r="C576" s="37" t="s">
        <v>119</v>
      </c>
      <c r="D576" s="36">
        <f>D575+(F575*B575*(A!$B$8-D575)/(A!$B$12*A!$B$10))</f>
        <v>0.8754674134</v>
      </c>
      <c r="E576" s="43">
        <f t="shared" si="22"/>
        <v>0.0167</v>
      </c>
      <c r="F576" s="39">
        <f t="shared" si="23"/>
        <v>1.2</v>
      </c>
      <c r="G576" s="40">
        <f t="shared" si="24"/>
        <v>0.1666666667</v>
      </c>
      <c r="H576" s="4">
        <f>A!$B$3 * 3</f>
        <v>224.9868</v>
      </c>
      <c r="I576" s="4">
        <f>A!$B$2*E576</f>
        <v>10.29785772</v>
      </c>
    </row>
    <row r="577">
      <c r="A577" s="37" t="s">
        <v>120</v>
      </c>
      <c r="B577" s="9">
        <f>B576+F576*(D576*I576-(A!$B$4*(G576+B576/H576)^(1/2)))</f>
        <v>38.38523114</v>
      </c>
      <c r="C577" s="37" t="s">
        <v>121</v>
      </c>
      <c r="D577" s="36">
        <f>D576+(F576*B576*(A!$B$8-D576)/(A!$B$12*A!$B$10))</f>
        <v>0.8910490962</v>
      </c>
      <c r="E577" s="43">
        <f t="shared" si="22"/>
        <v>0.0167</v>
      </c>
      <c r="F577" s="39">
        <f t="shared" si="23"/>
        <v>1.2</v>
      </c>
      <c r="G577" s="40">
        <f t="shared" si="24"/>
        <v>0.1666666667</v>
      </c>
      <c r="H577" s="4">
        <f>A!$B$3 * 3</f>
        <v>224.9868</v>
      </c>
      <c r="I577" s="4">
        <f>A!$B$2*E577</f>
        <v>10.29785772</v>
      </c>
    </row>
    <row r="578">
      <c r="A578" s="37" t="s">
        <v>122</v>
      </c>
      <c r="B578" s="44">
        <f>B577+F577*(D577*I577-(A!$B$4*(G577+B577/H577)^(1/2)))</f>
        <v>43.82104829</v>
      </c>
      <c r="C578" s="37" t="s">
        <v>123</v>
      </c>
      <c r="D578" s="36">
        <f>D577+(F577*B577*(A!$B$8-D577)/(A!$B$12*A!$B$10))</f>
        <v>0.8976743586</v>
      </c>
      <c r="E578" s="5">
        <v>0.0</v>
      </c>
      <c r="F578" s="46">
        <f t="shared" si="23"/>
        <v>1.2</v>
      </c>
      <c r="G578" s="40">
        <f t="shared" si="24"/>
        <v>0.1666666667</v>
      </c>
      <c r="H578" s="4">
        <f>A!$B$3 * 3</f>
        <v>224.9868</v>
      </c>
      <c r="I578" s="4">
        <f>A!$B$2*E578</f>
        <v>0</v>
      </c>
    </row>
    <row r="579">
      <c r="A579" s="37" t="s">
        <v>124</v>
      </c>
      <c r="B579" s="9">
        <f>B578+F578*(D578*I578-(A!$B$4*(G578+B578/H578)^(1/2)))</f>
        <v>38.0495533</v>
      </c>
      <c r="C579" s="37" t="s">
        <v>125</v>
      </c>
      <c r="D579" s="36">
        <f>D578+(F578*B578*(A!$B$8-D578)/(A!$B$12*A!$B$10))</f>
        <v>0.8996395169</v>
      </c>
      <c r="E579" s="5">
        <v>0.0</v>
      </c>
      <c r="F579" s="46">
        <f t="shared" si="23"/>
        <v>1.2</v>
      </c>
      <c r="G579" s="40">
        <f t="shared" si="24"/>
        <v>0.1666666667</v>
      </c>
      <c r="H579" s="4">
        <f>A!$B$3 * 3</f>
        <v>224.9868</v>
      </c>
      <c r="I579" s="4">
        <f>A!$B$2*E579</f>
        <v>0</v>
      </c>
    </row>
    <row r="580">
      <c r="A580" s="37" t="s">
        <v>126</v>
      </c>
      <c r="B580" s="9">
        <f>B579+F579*(D579*I579-(A!$B$4*(G579+B579/H579)^(1/2)))</f>
        <v>32.48663937</v>
      </c>
      <c r="C580" s="37" t="s">
        <v>127</v>
      </c>
      <c r="D580" s="36">
        <f>D579+(F579*B579*(A!$B$8-D579)/(A!$B$12*A!$B$10))</f>
        <v>0.8999040052</v>
      </c>
      <c r="E580" s="5">
        <v>0.0</v>
      </c>
      <c r="F580" s="46">
        <f t="shared" si="23"/>
        <v>1.2</v>
      </c>
      <c r="G580" s="40">
        <f t="shared" si="24"/>
        <v>0.1666666667</v>
      </c>
      <c r="H580" s="4">
        <f>A!$B$3 * 3</f>
        <v>224.9868</v>
      </c>
      <c r="I580" s="4">
        <f>A!$B$2*E580</f>
        <v>0</v>
      </c>
    </row>
    <row r="581">
      <c r="A581" s="37" t="s">
        <v>128</v>
      </c>
      <c r="B581" s="9">
        <f>B580+F580*(D580*I580-(A!$B$4*(G580+B580/H580)^(1/2)))</f>
        <v>27.13245332</v>
      </c>
      <c r="C581" s="37" t="s">
        <v>129</v>
      </c>
      <c r="D581" s="36">
        <f>D580+(F580*B580*(A!$B$8-D580)/(A!$B$12*A!$B$10))</f>
        <v>0.8999641398</v>
      </c>
      <c r="E581" s="5">
        <v>0.0</v>
      </c>
      <c r="F581" s="46">
        <f t="shared" si="23"/>
        <v>1.2</v>
      </c>
      <c r="G581" s="40">
        <f t="shared" si="24"/>
        <v>0.1666666667</v>
      </c>
      <c r="H581" s="4">
        <f>A!$B$3 * 3</f>
        <v>224.9868</v>
      </c>
      <c r="I581" s="4">
        <f>A!$B$2*E581</f>
        <v>0</v>
      </c>
    </row>
    <row r="582">
      <c r="A582" s="37" t="s">
        <v>130</v>
      </c>
      <c r="B582" s="9">
        <f>B581+F581*(D581*I581-(A!$B$4*(G581+B581/H581)^(1/2)))</f>
        <v>21.98715402</v>
      </c>
      <c r="C582" s="37" t="s">
        <v>131</v>
      </c>
      <c r="D582" s="36">
        <f>D581+(F581*B581*(A!$B$8-D581)/(A!$B$12*A!$B$10))</f>
        <v>0.8999829016</v>
      </c>
      <c r="E582" s="5">
        <v>0.0</v>
      </c>
      <c r="F582" s="46">
        <f t="shared" si="23"/>
        <v>1.2</v>
      </c>
      <c r="G582" s="40">
        <f t="shared" si="24"/>
        <v>0.1666666667</v>
      </c>
      <c r="H582" s="4">
        <f>A!$B$3 * 3</f>
        <v>224.9868</v>
      </c>
      <c r="I582" s="4">
        <f>A!$B$2*E582</f>
        <v>0</v>
      </c>
    </row>
    <row r="583">
      <c r="A583" s="37" t="s">
        <v>132</v>
      </c>
      <c r="B583" s="9">
        <f>B582+F582*(D582*I582-(A!$B$4*(G582+B582/H582)^(1/2)))</f>
        <v>17.05091389</v>
      </c>
      <c r="C583" s="37" t="s">
        <v>133</v>
      </c>
      <c r="D583" s="36">
        <f>D582+(F582*B582*(A!$B$8-D582)/(A!$B$12*A!$B$10))</f>
        <v>0.8999901509</v>
      </c>
      <c r="E583" s="5">
        <v>0.0</v>
      </c>
      <c r="F583" s="46">
        <f t="shared" si="23"/>
        <v>1.2</v>
      </c>
      <c r="G583" s="40">
        <f t="shared" si="24"/>
        <v>0.1666666667</v>
      </c>
      <c r="H583" s="4">
        <f>A!$B$3 * 3</f>
        <v>224.9868</v>
      </c>
      <c r="I583" s="4">
        <f>A!$B$2*E583</f>
        <v>0</v>
      </c>
    </row>
    <row r="584">
      <c r="A584" s="37" t="s">
        <v>134</v>
      </c>
      <c r="B584" s="9">
        <f>B583+F583*(D583*I583-(A!$B$4*(G583+B583/H583)^(1/2)))</f>
        <v>12.32392075</v>
      </c>
      <c r="C584" s="37" t="s">
        <v>135</v>
      </c>
      <c r="D584" s="36">
        <f>D583+(F583*B583*(A!$B$8-D583)/(A!$B$12*A!$B$10))</f>
        <v>0.8999933892</v>
      </c>
      <c r="E584" s="5">
        <v>0.0</v>
      </c>
      <c r="F584" s="46">
        <f t="shared" si="23"/>
        <v>1.2</v>
      </c>
      <c r="G584" s="40">
        <f t="shared" si="24"/>
        <v>0.1666666667</v>
      </c>
      <c r="H584" s="4">
        <f>A!$B$3 * 3</f>
        <v>224.9868</v>
      </c>
      <c r="I584" s="4">
        <f>A!$B$2*E584</f>
        <v>0</v>
      </c>
    </row>
    <row r="585">
      <c r="A585" s="37" t="s">
        <v>136</v>
      </c>
      <c r="B585" s="9">
        <f>B584+F584*(D584*I584-(A!$B$4*(G584+B584/H584)^(1/2)))</f>
        <v>7.80638004</v>
      </c>
      <c r="C585" s="37" t="s">
        <v>137</v>
      </c>
      <c r="D585" s="36">
        <f>D584+(F584*B584*(A!$B$8-D584)/(A!$B$12*A!$B$10))</f>
        <v>0.8999949602</v>
      </c>
      <c r="E585" s="5">
        <v>0.0</v>
      </c>
      <c r="F585" s="46">
        <f t="shared" si="23"/>
        <v>1.2</v>
      </c>
      <c r="G585" s="40">
        <f t="shared" si="24"/>
        <v>0.1666666667</v>
      </c>
      <c r="H585" s="4">
        <f>A!$B$3 * 3</f>
        <v>224.9868</v>
      </c>
      <c r="I585" s="4">
        <f>A!$B$2*E585</f>
        <v>0</v>
      </c>
    </row>
    <row r="586">
      <c r="A586" s="10" t="s">
        <v>138</v>
      </c>
      <c r="B586" s="9">
        <f>B585+F585*(D585*I585-(A!$B$4*(G585+B585/H585)^(1/2)))</f>
        <v>3.498517361</v>
      </c>
      <c r="C586" s="37" t="s">
        <v>139</v>
      </c>
      <c r="D586" s="36">
        <f>D585+(F585*B585*(A!$B$8-D585)/(A!$B$12*A!$B$10))</f>
        <v>0.8999957188</v>
      </c>
      <c r="E586" s="5">
        <v>0.0</v>
      </c>
      <c r="F586" s="46">
        <f t="shared" si="23"/>
        <v>1.2</v>
      </c>
      <c r="G586" s="40">
        <f t="shared" si="24"/>
        <v>0.1666666667</v>
      </c>
      <c r="H586" s="4">
        <f>A!$B$3 * 3</f>
        <v>224.9868</v>
      </c>
      <c r="I586" s="4">
        <f>A!$B$2*E586</f>
        <v>0</v>
      </c>
    </row>
    <row r="587">
      <c r="A587" s="37" t="s">
        <v>140</v>
      </c>
      <c r="B587" s="9">
        <f>B586+F586*(D586*I586-(A!$B$4*(G586+B586/H586)^(1/2)))</f>
        <v>-0.5994183125</v>
      </c>
      <c r="C587" s="37" t="s">
        <v>141</v>
      </c>
      <c r="D587" s="36">
        <f>D586+(F586*B586*(A!$B$8-D586)/(A!$B$12*A!$B$10))</f>
        <v>0.8999960076</v>
      </c>
      <c r="E587" s="5">
        <v>0.0</v>
      </c>
      <c r="F587" s="46">
        <f t="shared" si="23"/>
        <v>1.2</v>
      </c>
      <c r="G587" s="40">
        <f t="shared" si="24"/>
        <v>0.1666666667</v>
      </c>
      <c r="H587" s="4">
        <f>A!$B$3 * 3</f>
        <v>224.9868</v>
      </c>
      <c r="I587" s="4">
        <f>A!$B$2*E587</f>
        <v>0</v>
      </c>
    </row>
    <row r="588">
      <c r="A588" s="26"/>
      <c r="C588" s="26"/>
      <c r="E588" s="26"/>
      <c r="F588" s="27"/>
      <c r="G588" s="30"/>
    </row>
    <row r="589">
      <c r="G589" s="30"/>
    </row>
    <row r="590">
      <c r="G590" s="30"/>
    </row>
    <row r="591">
      <c r="G591" s="30"/>
    </row>
    <row r="592">
      <c r="G592" s="30"/>
    </row>
    <row r="593">
      <c r="G593" s="30"/>
    </row>
    <row r="594">
      <c r="G594" s="30"/>
    </row>
    <row r="595">
      <c r="G595" s="30"/>
    </row>
    <row r="596">
      <c r="A596" s="24" t="s">
        <v>78</v>
      </c>
      <c r="B596" s="24">
        <v>24.0</v>
      </c>
      <c r="G596" s="30"/>
    </row>
    <row r="597">
      <c r="A597" s="24" t="s">
        <v>79</v>
      </c>
      <c r="B597" s="24">
        <f>10.9/1000</f>
        <v>0.0109</v>
      </c>
      <c r="G597" s="30"/>
    </row>
    <row r="598">
      <c r="G598" s="30"/>
    </row>
    <row r="599">
      <c r="G599" s="30"/>
    </row>
    <row r="600">
      <c r="D600" s="36"/>
      <c r="E600" s="12" t="s">
        <v>92</v>
      </c>
      <c r="K600" s="4" t="s">
        <v>90</v>
      </c>
    </row>
    <row r="601">
      <c r="A601" s="37" t="s">
        <v>93</v>
      </c>
      <c r="C601" s="37" t="s">
        <v>94</v>
      </c>
      <c r="D601" s="36"/>
      <c r="E601" s="38" t="s">
        <v>95</v>
      </c>
      <c r="F601" s="39" t="s">
        <v>96</v>
      </c>
      <c r="G601" s="40" t="s">
        <v>97</v>
      </c>
      <c r="H601" s="4" t="s">
        <v>98</v>
      </c>
      <c r="I601" s="4" t="s">
        <v>99</v>
      </c>
      <c r="K601" s="29">
        <f>SUM(F633:F642)</f>
        <v>8</v>
      </c>
    </row>
    <row r="602">
      <c r="A602" s="37" t="s">
        <v>102</v>
      </c>
      <c r="B602" s="16">
        <v>0.0</v>
      </c>
      <c r="C602" s="37" t="s">
        <v>103</v>
      </c>
      <c r="D602" s="42">
        <v>0.6</v>
      </c>
      <c r="E602" s="43">
        <f t="shared" ref="E602:E631" si="25">$B$597</f>
        <v>0.0109</v>
      </c>
      <c r="F602" s="39">
        <f t="shared" ref="F602:F643" si="26">$B$596/30</f>
        <v>0.8</v>
      </c>
      <c r="G602" s="40">
        <f t="shared" ref="G602:G643" si="27">0.5/3</f>
        <v>0.1666666667</v>
      </c>
      <c r="H602" s="4">
        <f>A!$B$3 * 3</f>
        <v>224.9868</v>
      </c>
      <c r="I602" s="4">
        <f>A!$B$2*E602</f>
        <v>6.721356235</v>
      </c>
    </row>
    <row r="603">
      <c r="A603" s="37" t="s">
        <v>104</v>
      </c>
      <c r="B603" s="9">
        <f>B602+F602*(D602*I602-(A!$B$4*(G602+B602/H602)^(1/2)))</f>
        <v>0.6134619337</v>
      </c>
      <c r="C603" s="37" t="s">
        <v>105</v>
      </c>
      <c r="D603" s="36">
        <f>D602+(F602*B602*(A!$B$8-D602)/(A!$B$12*A!$B$10))</f>
        <v>0.6</v>
      </c>
      <c r="E603" s="43">
        <f t="shared" si="25"/>
        <v>0.0109</v>
      </c>
      <c r="F603" s="39">
        <f t="shared" si="26"/>
        <v>0.8</v>
      </c>
      <c r="G603" s="40">
        <f t="shared" si="27"/>
        <v>0.1666666667</v>
      </c>
      <c r="H603" s="4">
        <f>A!$B$3 * 3</f>
        <v>224.9868</v>
      </c>
      <c r="I603" s="4">
        <f>A!$B$2*E603</f>
        <v>6.721356235</v>
      </c>
    </row>
    <row r="604">
      <c r="A604" s="37" t="s">
        <v>106</v>
      </c>
      <c r="B604" s="9">
        <f>B603+F603*(D603*I603-(A!$B$4*(G603+B603/H603)^(1/2)))</f>
        <v>1.205638031</v>
      </c>
      <c r="C604" s="37" t="s">
        <v>107</v>
      </c>
      <c r="D604" s="36">
        <f>D603+(F603*B603*(A!$B$8-D603)/(A!$B$12*A!$B$10))</f>
        <v>0.6023658633</v>
      </c>
      <c r="E604" s="43">
        <f t="shared" si="25"/>
        <v>0.0109</v>
      </c>
      <c r="F604" s="39">
        <f t="shared" si="26"/>
        <v>0.8</v>
      </c>
      <c r="G604" s="40">
        <f t="shared" si="27"/>
        <v>0.1666666667</v>
      </c>
      <c r="H604" s="4">
        <f>A!$B$3 * 3</f>
        <v>224.9868</v>
      </c>
      <c r="I604" s="4">
        <f>A!$B$2*E604</f>
        <v>6.721356235</v>
      </c>
    </row>
    <row r="605">
      <c r="A605" s="37" t="s">
        <v>108</v>
      </c>
      <c r="B605" s="9">
        <f>B604+F604*(D604*I604-(A!$B$4*(G604+B604/H604)^(1/2)))</f>
        <v>1.790150216</v>
      </c>
      <c r="C605" s="37" t="s">
        <v>109</v>
      </c>
      <c r="D605" s="36">
        <f>D604+(F604*B604*(A!$B$8-D604)/(A!$B$12*A!$B$10))</f>
        <v>0.6069788314</v>
      </c>
      <c r="E605" s="43">
        <f t="shared" si="25"/>
        <v>0.0109</v>
      </c>
      <c r="F605" s="39">
        <f t="shared" si="26"/>
        <v>0.8</v>
      </c>
      <c r="G605" s="40">
        <f t="shared" si="27"/>
        <v>0.1666666667</v>
      </c>
      <c r="H605" s="4">
        <f>A!$B$3 * 3</f>
        <v>224.9868</v>
      </c>
      <c r="I605" s="4">
        <f>A!$B$2*E605</f>
        <v>6.721356235</v>
      </c>
    </row>
    <row r="606">
      <c r="A606" s="37" t="s">
        <v>110</v>
      </c>
      <c r="B606" s="9">
        <f>B605+F605*(D605*I605-(A!$B$4*(G605+B605/H605)^(1/2)))</f>
        <v>2.379497564</v>
      </c>
      <c r="C606" s="37" t="s">
        <v>111</v>
      </c>
      <c r="D606" s="36">
        <f>D605+(F605*B605*(A!$B$8-D605)/(A!$B$12*A!$B$10))</f>
        <v>0.6137220811</v>
      </c>
      <c r="E606" s="43">
        <f t="shared" si="25"/>
        <v>0.0109</v>
      </c>
      <c r="F606" s="39">
        <f t="shared" si="26"/>
        <v>0.8</v>
      </c>
      <c r="G606" s="40">
        <f t="shared" si="27"/>
        <v>0.1666666667</v>
      </c>
      <c r="H606" s="4">
        <f>A!$B$3 * 3</f>
        <v>224.9868</v>
      </c>
      <c r="I606" s="4">
        <f>A!$B$2*E606</f>
        <v>6.721356235</v>
      </c>
    </row>
    <row r="607">
      <c r="A607" s="37" t="s">
        <v>112</v>
      </c>
      <c r="B607" s="9">
        <f>B606+F606*(D606*I606-(A!$B$4*(G606+B606/H606)^(1/2)))</f>
        <v>2.98511943</v>
      </c>
      <c r="C607" s="37" t="s">
        <v>113</v>
      </c>
      <c r="D607" s="36">
        <f>D606+(F606*B606*(A!$B$8-D606)/(A!$B$12*A!$B$10))</f>
        <v>0.6224790517</v>
      </c>
      <c r="E607" s="43">
        <f t="shared" si="25"/>
        <v>0.0109</v>
      </c>
      <c r="F607" s="39">
        <f t="shared" si="26"/>
        <v>0.8</v>
      </c>
      <c r="G607" s="40">
        <f t="shared" si="27"/>
        <v>0.1666666667</v>
      </c>
      <c r="H607" s="4">
        <f>A!$B$3 * 3</f>
        <v>224.9868</v>
      </c>
      <c r="I607" s="4">
        <f>A!$B$2*E607</f>
        <v>6.721356235</v>
      </c>
    </row>
    <row r="608">
      <c r="A608" s="37" t="s">
        <v>114</v>
      </c>
      <c r="B608" s="9">
        <f>B607+F607*(D607*I607-(A!$B$4*(G607+B607/H607)^(1/2)))</f>
        <v>3.617445155</v>
      </c>
      <c r="C608" s="37" t="s">
        <v>115</v>
      </c>
      <c r="D608" s="36">
        <f>D607+(F607*B607*(A!$B$8-D607)/(A!$B$12*A!$B$10))</f>
        <v>0.6331287733</v>
      </c>
      <c r="E608" s="43">
        <f t="shared" si="25"/>
        <v>0.0109</v>
      </c>
      <c r="F608" s="39">
        <f t="shared" si="26"/>
        <v>0.8</v>
      </c>
      <c r="G608" s="40">
        <f t="shared" si="27"/>
        <v>0.1666666667</v>
      </c>
      <c r="H608" s="4">
        <f>A!$B$3 * 3</f>
        <v>224.9868</v>
      </c>
      <c r="I608" s="4">
        <f>A!$B$2*E608</f>
        <v>6.721356235</v>
      </c>
    </row>
    <row r="609">
      <c r="A609" s="37" t="s">
        <v>116</v>
      </c>
      <c r="B609" s="9">
        <f>B608+F608*(D608*I608-(A!$B$4*(G608+B608/H608)^(1/2)))</f>
        <v>4.285915512</v>
      </c>
      <c r="C609" s="37" t="s">
        <v>117</v>
      </c>
      <c r="D609" s="36">
        <f>D608+(F608*B608*(A!$B$8-D608)/(A!$B$12*A!$B$10))</f>
        <v>0.6455391361</v>
      </c>
      <c r="E609" s="43">
        <f t="shared" si="25"/>
        <v>0.0109</v>
      </c>
      <c r="F609" s="39">
        <f t="shared" si="26"/>
        <v>0.8</v>
      </c>
      <c r="G609" s="40">
        <f t="shared" si="27"/>
        <v>0.1666666667</v>
      </c>
      <c r="H609" s="4">
        <f>A!$B$3 * 3</f>
        <v>224.9868</v>
      </c>
      <c r="I609" s="4">
        <f>A!$B$2*E609</f>
        <v>6.721356235</v>
      </c>
    </row>
    <row r="610">
      <c r="A610" s="37" t="s">
        <v>118</v>
      </c>
      <c r="B610" s="9">
        <f>B609+F609*(D609*I609-(A!$B$4*(G609+B609/H609)^(1/2)))</f>
        <v>4.998966226</v>
      </c>
      <c r="C610" s="37" t="s">
        <v>119</v>
      </c>
      <c r="D610" s="36">
        <f>D609+(F609*B609*(A!$B$8-D609)/(A!$B$12*A!$B$10))</f>
        <v>0.6595590509</v>
      </c>
      <c r="E610" s="43">
        <f t="shared" si="25"/>
        <v>0.0109</v>
      </c>
      <c r="F610" s="39">
        <f t="shared" si="26"/>
        <v>0.8</v>
      </c>
      <c r="G610" s="40">
        <f t="shared" si="27"/>
        <v>0.1666666667</v>
      </c>
      <c r="H610" s="4">
        <f>A!$B$3 * 3</f>
        <v>224.9868</v>
      </c>
      <c r="I610" s="4">
        <f>A!$B$2*E610</f>
        <v>6.721356235</v>
      </c>
    </row>
    <row r="611">
      <c r="A611" s="37" t="s">
        <v>120</v>
      </c>
      <c r="B611" s="9">
        <f>B610+F610*(D610*I610-(A!$B$4*(G610+B610/H610)^(1/2)))</f>
        <v>5.76396917</v>
      </c>
      <c r="C611" s="37" t="s">
        <v>121</v>
      </c>
      <c r="D611" s="36">
        <f>D610+(F610*B610*(A!$B$8-D610)/(A!$B$12*A!$B$10))</f>
        <v>0.6750105069</v>
      </c>
      <c r="E611" s="43">
        <f t="shared" si="25"/>
        <v>0.0109</v>
      </c>
      <c r="F611" s="39">
        <f t="shared" si="26"/>
        <v>0.8</v>
      </c>
      <c r="G611" s="40">
        <f t="shared" si="27"/>
        <v>0.1666666667</v>
      </c>
      <c r="H611" s="4">
        <f>A!$B$3 * 3</f>
        <v>224.9868</v>
      </c>
      <c r="I611" s="4">
        <f>A!$B$2*E611</f>
        <v>6.721356235</v>
      </c>
    </row>
    <row r="612">
      <c r="A612" s="37" t="s">
        <v>122</v>
      </c>
      <c r="B612" s="9">
        <f>B611+F611*(D611*I611-(A!$B$4*(G611+B611/H611)^(1/2)))</f>
        <v>6.587132051</v>
      </c>
      <c r="C612" s="37" t="s">
        <v>123</v>
      </c>
      <c r="D612" s="36">
        <f>D611+(F611*B611*(A!$B$8-D611)/(A!$B$12*A!$B$10))</f>
        <v>0.6916816224</v>
      </c>
      <c r="E612" s="43">
        <f t="shared" si="25"/>
        <v>0.0109</v>
      </c>
      <c r="F612" s="39">
        <f t="shared" si="26"/>
        <v>0.8</v>
      </c>
      <c r="G612" s="40">
        <f t="shared" si="27"/>
        <v>0.1666666667</v>
      </c>
      <c r="H612" s="4">
        <f>A!$B$3 * 3</f>
        <v>224.9868</v>
      </c>
      <c r="I612" s="4">
        <f>A!$B$2*E612</f>
        <v>6.721356235</v>
      </c>
    </row>
    <row r="613">
      <c r="A613" s="37" t="s">
        <v>124</v>
      </c>
      <c r="B613" s="9">
        <f>B612+F612*(D612*I612-(A!$B$4*(G612+B612/H612)^(1/2)))</f>
        <v>7.473363128</v>
      </c>
      <c r="C613" s="37" t="s">
        <v>125</v>
      </c>
      <c r="D613" s="36">
        <f>D612+(F612*B612*(A!$B$8-D612)/(A!$B$12*A!$B$10))</f>
        <v>0.709321872</v>
      </c>
      <c r="E613" s="43">
        <f t="shared" si="25"/>
        <v>0.0109</v>
      </c>
      <c r="F613" s="39">
        <f t="shared" si="26"/>
        <v>0.8</v>
      </c>
      <c r="G613" s="40">
        <f t="shared" si="27"/>
        <v>0.1666666667</v>
      </c>
      <c r="H613" s="4">
        <f>A!$B$3 * 3</f>
        <v>224.9868</v>
      </c>
      <c r="I613" s="4">
        <f>A!$B$2*E613</f>
        <v>6.721356235</v>
      </c>
    </row>
    <row r="614">
      <c r="A614" s="37" t="s">
        <v>126</v>
      </c>
      <c r="B614" s="9">
        <f>B613+F613*(D613*I613-(A!$B$4*(G613+B613/H613)^(1/2)))</f>
        <v>8.426113385</v>
      </c>
      <c r="C614" s="37" t="s">
        <v>127</v>
      </c>
      <c r="D614" s="36">
        <f>D613+(F613*B613*(A!$B$8-D613)/(A!$B$12*A!$B$10))</f>
        <v>0.7276407022</v>
      </c>
      <c r="E614" s="43">
        <f t="shared" si="25"/>
        <v>0.0109</v>
      </c>
      <c r="F614" s="39">
        <f t="shared" si="26"/>
        <v>0.8</v>
      </c>
      <c r="G614" s="40">
        <f t="shared" si="27"/>
        <v>0.1666666667</v>
      </c>
      <c r="H614" s="4">
        <f>A!$B$3 * 3</f>
        <v>224.9868</v>
      </c>
      <c r="I614" s="4">
        <f>A!$B$2*E614</f>
        <v>6.721356235</v>
      </c>
    </row>
    <row r="615">
      <c r="A615" s="37" t="s">
        <v>128</v>
      </c>
      <c r="B615" s="9">
        <f>B614+F614*(D614*I614-(A!$B$4*(G614+B614/H614)^(1/2)))</f>
        <v>9.447214578</v>
      </c>
      <c r="C615" s="37" t="s">
        <v>129</v>
      </c>
      <c r="D615" s="36">
        <f>D614+(F614*B614*(A!$B$8-D614)/(A!$B$12*A!$B$10))</f>
        <v>0.7463106364</v>
      </c>
      <c r="E615" s="43">
        <f t="shared" si="25"/>
        <v>0.0109</v>
      </c>
      <c r="F615" s="39">
        <f t="shared" si="26"/>
        <v>0.8</v>
      </c>
      <c r="G615" s="40">
        <f t="shared" si="27"/>
        <v>0.1666666667</v>
      </c>
      <c r="H615" s="4">
        <f>A!$B$3 * 3</f>
        <v>224.9868</v>
      </c>
      <c r="I615" s="4">
        <f>A!$B$2*E615</f>
        <v>6.721356235</v>
      </c>
    </row>
    <row r="616">
      <c r="A616" s="37" t="s">
        <v>130</v>
      </c>
      <c r="B616" s="9">
        <f>B615+F615*(D615*I615-(A!$B$4*(G615+B615/H615)^(1/2)))</f>
        <v>10.53673677</v>
      </c>
      <c r="C616" s="37" t="s">
        <v>131</v>
      </c>
      <c r="D616" s="36">
        <f>D615+(F615*B615*(A!$B$8-D615)/(A!$B$12*A!$B$10))</f>
        <v>0.7649756523</v>
      </c>
      <c r="E616" s="43">
        <f t="shared" si="25"/>
        <v>0.0109</v>
      </c>
      <c r="F616" s="39">
        <f t="shared" si="26"/>
        <v>0.8</v>
      </c>
      <c r="G616" s="40">
        <f t="shared" si="27"/>
        <v>0.1666666667</v>
      </c>
      <c r="H616" s="4">
        <f>A!$B$3 * 3</f>
        <v>224.9868</v>
      </c>
      <c r="I616" s="4">
        <f>A!$B$2*E616</f>
        <v>6.721356235</v>
      </c>
    </row>
    <row r="617">
      <c r="A617" s="37" t="s">
        <v>132</v>
      </c>
      <c r="B617" s="9">
        <f>B616+F616*(D616*I616-(A!$B$4*(G616+B616/H616)^(1/2)))</f>
        <v>11.69289248</v>
      </c>
      <c r="C617" s="37" t="s">
        <v>133</v>
      </c>
      <c r="D617" s="36">
        <f>D616+(F616*B616*(A!$B$8-D616)/(A!$B$12*A!$B$10))</f>
        <v>0.7832650326</v>
      </c>
      <c r="E617" s="43">
        <f t="shared" si="25"/>
        <v>0.0109</v>
      </c>
      <c r="F617" s="39">
        <f t="shared" si="26"/>
        <v>0.8</v>
      </c>
      <c r="G617" s="40">
        <f t="shared" si="27"/>
        <v>0.1666666667</v>
      </c>
      <c r="H617" s="4">
        <f>A!$B$3 * 3</f>
        <v>224.9868</v>
      </c>
      <c r="I617" s="4">
        <f>A!$B$2*E617</f>
        <v>6.721356235</v>
      </c>
    </row>
    <row r="618">
      <c r="A618" s="37" t="s">
        <v>134</v>
      </c>
      <c r="B618" s="9">
        <f>B617+F617*(D617*I617-(A!$B$4*(G617+B617/H617)^(1/2)))</f>
        <v>12.91201474</v>
      </c>
      <c r="C618" s="37" t="s">
        <v>135</v>
      </c>
      <c r="D618" s="36">
        <f>D617+(F617*B617*(A!$B$8-D617)/(A!$B$12*A!$B$10))</f>
        <v>0.8008120657</v>
      </c>
      <c r="E618" s="43">
        <f t="shared" si="25"/>
        <v>0.0109</v>
      </c>
      <c r="F618" s="39">
        <f t="shared" si="26"/>
        <v>0.8</v>
      </c>
      <c r="G618" s="40">
        <f t="shared" si="27"/>
        <v>0.1666666667</v>
      </c>
      <c r="H618" s="4">
        <f>A!$B$3 * 3</f>
        <v>224.9868</v>
      </c>
      <c r="I618" s="4">
        <f>A!$B$2*E618</f>
        <v>6.721356235</v>
      </c>
    </row>
    <row r="619">
      <c r="A619" s="37" t="s">
        <v>136</v>
      </c>
      <c r="B619" s="9">
        <f>B618+F618*(D618*I618-(A!$B$4*(G618+B618/H618)^(1/2)))</f>
        <v>14.18863265</v>
      </c>
      <c r="C619" s="37" t="s">
        <v>137</v>
      </c>
      <c r="D619" s="36">
        <f>D618+(F618*B618*(A!$B$8-D618)/(A!$B$12*A!$B$10))</f>
        <v>0.8172760003</v>
      </c>
      <c r="E619" s="43">
        <f t="shared" si="25"/>
        <v>0.0109</v>
      </c>
      <c r="F619" s="39">
        <f t="shared" si="26"/>
        <v>0.8</v>
      </c>
      <c r="G619" s="40">
        <f t="shared" si="27"/>
        <v>0.1666666667</v>
      </c>
      <c r="H619" s="4">
        <f>A!$B$3 * 3</f>
        <v>224.9868</v>
      </c>
      <c r="I619" s="4">
        <f>A!$B$2*E619</f>
        <v>6.721356235</v>
      </c>
    </row>
    <row r="620">
      <c r="A620" s="37" t="s">
        <v>138</v>
      </c>
      <c r="B620" s="9">
        <f>B619+F619*(D619*I619-(A!$B$4*(G619+B619/H619)^(1/2)))</f>
        <v>15.5156587</v>
      </c>
      <c r="C620" s="37" t="s">
        <v>139</v>
      </c>
      <c r="D620" s="36">
        <f>D619+(F619*B619*(A!$B$8-D619)/(A!$B$12*A!$B$10))</f>
        <v>0.8323647356</v>
      </c>
      <c r="E620" s="43">
        <f t="shared" si="25"/>
        <v>0.0109</v>
      </c>
      <c r="F620" s="39">
        <f t="shared" si="26"/>
        <v>0.8</v>
      </c>
      <c r="G620" s="40">
        <f t="shared" si="27"/>
        <v>0.1666666667</v>
      </c>
      <c r="H620" s="4">
        <f>A!$B$3 * 3</f>
        <v>224.9868</v>
      </c>
      <c r="I620" s="4">
        <f>A!$B$2*E620</f>
        <v>6.721356235</v>
      </c>
    </row>
    <row r="621">
      <c r="A621" s="37" t="s">
        <v>140</v>
      </c>
      <c r="B621" s="9">
        <f>B620+F620*(D620*I620-(A!$B$4*(G620+B620/H620)^(1/2)))</f>
        <v>16.88468891</v>
      </c>
      <c r="C621" s="37" t="s">
        <v>141</v>
      </c>
      <c r="D621" s="36">
        <f>D620+(F620*B620*(A!$B$8-D620)/(A!$B$12*A!$B$10))</f>
        <v>0.8458551156</v>
      </c>
      <c r="E621" s="43">
        <f t="shared" si="25"/>
        <v>0.0109</v>
      </c>
      <c r="F621" s="39">
        <f t="shared" si="26"/>
        <v>0.8</v>
      </c>
      <c r="G621" s="40">
        <f t="shared" si="27"/>
        <v>0.1666666667</v>
      </c>
      <c r="H621" s="4">
        <f>A!$B$3 * 3</f>
        <v>224.9868</v>
      </c>
      <c r="I621" s="4">
        <f>A!$B$2*E621</f>
        <v>6.721356235</v>
      </c>
    </row>
    <row r="622">
      <c r="A622" s="37" t="s">
        <v>142</v>
      </c>
      <c r="B622" s="9">
        <f>B621+F621*(D621*I621-(A!$B$4*(G621+B621/H621)^(1/2)))</f>
        <v>18.28640014</v>
      </c>
      <c r="C622" s="37" t="s">
        <v>143</v>
      </c>
      <c r="D622" s="36">
        <f>D621+(F621*B621*(A!$B$8-D621)/(A!$B$12*A!$B$10))</f>
        <v>0.8576076429</v>
      </c>
      <c r="E622" s="43">
        <f t="shared" si="25"/>
        <v>0.0109</v>
      </c>
      <c r="F622" s="39">
        <f t="shared" si="26"/>
        <v>0.8</v>
      </c>
      <c r="G622" s="40">
        <f t="shared" si="27"/>
        <v>0.1666666667</v>
      </c>
      <c r="H622" s="4">
        <f>A!$B$3 * 3</f>
        <v>224.9868</v>
      </c>
      <c r="I622" s="4">
        <f>A!$B$2*E622</f>
        <v>6.721356235</v>
      </c>
    </row>
    <row r="623">
      <c r="A623" s="37" t="s">
        <v>144</v>
      </c>
      <c r="B623" s="9">
        <f>B622+F622*(D622*I622-(A!$B$4*(G622+B622/H622)^(1/2)))</f>
        <v>19.71101281</v>
      </c>
      <c r="C623" s="37" t="s">
        <v>145</v>
      </c>
      <c r="D623" s="36">
        <f>D622+(F622*B622*(A!$B$8-D622)/(A!$B$12*A!$B$10))</f>
        <v>0.8675730846</v>
      </c>
      <c r="E623" s="43">
        <f t="shared" si="25"/>
        <v>0.0109</v>
      </c>
      <c r="F623" s="39">
        <f t="shared" si="26"/>
        <v>0.8</v>
      </c>
      <c r="G623" s="40">
        <f t="shared" si="27"/>
        <v>0.1666666667</v>
      </c>
      <c r="H623" s="4">
        <f>A!$B$3 * 3</f>
        <v>224.9868</v>
      </c>
      <c r="I623" s="4">
        <f>A!$B$2*E623</f>
        <v>6.721356235</v>
      </c>
    </row>
    <row r="624">
      <c r="A624" s="37" t="s">
        <v>146</v>
      </c>
      <c r="B624" s="9">
        <f>B623+F623*(D623*I623-(A!$B$4*(G623+B623/H623)^(1/2)))</f>
        <v>21.14877469</v>
      </c>
      <c r="C624" s="37" t="s">
        <v>147</v>
      </c>
      <c r="D624" s="36">
        <f>D623+(F623*B623*(A!$B$8-D623)/(A!$B$12*A!$B$10))</f>
        <v>0.8757897453</v>
      </c>
      <c r="E624" s="43">
        <f t="shared" si="25"/>
        <v>0.0109</v>
      </c>
      <c r="F624" s="39">
        <f t="shared" si="26"/>
        <v>0.8</v>
      </c>
      <c r="G624" s="40">
        <f t="shared" si="27"/>
        <v>0.1666666667</v>
      </c>
      <c r="H624" s="4">
        <f>A!$B$3 * 3</f>
        <v>224.9868</v>
      </c>
      <c r="I624" s="4">
        <f>A!$B$2*E624</f>
        <v>6.721356235</v>
      </c>
    </row>
    <row r="625">
      <c r="A625" s="37" t="s">
        <v>148</v>
      </c>
      <c r="B625" s="9">
        <f>B624+F624*(D624*I624-(A!$B$4*(G624+B624/H624)^(1/2)))</f>
        <v>22.59041653</v>
      </c>
      <c r="C625" s="37" t="s">
        <v>149</v>
      </c>
      <c r="D625" s="36">
        <f>D624+(F624*B624*(A!$B$8-D624)/(A!$B$12*A!$B$10))</f>
        <v>0.8823718584</v>
      </c>
      <c r="E625" s="43">
        <f t="shared" si="25"/>
        <v>0.0109</v>
      </c>
      <c r="F625" s="39">
        <f t="shared" si="26"/>
        <v>0.8</v>
      </c>
      <c r="G625" s="40">
        <f t="shared" si="27"/>
        <v>0.1666666667</v>
      </c>
      <c r="H625" s="4">
        <f>A!$B$3 * 3</f>
        <v>224.9868</v>
      </c>
      <c r="I625" s="4">
        <f>A!$B$2*E625</f>
        <v>6.721356235</v>
      </c>
    </row>
    <row r="626">
      <c r="A626" s="37" t="s">
        <v>150</v>
      </c>
      <c r="B626" s="9">
        <f>B625+F625*(D625*I625-(A!$B$4*(G625+B625/H625)^(1/2)))</f>
        <v>24.0275335</v>
      </c>
      <c r="C626" s="37" t="s">
        <v>151</v>
      </c>
      <c r="D626" s="36">
        <f>D625+(F625*B625*(A!$B$8-D625)/(A!$B$12*A!$B$10))</f>
        <v>0.8874911697</v>
      </c>
      <c r="E626" s="43">
        <f t="shared" si="25"/>
        <v>0.0109</v>
      </c>
      <c r="F626" s="39">
        <f t="shared" si="26"/>
        <v>0.8</v>
      </c>
      <c r="G626" s="40">
        <f t="shared" si="27"/>
        <v>0.1666666667</v>
      </c>
      <c r="H626" s="4">
        <f>A!$B$3 * 3</f>
        <v>224.9868</v>
      </c>
      <c r="I626" s="4">
        <f>A!$B$2*E626</f>
        <v>6.721356235</v>
      </c>
    </row>
    <row r="627">
      <c r="A627" s="37" t="s">
        <v>152</v>
      </c>
      <c r="B627" s="9">
        <f>B626+F626*(D626*I626-(A!$B$4*(G626+B626/H626)^(1/2)))</f>
        <v>25.45285909</v>
      </c>
      <c r="C627" s="37" t="s">
        <v>153</v>
      </c>
      <c r="D627" s="36">
        <f>D626+(F626*B626*(A!$B$8-D626)/(A!$B$12*A!$B$10))</f>
        <v>0.8913548988</v>
      </c>
      <c r="E627" s="43">
        <f t="shared" si="25"/>
        <v>0.0109</v>
      </c>
      <c r="F627" s="39">
        <f t="shared" si="26"/>
        <v>0.8</v>
      </c>
      <c r="G627" s="40">
        <f t="shared" si="27"/>
        <v>0.1666666667</v>
      </c>
      <c r="H627" s="4">
        <f>A!$B$3 * 3</f>
        <v>224.9868</v>
      </c>
      <c r="I627" s="4">
        <f>A!$B$2*E627</f>
        <v>6.721356235</v>
      </c>
    </row>
    <row r="628">
      <c r="A628" s="37" t="s">
        <v>154</v>
      </c>
      <c r="B628" s="9">
        <f>B627+F627*(D627*I627-(A!$B$4*(G627+B627/H627)^(1/2)))</f>
        <v>26.86041557</v>
      </c>
      <c r="C628" s="37" t="s">
        <v>155</v>
      </c>
      <c r="D628" s="36">
        <f>D627+(F627*B627*(A!$B$8-D627)/(A!$B$12*A!$B$10))</f>
        <v>0.8941836023</v>
      </c>
      <c r="E628" s="43">
        <f t="shared" si="25"/>
        <v>0.0109</v>
      </c>
      <c r="F628" s="39">
        <f t="shared" si="26"/>
        <v>0.8</v>
      </c>
      <c r="G628" s="40">
        <f t="shared" si="27"/>
        <v>0.1666666667</v>
      </c>
      <c r="H628" s="4">
        <f>A!$B$3 * 3</f>
        <v>224.9868</v>
      </c>
      <c r="I628" s="4">
        <f>A!$B$2*E628</f>
        <v>6.721356235</v>
      </c>
    </row>
    <row r="629">
      <c r="A629" s="37" t="s">
        <v>156</v>
      </c>
      <c r="B629" s="9">
        <f>B628+F628*(D628*I628-(A!$B$4*(G628+B628/H628)^(1/2)))</f>
        <v>28.24554397</v>
      </c>
      <c r="C629" s="37" t="s">
        <v>157</v>
      </c>
      <c r="D629" s="36">
        <f>D628+(F628*B628*(A!$B$8-D628)/(A!$B$12*A!$B$10))</f>
        <v>0.8961919902</v>
      </c>
      <c r="E629" s="43">
        <f t="shared" si="25"/>
        <v>0.0109</v>
      </c>
      <c r="F629" s="39">
        <f t="shared" si="26"/>
        <v>0.8</v>
      </c>
      <c r="G629" s="40">
        <f t="shared" si="27"/>
        <v>0.1666666667</v>
      </c>
      <c r="H629" s="4">
        <f>A!$B$3 * 3</f>
        <v>224.9868</v>
      </c>
      <c r="I629" s="4">
        <f>A!$B$2*E629</f>
        <v>6.721356235</v>
      </c>
    </row>
    <row r="630">
      <c r="A630" s="37" t="s">
        <v>158</v>
      </c>
      <c r="B630" s="9">
        <f>B629+F629*(D629*I629-(A!$B$4*(G629+B629/H629)^(1/2)))</f>
        <v>29.60483283</v>
      </c>
      <c r="C630" s="37" t="s">
        <v>159</v>
      </c>
      <c r="D630" s="36">
        <f>D629+(F629*B629*(A!$B$8-D629)/(A!$B$12*A!$B$10))</f>
        <v>0.8975746928</v>
      </c>
      <c r="E630" s="43">
        <f t="shared" si="25"/>
        <v>0.0109</v>
      </c>
      <c r="F630" s="39">
        <f t="shared" si="26"/>
        <v>0.8</v>
      </c>
      <c r="G630" s="40">
        <f t="shared" si="27"/>
        <v>0.1666666667</v>
      </c>
      <c r="H630" s="4">
        <f>A!$B$3 * 3</f>
        <v>224.9868</v>
      </c>
      <c r="I630" s="4">
        <f>A!$B$2*E630</f>
        <v>6.721356235</v>
      </c>
    </row>
    <row r="631">
      <c r="A631" s="37" t="s">
        <v>160</v>
      </c>
      <c r="B631" s="9">
        <f>B630+F630*(D630*I630-(A!$B$4*(G630+B630/H630)^(1/2)))</f>
        <v>30.93597465</v>
      </c>
      <c r="C631" s="37" t="s">
        <v>161</v>
      </c>
      <c r="D631" s="36">
        <f>D630+(F630*B630*(A!$B$8-D630)/(A!$B$12*A!$B$10))</f>
        <v>0.8984977107</v>
      </c>
      <c r="E631" s="43">
        <f t="shared" si="25"/>
        <v>0.0109</v>
      </c>
      <c r="F631" s="39">
        <f t="shared" si="26"/>
        <v>0.8</v>
      </c>
      <c r="G631" s="40">
        <f t="shared" si="27"/>
        <v>0.1666666667</v>
      </c>
      <c r="H631" s="4">
        <f>A!$B$3 * 3</f>
        <v>224.9868</v>
      </c>
      <c r="I631" s="4">
        <f>A!$B$2*E631</f>
        <v>6.721356235</v>
      </c>
    </row>
    <row r="632">
      <c r="A632" s="37" t="s">
        <v>162</v>
      </c>
      <c r="B632" s="44">
        <f>B631+F631*(D631*I631-(A!$B$4*(G631+B631/H631)^(1/2)))</f>
        <v>32.23758208</v>
      </c>
      <c r="C632" s="37" t="s">
        <v>163</v>
      </c>
      <c r="D632" s="36">
        <f>D631+(F631*B631*(A!$B$8-D631)/(A!$B$12*A!$B$10))</f>
        <v>0.899095156</v>
      </c>
      <c r="E632" s="19">
        <v>0.0</v>
      </c>
      <c r="F632" s="63">
        <f t="shared" si="26"/>
        <v>0.8</v>
      </c>
      <c r="G632" s="40">
        <f t="shared" si="27"/>
        <v>0.1666666667</v>
      </c>
      <c r="H632" s="4">
        <f>A!$B$3 * 3</f>
        <v>224.9868</v>
      </c>
      <c r="I632" s="4">
        <f>A!$B$2*E632</f>
        <v>0</v>
      </c>
    </row>
    <row r="633">
      <c r="A633" s="37" t="s">
        <v>164</v>
      </c>
      <c r="B633" s="9">
        <f>B632+F632*(D632*I632-(A!$B$4*(G632+B632/H632)^(1/2)))</f>
        <v>28.67448178</v>
      </c>
      <c r="C633" s="37" t="s">
        <v>165</v>
      </c>
      <c r="D633" s="36">
        <f>D632+(F632*B632*(A!$B$8-D632)/(A!$B$12*A!$B$10))</f>
        <v>0.8994701436</v>
      </c>
      <c r="E633" s="19">
        <v>0.0</v>
      </c>
      <c r="F633" s="63">
        <f t="shared" si="26"/>
        <v>0.8</v>
      </c>
      <c r="G633" s="40">
        <f t="shared" si="27"/>
        <v>0.1666666667</v>
      </c>
      <c r="H633" s="4">
        <f>A!$B$3 * 3</f>
        <v>224.9868</v>
      </c>
      <c r="I633" s="4">
        <f>A!$B$2*E633</f>
        <v>0</v>
      </c>
    </row>
    <row r="634">
      <c r="A634" s="37" t="s">
        <v>166</v>
      </c>
      <c r="B634" s="9">
        <f>B633+F633*(D633*I633-(A!$B$4*(G633+B633/H633)^(1/2)))</f>
        <v>25.2036025</v>
      </c>
      <c r="C634" s="37" t="s">
        <v>167</v>
      </c>
      <c r="D634" s="36">
        <f>D633+(F633*B633*(A!$B$8-D633)/(A!$B$12*A!$B$10))</f>
        <v>0.8996654581</v>
      </c>
      <c r="E634" s="19">
        <v>0.0</v>
      </c>
      <c r="F634" s="63">
        <f t="shared" si="26"/>
        <v>0.8</v>
      </c>
      <c r="G634" s="40">
        <f t="shared" si="27"/>
        <v>0.1666666667</v>
      </c>
      <c r="H634" s="4">
        <f>A!$B$3 * 3</f>
        <v>224.9868</v>
      </c>
      <c r="I634" s="4">
        <f>A!$B$2*E634</f>
        <v>0</v>
      </c>
    </row>
    <row r="635">
      <c r="A635" s="37" t="s">
        <v>168</v>
      </c>
      <c r="B635" s="9">
        <f>B634+F634*(D634*I634-(A!$B$4*(G634+B634/H634)^(1/2)))</f>
        <v>21.82497679</v>
      </c>
      <c r="C635" s="37" t="s">
        <v>169</v>
      </c>
      <c r="D635" s="36">
        <f>D634+(F634*B634*(A!$B$8-D634)/(A!$B$12*A!$B$10))</f>
        <v>0.8997738493</v>
      </c>
      <c r="E635" s="19">
        <v>0.0</v>
      </c>
      <c r="F635" s="63">
        <f t="shared" si="26"/>
        <v>0.8</v>
      </c>
      <c r="G635" s="40">
        <f t="shared" si="27"/>
        <v>0.1666666667</v>
      </c>
      <c r="H635" s="4">
        <f>A!$B$3 * 3</f>
        <v>224.9868</v>
      </c>
      <c r="I635" s="4">
        <f>A!$B$2*E635</f>
        <v>0</v>
      </c>
    </row>
    <row r="636">
      <c r="A636" s="37" t="s">
        <v>170</v>
      </c>
      <c r="B636" s="9">
        <f>B635+F635*(D635*I635-(A!$B$4*(G635+B635/H635)^(1/2)))</f>
        <v>18.53863908</v>
      </c>
      <c r="C636" s="37" t="s">
        <v>171</v>
      </c>
      <c r="D636" s="36">
        <f>D635+(F635*B635*(A!$B$8-D635)/(A!$B$12*A!$B$10))</f>
        <v>0.8998372994</v>
      </c>
      <c r="E636" s="19">
        <v>0.0</v>
      </c>
      <c r="F636" s="63">
        <f t="shared" si="26"/>
        <v>0.8</v>
      </c>
      <c r="G636" s="40">
        <f t="shared" si="27"/>
        <v>0.1666666667</v>
      </c>
      <c r="H636" s="4">
        <f>A!$B$3 * 3</f>
        <v>224.9868</v>
      </c>
      <c r="I636" s="4">
        <f>A!$B$2*E636</f>
        <v>0</v>
      </c>
    </row>
    <row r="637">
      <c r="A637" s="37" t="s">
        <v>172</v>
      </c>
      <c r="B637" s="9">
        <f>B636+F636*(D636*I636-(A!$B$4*(G636+B636/H636)^(1/2)))</f>
        <v>15.34462579</v>
      </c>
      <c r="C637" s="37" t="s">
        <v>173</v>
      </c>
      <c r="D637" s="36">
        <f>D636+(F636*B636*(A!$B$8-D636)/(A!$B$12*A!$B$10))</f>
        <v>0.8998760741</v>
      </c>
      <c r="E637" s="19">
        <v>0.0</v>
      </c>
      <c r="F637" s="63">
        <f t="shared" si="26"/>
        <v>0.8</v>
      </c>
      <c r="G637" s="40">
        <f t="shared" si="27"/>
        <v>0.1666666667</v>
      </c>
      <c r="H637" s="4">
        <f>A!$B$3 * 3</f>
        <v>224.9868</v>
      </c>
      <c r="I637" s="4">
        <f>A!$B$2*E637</f>
        <v>0</v>
      </c>
    </row>
    <row r="638">
      <c r="A638" s="37" t="s">
        <v>174</v>
      </c>
      <c r="B638" s="9">
        <f>B637+F637*(D637*I637-(A!$B$4*(G637+B637/H637)^(1/2)))</f>
        <v>12.24297551</v>
      </c>
      <c r="C638" s="37" t="s">
        <v>175</v>
      </c>
      <c r="D638" s="36">
        <f>D637+(F637*B637*(A!$B$8-D637)/(A!$B$12*A!$B$10))</f>
        <v>0.8999005196</v>
      </c>
      <c r="E638" s="19">
        <v>0.0</v>
      </c>
      <c r="F638" s="63">
        <f t="shared" si="26"/>
        <v>0.8</v>
      </c>
      <c r="G638" s="40">
        <f t="shared" si="27"/>
        <v>0.1666666667</v>
      </c>
      <c r="H638" s="4">
        <f>A!$B$3 * 3</f>
        <v>224.9868</v>
      </c>
      <c r="I638" s="4">
        <f>A!$B$2*E638</f>
        <v>0</v>
      </c>
    </row>
    <row r="639">
      <c r="A639" s="37" t="s">
        <v>176</v>
      </c>
      <c r="B639" s="9">
        <f>B638+F638*(D638*I638-(A!$B$4*(G638+B638/H638)^(1/2)))</f>
        <v>9.233729241</v>
      </c>
      <c r="C639" s="37" t="s">
        <v>177</v>
      </c>
      <c r="D639" s="36">
        <f>D638+(F638*B638*(A!$B$8-D638)/(A!$B$12*A!$B$10))</f>
        <v>0.8999161765</v>
      </c>
      <c r="E639" s="19">
        <v>0.0</v>
      </c>
      <c r="F639" s="63">
        <f t="shared" si="26"/>
        <v>0.8</v>
      </c>
      <c r="G639" s="40">
        <f t="shared" si="27"/>
        <v>0.1666666667</v>
      </c>
      <c r="H639" s="4">
        <f>A!$B$3 * 3</f>
        <v>224.9868</v>
      </c>
      <c r="I639" s="4">
        <f>A!$B$2*E639</f>
        <v>0</v>
      </c>
    </row>
    <row r="640">
      <c r="A640" s="37" t="s">
        <v>178</v>
      </c>
      <c r="B640" s="9">
        <f>B639+F639*(D639*I639-(A!$B$4*(G639+B639/H639)^(1/2)))</f>
        <v>6.316930585</v>
      </c>
      <c r="C640" s="37" t="s">
        <v>179</v>
      </c>
      <c r="D640" s="36">
        <f>D639+(F639*B639*(A!$B$8-D639)/(A!$B$12*A!$B$10))</f>
        <v>0.8999261265</v>
      </c>
      <c r="E640" s="19">
        <v>0.0</v>
      </c>
      <c r="F640" s="63">
        <f t="shared" si="26"/>
        <v>0.8</v>
      </c>
      <c r="G640" s="40">
        <f t="shared" si="27"/>
        <v>0.1666666667</v>
      </c>
      <c r="H640" s="4">
        <f>A!$B$3 * 3</f>
        <v>224.9868</v>
      </c>
      <c r="I640" s="4">
        <f>A!$B$2*E640</f>
        <v>0</v>
      </c>
    </row>
    <row r="641">
      <c r="A641" s="37" t="s">
        <v>180</v>
      </c>
      <c r="B641" s="9">
        <f>B640+F640*(D640*I640-(A!$B$4*(G640+B640/H640)^(1/2)))</f>
        <v>3.492626024</v>
      </c>
      <c r="C641" s="37" t="s">
        <v>181</v>
      </c>
      <c r="D641" s="36">
        <f>D640+(F640*B640*(A!$B$8-D640)/(A!$B$12*A!$B$10))</f>
        <v>0.8999321254</v>
      </c>
      <c r="E641" s="19">
        <v>0.0</v>
      </c>
      <c r="F641" s="63">
        <f t="shared" si="26"/>
        <v>0.8</v>
      </c>
      <c r="G641" s="40">
        <f t="shared" si="27"/>
        <v>0.1666666667</v>
      </c>
      <c r="H641" s="4">
        <f>A!$B$3 * 3</f>
        <v>224.9868</v>
      </c>
      <c r="I641" s="4">
        <f>A!$B$2*E641</f>
        <v>0</v>
      </c>
    </row>
    <row r="642">
      <c r="A642" s="10" t="s">
        <v>182</v>
      </c>
      <c r="B642" s="9">
        <f>B641+F641*(D641*I641-(A!$B$4*(G641+B641/H641)^(1/2)))</f>
        <v>0.7608652122</v>
      </c>
      <c r="C642" s="37" t="s">
        <v>183</v>
      </c>
      <c r="D642" s="36">
        <f>D641+(F641*B641*(A!$B$8-D641)/(A!$B$12*A!$B$10))</f>
        <v>0.8999351729</v>
      </c>
      <c r="E642" s="19">
        <v>0.0</v>
      </c>
      <c r="F642" s="63">
        <f t="shared" si="26"/>
        <v>0.8</v>
      </c>
      <c r="G642" s="40">
        <f t="shared" si="27"/>
        <v>0.1666666667</v>
      </c>
      <c r="H642" s="4">
        <f>A!$B$3 * 3</f>
        <v>224.9868</v>
      </c>
      <c r="I642" s="4">
        <f>A!$B$2*E642</f>
        <v>0</v>
      </c>
    </row>
    <row r="643">
      <c r="A643" s="37" t="s">
        <v>184</v>
      </c>
      <c r="B643" s="9">
        <f>B642+F642*(D642*I642-(A!$B$4*(G642+B642/H642)^(1/2)))</f>
        <v>-1.878298685</v>
      </c>
      <c r="C643" s="37" t="s">
        <v>185</v>
      </c>
      <c r="D643" s="36">
        <f>D642+(F642*B642*(A!$B$8-D642)/(A!$B$12*A!$B$10))</f>
        <v>0.899935807</v>
      </c>
      <c r="E643" s="19">
        <v>0.0</v>
      </c>
      <c r="F643" s="63">
        <f t="shared" si="26"/>
        <v>0.8</v>
      </c>
      <c r="G643" s="40">
        <f t="shared" si="27"/>
        <v>0.1666666667</v>
      </c>
      <c r="H643" s="4">
        <f>A!$B$3 * 3</f>
        <v>224.9868</v>
      </c>
      <c r="I643" s="4">
        <f>A!$B$2*E643</f>
        <v>0</v>
      </c>
    </row>
    <row r="644">
      <c r="G644" s="30"/>
    </row>
    <row r="645">
      <c r="G645" s="30"/>
    </row>
    <row r="646">
      <c r="G646" s="30"/>
    </row>
    <row r="647">
      <c r="G647" s="30"/>
    </row>
    <row r="648">
      <c r="G648" s="30"/>
    </row>
    <row r="649">
      <c r="A649" s="24" t="s">
        <v>78</v>
      </c>
      <c r="B649" s="24">
        <v>72.0</v>
      </c>
      <c r="G649" s="30"/>
    </row>
    <row r="650">
      <c r="A650" s="24" t="s">
        <v>79</v>
      </c>
      <c r="B650" s="24">
        <f>5.2/1000</f>
        <v>0.0052</v>
      </c>
      <c r="G650" s="30"/>
    </row>
    <row r="651">
      <c r="G651" s="30"/>
    </row>
    <row r="652">
      <c r="G652" s="30"/>
    </row>
    <row r="653">
      <c r="G653" s="30"/>
    </row>
    <row r="654">
      <c r="D654" s="36"/>
      <c r="E654" s="12" t="s">
        <v>92</v>
      </c>
    </row>
    <row r="655">
      <c r="A655" s="37" t="s">
        <v>93</v>
      </c>
      <c r="C655" s="37" t="s">
        <v>94</v>
      </c>
      <c r="D655" s="36"/>
      <c r="E655" s="38" t="s">
        <v>95</v>
      </c>
      <c r="F655" s="39" t="s">
        <v>96</v>
      </c>
      <c r="G655" s="40" t="s">
        <v>97</v>
      </c>
      <c r="H655" s="4" t="s">
        <v>98</v>
      </c>
      <c r="I655" s="4" t="s">
        <v>99</v>
      </c>
    </row>
    <row r="656">
      <c r="A656" s="10" t="s">
        <v>102</v>
      </c>
      <c r="B656" s="16">
        <v>0.0</v>
      </c>
      <c r="C656" s="37" t="s">
        <v>103</v>
      </c>
      <c r="D656" s="42">
        <v>0.6</v>
      </c>
      <c r="E656" s="43">
        <f t="shared" ref="E656:E671" si="28">$B$650</f>
        <v>0.0052</v>
      </c>
      <c r="F656" s="48">
        <f t="shared" ref="F656:F671" si="29">$B$649/100000000</f>
        <v>0.00000072</v>
      </c>
      <c r="G656" s="40">
        <f t="shared" ref="G656:G671" si="30">0.5/3</f>
        <v>0.1666666667</v>
      </c>
      <c r="H656" s="4">
        <f>A!$B$3 * 3</f>
        <v>224.9868</v>
      </c>
      <c r="I656" s="4">
        <f>A!$B$2*E656</f>
        <v>3.206518571</v>
      </c>
    </row>
    <row r="657">
      <c r="A657" s="37" t="s">
        <v>104</v>
      </c>
      <c r="B657" s="50">
        <f>B656+F656*(D656*I656-(A!$B$4*(G656+B656/H656)^(1/2)))</f>
        <v>-0.0000009662941305</v>
      </c>
      <c r="C657" s="37" t="s">
        <v>105</v>
      </c>
      <c r="D657" s="36">
        <f>D656+(F656*B656*(A!$B$8-D656)/(A!$B$12*A!$B$10))</f>
        <v>0.6</v>
      </c>
      <c r="E657" s="43">
        <f t="shared" si="28"/>
        <v>0.0052</v>
      </c>
      <c r="F657" s="48">
        <f t="shared" si="29"/>
        <v>0.00000072</v>
      </c>
      <c r="G657" s="40">
        <f t="shared" si="30"/>
        <v>0.1666666667</v>
      </c>
      <c r="H657" s="4">
        <f>A!$B$3 * 3</f>
        <v>224.9868</v>
      </c>
      <c r="I657" s="4">
        <f>A!$B$2*E657</f>
        <v>3.206518571</v>
      </c>
    </row>
    <row r="658">
      <c r="A658" s="37" t="s">
        <v>106</v>
      </c>
      <c r="B658" s="50">
        <f>B657+F657*(D657*I657-(A!$B$4*(G657+B657/H657)^(1/2)))</f>
        <v>-0.000001932588231</v>
      </c>
      <c r="C658" s="37" t="s">
        <v>107</v>
      </c>
      <c r="D658" s="36">
        <f>D657+(F657*B657*(A!$B$8-D657)/(A!$B$12*A!$B$10))</f>
        <v>0.6</v>
      </c>
      <c r="E658" s="43">
        <f t="shared" si="28"/>
        <v>0.0052</v>
      </c>
      <c r="F658" s="48">
        <f t="shared" si="29"/>
        <v>0.00000072</v>
      </c>
      <c r="G658" s="40">
        <f t="shared" si="30"/>
        <v>0.1666666667</v>
      </c>
      <c r="H658" s="4">
        <f>A!$B$3 * 3</f>
        <v>224.9868</v>
      </c>
      <c r="I658" s="4">
        <f>A!$B$2*E658</f>
        <v>3.206518571</v>
      </c>
    </row>
    <row r="659">
      <c r="A659" s="37" t="s">
        <v>108</v>
      </c>
      <c r="B659" s="50">
        <f>B658+F658*(D658*I658-(A!$B$4*(G658+B658/H658)^(1/2)))</f>
        <v>-0.000002898882301</v>
      </c>
      <c r="C659" s="37" t="s">
        <v>109</v>
      </c>
      <c r="D659" s="36">
        <f>D658+(F658*B658*(A!$B$8-D658)/(A!$B$12*A!$B$10))</f>
        <v>0.6</v>
      </c>
      <c r="E659" s="43">
        <f t="shared" si="28"/>
        <v>0.0052</v>
      </c>
      <c r="F659" s="48">
        <f t="shared" si="29"/>
        <v>0.00000072</v>
      </c>
      <c r="G659" s="40">
        <f t="shared" si="30"/>
        <v>0.1666666667</v>
      </c>
      <c r="H659" s="4">
        <f>A!$B$3 * 3</f>
        <v>224.9868</v>
      </c>
      <c r="I659" s="4">
        <f>A!$B$2*E659</f>
        <v>3.206518571</v>
      </c>
    </row>
    <row r="660">
      <c r="A660" s="37" t="s">
        <v>110</v>
      </c>
      <c r="B660" s="50">
        <f>B659+F659*(D659*I659-(A!$B$4*(G659+B659/H659)^(1/2)))</f>
        <v>-0.00000386517634</v>
      </c>
      <c r="C660" s="37" t="s">
        <v>111</v>
      </c>
      <c r="D660" s="36">
        <f>D659+(F659*B659*(A!$B$8-D659)/(A!$B$12*A!$B$10))</f>
        <v>0.6</v>
      </c>
      <c r="E660" s="43">
        <f t="shared" si="28"/>
        <v>0.0052</v>
      </c>
      <c r="F660" s="48">
        <f t="shared" si="29"/>
        <v>0.00000072</v>
      </c>
      <c r="G660" s="40">
        <f t="shared" si="30"/>
        <v>0.1666666667</v>
      </c>
      <c r="H660" s="4">
        <f>A!$B$3 * 3</f>
        <v>224.9868</v>
      </c>
      <c r="I660" s="4">
        <f>A!$B$2*E660</f>
        <v>3.206518571</v>
      </c>
    </row>
    <row r="661">
      <c r="A661" s="37" t="s">
        <v>112</v>
      </c>
      <c r="B661" s="50">
        <f>B660+F660*(D660*I660-(A!$B$4*(G660+B660/H660)^(1/2)))</f>
        <v>-0.00000483147035</v>
      </c>
      <c r="C661" s="37" t="s">
        <v>113</v>
      </c>
      <c r="D661" s="36">
        <f>D660+(F660*B660*(A!$B$8-D660)/(A!$B$12*A!$B$10))</f>
        <v>0.6</v>
      </c>
      <c r="E661" s="43">
        <f t="shared" si="28"/>
        <v>0.0052</v>
      </c>
      <c r="F661" s="48">
        <f t="shared" si="29"/>
        <v>0.00000072</v>
      </c>
      <c r="G661" s="40">
        <f t="shared" si="30"/>
        <v>0.1666666667</v>
      </c>
      <c r="H661" s="4">
        <f>A!$B$3 * 3</f>
        <v>224.9868</v>
      </c>
      <c r="I661" s="4">
        <f>A!$B$2*E661</f>
        <v>3.206518571</v>
      </c>
    </row>
    <row r="662">
      <c r="A662" s="37" t="s">
        <v>114</v>
      </c>
      <c r="B662" s="50">
        <f>B661+F661*(D661*I661-(A!$B$4*(G661+B661/H661)^(1/2)))</f>
        <v>-0.000005797764329</v>
      </c>
      <c r="C662" s="37" t="s">
        <v>115</v>
      </c>
      <c r="D662" s="36">
        <f>D661+(F661*B661*(A!$B$8-D661)/(A!$B$12*A!$B$10))</f>
        <v>0.6</v>
      </c>
      <c r="E662" s="43">
        <f t="shared" si="28"/>
        <v>0.0052</v>
      </c>
      <c r="F662" s="48">
        <f t="shared" si="29"/>
        <v>0.00000072</v>
      </c>
      <c r="G662" s="40">
        <f t="shared" si="30"/>
        <v>0.1666666667</v>
      </c>
      <c r="H662" s="4">
        <f>A!$B$3 * 3</f>
        <v>224.9868</v>
      </c>
      <c r="I662" s="4">
        <f>A!$B$2*E662</f>
        <v>3.206518571</v>
      </c>
    </row>
    <row r="663">
      <c r="A663" s="37" t="s">
        <v>116</v>
      </c>
      <c r="B663" s="50">
        <f>B662+F662*(D662*I662-(A!$B$4*(G662+B662/H662)^(1/2)))</f>
        <v>-0.000006764058278</v>
      </c>
      <c r="C663" s="37" t="s">
        <v>117</v>
      </c>
      <c r="D663" s="36">
        <f>D662+(F662*B662*(A!$B$8-D662)/(A!$B$12*A!$B$10))</f>
        <v>0.6</v>
      </c>
      <c r="E663" s="43">
        <f t="shared" si="28"/>
        <v>0.0052</v>
      </c>
      <c r="F663" s="48">
        <f t="shared" si="29"/>
        <v>0.00000072</v>
      </c>
      <c r="G663" s="40">
        <f t="shared" si="30"/>
        <v>0.1666666667</v>
      </c>
      <c r="H663" s="4">
        <f>A!$B$3 * 3</f>
        <v>224.9868</v>
      </c>
      <c r="I663" s="4">
        <f>A!$B$2*E663</f>
        <v>3.206518571</v>
      </c>
    </row>
    <row r="664">
      <c r="A664" s="37" t="s">
        <v>118</v>
      </c>
      <c r="B664" s="50">
        <f>B663+F663*(D663*I663-(A!$B$4*(G663+B663/H663)^(1/2)))</f>
        <v>-0.000007730352196</v>
      </c>
      <c r="C664" s="37" t="s">
        <v>119</v>
      </c>
      <c r="D664" s="36">
        <f>D663+(F663*B663*(A!$B$8-D663)/(A!$B$12*A!$B$10))</f>
        <v>0.6</v>
      </c>
      <c r="E664" s="43">
        <f t="shared" si="28"/>
        <v>0.0052</v>
      </c>
      <c r="F664" s="48">
        <f t="shared" si="29"/>
        <v>0.00000072</v>
      </c>
      <c r="G664" s="40">
        <f t="shared" si="30"/>
        <v>0.1666666667</v>
      </c>
      <c r="H664" s="4">
        <f>A!$B$3 * 3</f>
        <v>224.9868</v>
      </c>
      <c r="I664" s="4">
        <f>A!$B$2*E664</f>
        <v>3.206518571</v>
      </c>
    </row>
    <row r="665">
      <c r="A665" s="37" t="s">
        <v>120</v>
      </c>
      <c r="B665" s="50">
        <f>B664+F664*(D664*I664-(A!$B$4*(G664+B664/H664)^(1/2)))</f>
        <v>-0.000008696646084</v>
      </c>
      <c r="C665" s="37" t="s">
        <v>121</v>
      </c>
      <c r="D665" s="36">
        <f>D664+(F664*B664*(A!$B$8-D664)/(A!$B$12*A!$B$10))</f>
        <v>0.6</v>
      </c>
      <c r="E665" s="43">
        <f t="shared" si="28"/>
        <v>0.0052</v>
      </c>
      <c r="F665" s="48">
        <f t="shared" si="29"/>
        <v>0.00000072</v>
      </c>
      <c r="G665" s="40">
        <f t="shared" si="30"/>
        <v>0.1666666667</v>
      </c>
      <c r="H665" s="4">
        <f>A!$B$3 * 3</f>
        <v>224.9868</v>
      </c>
      <c r="I665" s="4">
        <f>A!$B$2*E665</f>
        <v>3.206518571</v>
      </c>
    </row>
    <row r="666">
      <c r="A666" s="37" t="s">
        <v>122</v>
      </c>
      <c r="B666" s="50">
        <f>B665+F665*(D665*I665-(A!$B$4*(G665+B665/H665)^(1/2)))</f>
        <v>-0.000009662939942</v>
      </c>
      <c r="C666" s="37" t="s">
        <v>123</v>
      </c>
      <c r="D666" s="36">
        <f>D665+(F665*B665*(A!$B$8-D665)/(A!$B$12*A!$B$10))</f>
        <v>0.6</v>
      </c>
      <c r="E666" s="43">
        <f t="shared" si="28"/>
        <v>0.0052</v>
      </c>
      <c r="F666" s="48">
        <f t="shared" si="29"/>
        <v>0.00000072</v>
      </c>
      <c r="G666" s="40">
        <f t="shared" si="30"/>
        <v>0.1666666667</v>
      </c>
      <c r="H666" s="4">
        <f>A!$B$3 * 3</f>
        <v>224.9868</v>
      </c>
      <c r="I666" s="4">
        <f>A!$B$2*E666</f>
        <v>3.206518571</v>
      </c>
    </row>
    <row r="667">
      <c r="A667" s="37" t="s">
        <v>124</v>
      </c>
      <c r="B667" s="50">
        <f>B666+F666*(D666*I666-(A!$B$4*(G666+B666/H666)^(1/2)))</f>
        <v>-0.00001062923377</v>
      </c>
      <c r="C667" s="37" t="s">
        <v>125</v>
      </c>
      <c r="D667" s="36">
        <f>D666+(F666*B666*(A!$B$8-D666)/(A!$B$12*A!$B$10))</f>
        <v>0.6</v>
      </c>
      <c r="E667" s="43">
        <f t="shared" si="28"/>
        <v>0.0052</v>
      </c>
      <c r="F667" s="48">
        <f t="shared" si="29"/>
        <v>0.00000072</v>
      </c>
      <c r="G667" s="40">
        <f t="shared" si="30"/>
        <v>0.1666666667</v>
      </c>
      <c r="H667" s="4">
        <f>A!$B$3 * 3</f>
        <v>224.9868</v>
      </c>
      <c r="I667" s="4">
        <f>A!$B$2*E667</f>
        <v>3.206518571</v>
      </c>
    </row>
    <row r="668">
      <c r="A668" s="37" t="s">
        <v>126</v>
      </c>
      <c r="B668" s="50">
        <f>B667+F667*(D667*I667-(A!$B$4*(G667+B667/H667)^(1/2)))</f>
        <v>-0.00001159552757</v>
      </c>
      <c r="C668" s="37" t="s">
        <v>127</v>
      </c>
      <c r="D668" s="36">
        <f>D667+(F667*B667*(A!$B$8-D667)/(A!$B$12*A!$B$10))</f>
        <v>0.6</v>
      </c>
      <c r="E668" s="43">
        <f t="shared" si="28"/>
        <v>0.0052</v>
      </c>
      <c r="F668" s="48">
        <f t="shared" si="29"/>
        <v>0.00000072</v>
      </c>
      <c r="G668" s="40">
        <f t="shared" si="30"/>
        <v>0.1666666667</v>
      </c>
      <c r="H668" s="4">
        <f>A!$B$3 * 3</f>
        <v>224.9868</v>
      </c>
      <c r="I668" s="4">
        <f>A!$B$2*E668</f>
        <v>3.206518571</v>
      </c>
    </row>
    <row r="669">
      <c r="A669" s="37" t="s">
        <v>128</v>
      </c>
      <c r="B669" s="50">
        <f>B668+F668*(D668*I668-(A!$B$4*(G668+B668/H668)^(1/2)))</f>
        <v>-0.00001256182133</v>
      </c>
      <c r="C669" s="37" t="s">
        <v>129</v>
      </c>
      <c r="D669" s="36">
        <f>D668+(F668*B668*(A!$B$8-D668)/(A!$B$12*A!$B$10))</f>
        <v>0.6</v>
      </c>
      <c r="E669" s="43">
        <f t="shared" si="28"/>
        <v>0.0052</v>
      </c>
      <c r="F669" s="48">
        <f t="shared" si="29"/>
        <v>0.00000072</v>
      </c>
      <c r="G669" s="40">
        <f t="shared" si="30"/>
        <v>0.1666666667</v>
      </c>
      <c r="H669" s="4">
        <f>A!$B$3 * 3</f>
        <v>224.9868</v>
      </c>
      <c r="I669" s="4">
        <f>A!$B$2*E669</f>
        <v>3.206518571</v>
      </c>
    </row>
    <row r="670">
      <c r="A670" s="37" t="s">
        <v>130</v>
      </c>
      <c r="B670" s="50">
        <f>B669+F669*(D669*I669-(A!$B$4*(G669+B669/H669)^(1/2)))</f>
        <v>-0.00001352811507</v>
      </c>
      <c r="C670" s="37" t="s">
        <v>131</v>
      </c>
      <c r="D670" s="36">
        <f>D669+(F669*B669*(A!$B$8-D669)/(A!$B$12*A!$B$10))</f>
        <v>0.6</v>
      </c>
      <c r="E670" s="43">
        <f t="shared" si="28"/>
        <v>0.0052</v>
      </c>
      <c r="F670" s="48">
        <f t="shared" si="29"/>
        <v>0.00000072</v>
      </c>
      <c r="G670" s="40">
        <f t="shared" si="30"/>
        <v>0.1666666667</v>
      </c>
      <c r="H670" s="4">
        <f>A!$B$3 * 3</f>
        <v>224.9868</v>
      </c>
      <c r="I670" s="4">
        <f>A!$B$2*E670</f>
        <v>3.206518571</v>
      </c>
    </row>
    <row r="671">
      <c r="A671" s="37" t="s">
        <v>132</v>
      </c>
      <c r="B671" s="50">
        <f>B670+F670*(D670*I670-(A!$B$4*(G670+B670/H670)^(1/2)))</f>
        <v>-0.00001449440878</v>
      </c>
      <c r="C671" s="37" t="s">
        <v>133</v>
      </c>
      <c r="D671" s="36">
        <f>D670+(F670*B670*(A!$B$8-D670)/(A!$B$12*A!$B$10))</f>
        <v>0.6</v>
      </c>
      <c r="E671" s="43">
        <f t="shared" si="28"/>
        <v>0.0052</v>
      </c>
      <c r="F671" s="48">
        <f t="shared" si="29"/>
        <v>0.00000072</v>
      </c>
      <c r="G671" s="40">
        <f t="shared" si="30"/>
        <v>0.1666666667</v>
      </c>
      <c r="H671" s="4">
        <f>A!$B$3 * 3</f>
        <v>224.9868</v>
      </c>
      <c r="I671" s="4">
        <f>A!$B$2*E671</f>
        <v>3.206518571</v>
      </c>
    </row>
    <row r="672">
      <c r="G672" s="30"/>
    </row>
    <row r="673">
      <c r="A673" s="4" t="s">
        <v>672</v>
      </c>
      <c r="G673" s="30"/>
    </row>
    <row r="674">
      <c r="A674" s="26"/>
      <c r="G674" s="30"/>
    </row>
    <row r="675">
      <c r="A675" s="4" t="s">
        <v>673</v>
      </c>
      <c r="G675" s="30"/>
    </row>
    <row r="676">
      <c r="A676" s="26"/>
      <c r="G676" s="30"/>
    </row>
    <row r="677">
      <c r="A677" s="4" t="s">
        <v>674</v>
      </c>
      <c r="G677" s="30"/>
    </row>
    <row r="678">
      <c r="G678" s="30"/>
    </row>
    <row r="679">
      <c r="G679" s="30"/>
    </row>
    <row r="680">
      <c r="G680" s="30"/>
    </row>
    <row r="681">
      <c r="G681" s="30"/>
    </row>
    <row r="682">
      <c r="G682" s="30"/>
    </row>
    <row r="683">
      <c r="G683" s="30"/>
    </row>
    <row r="684">
      <c r="G684" s="30"/>
    </row>
    <row r="685">
      <c r="G685" s="30"/>
    </row>
    <row r="686">
      <c r="G686" s="30"/>
    </row>
    <row r="687">
      <c r="G687" s="30"/>
    </row>
    <row r="688">
      <c r="G688" s="30"/>
    </row>
    <row r="689">
      <c r="G689" s="30"/>
    </row>
    <row r="690">
      <c r="G690" s="30"/>
    </row>
    <row r="691">
      <c r="G691" s="30"/>
    </row>
    <row r="692">
      <c r="G692" s="30"/>
    </row>
    <row r="693">
      <c r="G693" s="30"/>
    </row>
    <row r="694">
      <c r="G694" s="30"/>
    </row>
    <row r="695">
      <c r="G695" s="30"/>
    </row>
    <row r="696">
      <c r="G696" s="30"/>
    </row>
    <row r="697">
      <c r="G697" s="30"/>
    </row>
    <row r="698">
      <c r="G698" s="30"/>
    </row>
    <row r="699">
      <c r="G699" s="30"/>
    </row>
    <row r="700">
      <c r="G700" s="30"/>
    </row>
    <row r="701">
      <c r="G701" s="30"/>
    </row>
    <row r="702">
      <c r="G702" s="30"/>
    </row>
    <row r="703">
      <c r="G703" s="30"/>
    </row>
    <row r="704">
      <c r="G704" s="30"/>
    </row>
    <row r="705">
      <c r="G705" s="30"/>
    </row>
    <row r="706">
      <c r="G706" s="30"/>
    </row>
    <row r="707">
      <c r="G707" s="30"/>
    </row>
    <row r="708">
      <c r="G708" s="30"/>
    </row>
    <row r="709">
      <c r="G709" s="30"/>
    </row>
    <row r="710">
      <c r="G710" s="30"/>
    </row>
    <row r="711">
      <c r="G711" s="30"/>
    </row>
    <row r="712">
      <c r="G712" s="30"/>
    </row>
    <row r="713">
      <c r="G713" s="30"/>
    </row>
    <row r="714">
      <c r="G714" s="30"/>
    </row>
    <row r="715">
      <c r="G715" s="30"/>
    </row>
    <row r="716">
      <c r="G716" s="30"/>
    </row>
    <row r="717">
      <c r="G717" s="30"/>
    </row>
    <row r="718">
      <c r="G718" s="30"/>
    </row>
    <row r="719">
      <c r="G719" s="30"/>
    </row>
    <row r="720">
      <c r="G720" s="30"/>
    </row>
    <row r="721">
      <c r="G721" s="30"/>
    </row>
    <row r="722">
      <c r="G722" s="30"/>
    </row>
    <row r="723">
      <c r="G723" s="30"/>
    </row>
    <row r="724">
      <c r="G724" s="30"/>
    </row>
    <row r="725">
      <c r="G725" s="30"/>
    </row>
    <row r="726">
      <c r="G726" s="30"/>
    </row>
    <row r="727">
      <c r="G727" s="30"/>
    </row>
    <row r="728">
      <c r="G728" s="30"/>
    </row>
    <row r="729">
      <c r="G729" s="30"/>
    </row>
    <row r="730">
      <c r="G730" s="30"/>
    </row>
    <row r="731">
      <c r="G731" s="30"/>
    </row>
    <row r="732">
      <c r="G732" s="30"/>
    </row>
    <row r="733">
      <c r="G733" s="30"/>
    </row>
    <row r="734">
      <c r="G734" s="30"/>
    </row>
    <row r="735">
      <c r="G735" s="30"/>
    </row>
    <row r="736">
      <c r="G736" s="30"/>
    </row>
    <row r="737">
      <c r="G737" s="30"/>
    </row>
    <row r="738">
      <c r="G738" s="30"/>
    </row>
    <row r="739">
      <c r="G739" s="30"/>
    </row>
    <row r="740">
      <c r="G740" s="30"/>
    </row>
    <row r="741">
      <c r="G741" s="30"/>
    </row>
    <row r="742">
      <c r="G742" s="30"/>
    </row>
    <row r="743">
      <c r="G743" s="30"/>
    </row>
    <row r="744">
      <c r="G744" s="30"/>
    </row>
    <row r="745">
      <c r="G745" s="30"/>
    </row>
    <row r="746">
      <c r="G746" s="30"/>
    </row>
    <row r="747">
      <c r="G747" s="30"/>
    </row>
    <row r="748">
      <c r="G748" s="30"/>
    </row>
    <row r="749">
      <c r="G749" s="30"/>
    </row>
    <row r="750">
      <c r="G750" s="30"/>
    </row>
    <row r="751">
      <c r="G751" s="30"/>
    </row>
    <row r="752">
      <c r="G752" s="30"/>
    </row>
    <row r="753">
      <c r="G753" s="30"/>
    </row>
    <row r="754">
      <c r="G754" s="30"/>
    </row>
    <row r="755">
      <c r="G755" s="30"/>
    </row>
    <row r="756">
      <c r="G756" s="30"/>
    </row>
    <row r="757">
      <c r="G757" s="30"/>
    </row>
    <row r="758">
      <c r="G758" s="30"/>
    </row>
    <row r="759">
      <c r="G759" s="30"/>
    </row>
    <row r="760">
      <c r="G760" s="30"/>
    </row>
    <row r="761">
      <c r="G761" s="30"/>
    </row>
    <row r="762">
      <c r="G762" s="30"/>
    </row>
    <row r="763">
      <c r="G763" s="30"/>
    </row>
    <row r="764">
      <c r="G764" s="30"/>
    </row>
    <row r="765">
      <c r="G765" s="30"/>
    </row>
    <row r="766">
      <c r="G766" s="30"/>
    </row>
    <row r="767">
      <c r="G767" s="30"/>
    </row>
    <row r="768">
      <c r="G768" s="30"/>
    </row>
    <row r="769">
      <c r="G769" s="30"/>
    </row>
    <row r="770">
      <c r="G770" s="30"/>
    </row>
    <row r="771">
      <c r="G771" s="30"/>
    </row>
    <row r="772">
      <c r="G772" s="30"/>
    </row>
    <row r="773">
      <c r="G773" s="30"/>
    </row>
    <row r="774">
      <c r="G774" s="30"/>
    </row>
    <row r="775">
      <c r="G775" s="30"/>
    </row>
    <row r="776">
      <c r="G776" s="30"/>
    </row>
    <row r="777">
      <c r="G777" s="30"/>
    </row>
    <row r="778">
      <c r="G778" s="30"/>
    </row>
    <row r="779">
      <c r="G779" s="30"/>
    </row>
    <row r="780">
      <c r="G780" s="30"/>
    </row>
    <row r="781">
      <c r="G781" s="30"/>
    </row>
    <row r="782">
      <c r="G782" s="30"/>
    </row>
    <row r="783">
      <c r="G783" s="30"/>
    </row>
    <row r="784">
      <c r="G784" s="30"/>
    </row>
    <row r="785">
      <c r="G785" s="30"/>
    </row>
    <row r="786">
      <c r="G786" s="30"/>
    </row>
    <row r="787">
      <c r="G787" s="30"/>
    </row>
    <row r="788">
      <c r="G788" s="30"/>
    </row>
    <row r="789">
      <c r="G789" s="30"/>
    </row>
    <row r="790">
      <c r="G790" s="30"/>
    </row>
    <row r="791">
      <c r="G791" s="30"/>
    </row>
    <row r="792">
      <c r="G792" s="30"/>
    </row>
    <row r="793">
      <c r="G793" s="30"/>
    </row>
    <row r="794">
      <c r="G794" s="30"/>
    </row>
    <row r="795">
      <c r="G795" s="30"/>
    </row>
    <row r="796">
      <c r="G796" s="30"/>
    </row>
    <row r="797">
      <c r="G797" s="30"/>
    </row>
    <row r="798">
      <c r="G798" s="30"/>
    </row>
    <row r="799">
      <c r="G799" s="30"/>
    </row>
    <row r="800">
      <c r="G800" s="30"/>
    </row>
    <row r="801">
      <c r="G801" s="30"/>
    </row>
    <row r="802">
      <c r="G802" s="30"/>
    </row>
    <row r="803">
      <c r="G803" s="30"/>
    </row>
    <row r="804">
      <c r="G804" s="30"/>
    </row>
    <row r="805">
      <c r="G805" s="30"/>
    </row>
    <row r="806">
      <c r="G806" s="30"/>
    </row>
    <row r="807">
      <c r="G807" s="30"/>
    </row>
    <row r="808">
      <c r="G808" s="30"/>
    </row>
    <row r="809">
      <c r="G809" s="30"/>
    </row>
    <row r="810">
      <c r="G810" s="30"/>
    </row>
    <row r="811">
      <c r="G811" s="30"/>
    </row>
    <row r="812">
      <c r="G812" s="30"/>
    </row>
    <row r="813">
      <c r="G813" s="30"/>
    </row>
    <row r="814">
      <c r="G814" s="30"/>
    </row>
    <row r="815">
      <c r="G815" s="30"/>
    </row>
    <row r="816">
      <c r="G816" s="30"/>
    </row>
    <row r="817">
      <c r="G817" s="30"/>
    </row>
    <row r="818">
      <c r="G818" s="30"/>
    </row>
    <row r="819">
      <c r="G819" s="30"/>
    </row>
    <row r="820">
      <c r="G820" s="30"/>
    </row>
    <row r="821">
      <c r="G821" s="30"/>
    </row>
    <row r="822">
      <c r="G822" s="30"/>
    </row>
    <row r="823">
      <c r="G823" s="30"/>
    </row>
    <row r="824">
      <c r="G824" s="30"/>
    </row>
    <row r="825">
      <c r="G825" s="30"/>
    </row>
    <row r="826">
      <c r="G826" s="30"/>
    </row>
    <row r="827">
      <c r="G827" s="30"/>
    </row>
    <row r="828">
      <c r="G828" s="30"/>
    </row>
    <row r="829">
      <c r="G829" s="30"/>
    </row>
    <row r="830">
      <c r="G830" s="30"/>
    </row>
    <row r="831">
      <c r="G831" s="30"/>
    </row>
    <row r="832">
      <c r="G832" s="30"/>
    </row>
    <row r="833">
      <c r="G833" s="30"/>
    </row>
    <row r="834">
      <c r="G834" s="30"/>
    </row>
    <row r="835">
      <c r="G835" s="30"/>
    </row>
    <row r="836">
      <c r="G836" s="30"/>
    </row>
    <row r="837">
      <c r="G837" s="30"/>
    </row>
    <row r="838">
      <c r="G838" s="30"/>
    </row>
    <row r="839">
      <c r="G839" s="30"/>
    </row>
    <row r="840">
      <c r="G840" s="30"/>
    </row>
    <row r="841">
      <c r="G841" s="30"/>
    </row>
    <row r="842">
      <c r="G842" s="30"/>
    </row>
    <row r="843">
      <c r="G843" s="30"/>
    </row>
    <row r="844">
      <c r="G844" s="30"/>
    </row>
    <row r="845">
      <c r="G845" s="30"/>
    </row>
    <row r="846">
      <c r="G846" s="30"/>
    </row>
    <row r="847">
      <c r="G847" s="30"/>
    </row>
    <row r="848">
      <c r="G848" s="30"/>
    </row>
    <row r="849">
      <c r="G849" s="30"/>
    </row>
    <row r="850">
      <c r="G850" s="30"/>
    </row>
    <row r="851">
      <c r="G851" s="30"/>
    </row>
    <row r="852">
      <c r="G852" s="30"/>
    </row>
    <row r="853">
      <c r="G853" s="30"/>
    </row>
    <row r="854">
      <c r="G854" s="30"/>
    </row>
    <row r="855">
      <c r="G855" s="30"/>
    </row>
    <row r="856">
      <c r="G856" s="30"/>
    </row>
    <row r="857">
      <c r="G857" s="30"/>
    </row>
    <row r="858">
      <c r="G858" s="30"/>
    </row>
    <row r="859">
      <c r="G859" s="30"/>
    </row>
    <row r="860">
      <c r="G860" s="30"/>
    </row>
    <row r="861">
      <c r="G861" s="30"/>
    </row>
    <row r="862">
      <c r="G862" s="30"/>
    </row>
    <row r="863">
      <c r="G863" s="30"/>
    </row>
    <row r="864">
      <c r="G864" s="30"/>
    </row>
    <row r="865">
      <c r="G865" s="30"/>
    </row>
    <row r="866">
      <c r="G866" s="30"/>
    </row>
    <row r="867">
      <c r="G867" s="30"/>
    </row>
    <row r="868">
      <c r="G868" s="30"/>
    </row>
    <row r="869">
      <c r="G869" s="30"/>
    </row>
    <row r="870">
      <c r="G870" s="30"/>
    </row>
    <row r="871">
      <c r="G871" s="30"/>
    </row>
    <row r="872">
      <c r="G872" s="30"/>
    </row>
    <row r="873">
      <c r="G873" s="30"/>
    </row>
    <row r="874">
      <c r="G874" s="30"/>
    </row>
    <row r="875">
      <c r="G875" s="30"/>
    </row>
    <row r="876">
      <c r="G876" s="30"/>
    </row>
    <row r="877">
      <c r="G877" s="30"/>
    </row>
    <row r="878">
      <c r="G878" s="30"/>
    </row>
    <row r="879">
      <c r="G879" s="30"/>
    </row>
    <row r="880">
      <c r="G880" s="30"/>
    </row>
    <row r="881">
      <c r="G881" s="30"/>
    </row>
    <row r="882">
      <c r="G882" s="30"/>
    </row>
    <row r="883">
      <c r="G883" s="30"/>
    </row>
    <row r="884">
      <c r="G884" s="30"/>
    </row>
    <row r="885">
      <c r="G885" s="30"/>
    </row>
    <row r="886">
      <c r="G886" s="30"/>
    </row>
    <row r="887">
      <c r="G887" s="30"/>
    </row>
    <row r="888">
      <c r="G888" s="30"/>
    </row>
    <row r="889">
      <c r="G889" s="30"/>
    </row>
    <row r="890">
      <c r="G890" s="30"/>
    </row>
    <row r="891">
      <c r="G891" s="30"/>
    </row>
    <row r="892">
      <c r="G892" s="30"/>
    </row>
    <row r="893">
      <c r="G893" s="30"/>
    </row>
    <row r="894">
      <c r="G894" s="30"/>
    </row>
    <row r="895">
      <c r="G895" s="30"/>
    </row>
    <row r="896">
      <c r="G896" s="30"/>
    </row>
    <row r="897">
      <c r="G897" s="30"/>
    </row>
    <row r="898">
      <c r="G898" s="30"/>
    </row>
    <row r="899">
      <c r="G899" s="30"/>
    </row>
    <row r="900">
      <c r="G900" s="30"/>
    </row>
    <row r="901">
      <c r="G901" s="30"/>
    </row>
    <row r="902">
      <c r="G902" s="30"/>
    </row>
    <row r="903">
      <c r="G903" s="30"/>
    </row>
    <row r="904">
      <c r="G904" s="30"/>
    </row>
    <row r="905">
      <c r="G905" s="30"/>
    </row>
    <row r="906">
      <c r="G906" s="30"/>
    </row>
    <row r="907">
      <c r="G907" s="30"/>
    </row>
    <row r="908">
      <c r="G908" s="30"/>
    </row>
    <row r="909">
      <c r="G909" s="30"/>
    </row>
    <row r="910">
      <c r="G910" s="30"/>
    </row>
    <row r="911">
      <c r="G911" s="30"/>
    </row>
    <row r="912">
      <c r="G912" s="30"/>
    </row>
    <row r="913">
      <c r="G913" s="30"/>
    </row>
    <row r="914">
      <c r="G914" s="30"/>
    </row>
    <row r="915">
      <c r="G915" s="30"/>
    </row>
    <row r="916">
      <c r="G916" s="30"/>
    </row>
    <row r="917">
      <c r="G917" s="30"/>
    </row>
    <row r="918">
      <c r="G918" s="30"/>
    </row>
    <row r="919">
      <c r="G919" s="30"/>
    </row>
    <row r="920">
      <c r="G920" s="30"/>
    </row>
    <row r="921">
      <c r="G921" s="30"/>
    </row>
    <row r="922">
      <c r="G922" s="30"/>
    </row>
    <row r="923">
      <c r="G923" s="30"/>
    </row>
    <row r="924">
      <c r="G924" s="30"/>
    </row>
    <row r="925">
      <c r="G925" s="30"/>
    </row>
    <row r="926">
      <c r="G926" s="30"/>
    </row>
    <row r="927">
      <c r="G927" s="30"/>
    </row>
    <row r="928">
      <c r="G928" s="30"/>
    </row>
    <row r="929">
      <c r="G929" s="30"/>
    </row>
    <row r="930">
      <c r="G930" s="30"/>
    </row>
    <row r="931">
      <c r="G931" s="30"/>
    </row>
    <row r="932">
      <c r="G932" s="30"/>
    </row>
    <row r="933">
      <c r="G933" s="30"/>
    </row>
    <row r="934">
      <c r="G934" s="30"/>
    </row>
    <row r="935">
      <c r="G935" s="30"/>
    </row>
    <row r="936">
      <c r="G936" s="30"/>
    </row>
    <row r="937">
      <c r="G937" s="30"/>
    </row>
    <row r="938">
      <c r="G938" s="30"/>
    </row>
    <row r="939">
      <c r="G939" s="30"/>
    </row>
    <row r="940">
      <c r="G940" s="30"/>
    </row>
    <row r="941">
      <c r="G941" s="30"/>
    </row>
    <row r="942">
      <c r="G942" s="30"/>
    </row>
    <row r="943">
      <c r="G943" s="30"/>
    </row>
    <row r="944">
      <c r="G944" s="30"/>
    </row>
    <row r="945">
      <c r="G945" s="30"/>
    </row>
    <row r="946">
      <c r="G946" s="30"/>
    </row>
    <row r="947">
      <c r="G947" s="30"/>
    </row>
    <row r="948">
      <c r="G948" s="30"/>
    </row>
    <row r="949">
      <c r="G949" s="30"/>
    </row>
    <row r="950">
      <c r="G950" s="30"/>
    </row>
    <row r="951">
      <c r="G951" s="30"/>
    </row>
    <row r="952">
      <c r="G952" s="30"/>
    </row>
    <row r="953">
      <c r="G953" s="30"/>
    </row>
    <row r="954">
      <c r="G954" s="30"/>
    </row>
    <row r="955">
      <c r="G955" s="30"/>
    </row>
    <row r="956">
      <c r="G956" s="30"/>
    </row>
    <row r="957">
      <c r="G957" s="30"/>
    </row>
    <row r="958">
      <c r="G958" s="30"/>
    </row>
    <row r="959">
      <c r="G959" s="30"/>
    </row>
    <row r="960">
      <c r="G960" s="30"/>
    </row>
    <row r="961">
      <c r="G961" s="30"/>
    </row>
    <row r="962">
      <c r="G962" s="30"/>
    </row>
    <row r="963">
      <c r="G963" s="30"/>
    </row>
    <row r="964">
      <c r="G964" s="30"/>
    </row>
    <row r="965">
      <c r="G965" s="30"/>
    </row>
    <row r="966">
      <c r="G966" s="30"/>
    </row>
    <row r="967">
      <c r="G967" s="30"/>
    </row>
    <row r="968">
      <c r="G968" s="30"/>
    </row>
    <row r="969">
      <c r="G969" s="30"/>
    </row>
    <row r="970">
      <c r="G970" s="30"/>
    </row>
    <row r="971">
      <c r="G971" s="30"/>
    </row>
    <row r="972">
      <c r="G972" s="30"/>
    </row>
    <row r="973">
      <c r="G973" s="30"/>
    </row>
    <row r="974">
      <c r="G974" s="30"/>
    </row>
    <row r="975">
      <c r="G975" s="30"/>
    </row>
    <row r="976">
      <c r="G976" s="30"/>
    </row>
    <row r="977">
      <c r="G977" s="30"/>
    </row>
    <row r="978">
      <c r="G978" s="30"/>
    </row>
    <row r="979">
      <c r="G979" s="30"/>
    </row>
    <row r="980">
      <c r="G980" s="30"/>
    </row>
    <row r="981">
      <c r="G981" s="30"/>
    </row>
    <row r="982">
      <c r="G982" s="30"/>
    </row>
    <row r="983">
      <c r="G983" s="30"/>
    </row>
    <row r="984">
      <c r="G984" s="30"/>
    </row>
    <row r="985">
      <c r="G985" s="30"/>
    </row>
    <row r="986">
      <c r="G986" s="30"/>
    </row>
    <row r="987">
      <c r="G987" s="30"/>
    </row>
    <row r="988">
      <c r="G988" s="30"/>
    </row>
    <row r="989">
      <c r="G989" s="30"/>
    </row>
    <row r="990">
      <c r="G990" s="30"/>
    </row>
    <row r="991">
      <c r="G991" s="30"/>
    </row>
    <row r="992">
      <c r="G992" s="30"/>
    </row>
    <row r="993">
      <c r="G993" s="30"/>
    </row>
    <row r="994">
      <c r="G994" s="30"/>
    </row>
    <row r="995">
      <c r="G995" s="30"/>
    </row>
    <row r="996">
      <c r="G996" s="30"/>
    </row>
    <row r="997">
      <c r="G997" s="30"/>
    </row>
    <row r="998">
      <c r="G998" s="30"/>
    </row>
    <row r="999">
      <c r="G999" s="30"/>
    </row>
    <row r="1000">
      <c r="G1000" s="30"/>
    </row>
    <row r="1001">
      <c r="G1001" s="30"/>
    </row>
    <row r="1002">
      <c r="G1002" s="30"/>
    </row>
  </sheetData>
  <mergeCells count="11">
    <mergeCell ref="E525:I525"/>
    <mergeCell ref="E566:I566"/>
    <mergeCell ref="E600:I600"/>
    <mergeCell ref="E654:I654"/>
    <mergeCell ref="A1:D1"/>
    <mergeCell ref="E6:I6"/>
    <mergeCell ref="E150:I150"/>
    <mergeCell ref="E265:I265"/>
    <mergeCell ref="E363:I363"/>
    <mergeCell ref="E436:I436"/>
    <mergeCell ref="E491:I491"/>
  </mergeCells>
  <drawing r:id="rId1"/>
</worksheet>
</file>