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5.png" ContentType="image/png"/>
  <Override PartName="/xl/media/image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1.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<sst xmlns="http://schemas.openxmlformats.org/spreadsheetml/2006/main" count="53" uniqueCount="48">
  <si>
    <t xml:space="preserve">CUSTOM MODE CONFIGURATION (AVAILABLE FOR: AEM10941 - AEM30940)</t>
  </si>
  <si>
    <t xml:space="preserve">STEP 1</t>
  </si>
  <si>
    <t xml:space="preserve">Vovdis [V]</t>
  </si>
  <si>
    <t xml:space="preserve">Define the overdischarge level for the battery                                  min : 2.2</t>
  </si>
  <si>
    <t xml:space="preserve">Vchrdy [V]</t>
  </si>
  <si>
    <t xml:space="preserve">Define the enable level fo the LDOs                                                  min : Vovdis+0.05</t>
  </si>
  <si>
    <t xml:space="preserve">Vovch [V]</t>
  </si>
  <si>
    <t xml:space="preserve">Define the overcharge level for the battery                                      min : Vchrdy+0.05</t>
  </si>
  <si>
    <t xml:space="preserve">Vhv [V]</t>
  </si>
  <si>
    <t xml:space="preserve">Define the output voltage of the HVOUT                                          max: Vovdis-0.3</t>
  </si>
  <si>
    <t xml:space="preserve">STEP 2</t>
  </si>
  <si>
    <t xml:space="preserve">RT [MΩ]</t>
  </si>
  <si>
    <t xml:space="preserve">Choose a value between 1MΩ and 100MΩ</t>
  </si>
  <si>
    <t xml:space="preserve">RV [MΩ]</t>
  </si>
  <si>
    <t xml:space="preserve">Choose a value between 1MΩ and 40MΩ</t>
  </si>
  <si>
    <t xml:space="preserve">Results</t>
  </si>
  <si>
    <t xml:space="preserve">R1 [MΩ]</t>
  </si>
  <si>
    <t xml:space="preserve">Fill the blank cells to get the R1 - R6 values</t>
  </si>
  <si>
    <t xml:space="preserve">R2 [MΩ]</t>
  </si>
  <si>
    <t xml:space="preserve">RT =</t>
  </si>
  <si>
    <t xml:space="preserve">R1+R2+R3+R4</t>
  </si>
  <si>
    <t xml:space="preserve">R3 [MΩ]</t>
  </si>
  <si>
    <t xml:space="preserve">RV =</t>
  </si>
  <si>
    <t xml:space="preserve">R5+R6</t>
  </si>
  <si>
    <t xml:space="preserve">R4 [MΩ]</t>
  </si>
  <si>
    <t xml:space="preserve">RP =</t>
  </si>
  <si>
    <t xml:space="preserve">R7+R8</t>
  </si>
  <si>
    <t xml:space="preserve">R5 [MΩ]</t>
  </si>
  <si>
    <t xml:space="preserve">RC =</t>
  </si>
  <si>
    <t xml:space="preserve">R9+R10</t>
  </si>
  <si>
    <t xml:space="preserve">R6 [MΩ]</t>
  </si>
  <si>
    <t xml:space="preserve">PRIMARY BATTERY CONFIGURATION (AVAILABLE FOR: AEM10941 - AEM20940 - AEM30940 - AEM40940)</t>
  </si>
  <si>
    <t xml:space="preserve">VPRIM min [V]</t>
  </si>
  <si>
    <t xml:space="preserve">Define the minimal voltage level on the primary battery           min: 0.6    max: 5</t>
  </si>
  <si>
    <t xml:space="preserve">STEP 2 </t>
  </si>
  <si>
    <t xml:space="preserve">RP [MΩ]</t>
  </si>
  <si>
    <t xml:space="preserve">Choose a value between 100kΩ and 500kΩ</t>
  </si>
  <si>
    <t xml:space="preserve">R7 [MΩ]</t>
  </si>
  <si>
    <t xml:space="preserve">Fill the blank cells to get the R7 - R8 values</t>
  </si>
  <si>
    <t xml:space="preserve">R8 [MΩ]</t>
  </si>
  <si>
    <t xml:space="preserve">COLD-START CONFIGURATION (AVAILABLE FOR: AEM10941)</t>
  </si>
  <si>
    <t xml:space="preserve">Vcs [V]</t>
  </si>
  <si>
    <t xml:space="preserve">Define the cold-start voltage required                                         min: 0.5    max: 4</t>
  </si>
  <si>
    <t xml:space="preserve">RC [MΩ]</t>
  </si>
  <si>
    <t xml:space="preserve">Choose a value between 100kΩ and 10MΩ</t>
  </si>
  <si>
    <t xml:space="preserve">R9 [MΩ]</t>
  </si>
  <si>
    <t xml:space="preserve">Fill the blank cells to get the R9 - R10 values</t>
  </si>
  <si>
    <t xml:space="preserve">R10 [MΩ]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</si>
</sst>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142918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142918"/>
      <name val="Calibri"/>
      <family val="2"/>
      <charset val="1"/>
    </font>
    <font>
      <b val="true"/>
      <sz val="11"/>
      <color rgb="FF767171"/>
      <name val="Calibri"/>
      <family val="2"/>
      <charset val="1"/>
    </font>
    <font>
      <sz val="12"/>
      <color rgb="FF000000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68BF6A"/>
        <bgColor rgb="FF96969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rgb="FFF2F2F2"/>
        <bgColor rgb="FFE2F0D9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/>
      <diagonal/>
    </border>
    <border diagonalUp="false" diagonalDown="false">
      <left/>
      <right style="thin">
        <color rgb="FFD0CECE"/>
      </right>
      <top style="thin">
        <color rgb="FFD0CECE"/>
      </top>
      <bottom/>
      <diagonal/>
    </border>
    <border diagonalUp="false" diagonalDown="false">
      <left/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/>
      <right style="thin">
        <color rgb="FFD0CECE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thin">
        <color rgb="FFD0CECE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>
        <color rgb="FFD0CECE"/>
      </top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 style="thin">
        <color rgb="FFD0CECE"/>
      </right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8BF6A"/>
      <rgbColor rgb="FF14291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385560</xdr:colOff>
      <xdr:row>26</xdr:row>
      <xdr:rowOff>66240</xdr:rowOff>
    </xdr:from>
    <xdr:to>
      <xdr:col>14</xdr:col>
      <xdr:colOff>573480</xdr:colOff>
      <xdr:row>47</xdr:row>
      <xdr:rowOff>129240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8932320" y="5019120"/>
          <a:ext cx="6917040" cy="4063320"/>
        </a:xfrm>
        <a:prstGeom prst="rect">
          <a:avLst/>
        </a:prstGeom>
        <a:ln w="88920">
          <a:solidFill>
            <a:srgbClr val="000000"/>
          </a:solidFill>
          <a:miter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3</xdr:col>
      <xdr:colOff>2430720</xdr:colOff>
      <xdr:row>2</xdr:row>
      <xdr:rowOff>0</xdr:rowOff>
    </xdr:from>
    <xdr:to>
      <xdr:col>8</xdr:col>
      <xdr:colOff>37800</xdr:colOff>
      <xdr:row>9</xdr:row>
      <xdr:rowOff>30240</xdr:rowOff>
    </xdr:to>
    <xdr:sp>
      <xdr:nvSpPr>
        <xdr:cNvPr id="1" name="CustomShape 1"/>
        <xdr:cNvSpPr/>
      </xdr:nvSpPr>
      <xdr:spPr>
        <a:xfrm>
          <a:off x="5806800" y="380880"/>
          <a:ext cx="5834160" cy="1363680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2745000</xdr:colOff>
      <xdr:row>2</xdr:row>
      <xdr:rowOff>137160</xdr:rowOff>
    </xdr:from>
    <xdr:to>
      <xdr:col>5</xdr:col>
      <xdr:colOff>417960</xdr:colOff>
      <xdr:row>8</xdr:row>
      <xdr:rowOff>38880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6121080" y="518040"/>
          <a:ext cx="4063680" cy="1044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601920</xdr:colOff>
      <xdr:row>10</xdr:row>
      <xdr:rowOff>160200</xdr:rowOff>
    </xdr:from>
    <xdr:to>
      <xdr:col>14</xdr:col>
      <xdr:colOff>578880</xdr:colOff>
      <xdr:row>20</xdr:row>
      <xdr:rowOff>152280</xdr:rowOff>
    </xdr:to>
    <xdr:sp>
      <xdr:nvSpPr>
        <xdr:cNvPr id="3" name="CustomShape 1"/>
        <xdr:cNvSpPr/>
      </xdr:nvSpPr>
      <xdr:spPr>
        <a:xfrm>
          <a:off x="10368720" y="2064960"/>
          <a:ext cx="5486040" cy="18972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GB" sz="1200" spc="-1" strike="noStrike">
              <a:solidFill>
                <a:srgbClr val="000000"/>
              </a:solidFill>
              <a:latin typeface="Calibri"/>
            </a:rPr>
            <a:t>This spreadsheet allows to define the optional external resistor values for specific configurations of the AEM10941, AEM20940, AEM30940 and AEM40940 as defined in the datasheet of each components.</a:t>
          </a:r>
          <a:endParaRPr b="0" lang="en-GB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200" spc="-1" strike="noStrike">
              <a:solidFill>
                <a:srgbClr val="000000"/>
              </a:solidFill>
              <a:latin typeface="Calibri"/>
            </a:rPr>
            <a:t>AEM datasheets and user guides for the evaluation boards can be found on e-peas website:</a:t>
          </a:r>
          <a:endParaRPr b="0" lang="en-GB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200" spc="-1" strike="noStrike">
              <a:solidFill>
                <a:srgbClr val="000000"/>
              </a:solidFill>
              <a:latin typeface="Calibri"/>
            </a:rPr>
            <a:t>https://e-peas.com/types/energy-harvesting/</a:t>
          </a:r>
          <a:endParaRPr b="0" lang="en-GB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200" spc="-1" strike="noStrike">
              <a:solidFill>
                <a:srgbClr val="000000"/>
              </a:solidFill>
              <a:latin typeface="Calibri"/>
            </a:rPr>
            <a:t>For additional support, contact support@e-peas.com</a:t>
          </a:r>
          <a:endParaRPr b="0" lang="en-GB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2:O4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52" activeCellId="0" sqref="J52:K54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1" width="25.86"/>
    <col collapsed="false" customWidth="true" hidden="false" outlineLevel="0" max="3" min="3" style="1" width="11.99"/>
    <col collapsed="false" customWidth="true" hidden="false" outlineLevel="0" max="4" min="4" style="0" width="73.28"/>
    <col collapsed="false" customWidth="true" hidden="false" outlineLevel="0" max="5" min="5" style="0" width="17.29"/>
    <col collapsed="false" customWidth="true" hidden="false" outlineLevel="0" max="1025" min="6" style="0" width="8.67"/>
  </cols>
  <sheetData>
    <row r="12" customFormat="false" ht="15" hidden="false" customHeight="false" outlineLevel="0" collapsed="false">
      <c r="A12" s="2" t="s">
        <v>0</v>
      </c>
      <c r="B12" s="2"/>
      <c r="C12" s="2"/>
      <c r="D12" s="2"/>
      <c r="E12" s="3"/>
      <c r="F12" s="4"/>
    </row>
    <row r="13" customFormat="false" ht="15" hidden="false" customHeight="false" outlineLevel="0" collapsed="false">
      <c r="A13" s="5" t="s">
        <v>1</v>
      </c>
      <c r="B13" s="5" t="s">
        <v>2</v>
      </c>
      <c r="C13" s="6" t="n">
        <v>3.3</v>
      </c>
      <c r="D13" s="7" t="s">
        <v>3</v>
      </c>
      <c r="E13" s="8"/>
      <c r="F13" s="4"/>
      <c r="J13" s="9"/>
      <c r="K13" s="9"/>
      <c r="L13" s="9"/>
      <c r="M13" s="9"/>
      <c r="N13" s="9"/>
    </row>
    <row r="14" customFormat="false" ht="15" hidden="false" customHeight="false" outlineLevel="0" collapsed="false">
      <c r="A14" s="5"/>
      <c r="B14" s="5" t="s">
        <v>4</v>
      </c>
      <c r="C14" s="6" t="n">
        <v>3.5</v>
      </c>
      <c r="D14" s="10" t="s">
        <v>5</v>
      </c>
      <c r="E14" s="11"/>
      <c r="F14" s="4"/>
      <c r="H14" s="12"/>
      <c r="I14" s="13"/>
      <c r="J14" s="14"/>
      <c r="K14" s="14"/>
      <c r="L14" s="13"/>
      <c r="M14" s="13"/>
      <c r="N14" s="15"/>
    </row>
    <row r="15" customFormat="false" ht="15" hidden="false" customHeight="false" outlineLevel="0" collapsed="false">
      <c r="A15" s="5"/>
      <c r="B15" s="5" t="s">
        <v>6</v>
      </c>
      <c r="C15" s="16" t="n">
        <v>4.5</v>
      </c>
      <c r="D15" s="10" t="s">
        <v>7</v>
      </c>
      <c r="E15" s="8"/>
      <c r="F15" s="4"/>
      <c r="G15" s="17"/>
      <c r="H15" s="12"/>
      <c r="I15" s="13"/>
      <c r="J15" s="14"/>
      <c r="K15" s="15"/>
      <c r="L15" s="13"/>
      <c r="M15" s="13"/>
      <c r="N15" s="14"/>
      <c r="O15" s="4"/>
    </row>
    <row r="16" customFormat="false" ht="15" hidden="false" customHeight="false" outlineLevel="0" collapsed="false">
      <c r="A16" s="5"/>
      <c r="B16" s="5" t="s">
        <v>8</v>
      </c>
      <c r="C16" s="6" t="n">
        <v>3</v>
      </c>
      <c r="D16" s="18" t="s">
        <v>9</v>
      </c>
      <c r="E16" s="19"/>
      <c r="F16" s="4"/>
      <c r="H16" s="12"/>
      <c r="I16" s="14"/>
      <c r="J16" s="15"/>
      <c r="K16" s="13"/>
      <c r="L16" s="13"/>
      <c r="M16" s="13"/>
      <c r="N16" s="20"/>
      <c r="O16" s="4"/>
    </row>
    <row r="17" customFormat="false" ht="15" hidden="false" customHeight="false" outlineLevel="0" collapsed="false">
      <c r="A17" s="21"/>
      <c r="B17" s="21"/>
      <c r="C17" s="21"/>
      <c r="D17" s="21"/>
      <c r="E17" s="22"/>
      <c r="G17" s="17"/>
      <c r="H17" s="23"/>
      <c r="I17" s="14"/>
      <c r="J17" s="14"/>
      <c r="K17" s="14"/>
      <c r="L17" s="14"/>
      <c r="M17" s="14"/>
      <c r="N17" s="14"/>
      <c r="O17" s="4"/>
    </row>
    <row r="18" customFormat="false" ht="15" hidden="false" customHeight="false" outlineLevel="0" collapsed="false">
      <c r="A18" s="5" t="s">
        <v>10</v>
      </c>
      <c r="B18" s="5" t="s">
        <v>11</v>
      </c>
      <c r="C18" s="24" t="n">
        <v>50</v>
      </c>
      <c r="D18" s="25" t="s">
        <v>12</v>
      </c>
      <c r="G18" s="17"/>
      <c r="H18" s="26"/>
      <c r="I18" s="15"/>
      <c r="J18" s="15"/>
      <c r="K18" s="15"/>
      <c r="L18" s="15"/>
      <c r="M18" s="15"/>
      <c r="N18" s="15"/>
      <c r="O18" s="4"/>
    </row>
    <row r="19" customFormat="false" ht="15" hidden="false" customHeight="false" outlineLevel="0" collapsed="false">
      <c r="A19" s="5"/>
      <c r="B19" s="5" t="s">
        <v>13</v>
      </c>
      <c r="C19" s="24" t="n">
        <v>35</v>
      </c>
      <c r="D19" s="25" t="s">
        <v>14</v>
      </c>
      <c r="H19" s="23"/>
      <c r="I19" s="14"/>
      <c r="J19" s="14"/>
      <c r="K19" s="14"/>
      <c r="L19" s="14"/>
      <c r="M19" s="14"/>
      <c r="N19" s="14"/>
      <c r="O19" s="4"/>
    </row>
    <row r="20" customFormat="false" ht="15" hidden="false" customHeight="false" outlineLevel="0" collapsed="false">
      <c r="A20" s="21"/>
      <c r="B20" s="21"/>
      <c r="C20" s="21"/>
      <c r="D20" s="21"/>
      <c r="H20" s="9"/>
      <c r="I20" s="27"/>
      <c r="K20" s="17"/>
    </row>
    <row r="21" customFormat="false" ht="15" hidden="false" customHeight="false" outlineLevel="0" collapsed="false">
      <c r="A21" s="5" t="s">
        <v>15</v>
      </c>
      <c r="B21" s="5" t="s">
        <v>16</v>
      </c>
      <c r="C21" s="28" t="n">
        <f aca="false">(1000000*C18*(1/C15))/1000000</f>
        <v>11.1111111111111</v>
      </c>
      <c r="D21" s="29" t="s">
        <v>17</v>
      </c>
      <c r="F21" s="17"/>
      <c r="G21" s="30"/>
      <c r="H21" s="31"/>
      <c r="I21" s="32"/>
      <c r="J21" s="4"/>
    </row>
    <row r="22" customFormat="false" ht="15" hidden="false" customHeight="false" outlineLevel="0" collapsed="false">
      <c r="A22" s="5"/>
      <c r="B22" s="5" t="s">
        <v>18</v>
      </c>
      <c r="C22" s="28" t="n">
        <f aca="false">(1000000*C18*((1/C14)-(1/C15)))/1000000</f>
        <v>3.17460317460317</v>
      </c>
      <c r="D22" s="29"/>
      <c r="F22" s="33"/>
      <c r="G22" s="34" t="s">
        <v>19</v>
      </c>
      <c r="H22" s="35" t="s">
        <v>20</v>
      </c>
      <c r="I22" s="36"/>
      <c r="J22" s="33"/>
    </row>
    <row r="23" customFormat="false" ht="15" hidden="false" customHeight="false" outlineLevel="0" collapsed="false">
      <c r="A23" s="5"/>
      <c r="B23" s="5" t="s">
        <v>21</v>
      </c>
      <c r="C23" s="28" t="n">
        <f aca="false">(1000000*C18*((1/C13)-(1/C14)))/1000000</f>
        <v>0.865800865800867</v>
      </c>
      <c r="D23" s="29"/>
      <c r="F23" s="37"/>
      <c r="G23" s="38" t="s">
        <v>22</v>
      </c>
      <c r="H23" s="35" t="s">
        <v>23</v>
      </c>
      <c r="I23" s="39"/>
      <c r="J23" s="40"/>
    </row>
    <row r="24" customFormat="false" ht="15" hidden="false" customHeight="false" outlineLevel="0" collapsed="false">
      <c r="A24" s="5"/>
      <c r="B24" s="5" t="s">
        <v>24</v>
      </c>
      <c r="C24" s="28" t="n">
        <f aca="false">(1000000*C18*(1-(1/C13)))/1000000</f>
        <v>34.8484848484849</v>
      </c>
      <c r="D24" s="29"/>
      <c r="G24" s="41" t="s">
        <v>25</v>
      </c>
      <c r="H24" s="42" t="s">
        <v>26</v>
      </c>
      <c r="I24" s="43"/>
      <c r="J24" s="40"/>
    </row>
    <row r="25" customFormat="false" ht="15" hidden="false" customHeight="false" outlineLevel="0" collapsed="false">
      <c r="A25" s="5"/>
      <c r="B25" s="5" t="s">
        <v>27</v>
      </c>
      <c r="C25" s="28" t="n">
        <f aca="false">(1000000*C19*(1/C16))/1000000</f>
        <v>11.6666666666667</v>
      </c>
      <c r="D25" s="29"/>
      <c r="F25" s="37"/>
      <c r="G25" s="44" t="s">
        <v>28</v>
      </c>
      <c r="H25" s="35" t="s">
        <v>29</v>
      </c>
      <c r="I25" s="43"/>
      <c r="J25" s="40"/>
    </row>
    <row r="26" customFormat="false" ht="15" hidden="false" customHeight="false" outlineLevel="0" collapsed="false">
      <c r="A26" s="5"/>
      <c r="B26" s="5" t="s">
        <v>30</v>
      </c>
      <c r="C26" s="28" t="n">
        <f aca="false">(1000000*C19*(1-(1/C16)))/1000000</f>
        <v>23.3333333333333</v>
      </c>
      <c r="D26" s="29"/>
      <c r="H26" s="45"/>
      <c r="I26" s="45"/>
    </row>
    <row r="30" customFormat="false" ht="15" hidden="false" customHeight="false" outlineLevel="0" collapsed="false">
      <c r="A30" s="46" t="s">
        <v>31</v>
      </c>
      <c r="B30" s="46"/>
      <c r="C30" s="46"/>
      <c r="D30" s="46"/>
    </row>
    <row r="31" customFormat="false" ht="15" hidden="false" customHeight="false" outlineLevel="0" collapsed="false">
      <c r="A31" s="5" t="s">
        <v>1</v>
      </c>
      <c r="B31" s="5" t="s">
        <v>32</v>
      </c>
      <c r="C31" s="6" t="n">
        <v>2</v>
      </c>
      <c r="D31" s="47" t="s">
        <v>33</v>
      </c>
    </row>
    <row r="32" customFormat="false" ht="15" hidden="false" customHeight="false" outlineLevel="0" collapsed="false">
      <c r="A32" s="21"/>
      <c r="B32" s="21"/>
      <c r="C32" s="21"/>
      <c r="D32" s="21"/>
    </row>
    <row r="33" customFormat="false" ht="15" hidden="false" customHeight="false" outlineLevel="0" collapsed="false">
      <c r="A33" s="5" t="s">
        <v>34</v>
      </c>
      <c r="B33" s="5" t="s">
        <v>35</v>
      </c>
      <c r="C33" s="6" t="n">
        <v>0.2</v>
      </c>
      <c r="D33" s="10" t="s">
        <v>36</v>
      </c>
    </row>
    <row r="34" customFormat="false" ht="15" hidden="false" customHeight="false" outlineLevel="0" collapsed="false">
      <c r="A34" s="21"/>
      <c r="B34" s="21"/>
      <c r="C34" s="21"/>
      <c r="D34" s="21"/>
    </row>
    <row r="35" customFormat="false" ht="15" hidden="false" customHeight="true" outlineLevel="0" collapsed="false">
      <c r="A35" s="48" t="s">
        <v>15</v>
      </c>
      <c r="B35" s="5" t="s">
        <v>37</v>
      </c>
      <c r="C35" s="28" t="n">
        <f aca="false">((C31/4)*C33)/2.2</f>
        <v>0.0454545454545455</v>
      </c>
      <c r="D35" s="49" t="s">
        <v>38</v>
      </c>
      <c r="E35" s="50"/>
    </row>
    <row r="36" customFormat="false" ht="15" hidden="false" customHeight="false" outlineLevel="0" collapsed="false">
      <c r="A36" s="48"/>
      <c r="B36" s="5" t="s">
        <v>39</v>
      </c>
      <c r="C36" s="28" t="n">
        <f aca="false">C33-C35</f>
        <v>0.154545454545455</v>
      </c>
      <c r="D36" s="49"/>
      <c r="E36" s="50"/>
    </row>
    <row r="40" customFormat="false" ht="15" hidden="false" customHeight="false" outlineLevel="0" collapsed="false">
      <c r="A40" s="46" t="s">
        <v>40</v>
      </c>
      <c r="B40" s="46"/>
      <c r="C40" s="46"/>
      <c r="D40" s="46"/>
    </row>
    <row r="41" customFormat="false" ht="15" hidden="false" customHeight="false" outlineLevel="0" collapsed="false">
      <c r="A41" s="5" t="s">
        <v>1</v>
      </c>
      <c r="B41" s="5" t="s">
        <v>41</v>
      </c>
      <c r="C41" s="6" t="n">
        <v>0.7</v>
      </c>
      <c r="D41" s="47" t="s">
        <v>42</v>
      </c>
    </row>
    <row r="42" customFormat="false" ht="15" hidden="false" customHeight="false" outlineLevel="0" collapsed="false">
      <c r="A42" s="21"/>
      <c r="B42" s="21"/>
      <c r="C42" s="21"/>
      <c r="D42" s="21"/>
    </row>
    <row r="43" customFormat="false" ht="15" hidden="false" customHeight="false" outlineLevel="0" collapsed="false">
      <c r="A43" s="5" t="s">
        <v>34</v>
      </c>
      <c r="B43" s="5" t="s">
        <v>43</v>
      </c>
      <c r="C43" s="6" t="n">
        <v>1</v>
      </c>
      <c r="D43" s="10" t="s">
        <v>44</v>
      </c>
    </row>
    <row r="44" customFormat="false" ht="15" hidden="false" customHeight="false" outlineLevel="0" collapsed="false">
      <c r="A44" s="21"/>
      <c r="B44" s="21"/>
      <c r="C44" s="21"/>
      <c r="D44" s="21"/>
    </row>
    <row r="45" customFormat="false" ht="15" hidden="false" customHeight="true" outlineLevel="0" collapsed="false">
      <c r="A45" s="48" t="s">
        <v>15</v>
      </c>
      <c r="B45" s="5" t="s">
        <v>45</v>
      </c>
      <c r="C45" s="51" t="n">
        <f aca="false">0.38*C43/C41</f>
        <v>0.542857142857143</v>
      </c>
      <c r="D45" s="49" t="s">
        <v>46</v>
      </c>
    </row>
    <row r="46" customFormat="false" ht="15" hidden="false" customHeight="false" outlineLevel="0" collapsed="false">
      <c r="A46" s="48"/>
      <c r="B46" s="5" t="s">
        <v>47</v>
      </c>
      <c r="C46" s="51" t="n">
        <f aca="false">C43-C45</f>
        <v>0.457142857142857</v>
      </c>
      <c r="D46" s="49"/>
    </row>
  </sheetData>
  <mergeCells count="15">
    <mergeCell ref="A12:D12"/>
    <mergeCell ref="A13:A16"/>
    <mergeCell ref="A18:A19"/>
    <mergeCell ref="A21:A26"/>
    <mergeCell ref="D21:D26"/>
    <mergeCell ref="A30:D30"/>
    <mergeCell ref="A32:D32"/>
    <mergeCell ref="A34:D34"/>
    <mergeCell ref="A35:A36"/>
    <mergeCell ref="D35:D36"/>
    <mergeCell ref="A40:D40"/>
    <mergeCell ref="A42:D42"/>
    <mergeCell ref="A44:D44"/>
    <mergeCell ref="A45:A46"/>
    <mergeCell ref="D45:D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2017-07-04T16:14:50Z</dcterms:created>
  <dc:creator>Sarah Houtain</dc:creator>
  <dc:description/>
  <dc:language>en-GB</dc:language>
  <cp:lastModifiedBy/>
  <cp:lastPrinted>2018-08-01T14:17:35Z</cp:lastPrinted>
  <dcterms:modified xsi:type="dcterms:W3CDTF">2019-12-18T16:39:31Z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