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S\Desktop\INFORME DE VENTAS MENSUAL\"/>
    </mc:Choice>
  </mc:AlternateContent>
  <xr:revisionPtr revIDLastSave="0" documentId="13_ncr:1_{392B0426-95AF-491B-B745-537F08ED3D9F}" xr6:coauthVersionLast="47" xr6:coauthVersionMax="47" xr10:uidLastSave="{00000000-0000-0000-0000-000000000000}"/>
  <bookViews>
    <workbookView xWindow="-108" yWindow="-108" windowWidth="23256" windowHeight="13896" tabRatio="597" xr2:uid="{273E94B0-FBFB-443B-A889-D383A95956D8}"/>
  </bookViews>
  <sheets>
    <sheet name="RESUMEN" sheetId="2" r:id="rId1"/>
    <sheet name="FERRE" sheetId="3" r:id="rId2"/>
    <sheet name="RDS" sheetId="1" r:id="rId3"/>
    <sheet name="VENTAS DIGITALES " sheetId="4" r:id="rId4"/>
    <sheet name="VENTAS SHOWROOM " sheetId="14" r:id="rId5"/>
    <sheet name="VENTAS RIPLEY" sheetId="7" r:id="rId6"/>
    <sheet name="WALMART" sheetId="12" r:id="rId7"/>
    <sheet name="MELI PERÙ" sheetId="10" r:id="rId8"/>
    <sheet name="AUTOSOL " sheetId="13" r:id="rId9"/>
    <sheet name="VENTA INTERNA " sheetId="16" r:id="rId10"/>
    <sheet name="NC PTO DE VENTAS " sheetId="17" state="hidden" r:id="rId11"/>
    <sheet name="detalle" sheetId="6" state="hidden" r:id="rId12"/>
    <sheet name="Hoja1" sheetId="5" state="hidden" r:id="rId13"/>
  </sheets>
  <definedNames>
    <definedName name="_xlnm._FilterDatabase" localSheetId="2" hidden="1">RDS!$A$5:$CE$33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2" l="1"/>
  <c r="I39" i="4"/>
  <c r="J10" i="4"/>
  <c r="F39" i="4"/>
  <c r="G10" i="4"/>
  <c r="C39" i="4"/>
  <c r="D10" i="4"/>
  <c r="D11" i="4" s="1"/>
  <c r="J11" i="4" l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D12" i="4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J39" i="4" l="1"/>
  <c r="G39" i="4"/>
  <c r="D39" i="4"/>
  <c r="ED43" i="1" l="1"/>
  <c r="F38" i="13" l="1"/>
  <c r="L38" i="13"/>
  <c r="K38" i="13"/>
  <c r="H38" i="13"/>
  <c r="D38" i="13"/>
  <c r="F38" i="16"/>
  <c r="S77" i="4"/>
  <c r="I74" i="12"/>
  <c r="C74" i="12"/>
  <c r="F74" i="12"/>
  <c r="AB77" i="4"/>
  <c r="L10" i="10" l="1"/>
  <c r="L11" i="10"/>
  <c r="L12" i="10"/>
  <c r="L13" i="10"/>
  <c r="L14" i="10"/>
  <c r="L15" i="10"/>
  <c r="L9" i="10"/>
  <c r="L8" i="10"/>
  <c r="V74" i="14"/>
  <c r="P74" i="14"/>
  <c r="S74" i="14"/>
  <c r="F74" i="14"/>
  <c r="O77" i="4"/>
  <c r="N77" i="4"/>
  <c r="I77" i="4"/>
  <c r="F77" i="4"/>
  <c r="C77" i="4"/>
  <c r="E74" i="14"/>
  <c r="H74" i="14"/>
  <c r="I74" i="14"/>
  <c r="C74" i="14"/>
  <c r="J38" i="10"/>
  <c r="E38" i="10"/>
  <c r="G38" i="10"/>
  <c r="C38" i="10"/>
  <c r="G72" i="7"/>
  <c r="J72" i="7"/>
  <c r="D72" i="7"/>
  <c r="FM73" i="1"/>
  <c r="FH73" i="1"/>
  <c r="FE73" i="1"/>
  <c r="FB73" i="1"/>
  <c r="EZ73" i="1"/>
  <c r="EU73" i="1"/>
  <c r="ER73" i="1"/>
  <c r="EO73" i="1"/>
  <c r="EM73" i="1"/>
  <c r="EH73" i="1"/>
  <c r="EE73" i="1"/>
  <c r="EB73" i="1"/>
  <c r="DZ73" i="1"/>
  <c r="DU73" i="1"/>
  <c r="DR73" i="1"/>
  <c r="DO73" i="1"/>
  <c r="DM73" i="1"/>
  <c r="DH73" i="1"/>
  <c r="DE73" i="1"/>
  <c r="DB73" i="1"/>
  <c r="CZ73" i="1"/>
  <c r="CU73" i="1"/>
  <c r="CR73" i="1"/>
  <c r="CO73" i="1"/>
  <c r="CM73" i="1"/>
  <c r="CH73" i="1"/>
  <c r="CE73" i="1"/>
  <c r="CB73" i="1"/>
  <c r="BZ73" i="1"/>
  <c r="BU73" i="1"/>
  <c r="BR73" i="1"/>
  <c r="BO73" i="1"/>
  <c r="BM73" i="1"/>
  <c r="BH73" i="1"/>
  <c r="BE73" i="1"/>
  <c r="BB73" i="1"/>
  <c r="AZ73" i="1"/>
  <c r="AU73" i="1"/>
  <c r="AR73" i="1"/>
  <c r="AO73" i="1"/>
  <c r="AM73" i="1"/>
  <c r="AH73" i="1"/>
  <c r="AE73" i="1"/>
  <c r="AB73" i="1"/>
  <c r="Z73" i="1"/>
  <c r="U73" i="1"/>
  <c r="R73" i="1"/>
  <c r="O73" i="1"/>
  <c r="M73" i="1"/>
  <c r="H73" i="1"/>
  <c r="E73" i="1"/>
  <c r="B73" i="1"/>
  <c r="AM74" i="3"/>
  <c r="AH74" i="3"/>
  <c r="AE74" i="3"/>
  <c r="AB74" i="3"/>
  <c r="Z74" i="3"/>
  <c r="U74" i="3"/>
  <c r="R74" i="3"/>
  <c r="O74" i="3"/>
  <c r="M74" i="3"/>
  <c r="H74" i="3"/>
  <c r="E74" i="3"/>
  <c r="B74" i="3"/>
  <c r="C11" i="2"/>
  <c r="F11" i="2"/>
  <c r="I9" i="2"/>
  <c r="F9" i="2"/>
  <c r="C9" i="2"/>
  <c r="I8" i="2"/>
  <c r="C8" i="2"/>
  <c r="F8" i="2"/>
  <c r="I36" i="10" l="1"/>
  <c r="K36" i="10"/>
  <c r="L36" i="10"/>
  <c r="M36" i="10"/>
  <c r="I37" i="10"/>
  <c r="M37" i="10" s="1"/>
  <c r="K37" i="10"/>
  <c r="L37" i="10"/>
  <c r="L42" i="7"/>
  <c r="I42" i="7"/>
  <c r="F42" i="7"/>
  <c r="M44" i="7"/>
  <c r="M45" i="7"/>
  <c r="M46" i="7"/>
  <c r="M47" i="7"/>
  <c r="M48" i="7"/>
  <c r="M42" i="7"/>
  <c r="N42" i="7" s="1"/>
  <c r="EX6" i="1"/>
  <c r="FA6" i="1"/>
  <c r="EP7" i="1"/>
  <c r="ES7" i="1"/>
  <c r="EV7" i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X7" i="1"/>
  <c r="FA7" i="1"/>
  <c r="EP8" i="1"/>
  <c r="EP9" i="1" s="1"/>
  <c r="EP10" i="1" s="1"/>
  <c r="EP11" i="1" s="1"/>
  <c r="EP12" i="1" s="1"/>
  <c r="EP13" i="1" s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P35" i="1" s="1"/>
  <c r="ES8" i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X8" i="1"/>
  <c r="FA8" i="1"/>
  <c r="EX9" i="1"/>
  <c r="FA9" i="1"/>
  <c r="EX10" i="1"/>
  <c r="FA10" i="1"/>
  <c r="EX11" i="1"/>
  <c r="FA11" i="1"/>
  <c r="EX12" i="1"/>
  <c r="FA12" i="1"/>
  <c r="EX13" i="1"/>
  <c r="FA13" i="1"/>
  <c r="EX14" i="1"/>
  <c r="FA14" i="1"/>
  <c r="EX15" i="1"/>
  <c r="FA15" i="1"/>
  <c r="EX16" i="1"/>
  <c r="FA16" i="1"/>
  <c r="EX17" i="1"/>
  <c r="FA17" i="1"/>
  <c r="EX18" i="1"/>
  <c r="FA18" i="1"/>
  <c r="EX19" i="1"/>
  <c r="FA19" i="1"/>
  <c r="EX20" i="1"/>
  <c r="FA20" i="1"/>
  <c r="EX21" i="1"/>
  <c r="FA21" i="1"/>
  <c r="EX22" i="1"/>
  <c r="FA22" i="1"/>
  <c r="EX23" i="1"/>
  <c r="FA23" i="1"/>
  <c r="EX24" i="1"/>
  <c r="FA24" i="1"/>
  <c r="EX25" i="1"/>
  <c r="FA25" i="1"/>
  <c r="EX26" i="1"/>
  <c r="FA26" i="1"/>
  <c r="EX27" i="1"/>
  <c r="FA27" i="1"/>
  <c r="EX28" i="1"/>
  <c r="FA28" i="1"/>
  <c r="EX29" i="1"/>
  <c r="FA29" i="1"/>
  <c r="EX30" i="1"/>
  <c r="FA30" i="1"/>
  <c r="EX31" i="1"/>
  <c r="FA31" i="1"/>
  <c r="EX32" i="1"/>
  <c r="FA32" i="1"/>
  <c r="EX33" i="1"/>
  <c r="FA33" i="1"/>
  <c r="EX34" i="1"/>
  <c r="FA34" i="1"/>
  <c r="EX35" i="1"/>
  <c r="FA35" i="1"/>
  <c r="EO36" i="1"/>
  <c r="ER36" i="1"/>
  <c r="EU36" i="1"/>
  <c r="EX36" i="1"/>
  <c r="EZ36" i="1"/>
  <c r="AU73" i="3"/>
  <c r="AX73" i="3"/>
  <c r="O38" i="16"/>
  <c r="Q38" i="16"/>
  <c r="M38" i="16"/>
  <c r="H38" i="16"/>
  <c r="D38" i="16"/>
  <c r="V77" i="4"/>
  <c r="P77" i="4"/>
  <c r="N74" i="14"/>
  <c r="O74" i="14"/>
  <c r="E74" i="12"/>
  <c r="H74" i="12"/>
  <c r="K38" i="16"/>
  <c r="L38" i="16"/>
  <c r="AA77" i="4"/>
  <c r="X74" i="3" l="1"/>
  <c r="Y74" i="14"/>
  <c r="EV36" i="1"/>
  <c r="ES36" i="1"/>
  <c r="EP36" i="1"/>
  <c r="I38" i="10"/>
  <c r="N47" i="7"/>
  <c r="N48" i="7"/>
  <c r="N44" i="7"/>
  <c r="N45" i="7"/>
  <c r="J36" i="16"/>
  <c r="J37" i="16"/>
  <c r="S36" i="16"/>
  <c r="S37" i="16"/>
  <c r="AN68" i="3"/>
  <c r="L27" i="10"/>
  <c r="K25" i="10"/>
  <c r="DT43" i="1"/>
  <c r="CT43" i="1"/>
  <c r="S36" i="17"/>
  <c r="Q36" i="17"/>
  <c r="O36" i="17"/>
  <c r="G36" i="17"/>
  <c r="E36" i="17"/>
  <c r="C36" i="17"/>
  <c r="U32" i="17"/>
  <c r="I32" i="17"/>
  <c r="U31" i="17"/>
  <c r="I31" i="17"/>
  <c r="U30" i="17"/>
  <c r="I30" i="17"/>
  <c r="U29" i="17"/>
  <c r="I29" i="17"/>
  <c r="U28" i="17"/>
  <c r="I28" i="17"/>
  <c r="U27" i="17"/>
  <c r="I27" i="17"/>
  <c r="U26" i="17"/>
  <c r="I26" i="17"/>
  <c r="U25" i="17"/>
  <c r="I25" i="17"/>
  <c r="U24" i="17"/>
  <c r="I24" i="17"/>
  <c r="U23" i="17"/>
  <c r="I23" i="17"/>
  <c r="U22" i="17"/>
  <c r="I22" i="17"/>
  <c r="U21" i="17"/>
  <c r="I21" i="17"/>
  <c r="U20" i="17"/>
  <c r="I20" i="17"/>
  <c r="U19" i="17"/>
  <c r="I19" i="17"/>
  <c r="U18" i="17"/>
  <c r="I18" i="17"/>
  <c r="U17" i="17"/>
  <c r="I17" i="17"/>
  <c r="U16" i="17"/>
  <c r="I16" i="17"/>
  <c r="U15" i="17"/>
  <c r="I15" i="17"/>
  <c r="U14" i="17"/>
  <c r="I14" i="17"/>
  <c r="U13" i="17"/>
  <c r="I13" i="17"/>
  <c r="U12" i="17"/>
  <c r="I12" i="17"/>
  <c r="U11" i="17"/>
  <c r="I11" i="17"/>
  <c r="U10" i="17"/>
  <c r="I10" i="17"/>
  <c r="U9" i="17"/>
  <c r="I9" i="17"/>
  <c r="U8" i="17"/>
  <c r="I8" i="17"/>
  <c r="U7" i="17"/>
  <c r="I7" i="17"/>
  <c r="U6" i="17"/>
  <c r="T6" i="17"/>
  <c r="T7" i="17" s="1"/>
  <c r="R6" i="17"/>
  <c r="R7" i="17" s="1"/>
  <c r="P6" i="17"/>
  <c r="P7" i="17" s="1"/>
  <c r="I6" i="17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F6" i="17"/>
  <c r="D6" i="17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U5" i="17"/>
  <c r="I5" i="17"/>
  <c r="J21" i="2"/>
  <c r="G21" i="2"/>
  <c r="D21" i="2"/>
  <c r="J20" i="2"/>
  <c r="G20" i="2"/>
  <c r="D20" i="2"/>
  <c r="S35" i="16"/>
  <c r="J35" i="16"/>
  <c r="S34" i="16"/>
  <c r="J34" i="16"/>
  <c r="S33" i="16"/>
  <c r="J33" i="16"/>
  <c r="S32" i="16"/>
  <c r="J32" i="16"/>
  <c r="S31" i="16"/>
  <c r="J31" i="16"/>
  <c r="S30" i="16"/>
  <c r="J30" i="16"/>
  <c r="S29" i="16"/>
  <c r="J29" i="16"/>
  <c r="S28" i="16"/>
  <c r="J28" i="16"/>
  <c r="S27" i="16"/>
  <c r="J27" i="16"/>
  <c r="S26" i="16"/>
  <c r="J26" i="16"/>
  <c r="S25" i="16"/>
  <c r="J25" i="16"/>
  <c r="S24" i="16"/>
  <c r="J24" i="16"/>
  <c r="S23" i="16"/>
  <c r="J23" i="16"/>
  <c r="S22" i="16"/>
  <c r="J22" i="16"/>
  <c r="S21" i="16"/>
  <c r="J21" i="16"/>
  <c r="S20" i="16"/>
  <c r="J20" i="16"/>
  <c r="S19" i="16"/>
  <c r="J19" i="16"/>
  <c r="S18" i="16"/>
  <c r="J18" i="16"/>
  <c r="S17" i="16"/>
  <c r="J17" i="16"/>
  <c r="S16" i="16"/>
  <c r="J16" i="16"/>
  <c r="S15" i="16"/>
  <c r="J15" i="16"/>
  <c r="S14" i="16"/>
  <c r="J14" i="16"/>
  <c r="S13" i="16"/>
  <c r="J13" i="16"/>
  <c r="S12" i="16"/>
  <c r="J12" i="16"/>
  <c r="S11" i="16"/>
  <c r="J11" i="16"/>
  <c r="S10" i="16"/>
  <c r="J10" i="16"/>
  <c r="S9" i="16"/>
  <c r="R9" i="16"/>
  <c r="P9" i="16"/>
  <c r="P10" i="16" s="1"/>
  <c r="N9" i="16"/>
  <c r="N10" i="16" s="1"/>
  <c r="J9" i="16"/>
  <c r="I9" i="16"/>
  <c r="I10" i="16" s="1"/>
  <c r="G9" i="16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E9" i="16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S8" i="16"/>
  <c r="J8" i="16"/>
  <c r="G37" i="16" l="1"/>
  <c r="E37" i="16"/>
  <c r="J19" i="2"/>
  <c r="G19" i="2"/>
  <c r="D19" i="2"/>
  <c r="S38" i="16"/>
  <c r="U36" i="17"/>
  <c r="I36" i="17"/>
  <c r="J38" i="16"/>
  <c r="P8" i="17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R8" i="17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T8" i="17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D36" i="17"/>
  <c r="H36" i="17"/>
  <c r="F7" i="17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P11" i="16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R10" i="16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I11" i="16"/>
  <c r="I12" i="16" s="1"/>
  <c r="I13" i="16" s="1"/>
  <c r="I14" i="16" s="1"/>
  <c r="I15" i="16" s="1"/>
  <c r="I16" i="16" s="1"/>
  <c r="I17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N11" i="16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G38" i="16" l="1"/>
  <c r="E38" i="16"/>
  <c r="R37" i="16"/>
  <c r="R38" i="16" s="1"/>
  <c r="P37" i="16"/>
  <c r="N37" i="16"/>
  <c r="I37" i="16"/>
  <c r="T36" i="17"/>
  <c r="R36" i="17"/>
  <c r="P36" i="17"/>
  <c r="F36" i="17"/>
  <c r="P38" i="16" l="1"/>
  <c r="N38" i="16"/>
  <c r="I38" i="16"/>
  <c r="M70" i="7"/>
  <c r="N70" i="7" s="1"/>
  <c r="M71" i="7"/>
  <c r="N71" i="7" s="1"/>
  <c r="FN35" i="1"/>
  <c r="FK35" i="1"/>
  <c r="J36" i="13" l="1"/>
  <c r="J37" i="13"/>
  <c r="L72" i="12"/>
  <c r="L73" i="12"/>
  <c r="L72" i="14"/>
  <c r="Y72" i="14"/>
  <c r="L73" i="14"/>
  <c r="Y73" i="14"/>
  <c r="Y75" i="4"/>
  <c r="Y76" i="4"/>
  <c r="L75" i="4"/>
  <c r="M75" i="4" s="1"/>
  <c r="L76" i="4"/>
  <c r="M76" i="4"/>
  <c r="FR71" i="1"/>
  <c r="FU71" i="1"/>
  <c r="FX71" i="1"/>
  <c r="FR72" i="1"/>
  <c r="FU72" i="1"/>
  <c r="FX72" i="1"/>
  <c r="K71" i="1"/>
  <c r="L71" i="1" s="1"/>
  <c r="N71" i="1"/>
  <c r="X71" i="1"/>
  <c r="Y71" i="1" s="1"/>
  <c r="AA71" i="1"/>
  <c r="AK71" i="1"/>
  <c r="AL71" i="1" s="1"/>
  <c r="AN71" i="1"/>
  <c r="AX71" i="1"/>
  <c r="AY71" i="1" s="1"/>
  <c r="BA71" i="1"/>
  <c r="BK71" i="1"/>
  <c r="BL71" i="1" s="1"/>
  <c r="BN71" i="1"/>
  <c r="BX71" i="1"/>
  <c r="BY71" i="1" s="1"/>
  <c r="CA71" i="1"/>
  <c r="CK71" i="1"/>
  <c r="CL71" i="1" s="1"/>
  <c r="CN71" i="1"/>
  <c r="CX71" i="1"/>
  <c r="CY71" i="1" s="1"/>
  <c r="DA71" i="1"/>
  <c r="DK71" i="1"/>
  <c r="DL71" i="1" s="1"/>
  <c r="DN71" i="1"/>
  <c r="DX71" i="1"/>
  <c r="DY71" i="1" s="1"/>
  <c r="EA71" i="1"/>
  <c r="EK71" i="1"/>
  <c r="EL71" i="1" s="1"/>
  <c r="EN71" i="1"/>
  <c r="EX71" i="1"/>
  <c r="FA71" i="1"/>
  <c r="FK71" i="1"/>
  <c r="FN71" i="1"/>
  <c r="K72" i="1"/>
  <c r="L72" i="1" s="1"/>
  <c r="N72" i="1"/>
  <c r="X72" i="1"/>
  <c r="Y72" i="1" s="1"/>
  <c r="AA72" i="1"/>
  <c r="AK72" i="1"/>
  <c r="AL72" i="1" s="1"/>
  <c r="AN72" i="1"/>
  <c r="AX72" i="1"/>
  <c r="AY72" i="1"/>
  <c r="BA72" i="1"/>
  <c r="BK72" i="1"/>
  <c r="BL72" i="1" s="1"/>
  <c r="BN72" i="1"/>
  <c r="BX72" i="1"/>
  <c r="BY72" i="1" s="1"/>
  <c r="CA72" i="1"/>
  <c r="CK72" i="1"/>
  <c r="CL72" i="1" s="1"/>
  <c r="CN72" i="1"/>
  <c r="CX72" i="1"/>
  <c r="CY72" i="1" s="1"/>
  <c r="DA72" i="1"/>
  <c r="DK72" i="1"/>
  <c r="DL72" i="1"/>
  <c r="DN72" i="1"/>
  <c r="DX72" i="1"/>
  <c r="DY72" i="1" s="1"/>
  <c r="EA72" i="1"/>
  <c r="EK72" i="1"/>
  <c r="EL72" i="1"/>
  <c r="EN72" i="1"/>
  <c r="EX72" i="1"/>
  <c r="EY72" i="1"/>
  <c r="FA72" i="1"/>
  <c r="FK72" i="1"/>
  <c r="FL72" i="1" s="1"/>
  <c r="FN72" i="1"/>
  <c r="AK72" i="3"/>
  <c r="AL72" i="3" s="1"/>
  <c r="AN72" i="3"/>
  <c r="AK73" i="3"/>
  <c r="BA73" i="3" s="1"/>
  <c r="AN73" i="3"/>
  <c r="AA72" i="3"/>
  <c r="AA73" i="3"/>
  <c r="X72" i="3"/>
  <c r="Y72" i="3" s="1"/>
  <c r="X73" i="3"/>
  <c r="Y73" i="3" s="1"/>
  <c r="AR72" i="3"/>
  <c r="AU72" i="3"/>
  <c r="AX72" i="3"/>
  <c r="AR73" i="3"/>
  <c r="N72" i="3"/>
  <c r="N73" i="3"/>
  <c r="K72" i="3"/>
  <c r="L72" i="3"/>
  <c r="K73" i="3"/>
  <c r="L73" i="3"/>
  <c r="I14" i="2"/>
  <c r="F14" i="2"/>
  <c r="C14" i="2"/>
  <c r="K47" i="4"/>
  <c r="H47" i="4"/>
  <c r="E47" i="4"/>
  <c r="FR43" i="1"/>
  <c r="T43" i="1"/>
  <c r="AL73" i="3" l="1"/>
  <c r="BB73" i="3" s="1"/>
  <c r="GA72" i="1"/>
  <c r="GB72" i="1" s="1"/>
  <c r="BA72" i="3"/>
  <c r="BB72" i="3" s="1"/>
  <c r="GA71" i="1"/>
  <c r="GB71" i="1" s="1"/>
  <c r="P44" i="1" l="1"/>
  <c r="FM36" i="1"/>
  <c r="FH36" i="1"/>
  <c r="FE36" i="1"/>
  <c r="FB36" i="1"/>
  <c r="J18" i="2"/>
  <c r="G18" i="2"/>
  <c r="D18" i="2"/>
  <c r="J17" i="2"/>
  <c r="D17" i="2"/>
  <c r="Y71" i="14"/>
  <c r="L71" i="14"/>
  <c r="Y70" i="14"/>
  <c r="L70" i="14"/>
  <c r="Y69" i="14"/>
  <c r="L69" i="14"/>
  <c r="Y68" i="14"/>
  <c r="L68" i="14"/>
  <c r="Y67" i="14"/>
  <c r="L67" i="14"/>
  <c r="Y66" i="14"/>
  <c r="L66" i="14"/>
  <c r="Y65" i="14"/>
  <c r="L65" i="14"/>
  <c r="Y64" i="14"/>
  <c r="L64" i="14"/>
  <c r="Y63" i="14"/>
  <c r="L63" i="14"/>
  <c r="Y62" i="14"/>
  <c r="L62" i="14"/>
  <c r="Y61" i="14"/>
  <c r="L61" i="14"/>
  <c r="Y60" i="14"/>
  <c r="L60" i="14"/>
  <c r="Y59" i="14"/>
  <c r="L59" i="14"/>
  <c r="Y58" i="14"/>
  <c r="L58" i="14"/>
  <c r="Y57" i="14"/>
  <c r="L57" i="14"/>
  <c r="Y56" i="14"/>
  <c r="L56" i="14"/>
  <c r="Y55" i="14"/>
  <c r="L55" i="14"/>
  <c r="Y54" i="14"/>
  <c r="L54" i="14"/>
  <c r="Y53" i="14"/>
  <c r="L53" i="14"/>
  <c r="Y52" i="14"/>
  <c r="L52" i="14"/>
  <c r="Y51" i="14"/>
  <c r="L51" i="14"/>
  <c r="Y50" i="14"/>
  <c r="L50" i="14"/>
  <c r="Y49" i="14"/>
  <c r="L49" i="14"/>
  <c r="Y48" i="14"/>
  <c r="L48" i="14"/>
  <c r="Y47" i="14"/>
  <c r="L47" i="14"/>
  <c r="Y46" i="14"/>
  <c r="L46" i="14"/>
  <c r="Y45" i="14"/>
  <c r="W45" i="14"/>
  <c r="W46" i="14" s="1"/>
  <c r="W47" i="14" s="1"/>
  <c r="W48" i="14" s="1"/>
  <c r="W49" i="14" s="1"/>
  <c r="T45" i="14"/>
  <c r="T46" i="14" s="1"/>
  <c r="Q45" i="14"/>
  <c r="Q46" i="14" s="1"/>
  <c r="Q47" i="14" s="1"/>
  <c r="Q48" i="14" s="1"/>
  <c r="Q49" i="14" s="1"/>
  <c r="L45" i="14"/>
  <c r="J45" i="14"/>
  <c r="J46" i="14" s="1"/>
  <c r="J47" i="14" s="1"/>
  <c r="J48" i="14" s="1"/>
  <c r="G45" i="14"/>
  <c r="G46" i="14" s="1"/>
  <c r="G47" i="14" s="1"/>
  <c r="G48" i="14" s="1"/>
  <c r="D45" i="14"/>
  <c r="D46" i="14" s="1"/>
  <c r="D47" i="14" s="1"/>
  <c r="D48" i="14" s="1"/>
  <c r="Y44" i="14"/>
  <c r="L44" i="14"/>
  <c r="V36" i="14"/>
  <c r="S36" i="14"/>
  <c r="P36" i="14"/>
  <c r="I36" i="14"/>
  <c r="F36" i="14"/>
  <c r="C36" i="14"/>
  <c r="Y35" i="14"/>
  <c r="L35" i="14"/>
  <c r="Y34" i="14"/>
  <c r="L34" i="14"/>
  <c r="Y33" i="14"/>
  <c r="L33" i="14"/>
  <c r="Y32" i="14"/>
  <c r="L32" i="14"/>
  <c r="Y31" i="14"/>
  <c r="L31" i="14"/>
  <c r="Y30" i="14"/>
  <c r="L30" i="14"/>
  <c r="Y29" i="14"/>
  <c r="L29" i="14"/>
  <c r="Y28" i="14"/>
  <c r="L28" i="14"/>
  <c r="Y27" i="14"/>
  <c r="L27" i="14"/>
  <c r="Y26" i="14"/>
  <c r="L26" i="14"/>
  <c r="Y25" i="14"/>
  <c r="L25" i="14"/>
  <c r="Y24" i="14"/>
  <c r="L24" i="14"/>
  <c r="Y23" i="14"/>
  <c r="L23" i="14"/>
  <c r="Y22" i="14"/>
  <c r="L22" i="14"/>
  <c r="Y21" i="14"/>
  <c r="L21" i="14"/>
  <c r="Y20" i="14"/>
  <c r="L20" i="14"/>
  <c r="Y19" i="14"/>
  <c r="L19" i="14"/>
  <c r="Y18" i="14"/>
  <c r="L18" i="14"/>
  <c r="Y17" i="14"/>
  <c r="L17" i="14"/>
  <c r="Y16" i="14"/>
  <c r="L16" i="14"/>
  <c r="Y15" i="14"/>
  <c r="L15" i="14"/>
  <c r="Y14" i="14"/>
  <c r="L14" i="14"/>
  <c r="Y13" i="14"/>
  <c r="L13" i="14"/>
  <c r="Y12" i="14"/>
  <c r="L12" i="14"/>
  <c r="Y11" i="14"/>
  <c r="L11" i="14"/>
  <c r="Y10" i="14"/>
  <c r="L10" i="14"/>
  <c r="Y9" i="14"/>
  <c r="L9" i="14"/>
  <c r="Y8" i="14"/>
  <c r="L8" i="14"/>
  <c r="Y7" i="14"/>
  <c r="W7" i="14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Q7" i="14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L7" i="14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G7" i="14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D7" i="14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Y6" i="14"/>
  <c r="Y36" i="14" s="1"/>
  <c r="L6" i="14"/>
  <c r="W50" i="14" l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Q50" i="14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J49" i="14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G49" i="14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D49" i="14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FK36" i="1"/>
  <c r="L74" i="14"/>
  <c r="G17" i="2"/>
  <c r="L36" i="14"/>
  <c r="T47" i="14"/>
  <c r="T48" i="14" s="1"/>
  <c r="T49" i="14" s="1"/>
  <c r="W36" i="14"/>
  <c r="D36" i="14"/>
  <c r="G36" i="14"/>
  <c r="J36" i="14"/>
  <c r="Q36" i="14"/>
  <c r="T36" i="14"/>
  <c r="W74" i="14" l="1"/>
  <c r="T50" i="14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Q74" i="14"/>
  <c r="J74" i="14"/>
  <c r="G74" i="14"/>
  <c r="D74" i="14"/>
  <c r="T74" i="14" l="1"/>
  <c r="J12" i="2"/>
  <c r="G12" i="2"/>
  <c r="D12" i="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J45" i="12"/>
  <c r="G45" i="12"/>
  <c r="D45" i="12"/>
  <c r="L44" i="12"/>
  <c r="J11" i="2"/>
  <c r="G11" i="2"/>
  <c r="D11" i="2"/>
  <c r="M69" i="7"/>
  <c r="N69" i="7" s="1"/>
  <c r="M68" i="7"/>
  <c r="N68" i="7" s="1"/>
  <c r="M67" i="7"/>
  <c r="N67" i="7" s="1"/>
  <c r="M66" i="7"/>
  <c r="N66" i="7" s="1"/>
  <c r="M65" i="7"/>
  <c r="N65" i="7" s="1"/>
  <c r="M64" i="7"/>
  <c r="N64" i="7" s="1"/>
  <c r="M63" i="7"/>
  <c r="N63" i="7" s="1"/>
  <c r="M62" i="7"/>
  <c r="N62" i="7" s="1"/>
  <c r="M61" i="7"/>
  <c r="N61" i="7" s="1"/>
  <c r="M60" i="7"/>
  <c r="N60" i="7" s="1"/>
  <c r="M59" i="7"/>
  <c r="N59" i="7" s="1"/>
  <c r="M58" i="7"/>
  <c r="N58" i="7" s="1"/>
  <c r="M57" i="7"/>
  <c r="N57" i="7" s="1"/>
  <c r="M56" i="7"/>
  <c r="N56" i="7" s="1"/>
  <c r="M55" i="7"/>
  <c r="N55" i="7" s="1"/>
  <c r="M54" i="7"/>
  <c r="N54" i="7" s="1"/>
  <c r="M53" i="7"/>
  <c r="N53" i="7" s="1"/>
  <c r="M52" i="7"/>
  <c r="N52" i="7" s="1"/>
  <c r="M51" i="7"/>
  <c r="N51" i="7" s="1"/>
  <c r="M50" i="7"/>
  <c r="N50" i="7" s="1"/>
  <c r="M49" i="7"/>
  <c r="N49" i="7" s="1"/>
  <c r="N46" i="7"/>
  <c r="M43" i="7"/>
  <c r="N43" i="7" s="1"/>
  <c r="K43" i="7"/>
  <c r="L43" i="7" s="1"/>
  <c r="H43" i="7"/>
  <c r="I43" i="7" s="1"/>
  <c r="E43" i="7"/>
  <c r="F43" i="7" s="1"/>
  <c r="J15" i="2"/>
  <c r="D15" i="2"/>
  <c r="J14" i="2"/>
  <c r="K14" i="2" s="1"/>
  <c r="G14" i="2"/>
  <c r="D14" i="2"/>
  <c r="E14" i="2" s="1"/>
  <c r="Y74" i="4"/>
  <c r="L74" i="4"/>
  <c r="M74" i="4" s="1"/>
  <c r="Y73" i="4"/>
  <c r="L73" i="4"/>
  <c r="M73" i="4" s="1"/>
  <c r="Y72" i="4"/>
  <c r="L72" i="4"/>
  <c r="M72" i="4" s="1"/>
  <c r="Y71" i="4"/>
  <c r="L71" i="4"/>
  <c r="M71" i="4" s="1"/>
  <c r="Y70" i="4"/>
  <c r="L70" i="4"/>
  <c r="M70" i="4" s="1"/>
  <c r="Y69" i="4"/>
  <c r="L69" i="4"/>
  <c r="M69" i="4" s="1"/>
  <c r="Y68" i="4"/>
  <c r="L68" i="4"/>
  <c r="M68" i="4" s="1"/>
  <c r="Y67" i="4"/>
  <c r="L67" i="4"/>
  <c r="M67" i="4" s="1"/>
  <c r="Y66" i="4"/>
  <c r="L66" i="4"/>
  <c r="M66" i="4" s="1"/>
  <c r="Y65" i="4"/>
  <c r="L65" i="4"/>
  <c r="M65" i="4" s="1"/>
  <c r="Y64" i="4"/>
  <c r="L64" i="4"/>
  <c r="M64" i="4" s="1"/>
  <c r="Y63" i="4"/>
  <c r="L63" i="4"/>
  <c r="M63" i="4" s="1"/>
  <c r="Y62" i="4"/>
  <c r="L62" i="4"/>
  <c r="M62" i="4" s="1"/>
  <c r="Y61" i="4"/>
  <c r="L61" i="4"/>
  <c r="M61" i="4" s="1"/>
  <c r="Y60" i="4"/>
  <c r="L60" i="4"/>
  <c r="M60" i="4" s="1"/>
  <c r="Y59" i="4"/>
  <c r="L59" i="4"/>
  <c r="M59" i="4" s="1"/>
  <c r="Y58" i="4"/>
  <c r="L58" i="4"/>
  <c r="M58" i="4" s="1"/>
  <c r="Y57" i="4"/>
  <c r="L57" i="4"/>
  <c r="M57" i="4" s="1"/>
  <c r="Y56" i="4"/>
  <c r="L56" i="4"/>
  <c r="M56" i="4" s="1"/>
  <c r="Y55" i="4"/>
  <c r="L55" i="4"/>
  <c r="M55" i="4" s="1"/>
  <c r="Y54" i="4"/>
  <c r="L54" i="4"/>
  <c r="M54" i="4" s="1"/>
  <c r="Y53" i="4"/>
  <c r="L53" i="4"/>
  <c r="M53" i="4" s="1"/>
  <c r="Y52" i="4"/>
  <c r="L52" i="4"/>
  <c r="M52" i="4" s="1"/>
  <c r="Y51" i="4"/>
  <c r="L51" i="4"/>
  <c r="M51" i="4" s="1"/>
  <c r="Y50" i="4"/>
  <c r="L50" i="4"/>
  <c r="M50" i="4" s="1"/>
  <c r="Y49" i="4"/>
  <c r="L49" i="4"/>
  <c r="M49" i="4" s="1"/>
  <c r="Y48" i="4"/>
  <c r="W48" i="4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T48" i="4"/>
  <c r="T49" i="4" s="1"/>
  <c r="T50" i="4" s="1"/>
  <c r="T51" i="4" s="1"/>
  <c r="T52" i="4" s="1"/>
  <c r="T53" i="4" s="1"/>
  <c r="T54" i="4" s="1"/>
  <c r="T55" i="4" s="1"/>
  <c r="Q48" i="4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L48" i="4"/>
  <c r="M48" i="4" s="1"/>
  <c r="J48" i="4"/>
  <c r="G48" i="4"/>
  <c r="D48" i="4"/>
  <c r="Y47" i="4"/>
  <c r="L47" i="4"/>
  <c r="M47" i="4" s="1"/>
  <c r="K29" i="10"/>
  <c r="G22" i="2"/>
  <c r="D22" i="2"/>
  <c r="F38" i="12"/>
  <c r="I38" i="12"/>
  <c r="C38" i="12"/>
  <c r="S71" i="6"/>
  <c r="V71" i="6"/>
  <c r="Y71" i="6"/>
  <c r="AB71" i="6" s="1"/>
  <c r="AD71" i="6"/>
  <c r="C71" i="6"/>
  <c r="F71" i="6"/>
  <c r="I71" i="6"/>
  <c r="N71" i="6"/>
  <c r="S35" i="6"/>
  <c r="V35" i="6"/>
  <c r="Y35" i="6"/>
  <c r="AD35" i="6"/>
  <c r="C35" i="6"/>
  <c r="F35" i="6"/>
  <c r="I35" i="6"/>
  <c r="N35" i="6"/>
  <c r="W71" i="4" l="1"/>
  <c r="W72" i="4" s="1"/>
  <c r="W73" i="4" s="1"/>
  <c r="W74" i="4" s="1"/>
  <c r="W75" i="4" s="1"/>
  <c r="W76" i="4" s="1"/>
  <c r="Q71" i="4"/>
  <c r="Q72" i="4" s="1"/>
  <c r="Q73" i="4" s="1"/>
  <c r="Q74" i="4" s="1"/>
  <c r="Q75" i="4" s="1"/>
  <c r="Q76" i="4" s="1"/>
  <c r="T56" i="4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Y77" i="4"/>
  <c r="AE71" i="6"/>
  <c r="L71" i="6"/>
  <c r="G49" i="4"/>
  <c r="G50" i="4" s="1"/>
  <c r="H48" i="4"/>
  <c r="J49" i="4"/>
  <c r="J50" i="4" s="1"/>
  <c r="K48" i="4"/>
  <c r="D49" i="4"/>
  <c r="E48" i="4"/>
  <c r="K49" i="4"/>
  <c r="D50" i="4"/>
  <c r="E49" i="4"/>
  <c r="M38" i="10"/>
  <c r="O71" i="6"/>
  <c r="L77" i="4"/>
  <c r="M72" i="7"/>
  <c r="L74" i="12"/>
  <c r="D46" i="12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G46" i="12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J46" i="12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H44" i="7"/>
  <c r="K44" i="7"/>
  <c r="E44" i="7"/>
  <c r="AE35" i="6"/>
  <c r="J16" i="2"/>
  <c r="J13" i="2"/>
  <c r="G16" i="2"/>
  <c r="D16" i="2"/>
  <c r="D13" i="2"/>
  <c r="AB35" i="6"/>
  <c r="AC71" i="6" s="1"/>
  <c r="O35" i="6"/>
  <c r="L35" i="6"/>
  <c r="C44" i="1"/>
  <c r="C45" i="1" s="1"/>
  <c r="J22" i="2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I9" i="13"/>
  <c r="G9" i="13"/>
  <c r="E9" i="13"/>
  <c r="J8" i="13"/>
  <c r="L16" i="10"/>
  <c r="L17" i="10"/>
  <c r="L18" i="10"/>
  <c r="L19" i="10"/>
  <c r="L20" i="10"/>
  <c r="L21" i="10"/>
  <c r="L22" i="10"/>
  <c r="L23" i="10"/>
  <c r="L24" i="10"/>
  <c r="L25" i="10"/>
  <c r="L26" i="10"/>
  <c r="L28" i="10"/>
  <c r="L29" i="10"/>
  <c r="L30" i="10"/>
  <c r="L31" i="10"/>
  <c r="L32" i="10"/>
  <c r="L33" i="10"/>
  <c r="L34" i="10"/>
  <c r="L35" i="10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J9" i="12"/>
  <c r="G9" i="12"/>
  <c r="D9" i="12"/>
  <c r="L8" i="12"/>
  <c r="J10" i="2"/>
  <c r="D10" i="2"/>
  <c r="EG43" i="1"/>
  <c r="K35" i="10"/>
  <c r="I35" i="10"/>
  <c r="M35" i="10" s="1"/>
  <c r="K34" i="10"/>
  <c r="I34" i="10"/>
  <c r="M34" i="10" s="1"/>
  <c r="K33" i="10"/>
  <c r="I33" i="10"/>
  <c r="M33" i="10" s="1"/>
  <c r="K32" i="10"/>
  <c r="I32" i="10"/>
  <c r="M32" i="10" s="1"/>
  <c r="K31" i="10"/>
  <c r="I31" i="10"/>
  <c r="M31" i="10" s="1"/>
  <c r="K30" i="10"/>
  <c r="I30" i="10"/>
  <c r="M30" i="10" s="1"/>
  <c r="I29" i="10"/>
  <c r="M29" i="10" s="1"/>
  <c r="K28" i="10"/>
  <c r="I28" i="10"/>
  <c r="M28" i="10" s="1"/>
  <c r="K27" i="10"/>
  <c r="I27" i="10"/>
  <c r="M27" i="10" s="1"/>
  <c r="K26" i="10"/>
  <c r="I26" i="10"/>
  <c r="M26" i="10" s="1"/>
  <c r="I25" i="10"/>
  <c r="M25" i="10" s="1"/>
  <c r="K24" i="10"/>
  <c r="I24" i="10"/>
  <c r="M24" i="10" s="1"/>
  <c r="K23" i="10"/>
  <c r="I23" i="10"/>
  <c r="M23" i="10" s="1"/>
  <c r="K22" i="10"/>
  <c r="I22" i="10"/>
  <c r="M22" i="10" s="1"/>
  <c r="K21" i="10"/>
  <c r="I21" i="10"/>
  <c r="M21" i="10" s="1"/>
  <c r="K20" i="10"/>
  <c r="I20" i="10"/>
  <c r="M20" i="10" s="1"/>
  <c r="K19" i="10"/>
  <c r="I19" i="10"/>
  <c r="M19" i="10" s="1"/>
  <c r="K18" i="10"/>
  <c r="I18" i="10"/>
  <c r="M18" i="10" s="1"/>
  <c r="K17" i="10"/>
  <c r="I17" i="10"/>
  <c r="M17" i="10" s="1"/>
  <c r="K16" i="10"/>
  <c r="I16" i="10"/>
  <c r="M16" i="10" s="1"/>
  <c r="K15" i="10"/>
  <c r="I15" i="10"/>
  <c r="M15" i="10" s="1"/>
  <c r="K14" i="10"/>
  <c r="I14" i="10"/>
  <c r="M14" i="10" s="1"/>
  <c r="K13" i="10"/>
  <c r="I13" i="10"/>
  <c r="M13" i="10" s="1"/>
  <c r="K12" i="10"/>
  <c r="I12" i="10"/>
  <c r="M12" i="10" s="1"/>
  <c r="K11" i="10"/>
  <c r="I11" i="10"/>
  <c r="M11" i="10" s="1"/>
  <c r="K10" i="10"/>
  <c r="I10" i="10"/>
  <c r="M10" i="10" s="1"/>
  <c r="K9" i="10"/>
  <c r="I9" i="10"/>
  <c r="M9" i="10" s="1"/>
  <c r="H9" i="10"/>
  <c r="F9" i="10"/>
  <c r="D9" i="10"/>
  <c r="K8" i="10"/>
  <c r="I8" i="10"/>
  <c r="M8" i="10" s="1"/>
  <c r="J60" i="12" l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G60" i="12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D60" i="12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L38" i="10"/>
  <c r="G10" i="2" s="1"/>
  <c r="K45" i="7"/>
  <c r="L44" i="7"/>
  <c r="H45" i="7"/>
  <c r="I44" i="7"/>
  <c r="E45" i="7"/>
  <c r="F44" i="7"/>
  <c r="Q77" i="4"/>
  <c r="W77" i="4"/>
  <c r="T77" i="4"/>
  <c r="H49" i="4"/>
  <c r="M71" i="6"/>
  <c r="J51" i="4"/>
  <c r="K50" i="4"/>
  <c r="H14" i="2"/>
  <c r="G51" i="4"/>
  <c r="H50" i="4"/>
  <c r="D51" i="4"/>
  <c r="E50" i="4"/>
  <c r="C46" i="1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E10" i="13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H10" i="10"/>
  <c r="F10" i="10"/>
  <c r="D10" i="10"/>
  <c r="D11" i="10" s="1"/>
  <c r="D12" i="10" s="1"/>
  <c r="J38" i="13"/>
  <c r="I10" i="13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L38" i="12"/>
  <c r="D10" i="12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J10" i="12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FK73" i="1"/>
  <c r="EX73" i="1"/>
  <c r="EK73" i="1"/>
  <c r="J74" i="12" l="1"/>
  <c r="G74" i="12"/>
  <c r="D74" i="12"/>
  <c r="D13" i="10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K46" i="7"/>
  <c r="L45" i="7"/>
  <c r="H46" i="7"/>
  <c r="I45" i="7"/>
  <c r="E46" i="7"/>
  <c r="F45" i="7"/>
  <c r="I36" i="13"/>
  <c r="E36" i="13"/>
  <c r="C47" i="1"/>
  <c r="J52" i="4"/>
  <c r="K51" i="4"/>
  <c r="G52" i="4"/>
  <c r="H51" i="4"/>
  <c r="D52" i="4"/>
  <c r="E51" i="4"/>
  <c r="H11" i="10"/>
  <c r="H12" i="10" s="1"/>
  <c r="F11" i="10"/>
  <c r="F12" i="10" s="1"/>
  <c r="D38" i="12"/>
  <c r="J38" i="12"/>
  <c r="G23" i="13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23" i="12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I37" i="13" l="1"/>
  <c r="I38" i="13" s="1"/>
  <c r="E37" i="13"/>
  <c r="H13" i="10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F13" i="10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D38" i="10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K47" i="7"/>
  <c r="L46" i="7"/>
  <c r="H47" i="7"/>
  <c r="I46" i="7"/>
  <c r="E47" i="7"/>
  <c r="F46" i="7"/>
  <c r="G36" i="13"/>
  <c r="J53" i="4"/>
  <c r="K52" i="4"/>
  <c r="G53" i="4"/>
  <c r="H52" i="4"/>
  <c r="D53" i="4"/>
  <c r="E52" i="4"/>
  <c r="G38" i="12"/>
  <c r="U36" i="6"/>
  <c r="X36" i="6"/>
  <c r="E36" i="6"/>
  <c r="H36" i="6"/>
  <c r="K36" i="6"/>
  <c r="FN52" i="1"/>
  <c r="BK51" i="1"/>
  <c r="FX44" i="1"/>
  <c r="FX45" i="1"/>
  <c r="FX46" i="1"/>
  <c r="FX47" i="1"/>
  <c r="FX48" i="1"/>
  <c r="FX49" i="1"/>
  <c r="FX50" i="1"/>
  <c r="FX51" i="1"/>
  <c r="FX52" i="1"/>
  <c r="FX53" i="1"/>
  <c r="FX54" i="1"/>
  <c r="FX55" i="1"/>
  <c r="FX56" i="1"/>
  <c r="FX57" i="1"/>
  <c r="FX58" i="1"/>
  <c r="FX59" i="1"/>
  <c r="FX60" i="1"/>
  <c r="FX61" i="1"/>
  <c r="FX62" i="1"/>
  <c r="FX63" i="1"/>
  <c r="FX64" i="1"/>
  <c r="FX65" i="1"/>
  <c r="FX66" i="1"/>
  <c r="FX67" i="1"/>
  <c r="FX68" i="1"/>
  <c r="FX69" i="1"/>
  <c r="FX70" i="1"/>
  <c r="FY43" i="1"/>
  <c r="FZ43" i="1" s="1"/>
  <c r="FX43" i="1"/>
  <c r="FV43" i="1"/>
  <c r="FW43" i="1" s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43" i="1"/>
  <c r="FS43" i="1"/>
  <c r="FT43" i="1" s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AG43" i="1"/>
  <c r="AJ44" i="3"/>
  <c r="FN70" i="1"/>
  <c r="FK70" i="1"/>
  <c r="FN69" i="1"/>
  <c r="FK69" i="1"/>
  <c r="FN68" i="1"/>
  <c r="FK68" i="1"/>
  <c r="FN67" i="1"/>
  <c r="FK67" i="1"/>
  <c r="FN66" i="1"/>
  <c r="FK66" i="1"/>
  <c r="FN65" i="1"/>
  <c r="FK65" i="1"/>
  <c r="FN64" i="1"/>
  <c r="FK64" i="1"/>
  <c r="FN63" i="1"/>
  <c r="FK63" i="1"/>
  <c r="FN62" i="1"/>
  <c r="FK62" i="1"/>
  <c r="FN61" i="1"/>
  <c r="FK61" i="1"/>
  <c r="FN60" i="1"/>
  <c r="FK60" i="1"/>
  <c r="FN59" i="1"/>
  <c r="FK59" i="1"/>
  <c r="FN58" i="1"/>
  <c r="FK58" i="1"/>
  <c r="FN57" i="1"/>
  <c r="FK57" i="1"/>
  <c r="FN56" i="1"/>
  <c r="FK56" i="1"/>
  <c r="FN55" i="1"/>
  <c r="FK55" i="1"/>
  <c r="FN54" i="1"/>
  <c r="FK54" i="1"/>
  <c r="FN53" i="1"/>
  <c r="FK53" i="1"/>
  <c r="FK52" i="1"/>
  <c r="FN51" i="1"/>
  <c r="FK51" i="1"/>
  <c r="FN50" i="1"/>
  <c r="FK50" i="1"/>
  <c r="FN49" i="1"/>
  <c r="FK49" i="1"/>
  <c r="FN48" i="1"/>
  <c r="FK48" i="1"/>
  <c r="FN47" i="1"/>
  <c r="FK47" i="1"/>
  <c r="FN46" i="1"/>
  <c r="FK46" i="1"/>
  <c r="FN45" i="1"/>
  <c r="FK45" i="1"/>
  <c r="FN44" i="1"/>
  <c r="FK44" i="1"/>
  <c r="FI44" i="1"/>
  <c r="FI45" i="1" s="1"/>
  <c r="FF44" i="1"/>
  <c r="FF45" i="1" s="1"/>
  <c r="FC44" i="1"/>
  <c r="FC45" i="1" s="1"/>
  <c r="FN43" i="1"/>
  <c r="FK43" i="1"/>
  <c r="FJ43" i="1"/>
  <c r="FG43" i="1"/>
  <c r="FD43" i="1"/>
  <c r="FA70" i="1"/>
  <c r="EX70" i="1"/>
  <c r="FA69" i="1"/>
  <c r="EX69" i="1"/>
  <c r="FA68" i="1"/>
  <c r="EX68" i="1"/>
  <c r="FA67" i="1"/>
  <c r="EX67" i="1"/>
  <c r="FA66" i="1"/>
  <c r="EX66" i="1"/>
  <c r="FA65" i="1"/>
  <c r="EX65" i="1"/>
  <c r="FA64" i="1"/>
  <c r="EX64" i="1"/>
  <c r="FA63" i="1"/>
  <c r="EX63" i="1"/>
  <c r="FA62" i="1"/>
  <c r="EX62" i="1"/>
  <c r="FA61" i="1"/>
  <c r="EX61" i="1"/>
  <c r="FA60" i="1"/>
  <c r="EX60" i="1"/>
  <c r="FA59" i="1"/>
  <c r="EX59" i="1"/>
  <c r="FA58" i="1"/>
  <c r="EX58" i="1"/>
  <c r="FA57" i="1"/>
  <c r="EX57" i="1"/>
  <c r="FA56" i="1"/>
  <c r="EX56" i="1"/>
  <c r="FA55" i="1"/>
  <c r="EX55" i="1"/>
  <c r="FA54" i="1"/>
  <c r="EX54" i="1"/>
  <c r="FA53" i="1"/>
  <c r="EX53" i="1"/>
  <c r="FA52" i="1"/>
  <c r="EX52" i="1"/>
  <c r="FA51" i="1"/>
  <c r="EX51" i="1"/>
  <c r="FA50" i="1"/>
  <c r="EX50" i="1"/>
  <c r="FA49" i="1"/>
  <c r="EX49" i="1"/>
  <c r="FA48" i="1"/>
  <c r="EX48" i="1"/>
  <c r="FA47" i="1"/>
  <c r="EX47" i="1"/>
  <c r="FA46" i="1"/>
  <c r="EX46" i="1"/>
  <c r="FA45" i="1"/>
  <c r="EX45" i="1"/>
  <c r="FA44" i="1"/>
  <c r="EX44" i="1"/>
  <c r="EV44" i="1"/>
  <c r="ES44" i="1"/>
  <c r="EP44" i="1"/>
  <c r="FA43" i="1"/>
  <c r="EX43" i="1"/>
  <c r="EW43" i="1"/>
  <c r="ET43" i="1"/>
  <c r="EQ43" i="1"/>
  <c r="BW43" i="1"/>
  <c r="FN34" i="1"/>
  <c r="FK34" i="1"/>
  <c r="FL71" i="1" s="1"/>
  <c r="FN33" i="1"/>
  <c r="FK33" i="1"/>
  <c r="FN32" i="1"/>
  <c r="FK32" i="1"/>
  <c r="FN31" i="1"/>
  <c r="FK31" i="1"/>
  <c r="FN30" i="1"/>
  <c r="FK30" i="1"/>
  <c r="FN29" i="1"/>
  <c r="FK29" i="1"/>
  <c r="FN28" i="1"/>
  <c r="FK28" i="1"/>
  <c r="FN27" i="1"/>
  <c r="FK27" i="1"/>
  <c r="FN26" i="1"/>
  <c r="FK26" i="1"/>
  <c r="FN25" i="1"/>
  <c r="FK25" i="1"/>
  <c r="FN24" i="1"/>
  <c r="FK24" i="1"/>
  <c r="FN23" i="1"/>
  <c r="FK23" i="1"/>
  <c r="FN22" i="1"/>
  <c r="FK22" i="1"/>
  <c r="FN21" i="1"/>
  <c r="FK21" i="1"/>
  <c r="FN20" i="1"/>
  <c r="FK20" i="1"/>
  <c r="FN19" i="1"/>
  <c r="FK19" i="1"/>
  <c r="FN18" i="1"/>
  <c r="FK18" i="1"/>
  <c r="FN17" i="1"/>
  <c r="FK17" i="1"/>
  <c r="FN16" i="1"/>
  <c r="FK16" i="1"/>
  <c r="FN15" i="1"/>
  <c r="FK15" i="1"/>
  <c r="FN14" i="1"/>
  <c r="FK14" i="1"/>
  <c r="FN13" i="1"/>
  <c r="FK13" i="1"/>
  <c r="FN12" i="1"/>
  <c r="FK12" i="1"/>
  <c r="FN11" i="1"/>
  <c r="FK11" i="1"/>
  <c r="FN10" i="1"/>
  <c r="FK10" i="1"/>
  <c r="FN9" i="1"/>
  <c r="FK9" i="1"/>
  <c r="FN8" i="1"/>
  <c r="FK8" i="1"/>
  <c r="FN7" i="1"/>
  <c r="FK7" i="1"/>
  <c r="FI7" i="1"/>
  <c r="FF7" i="1"/>
  <c r="FC7" i="1"/>
  <c r="FN6" i="1"/>
  <c r="FK6" i="1"/>
  <c r="EY71" i="1"/>
  <c r="G37" i="13" l="1"/>
  <c r="E38" i="13"/>
  <c r="FX73" i="1"/>
  <c r="FU73" i="1"/>
  <c r="FR73" i="1"/>
  <c r="H38" i="10"/>
  <c r="F38" i="10"/>
  <c r="C73" i="1"/>
  <c r="K48" i="7"/>
  <c r="L47" i="7"/>
  <c r="H48" i="7"/>
  <c r="I47" i="7"/>
  <c r="E48" i="7"/>
  <c r="F47" i="7"/>
  <c r="GA43" i="1"/>
  <c r="GB43" i="1" s="1"/>
  <c r="J54" i="4"/>
  <c r="K53" i="4"/>
  <c r="G54" i="4"/>
  <c r="H53" i="4"/>
  <c r="D54" i="4"/>
  <c r="E53" i="4"/>
  <c r="FI46" i="1"/>
  <c r="FI47" i="1" s="1"/>
  <c r="FF46" i="1"/>
  <c r="FF47" i="1" s="1"/>
  <c r="FC46" i="1"/>
  <c r="FC47" i="1" s="1"/>
  <c r="FL44" i="1"/>
  <c r="EY59" i="1"/>
  <c r="EY61" i="1"/>
  <c r="EY62" i="1"/>
  <c r="FD44" i="1"/>
  <c r="FL51" i="1"/>
  <c r="FL53" i="1"/>
  <c r="FL61" i="1"/>
  <c r="FL69" i="1"/>
  <c r="EY67" i="1"/>
  <c r="EY45" i="1"/>
  <c r="EY54" i="1"/>
  <c r="FG44" i="1"/>
  <c r="EY53" i="1"/>
  <c r="EY46" i="1"/>
  <c r="EY70" i="1"/>
  <c r="FL54" i="1"/>
  <c r="EY63" i="1"/>
  <c r="EY55" i="1"/>
  <c r="FL45" i="1"/>
  <c r="FL55" i="1"/>
  <c r="FL63" i="1"/>
  <c r="FL67" i="1"/>
  <c r="EY47" i="1"/>
  <c r="FL48" i="1"/>
  <c r="FL57" i="1"/>
  <c r="EY69" i="1"/>
  <c r="EY51" i="1"/>
  <c r="EY49" i="1"/>
  <c r="FL65" i="1"/>
  <c r="EY65" i="1"/>
  <c r="FL59" i="1"/>
  <c r="FL62" i="1"/>
  <c r="FL70" i="1"/>
  <c r="FL43" i="1"/>
  <c r="EY57" i="1"/>
  <c r="FL46" i="1"/>
  <c r="FJ44" i="1"/>
  <c r="EY43" i="1"/>
  <c r="FL49" i="1"/>
  <c r="FL50" i="1"/>
  <c r="FL58" i="1"/>
  <c r="FL66" i="1"/>
  <c r="FF8" i="1"/>
  <c r="FF9" i="1" s="1"/>
  <c r="FF10" i="1" s="1"/>
  <c r="FF11" i="1" s="1"/>
  <c r="FF12" i="1" s="1"/>
  <c r="FF13" i="1" s="1"/>
  <c r="FF14" i="1" s="1"/>
  <c r="FF15" i="1" s="1"/>
  <c r="FF16" i="1" s="1"/>
  <c r="FF17" i="1" s="1"/>
  <c r="FF18" i="1" s="1"/>
  <c r="FF19" i="1" s="1"/>
  <c r="FF20" i="1" s="1"/>
  <c r="FF21" i="1" s="1"/>
  <c r="FF22" i="1" s="1"/>
  <c r="FF23" i="1" s="1"/>
  <c r="FF24" i="1" s="1"/>
  <c r="FF25" i="1" s="1"/>
  <c r="FF26" i="1" s="1"/>
  <c r="FF27" i="1" s="1"/>
  <c r="FF28" i="1" s="1"/>
  <c r="FF29" i="1" s="1"/>
  <c r="FF30" i="1" s="1"/>
  <c r="FF31" i="1" s="1"/>
  <c r="FF32" i="1" s="1"/>
  <c r="FF33" i="1" s="1"/>
  <c r="FF34" i="1" s="1"/>
  <c r="FF35" i="1" s="1"/>
  <c r="FL47" i="1"/>
  <c r="FL52" i="1"/>
  <c r="FL56" i="1"/>
  <c r="FL60" i="1"/>
  <c r="FL64" i="1"/>
  <c r="FL68" i="1"/>
  <c r="EY50" i="1"/>
  <c r="EY58" i="1"/>
  <c r="EY66" i="1"/>
  <c r="EY44" i="1"/>
  <c r="EY48" i="1"/>
  <c r="EY52" i="1"/>
  <c r="EY56" i="1"/>
  <c r="EY60" i="1"/>
  <c r="EY64" i="1"/>
  <c r="EY68" i="1"/>
  <c r="EQ44" i="1"/>
  <c r="ET44" i="1"/>
  <c r="EW44" i="1"/>
  <c r="EP45" i="1"/>
  <c r="ES45" i="1"/>
  <c r="EV45" i="1"/>
  <c r="FC8" i="1"/>
  <c r="FC9" i="1" s="1"/>
  <c r="FC10" i="1" s="1"/>
  <c r="FC11" i="1" s="1"/>
  <c r="FC12" i="1" s="1"/>
  <c r="FC13" i="1" s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FC29" i="1" s="1"/>
  <c r="FC30" i="1" s="1"/>
  <c r="FC31" i="1" s="1"/>
  <c r="FC32" i="1" s="1"/>
  <c r="FC33" i="1" s="1"/>
  <c r="FC34" i="1" s="1"/>
  <c r="FC35" i="1" s="1"/>
  <c r="FI8" i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AN49" i="1"/>
  <c r="BG43" i="1"/>
  <c r="J5" i="6"/>
  <c r="G38" i="13" l="1"/>
  <c r="K49" i="7"/>
  <c r="L48" i="7"/>
  <c r="H49" i="7"/>
  <c r="I48" i="7"/>
  <c r="E49" i="7"/>
  <c r="F48" i="7"/>
  <c r="J55" i="4"/>
  <c r="K54" i="4"/>
  <c r="G55" i="4"/>
  <c r="H54" i="4"/>
  <c r="D55" i="4"/>
  <c r="E54" i="4"/>
  <c r="FI36" i="1"/>
  <c r="FC36" i="1"/>
  <c r="FF36" i="1"/>
  <c r="FG46" i="1"/>
  <c r="FG45" i="1"/>
  <c r="FJ46" i="1"/>
  <c r="FJ45" i="1"/>
  <c r="FD45" i="1"/>
  <c r="FD46" i="1"/>
  <c r="FI48" i="1"/>
  <c r="FJ47" i="1"/>
  <c r="FC48" i="1"/>
  <c r="FD47" i="1"/>
  <c r="FF48" i="1"/>
  <c r="FG47" i="1"/>
  <c r="ES46" i="1"/>
  <c r="ET45" i="1"/>
  <c r="EV46" i="1"/>
  <c r="EV47" i="1" s="1"/>
  <c r="EW45" i="1"/>
  <c r="EP46" i="1"/>
  <c r="EQ45" i="1"/>
  <c r="K50" i="7" l="1"/>
  <c r="L49" i="7"/>
  <c r="H50" i="7"/>
  <c r="I49" i="7"/>
  <c r="E50" i="7"/>
  <c r="F49" i="7"/>
  <c r="J56" i="4"/>
  <c r="K55" i="4"/>
  <c r="G56" i="4"/>
  <c r="H55" i="4"/>
  <c r="D56" i="4"/>
  <c r="E55" i="4"/>
  <c r="FF49" i="1"/>
  <c r="FG48" i="1"/>
  <c r="FC49" i="1"/>
  <c r="FD48" i="1"/>
  <c r="FI49" i="1"/>
  <c r="FJ48" i="1"/>
  <c r="EP47" i="1"/>
  <c r="EQ46" i="1"/>
  <c r="EW46" i="1"/>
  <c r="ES47" i="1"/>
  <c r="ET46" i="1"/>
  <c r="Z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41" i="6"/>
  <c r="J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41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5" i="6"/>
  <c r="Z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5" i="6"/>
  <c r="I6" i="6"/>
  <c r="J6" i="6" s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5" i="6"/>
  <c r="C10" i="6"/>
  <c r="C9" i="6"/>
  <c r="C6" i="6"/>
  <c r="C7" i="6"/>
  <c r="C8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5" i="6"/>
  <c r="K51" i="7" l="1"/>
  <c r="L50" i="7"/>
  <c r="H51" i="7"/>
  <c r="I50" i="7"/>
  <c r="E51" i="7"/>
  <c r="F50" i="7"/>
  <c r="J57" i="4"/>
  <c r="K56" i="4"/>
  <c r="G57" i="4"/>
  <c r="H56" i="4"/>
  <c r="D57" i="4"/>
  <c r="E56" i="4"/>
  <c r="AD36" i="6"/>
  <c r="Y36" i="6"/>
  <c r="V36" i="6"/>
  <c r="S36" i="6"/>
  <c r="N36" i="6"/>
  <c r="I36" i="6"/>
  <c r="F36" i="6"/>
  <c r="C36" i="6"/>
  <c r="C72" i="6"/>
  <c r="S72" i="6"/>
  <c r="AD72" i="6"/>
  <c r="Y72" i="6"/>
  <c r="V72" i="6"/>
  <c r="N72" i="6"/>
  <c r="I72" i="6"/>
  <c r="F72" i="6"/>
  <c r="AB70" i="6"/>
  <c r="W5" i="6"/>
  <c r="K41" i="6"/>
  <c r="AB62" i="6"/>
  <c r="AB58" i="6"/>
  <c r="FC50" i="1"/>
  <c r="FD49" i="1"/>
  <c r="FI50" i="1"/>
  <c r="FJ49" i="1"/>
  <c r="FF50" i="1"/>
  <c r="FG49" i="1"/>
  <c r="ES48" i="1"/>
  <c r="ET47" i="1"/>
  <c r="EV48" i="1"/>
  <c r="EW47" i="1"/>
  <c r="EP48" i="1"/>
  <c r="EQ47" i="1"/>
  <c r="AB20" i="6"/>
  <c r="AB30" i="6"/>
  <c r="AB66" i="6"/>
  <c r="AB54" i="6"/>
  <c r="J42" i="6"/>
  <c r="K42" i="6" s="1"/>
  <c r="AB51" i="6"/>
  <c r="AB47" i="6"/>
  <c r="AE31" i="6"/>
  <c r="AE29" i="6"/>
  <c r="AE27" i="6"/>
  <c r="AE25" i="6"/>
  <c r="AE23" i="6"/>
  <c r="AE21" i="6"/>
  <c r="AE19" i="6"/>
  <c r="AE15" i="6"/>
  <c r="AE11" i="6"/>
  <c r="AE9" i="6"/>
  <c r="AB53" i="6"/>
  <c r="AB49" i="6"/>
  <c r="AB45" i="6"/>
  <c r="AB43" i="6"/>
  <c r="O41" i="6"/>
  <c r="L69" i="6"/>
  <c r="L67" i="6"/>
  <c r="L65" i="6"/>
  <c r="L63" i="6"/>
  <c r="L61" i="6"/>
  <c r="L59" i="6"/>
  <c r="L57" i="6"/>
  <c r="L55" i="6"/>
  <c r="L53" i="6"/>
  <c r="L51" i="6"/>
  <c r="L49" i="6"/>
  <c r="L47" i="6"/>
  <c r="L45" i="6"/>
  <c r="AB68" i="6"/>
  <c r="AB64" i="6"/>
  <c r="AB60" i="6"/>
  <c r="AB56" i="6"/>
  <c r="AE13" i="6"/>
  <c r="AA41" i="6"/>
  <c r="O16" i="6"/>
  <c r="O14" i="6"/>
  <c r="L15" i="6"/>
  <c r="AB28" i="6"/>
  <c r="AB22" i="6"/>
  <c r="AB14" i="6"/>
  <c r="AB12" i="6"/>
  <c r="AB6" i="6"/>
  <c r="L70" i="6"/>
  <c r="L68" i="6"/>
  <c r="L66" i="6"/>
  <c r="L64" i="6"/>
  <c r="L62" i="6"/>
  <c r="L60" i="6"/>
  <c r="L58" i="6"/>
  <c r="L56" i="6"/>
  <c r="L54" i="6"/>
  <c r="L52" i="6"/>
  <c r="L50" i="6"/>
  <c r="L48" i="6"/>
  <c r="L46" i="6"/>
  <c r="L32" i="6"/>
  <c r="L28" i="6"/>
  <c r="L26" i="6"/>
  <c r="L22" i="6"/>
  <c r="L18" i="6"/>
  <c r="L17" i="6"/>
  <c r="L13" i="6"/>
  <c r="L11" i="6"/>
  <c r="O10" i="6"/>
  <c r="L9" i="6"/>
  <c r="L7" i="6"/>
  <c r="AB42" i="6"/>
  <c r="T41" i="6"/>
  <c r="Z42" i="6"/>
  <c r="Z43" i="6" s="1"/>
  <c r="L41" i="6"/>
  <c r="AB34" i="6"/>
  <c r="AB32" i="6"/>
  <c r="AB26" i="6"/>
  <c r="AB24" i="6"/>
  <c r="AB18" i="6"/>
  <c r="AB16" i="6"/>
  <c r="AB10" i="6"/>
  <c r="AB8" i="6"/>
  <c r="AE33" i="6"/>
  <c r="AE17" i="6"/>
  <c r="O27" i="6"/>
  <c r="O5" i="6"/>
  <c r="O31" i="6"/>
  <c r="O23" i="6"/>
  <c r="O19" i="6"/>
  <c r="L5" i="6"/>
  <c r="L34" i="6"/>
  <c r="L30" i="6"/>
  <c r="L24" i="6"/>
  <c r="L20" i="6"/>
  <c r="D5" i="6"/>
  <c r="O6" i="6"/>
  <c r="Z6" i="6"/>
  <c r="AB41" i="6"/>
  <c r="AE41" i="6"/>
  <c r="AE44" i="6"/>
  <c r="AE46" i="6"/>
  <c r="AE48" i="6"/>
  <c r="AE50" i="6"/>
  <c r="AE52" i="6"/>
  <c r="AE55" i="6"/>
  <c r="AE59" i="6"/>
  <c r="AE63" i="6"/>
  <c r="AE67" i="6"/>
  <c r="D41" i="6"/>
  <c r="W41" i="6"/>
  <c r="AE42" i="6"/>
  <c r="AE43" i="6"/>
  <c r="AB46" i="6"/>
  <c r="AB44" i="6"/>
  <c r="AE45" i="6"/>
  <c r="AE47" i="6"/>
  <c r="AB48" i="6"/>
  <c r="AE49" i="6"/>
  <c r="AB50" i="6"/>
  <c r="AE51" i="6"/>
  <c r="AB52" i="6"/>
  <c r="AE53" i="6"/>
  <c r="AB55" i="6"/>
  <c r="AE56" i="6"/>
  <c r="AB59" i="6"/>
  <c r="AE60" i="6"/>
  <c r="AB63" i="6"/>
  <c r="AE64" i="6"/>
  <c r="AB67" i="6"/>
  <c r="AE68" i="6"/>
  <c r="AE54" i="6"/>
  <c r="AE57" i="6"/>
  <c r="AB57" i="6"/>
  <c r="AE58" i="6"/>
  <c r="AE61" i="6"/>
  <c r="AB61" i="6"/>
  <c r="AE62" i="6"/>
  <c r="AE65" i="6"/>
  <c r="AB65" i="6"/>
  <c r="AE66" i="6"/>
  <c r="AE69" i="6"/>
  <c r="AB69" i="6"/>
  <c r="AE70" i="6"/>
  <c r="AE5" i="6"/>
  <c r="T5" i="6"/>
  <c r="AB5" i="6"/>
  <c r="AE6" i="6"/>
  <c r="AB9" i="6"/>
  <c r="AE10" i="6"/>
  <c r="AE7" i="6"/>
  <c r="AB7" i="6"/>
  <c r="AE8" i="6"/>
  <c r="AB11" i="6"/>
  <c r="AE12" i="6"/>
  <c r="AB13" i="6"/>
  <c r="AE14" i="6"/>
  <c r="AB15" i="6"/>
  <c r="AE16" i="6"/>
  <c r="AB17" i="6"/>
  <c r="AE18" i="6"/>
  <c r="AB19" i="6"/>
  <c r="AE20" i="6"/>
  <c r="AB21" i="6"/>
  <c r="AE22" i="6"/>
  <c r="AB23" i="6"/>
  <c r="AE24" i="6"/>
  <c r="AB25" i="6"/>
  <c r="AE26" i="6"/>
  <c r="AB27" i="6"/>
  <c r="AE28" i="6"/>
  <c r="AB29" i="6"/>
  <c r="AE30" i="6"/>
  <c r="AB31" i="6"/>
  <c r="AE32" i="6"/>
  <c r="AB33" i="6"/>
  <c r="AE34" i="6"/>
  <c r="G41" i="6"/>
  <c r="O42" i="6"/>
  <c r="L42" i="6"/>
  <c r="L6" i="6"/>
  <c r="O44" i="6" s="1"/>
  <c r="O7" i="6"/>
  <c r="L10" i="6"/>
  <c r="O11" i="6"/>
  <c r="L14" i="6"/>
  <c r="O15" i="6"/>
  <c r="G5" i="6"/>
  <c r="J7" i="6"/>
  <c r="O8" i="6"/>
  <c r="L8" i="6"/>
  <c r="O9" i="6"/>
  <c r="O12" i="6"/>
  <c r="L12" i="6"/>
  <c r="O13" i="6"/>
  <c r="L16" i="6"/>
  <c r="O17" i="6"/>
  <c r="L19" i="6"/>
  <c r="O20" i="6"/>
  <c r="L23" i="6"/>
  <c r="O24" i="6"/>
  <c r="L27" i="6"/>
  <c r="O28" i="6"/>
  <c r="L31" i="6"/>
  <c r="O32" i="6"/>
  <c r="O18" i="6"/>
  <c r="O21" i="6"/>
  <c r="L21" i="6"/>
  <c r="O22" i="6"/>
  <c r="O25" i="6"/>
  <c r="L25" i="6"/>
  <c r="O26" i="6"/>
  <c r="O29" i="6"/>
  <c r="L29" i="6"/>
  <c r="O30" i="6"/>
  <c r="O33" i="6"/>
  <c r="L33" i="6"/>
  <c r="O34" i="6"/>
  <c r="C5" i="5"/>
  <c r="K52" i="7" l="1"/>
  <c r="L51" i="7"/>
  <c r="H52" i="7"/>
  <c r="I51" i="7"/>
  <c r="E52" i="7"/>
  <c r="F51" i="7"/>
  <c r="J58" i="4"/>
  <c r="K57" i="4"/>
  <c r="G58" i="4"/>
  <c r="H57" i="4"/>
  <c r="D58" i="4"/>
  <c r="E57" i="4"/>
  <c r="Z7" i="6"/>
  <c r="W6" i="6"/>
  <c r="W7" i="6" s="1"/>
  <c r="AC70" i="6"/>
  <c r="T6" i="6"/>
  <c r="T7" i="6" s="1"/>
  <c r="D6" i="6"/>
  <c r="D7" i="6" s="1"/>
  <c r="X41" i="6"/>
  <c r="T42" i="6"/>
  <c r="M66" i="6"/>
  <c r="AC62" i="6"/>
  <c r="AC60" i="6"/>
  <c r="AC58" i="6"/>
  <c r="M58" i="6"/>
  <c r="AC54" i="6"/>
  <c r="AC52" i="6"/>
  <c r="AC48" i="6"/>
  <c r="FF51" i="1"/>
  <c r="FG50" i="1"/>
  <c r="FI51" i="1"/>
  <c r="FJ50" i="1"/>
  <c r="FC51" i="1"/>
  <c r="FD50" i="1"/>
  <c r="EV49" i="1"/>
  <c r="EW48" i="1"/>
  <c r="EP49" i="1"/>
  <c r="EQ48" i="1"/>
  <c r="ES49" i="1"/>
  <c r="ET48" i="1"/>
  <c r="M69" i="6"/>
  <c r="M61" i="6"/>
  <c r="AC42" i="6"/>
  <c r="AC56" i="6"/>
  <c r="AC66" i="6"/>
  <c r="AC47" i="6"/>
  <c r="AC68" i="6"/>
  <c r="M68" i="6"/>
  <c r="M65" i="6"/>
  <c r="M57" i="6"/>
  <c r="M53" i="6"/>
  <c r="M49" i="6"/>
  <c r="M45" i="6"/>
  <c r="AC51" i="6"/>
  <c r="AC49" i="6"/>
  <c r="AC43" i="6"/>
  <c r="M56" i="6"/>
  <c r="M41" i="6"/>
  <c r="M67" i="6"/>
  <c r="M63" i="6"/>
  <c r="M59" i="6"/>
  <c r="M55" i="6"/>
  <c r="M52" i="6"/>
  <c r="M48" i="6"/>
  <c r="AC53" i="6"/>
  <c r="AC45" i="6"/>
  <c r="M60" i="6"/>
  <c r="M47" i="6"/>
  <c r="M64" i="6"/>
  <c r="M51" i="6"/>
  <c r="AC64" i="6"/>
  <c r="AC50" i="6"/>
  <c r="M70" i="6"/>
  <c r="M62" i="6"/>
  <c r="M54" i="6"/>
  <c r="M50" i="6"/>
  <c r="M46" i="6"/>
  <c r="AC44" i="6"/>
  <c r="AB36" i="6"/>
  <c r="L72" i="6"/>
  <c r="L36" i="6"/>
  <c r="AC46" i="6"/>
  <c r="M42" i="6"/>
  <c r="H41" i="6"/>
  <c r="AC65" i="6"/>
  <c r="AC57" i="6"/>
  <c r="D42" i="6"/>
  <c r="E41" i="6"/>
  <c r="AB72" i="6"/>
  <c r="U41" i="6"/>
  <c r="AC69" i="6"/>
  <c r="AC61" i="6"/>
  <c r="AC67" i="6"/>
  <c r="AC63" i="6"/>
  <c r="AC59" i="6"/>
  <c r="AC55" i="6"/>
  <c r="W42" i="6"/>
  <c r="X42" i="6" s="1"/>
  <c r="AC41" i="6"/>
  <c r="AA42" i="6"/>
  <c r="G42" i="6"/>
  <c r="G43" i="6" s="1"/>
  <c r="Z44" i="6"/>
  <c r="O45" i="6"/>
  <c r="J8" i="6"/>
  <c r="G6" i="6"/>
  <c r="Y74" i="5"/>
  <c r="V74" i="5"/>
  <c r="S74" i="5"/>
  <c r="Y73" i="5"/>
  <c r="V73" i="5"/>
  <c r="S73" i="5"/>
  <c r="Y72" i="5"/>
  <c r="V72" i="5"/>
  <c r="S72" i="5"/>
  <c r="Y71" i="5"/>
  <c r="V71" i="5"/>
  <c r="AB71" i="5" s="1"/>
  <c r="S71" i="5"/>
  <c r="Y70" i="5"/>
  <c r="V70" i="5"/>
  <c r="S70" i="5"/>
  <c r="Y69" i="5"/>
  <c r="V69" i="5"/>
  <c r="AB69" i="5" s="1"/>
  <c r="S69" i="5"/>
  <c r="Y68" i="5"/>
  <c r="V68" i="5"/>
  <c r="S68" i="5"/>
  <c r="Y67" i="5"/>
  <c r="V67" i="5"/>
  <c r="S67" i="5"/>
  <c r="Y66" i="5"/>
  <c r="V66" i="5"/>
  <c r="S66" i="5"/>
  <c r="Y65" i="5"/>
  <c r="V65" i="5"/>
  <c r="S65" i="5"/>
  <c r="Y64" i="5"/>
  <c r="V64" i="5"/>
  <c r="S64" i="5"/>
  <c r="Y63" i="5"/>
  <c r="V63" i="5"/>
  <c r="AB63" i="5" s="1"/>
  <c r="S63" i="5"/>
  <c r="Y62" i="5"/>
  <c r="V62" i="5"/>
  <c r="S62" i="5"/>
  <c r="Y61" i="5"/>
  <c r="V61" i="5"/>
  <c r="S61" i="5"/>
  <c r="Y60" i="5"/>
  <c r="V60" i="5"/>
  <c r="S60" i="5"/>
  <c r="Y59" i="5"/>
  <c r="V59" i="5"/>
  <c r="AB59" i="5" s="1"/>
  <c r="S59" i="5"/>
  <c r="Y58" i="5"/>
  <c r="V58" i="5"/>
  <c r="S58" i="5"/>
  <c r="Y57" i="5"/>
  <c r="V57" i="5"/>
  <c r="S57" i="5"/>
  <c r="Y56" i="5"/>
  <c r="V56" i="5"/>
  <c r="AB56" i="5" s="1"/>
  <c r="S56" i="5"/>
  <c r="Y55" i="5"/>
  <c r="V55" i="5"/>
  <c r="S55" i="5"/>
  <c r="Y54" i="5"/>
  <c r="V54" i="5"/>
  <c r="S54" i="5"/>
  <c r="Y53" i="5"/>
  <c r="V53" i="5"/>
  <c r="S53" i="5"/>
  <c r="Y52" i="5"/>
  <c r="V52" i="5"/>
  <c r="AB52" i="5" s="1"/>
  <c r="S52" i="5"/>
  <c r="Y51" i="5"/>
  <c r="V51" i="5"/>
  <c r="S51" i="5"/>
  <c r="Y50" i="5"/>
  <c r="V50" i="5"/>
  <c r="AB50" i="5" s="1"/>
  <c r="S50" i="5"/>
  <c r="Y49" i="5"/>
  <c r="V49" i="5"/>
  <c r="S49" i="5"/>
  <c r="Y48" i="5"/>
  <c r="V48" i="5"/>
  <c r="AB48" i="5" s="1"/>
  <c r="S48" i="5"/>
  <c r="Y47" i="5"/>
  <c r="V47" i="5"/>
  <c r="S47" i="5"/>
  <c r="Y46" i="5"/>
  <c r="V46" i="5"/>
  <c r="AB46" i="5" s="1"/>
  <c r="S46" i="5"/>
  <c r="Y45" i="5"/>
  <c r="Z45" i="5" s="1"/>
  <c r="V45" i="5"/>
  <c r="S45" i="5"/>
  <c r="Y44" i="5"/>
  <c r="V44" i="5"/>
  <c r="S44" i="5"/>
  <c r="T44" i="5" s="1"/>
  <c r="AD35" i="5"/>
  <c r="AD73" i="5" s="1"/>
  <c r="Y35" i="5"/>
  <c r="V35" i="5"/>
  <c r="S35" i="5"/>
  <c r="AD34" i="5"/>
  <c r="AD72" i="5" s="1"/>
  <c r="Y34" i="5"/>
  <c r="V34" i="5"/>
  <c r="S34" i="5"/>
  <c r="AD33" i="5"/>
  <c r="AD71" i="5" s="1"/>
  <c r="Y33" i="5"/>
  <c r="V33" i="5"/>
  <c r="S33" i="5"/>
  <c r="AD32" i="5"/>
  <c r="AD70" i="5" s="1"/>
  <c r="Y32" i="5"/>
  <c r="V32" i="5"/>
  <c r="S32" i="5"/>
  <c r="AD31" i="5"/>
  <c r="AD69" i="5" s="1"/>
  <c r="Y31" i="5"/>
  <c r="V31" i="5"/>
  <c r="S31" i="5"/>
  <c r="AE31" i="5" s="1"/>
  <c r="AD30" i="5"/>
  <c r="AD68" i="5" s="1"/>
  <c r="Y30" i="5"/>
  <c r="V30" i="5"/>
  <c r="S30" i="5"/>
  <c r="AD29" i="5"/>
  <c r="AD67" i="5" s="1"/>
  <c r="Y29" i="5"/>
  <c r="V29" i="5"/>
  <c r="S29" i="5"/>
  <c r="AD28" i="5"/>
  <c r="AD66" i="5" s="1"/>
  <c r="Y28" i="5"/>
  <c r="V28" i="5"/>
  <c r="S28" i="5"/>
  <c r="AD27" i="5"/>
  <c r="AD65" i="5" s="1"/>
  <c r="Y27" i="5"/>
  <c r="V27" i="5"/>
  <c r="S27" i="5"/>
  <c r="AE27" i="5" s="1"/>
  <c r="AD26" i="5"/>
  <c r="AD64" i="5" s="1"/>
  <c r="Y26" i="5"/>
  <c r="V26" i="5"/>
  <c r="S26" i="5"/>
  <c r="AD25" i="5"/>
  <c r="AD63" i="5" s="1"/>
  <c r="Y25" i="5"/>
  <c r="V25" i="5"/>
  <c r="S25" i="5"/>
  <c r="AD24" i="5"/>
  <c r="AD62" i="5" s="1"/>
  <c r="Y24" i="5"/>
  <c r="V24" i="5"/>
  <c r="S24" i="5"/>
  <c r="AD23" i="5"/>
  <c r="AD61" i="5" s="1"/>
  <c r="Y23" i="5"/>
  <c r="V23" i="5"/>
  <c r="S23" i="5"/>
  <c r="AE23" i="5" s="1"/>
  <c r="AD22" i="5"/>
  <c r="AD60" i="5" s="1"/>
  <c r="Y22" i="5"/>
  <c r="V22" i="5"/>
  <c r="S22" i="5"/>
  <c r="AD21" i="5"/>
  <c r="AD59" i="5" s="1"/>
  <c r="Y21" i="5"/>
  <c r="V21" i="5"/>
  <c r="S21" i="5"/>
  <c r="AD20" i="5"/>
  <c r="AD58" i="5" s="1"/>
  <c r="Y20" i="5"/>
  <c r="V20" i="5"/>
  <c r="S20" i="5"/>
  <c r="AD19" i="5"/>
  <c r="AD57" i="5" s="1"/>
  <c r="Y19" i="5"/>
  <c r="V19" i="5"/>
  <c r="S19" i="5"/>
  <c r="AD18" i="5"/>
  <c r="AD56" i="5" s="1"/>
  <c r="Y18" i="5"/>
  <c r="V18" i="5"/>
  <c r="S18" i="5"/>
  <c r="AD17" i="5"/>
  <c r="AD55" i="5" s="1"/>
  <c r="Y17" i="5"/>
  <c r="V17" i="5"/>
  <c r="S17" i="5"/>
  <c r="AD16" i="5"/>
  <c r="AD54" i="5" s="1"/>
  <c r="Y16" i="5"/>
  <c r="V16" i="5"/>
  <c r="S16" i="5"/>
  <c r="AD15" i="5"/>
  <c r="AD53" i="5" s="1"/>
  <c r="Y15" i="5"/>
  <c r="V15" i="5"/>
  <c r="AB15" i="5" s="1"/>
  <c r="S15" i="5"/>
  <c r="AD14" i="5"/>
  <c r="AD52" i="5" s="1"/>
  <c r="Y14" i="5"/>
  <c r="V14" i="5"/>
  <c r="S14" i="5"/>
  <c r="AD13" i="5"/>
  <c r="AD51" i="5" s="1"/>
  <c r="Y13" i="5"/>
  <c r="V13" i="5"/>
  <c r="S13" i="5"/>
  <c r="AD12" i="5"/>
  <c r="AD50" i="5" s="1"/>
  <c r="Y12" i="5"/>
  <c r="V12" i="5"/>
  <c r="S12" i="5"/>
  <c r="AD11" i="5"/>
  <c r="AD49" i="5" s="1"/>
  <c r="Y11" i="5"/>
  <c r="V11" i="5"/>
  <c r="AB11" i="5" s="1"/>
  <c r="S11" i="5"/>
  <c r="AD10" i="5"/>
  <c r="AD48" i="5" s="1"/>
  <c r="Y10" i="5"/>
  <c r="V10" i="5"/>
  <c r="S10" i="5"/>
  <c r="AD9" i="5"/>
  <c r="AD47" i="5" s="1"/>
  <c r="Y9" i="5"/>
  <c r="V9" i="5"/>
  <c r="S9" i="5"/>
  <c r="AD8" i="5"/>
  <c r="AD46" i="5" s="1"/>
  <c r="Y8" i="5"/>
  <c r="V8" i="5"/>
  <c r="S8" i="5"/>
  <c r="AD7" i="5"/>
  <c r="AD45" i="5" s="1"/>
  <c r="Y7" i="5"/>
  <c r="V7" i="5"/>
  <c r="AB7" i="5" s="1"/>
  <c r="AC7" i="5" s="1"/>
  <c r="S7" i="5"/>
  <c r="AD6" i="5"/>
  <c r="AD44" i="5" s="1"/>
  <c r="AD75" i="5" s="1"/>
  <c r="Y6" i="5"/>
  <c r="Z6" i="5" s="1"/>
  <c r="AA44" i="5" s="1"/>
  <c r="V6" i="5"/>
  <c r="S6" i="5"/>
  <c r="AD5" i="5"/>
  <c r="AD36" i="5" s="1"/>
  <c r="AD74" i="5" s="1"/>
  <c r="AA5" i="5"/>
  <c r="Y5" i="5"/>
  <c r="Y36" i="5" s="1"/>
  <c r="V5" i="5"/>
  <c r="S5" i="5"/>
  <c r="S36" i="5" s="1"/>
  <c r="I74" i="5"/>
  <c r="F74" i="5"/>
  <c r="N35" i="5"/>
  <c r="I35" i="5"/>
  <c r="F35" i="5"/>
  <c r="C35" i="5"/>
  <c r="N34" i="5"/>
  <c r="I34" i="5"/>
  <c r="F34" i="5"/>
  <c r="C34" i="5"/>
  <c r="N33" i="5"/>
  <c r="I33" i="5"/>
  <c r="F33" i="5"/>
  <c r="C33" i="5"/>
  <c r="N32" i="5"/>
  <c r="I32" i="5"/>
  <c r="F32" i="5"/>
  <c r="C32" i="5"/>
  <c r="N31" i="5"/>
  <c r="I31" i="5"/>
  <c r="F31" i="5"/>
  <c r="C31" i="5"/>
  <c r="N30" i="5"/>
  <c r="I30" i="5"/>
  <c r="F30" i="5"/>
  <c r="C30" i="5"/>
  <c r="N29" i="5"/>
  <c r="I29" i="5"/>
  <c r="F29" i="5"/>
  <c r="C29" i="5"/>
  <c r="N28" i="5"/>
  <c r="I28" i="5"/>
  <c r="F28" i="5"/>
  <c r="C28" i="5"/>
  <c r="N27" i="5"/>
  <c r="I27" i="5"/>
  <c r="F27" i="5"/>
  <c r="C27" i="5"/>
  <c r="N26" i="5"/>
  <c r="I26" i="5"/>
  <c r="F26" i="5"/>
  <c r="C26" i="5"/>
  <c r="N25" i="5"/>
  <c r="I25" i="5"/>
  <c r="F25" i="5"/>
  <c r="C25" i="5"/>
  <c r="N24" i="5"/>
  <c r="I24" i="5"/>
  <c r="F24" i="5"/>
  <c r="C24" i="5"/>
  <c r="N23" i="5"/>
  <c r="I23" i="5"/>
  <c r="F23" i="5"/>
  <c r="C23" i="5"/>
  <c r="N22" i="5"/>
  <c r="I22" i="5"/>
  <c r="F22" i="5"/>
  <c r="C22" i="5"/>
  <c r="N21" i="5"/>
  <c r="I21" i="5"/>
  <c r="F21" i="5"/>
  <c r="C21" i="5"/>
  <c r="N20" i="5"/>
  <c r="I20" i="5"/>
  <c r="F20" i="5"/>
  <c r="C20" i="5"/>
  <c r="N19" i="5"/>
  <c r="I19" i="5"/>
  <c r="F19" i="5"/>
  <c r="C19" i="5"/>
  <c r="N18" i="5"/>
  <c r="I18" i="5"/>
  <c r="F18" i="5"/>
  <c r="C18" i="5"/>
  <c r="N17" i="5"/>
  <c r="I17" i="5"/>
  <c r="F17" i="5"/>
  <c r="C17" i="5"/>
  <c r="N16" i="5"/>
  <c r="I16" i="5"/>
  <c r="F16" i="5"/>
  <c r="C16" i="5"/>
  <c r="N15" i="5"/>
  <c r="I15" i="5"/>
  <c r="F15" i="5"/>
  <c r="C15" i="5"/>
  <c r="O15" i="5" s="1"/>
  <c r="N14" i="5"/>
  <c r="I14" i="5"/>
  <c r="F14" i="5"/>
  <c r="C14" i="5"/>
  <c r="N13" i="5"/>
  <c r="I13" i="5"/>
  <c r="F13" i="5"/>
  <c r="C13" i="5"/>
  <c r="N12" i="5"/>
  <c r="I12" i="5"/>
  <c r="F12" i="5"/>
  <c r="C12" i="5"/>
  <c r="N11" i="5"/>
  <c r="I11" i="5"/>
  <c r="F11" i="5"/>
  <c r="C11" i="5"/>
  <c r="O11" i="5" s="1"/>
  <c r="N10" i="5"/>
  <c r="I10" i="5"/>
  <c r="F10" i="5"/>
  <c r="C10" i="5"/>
  <c r="N9" i="5"/>
  <c r="I9" i="5"/>
  <c r="F9" i="5"/>
  <c r="C9" i="5"/>
  <c r="N8" i="5"/>
  <c r="I8" i="5"/>
  <c r="F8" i="5"/>
  <c r="C8" i="5"/>
  <c r="N7" i="5"/>
  <c r="I7" i="5"/>
  <c r="F7" i="5"/>
  <c r="C7" i="5"/>
  <c r="O7" i="5" s="1"/>
  <c r="C45" i="5" s="1"/>
  <c r="N6" i="5"/>
  <c r="I6" i="5"/>
  <c r="J6" i="5" s="1"/>
  <c r="F6" i="5"/>
  <c r="C6" i="5"/>
  <c r="C36" i="5" s="1"/>
  <c r="N5" i="5"/>
  <c r="N36" i="5" s="1"/>
  <c r="K5" i="5"/>
  <c r="I5" i="5"/>
  <c r="I36" i="5" s="1"/>
  <c r="F5" i="5"/>
  <c r="F36" i="5" s="1"/>
  <c r="K53" i="7" l="1"/>
  <c r="L52" i="7"/>
  <c r="H53" i="7"/>
  <c r="I52" i="7"/>
  <c r="E53" i="7"/>
  <c r="F52" i="7"/>
  <c r="J59" i="4"/>
  <c r="K58" i="4"/>
  <c r="G59" i="4"/>
  <c r="H58" i="4"/>
  <c r="D59" i="4"/>
  <c r="E58" i="4"/>
  <c r="O13" i="5"/>
  <c r="AB67" i="5"/>
  <c r="AE6" i="5"/>
  <c r="O18" i="5"/>
  <c r="O22" i="5"/>
  <c r="O26" i="5"/>
  <c r="O30" i="5"/>
  <c r="O34" i="5"/>
  <c r="AB18" i="5"/>
  <c r="AC18" i="5" s="1"/>
  <c r="AB22" i="5"/>
  <c r="AC22" i="5" s="1"/>
  <c r="AB26" i="5"/>
  <c r="AC26" i="5" s="1"/>
  <c r="AB34" i="5"/>
  <c r="AC34" i="5" s="1"/>
  <c r="AB57" i="5"/>
  <c r="AB73" i="5"/>
  <c r="AC73" i="5" s="1"/>
  <c r="Z8" i="6"/>
  <c r="AA44" i="6" s="1"/>
  <c r="AA43" i="6"/>
  <c r="E42" i="6"/>
  <c r="T43" i="6"/>
  <c r="U43" i="6" s="1"/>
  <c r="U42" i="6"/>
  <c r="AE24" i="5"/>
  <c r="AE32" i="5"/>
  <c r="AB54" i="5"/>
  <c r="AB65" i="5"/>
  <c r="T5" i="5"/>
  <c r="O17" i="5"/>
  <c r="C55" i="5" s="1"/>
  <c r="G5" i="5"/>
  <c r="G36" i="5" s="1"/>
  <c r="O9" i="5"/>
  <c r="AB9" i="5"/>
  <c r="AC9" i="5" s="1"/>
  <c r="AB13" i="5"/>
  <c r="AC13" i="5" s="1"/>
  <c r="AB17" i="5"/>
  <c r="AC17" i="5" s="1"/>
  <c r="AB61" i="5"/>
  <c r="W43" i="6"/>
  <c r="X43" i="6" s="1"/>
  <c r="FI52" i="1"/>
  <c r="FJ51" i="1"/>
  <c r="FC52" i="1"/>
  <c r="FD51" i="1"/>
  <c r="FF52" i="1"/>
  <c r="FG51" i="1"/>
  <c r="ES50" i="1"/>
  <c r="ET49" i="1"/>
  <c r="EP50" i="1"/>
  <c r="EQ49" i="1"/>
  <c r="EV50" i="1"/>
  <c r="EW49" i="1"/>
  <c r="AE44" i="5"/>
  <c r="AE5" i="5"/>
  <c r="AE10" i="5"/>
  <c r="AE14" i="5"/>
  <c r="AE19" i="5"/>
  <c r="AB30" i="5"/>
  <c r="AC30" i="5" s="1"/>
  <c r="AB32" i="5"/>
  <c r="AC32" i="5" s="1"/>
  <c r="AE35" i="5"/>
  <c r="Y75" i="5"/>
  <c r="AE49" i="5"/>
  <c r="AE53" i="5"/>
  <c r="AE55" i="5"/>
  <c r="AE58" i="5"/>
  <c r="AE62" i="5"/>
  <c r="AE66" i="5"/>
  <c r="AE70" i="5"/>
  <c r="AE74" i="5"/>
  <c r="K44" i="5"/>
  <c r="L6" i="5"/>
  <c r="M6" i="5" s="1"/>
  <c r="N44" i="5" s="1"/>
  <c r="N75" i="5" s="1"/>
  <c r="L8" i="5"/>
  <c r="M8" i="5" s="1"/>
  <c r="L10" i="5"/>
  <c r="M10" i="5" s="1"/>
  <c r="L12" i="5"/>
  <c r="M12" i="5" s="1"/>
  <c r="L14" i="5"/>
  <c r="M14" i="5" s="1"/>
  <c r="L16" i="5"/>
  <c r="M16" i="5" s="1"/>
  <c r="L19" i="5"/>
  <c r="M19" i="5" s="1"/>
  <c r="L21" i="5"/>
  <c r="M21" i="5" s="1"/>
  <c r="L23" i="5"/>
  <c r="M23" i="5" s="1"/>
  <c r="L25" i="5"/>
  <c r="M25" i="5" s="1"/>
  <c r="L27" i="5"/>
  <c r="M27" i="5" s="1"/>
  <c r="L29" i="5"/>
  <c r="M29" i="5" s="1"/>
  <c r="L31" i="5"/>
  <c r="M31" i="5" s="1"/>
  <c r="L33" i="5"/>
  <c r="M33" i="5" s="1"/>
  <c r="L35" i="5"/>
  <c r="M35" i="5" s="1"/>
  <c r="C47" i="5"/>
  <c r="C49" i="5"/>
  <c r="C51" i="5"/>
  <c r="C53" i="5"/>
  <c r="AB24" i="5"/>
  <c r="AC24" i="5" s="1"/>
  <c r="AE45" i="5"/>
  <c r="W8" i="6"/>
  <c r="H42" i="6"/>
  <c r="Z45" i="6"/>
  <c r="T8" i="6"/>
  <c r="O46" i="6"/>
  <c r="D43" i="6"/>
  <c r="O43" i="6"/>
  <c r="G44" i="6"/>
  <c r="G7" i="6"/>
  <c r="L44" i="6"/>
  <c r="M44" i="6" s="1"/>
  <c r="J9" i="6"/>
  <c r="D8" i="6"/>
  <c r="AB45" i="5"/>
  <c r="AC45" i="5" s="1"/>
  <c r="S75" i="5"/>
  <c r="AE46" i="5"/>
  <c r="AB49" i="5"/>
  <c r="AC49" i="5" s="1"/>
  <c r="AE50" i="5"/>
  <c r="AB53" i="5"/>
  <c r="AC53" i="5" s="1"/>
  <c r="AE54" i="5"/>
  <c r="V75" i="5"/>
  <c r="AB75" i="5" s="1"/>
  <c r="AB44" i="5"/>
  <c r="W44" i="5"/>
  <c r="T45" i="5"/>
  <c r="Z46" i="5"/>
  <c r="AE47" i="5"/>
  <c r="AB47" i="5"/>
  <c r="AC47" i="5" s="1"/>
  <c r="AE48" i="5"/>
  <c r="AE51" i="5"/>
  <c r="AB51" i="5"/>
  <c r="AE52" i="5"/>
  <c r="AB55" i="5"/>
  <c r="AE56" i="5"/>
  <c r="AB58" i="5"/>
  <c r="AE59" i="5"/>
  <c r="AB62" i="5"/>
  <c r="AE63" i="5"/>
  <c r="AB66" i="5"/>
  <c r="AE67" i="5"/>
  <c r="AB70" i="5"/>
  <c r="AE71" i="5"/>
  <c r="AB74" i="5"/>
  <c r="AC74" i="5" s="1"/>
  <c r="AE57" i="5"/>
  <c r="AE60" i="5"/>
  <c r="AB60" i="5"/>
  <c r="AE61" i="5"/>
  <c r="AE64" i="5"/>
  <c r="AB64" i="5"/>
  <c r="AE65" i="5"/>
  <c r="AE68" i="5"/>
  <c r="AB68" i="5"/>
  <c r="AE69" i="5"/>
  <c r="AE72" i="5"/>
  <c r="AB72" i="5"/>
  <c r="AC72" i="5" s="1"/>
  <c r="AE73" i="5"/>
  <c r="T36" i="5"/>
  <c r="U5" i="5"/>
  <c r="AB6" i="5"/>
  <c r="AE7" i="5"/>
  <c r="AB10" i="5"/>
  <c r="AC48" i="5" s="1"/>
  <c r="AC11" i="5"/>
  <c r="AE11" i="5"/>
  <c r="AB14" i="5"/>
  <c r="AC52" i="5" s="1"/>
  <c r="AC15" i="5"/>
  <c r="AE15" i="5"/>
  <c r="AB19" i="5"/>
  <c r="AB27" i="5"/>
  <c r="AB35" i="5"/>
  <c r="V36" i="5"/>
  <c r="AB36" i="5" s="1"/>
  <c r="C74" i="5" s="1"/>
  <c r="AB5" i="5"/>
  <c r="AC5" i="5" s="1"/>
  <c r="W5" i="5"/>
  <c r="T6" i="5"/>
  <c r="U6" i="5" s="1"/>
  <c r="Z36" i="5"/>
  <c r="N74" i="5" s="1"/>
  <c r="Z7" i="5"/>
  <c r="AA45" i="5" s="1"/>
  <c r="AA6" i="5"/>
  <c r="AE8" i="5"/>
  <c r="AB8" i="5"/>
  <c r="AC46" i="5" s="1"/>
  <c r="AE9" i="5"/>
  <c r="AE12" i="5"/>
  <c r="AB12" i="5"/>
  <c r="AC50" i="5" s="1"/>
  <c r="AE13" i="5"/>
  <c r="AE16" i="5"/>
  <c r="AB16" i="5"/>
  <c r="AC54" i="5" s="1"/>
  <c r="AE17" i="5"/>
  <c r="AB20" i="5"/>
  <c r="AE20" i="5"/>
  <c r="AB23" i="5"/>
  <c r="AB28" i="5"/>
  <c r="AE28" i="5"/>
  <c r="AB31" i="5"/>
  <c r="AC69" i="5" s="1"/>
  <c r="AE18" i="5"/>
  <c r="AE21" i="5"/>
  <c r="AB21" i="5"/>
  <c r="AC59" i="5" s="1"/>
  <c r="AE22" i="5"/>
  <c r="AE25" i="5"/>
  <c r="AB25" i="5"/>
  <c r="AC63" i="5" s="1"/>
  <c r="AE26" i="5"/>
  <c r="AE29" i="5"/>
  <c r="AB29" i="5"/>
  <c r="AC67" i="5" s="1"/>
  <c r="AE30" i="5"/>
  <c r="AE33" i="5"/>
  <c r="AB33" i="5"/>
  <c r="AC71" i="5" s="1"/>
  <c r="AE34" i="5"/>
  <c r="L74" i="5"/>
  <c r="M74" i="5" s="1"/>
  <c r="J36" i="5"/>
  <c r="J7" i="5"/>
  <c r="K6" i="5"/>
  <c r="L5" i="5"/>
  <c r="M5" i="5" s="1"/>
  <c r="O6" i="5"/>
  <c r="L7" i="5"/>
  <c r="M7" i="5" s="1"/>
  <c r="O8" i="5"/>
  <c r="L9" i="5"/>
  <c r="M9" i="5" s="1"/>
  <c r="O10" i="5"/>
  <c r="L11" i="5"/>
  <c r="M11" i="5" s="1"/>
  <c r="O12" i="5"/>
  <c r="D5" i="5"/>
  <c r="L36" i="5"/>
  <c r="H5" i="5"/>
  <c r="O5" i="5"/>
  <c r="L13" i="5"/>
  <c r="M13" i="5" s="1"/>
  <c r="O14" i="5"/>
  <c r="L15" i="5"/>
  <c r="M15" i="5" s="1"/>
  <c r="O16" i="5"/>
  <c r="L17" i="5"/>
  <c r="M17" i="5" s="1"/>
  <c r="L18" i="5"/>
  <c r="M18" i="5" s="1"/>
  <c r="O19" i="5"/>
  <c r="L22" i="5"/>
  <c r="M22" i="5" s="1"/>
  <c r="O23" i="5"/>
  <c r="L26" i="5"/>
  <c r="M26" i="5" s="1"/>
  <c r="O27" i="5"/>
  <c r="L30" i="5"/>
  <c r="M30" i="5" s="1"/>
  <c r="O31" i="5"/>
  <c r="L34" i="5"/>
  <c r="M34" i="5" s="1"/>
  <c r="O35" i="5"/>
  <c r="O20" i="5"/>
  <c r="L20" i="5"/>
  <c r="M20" i="5" s="1"/>
  <c r="O21" i="5"/>
  <c r="O24" i="5"/>
  <c r="L24" i="5"/>
  <c r="M24" i="5" s="1"/>
  <c r="O25" i="5"/>
  <c r="O28" i="5"/>
  <c r="L28" i="5"/>
  <c r="M28" i="5" s="1"/>
  <c r="O29" i="5"/>
  <c r="O32" i="5"/>
  <c r="L32" i="5"/>
  <c r="M32" i="5" s="1"/>
  <c r="O33" i="5"/>
  <c r="K54" i="7" l="1"/>
  <c r="L53" i="7"/>
  <c r="H54" i="7"/>
  <c r="I53" i="7"/>
  <c r="E54" i="7"/>
  <c r="F53" i="7"/>
  <c r="J60" i="4"/>
  <c r="K59" i="4"/>
  <c r="G60" i="4"/>
  <c r="H59" i="4"/>
  <c r="D60" i="4"/>
  <c r="E59" i="4"/>
  <c r="Z9" i="6"/>
  <c r="Z10" i="6" s="1"/>
  <c r="AC57" i="5"/>
  <c r="C64" i="5"/>
  <c r="C72" i="5"/>
  <c r="AC64" i="5"/>
  <c r="AC56" i="5"/>
  <c r="C60" i="5"/>
  <c r="C56" i="5"/>
  <c r="G6" i="5"/>
  <c r="H6" i="5" s="1"/>
  <c r="I44" i="5" s="1"/>
  <c r="I75" i="5" s="1"/>
  <c r="AC51" i="5"/>
  <c r="AC60" i="5"/>
  <c r="T44" i="6"/>
  <c r="T45" i="6" s="1"/>
  <c r="AC62" i="5"/>
  <c r="C44" i="5"/>
  <c r="AC70" i="5"/>
  <c r="AC65" i="5"/>
  <c r="AC68" i="5"/>
  <c r="AC55" i="5"/>
  <c r="AC61" i="5"/>
  <c r="W44" i="6"/>
  <c r="FF53" i="1"/>
  <c r="FG52" i="1"/>
  <c r="FC53" i="1"/>
  <c r="FD52" i="1"/>
  <c r="FI53" i="1"/>
  <c r="FJ52" i="1"/>
  <c r="EV51" i="1"/>
  <c r="EW50" i="1"/>
  <c r="EP51" i="1"/>
  <c r="EQ50" i="1"/>
  <c r="ES51" i="1"/>
  <c r="ET50" i="1"/>
  <c r="AC66" i="5"/>
  <c r="AC58" i="5"/>
  <c r="U44" i="5"/>
  <c r="C62" i="5"/>
  <c r="C70" i="5"/>
  <c r="T7" i="5"/>
  <c r="T8" i="5" s="1"/>
  <c r="U45" i="5"/>
  <c r="AC44" i="5"/>
  <c r="C68" i="5"/>
  <c r="W9" i="6"/>
  <c r="W10" i="6" s="1"/>
  <c r="E43" i="6"/>
  <c r="H43" i="6"/>
  <c r="J43" i="6"/>
  <c r="L43" i="6"/>
  <c r="M43" i="6" s="1"/>
  <c r="Z46" i="6"/>
  <c r="D44" i="6"/>
  <c r="E44" i="6" s="1"/>
  <c r="O47" i="6"/>
  <c r="T9" i="6"/>
  <c r="G45" i="6"/>
  <c r="D9" i="6"/>
  <c r="J10" i="6"/>
  <c r="G8" i="6"/>
  <c r="Z47" i="5"/>
  <c r="T46" i="5"/>
  <c r="W45" i="5"/>
  <c r="AC29" i="5"/>
  <c r="C67" i="5"/>
  <c r="AC21" i="5"/>
  <c r="C59" i="5"/>
  <c r="C66" i="5"/>
  <c r="AC28" i="5"/>
  <c r="AC23" i="5"/>
  <c r="C61" i="5"/>
  <c r="AC16" i="5"/>
  <c r="C54" i="5"/>
  <c r="W36" i="5"/>
  <c r="X5" i="5"/>
  <c r="O74" i="5"/>
  <c r="U7" i="5"/>
  <c r="W6" i="5"/>
  <c r="X44" i="5" s="1"/>
  <c r="AC33" i="5"/>
  <c r="C71" i="5"/>
  <c r="AC25" i="5"/>
  <c r="C63" i="5"/>
  <c r="AC31" i="5"/>
  <c r="C69" i="5"/>
  <c r="C58" i="5"/>
  <c r="AC20" i="5"/>
  <c r="AC12" i="5"/>
  <c r="C50" i="5"/>
  <c r="AC8" i="5"/>
  <c r="C46" i="5"/>
  <c r="AA7" i="5"/>
  <c r="Z8" i="5"/>
  <c r="AA46" i="5" s="1"/>
  <c r="N45" i="5"/>
  <c r="O45" i="5" s="1"/>
  <c r="AC35" i="5"/>
  <c r="C73" i="5"/>
  <c r="AC27" i="5"/>
  <c r="C65" i="5"/>
  <c r="AC19" i="5"/>
  <c r="C57" i="5"/>
  <c r="AC14" i="5"/>
  <c r="C52" i="5"/>
  <c r="AC10" i="5"/>
  <c r="C48" i="5"/>
  <c r="AC6" i="5"/>
  <c r="E5" i="5"/>
  <c r="J8" i="5"/>
  <c r="K7" i="5"/>
  <c r="D6" i="5"/>
  <c r="D36" i="5" s="1"/>
  <c r="AY44" i="3"/>
  <c r="K55" i="7" l="1"/>
  <c r="L54" i="7"/>
  <c r="H55" i="7"/>
  <c r="I54" i="7"/>
  <c r="E55" i="7"/>
  <c r="F54" i="7"/>
  <c r="J61" i="4"/>
  <c r="K60" i="4"/>
  <c r="G61" i="4"/>
  <c r="H60" i="4"/>
  <c r="D61" i="4"/>
  <c r="E60" i="4"/>
  <c r="AA45" i="6"/>
  <c r="G7" i="5"/>
  <c r="U44" i="6"/>
  <c r="X44" i="6"/>
  <c r="K43" i="6"/>
  <c r="W45" i="6"/>
  <c r="FC54" i="1"/>
  <c r="FD53" i="1"/>
  <c r="FI54" i="1"/>
  <c r="FJ53" i="1"/>
  <c r="FF54" i="1"/>
  <c r="FG53" i="1"/>
  <c r="ES52" i="1"/>
  <c r="ET51" i="1"/>
  <c r="EP52" i="1"/>
  <c r="EQ51" i="1"/>
  <c r="EV52" i="1"/>
  <c r="EW51" i="1"/>
  <c r="AA46" i="6"/>
  <c r="U45" i="6"/>
  <c r="H44" i="6"/>
  <c r="J44" i="6"/>
  <c r="K44" i="6" s="1"/>
  <c r="T46" i="6"/>
  <c r="Z47" i="6"/>
  <c r="O48" i="6"/>
  <c r="Z11" i="6"/>
  <c r="D45" i="6"/>
  <c r="T10" i="6"/>
  <c r="W11" i="6"/>
  <c r="G46" i="6"/>
  <c r="G9" i="6"/>
  <c r="H45" i="6" s="1"/>
  <c r="D10" i="6"/>
  <c r="J11" i="6"/>
  <c r="U46" i="5"/>
  <c r="T47" i="5"/>
  <c r="Z48" i="5"/>
  <c r="W46" i="5"/>
  <c r="Z9" i="5"/>
  <c r="AA47" i="5" s="1"/>
  <c r="AA8" i="5"/>
  <c r="N46" i="5"/>
  <c r="O46" i="5" s="1"/>
  <c r="U8" i="5"/>
  <c r="T9" i="5"/>
  <c r="C75" i="5"/>
  <c r="O44" i="5"/>
  <c r="D44" i="5"/>
  <c r="W7" i="5"/>
  <c r="X45" i="5" s="1"/>
  <c r="X6" i="5"/>
  <c r="D7" i="5"/>
  <c r="E6" i="5"/>
  <c r="F44" i="5" s="1"/>
  <c r="J9" i="5"/>
  <c r="K8" i="5"/>
  <c r="G8" i="5"/>
  <c r="H7" i="5"/>
  <c r="I45" i="5" s="1"/>
  <c r="J45" i="5" s="1"/>
  <c r="EK65" i="1"/>
  <c r="EK62" i="1"/>
  <c r="EK63" i="1"/>
  <c r="EK64" i="1"/>
  <c r="K56" i="7" l="1"/>
  <c r="L55" i="7"/>
  <c r="H56" i="7"/>
  <c r="I55" i="7"/>
  <c r="E56" i="7"/>
  <c r="F55" i="7"/>
  <c r="J62" i="4"/>
  <c r="K61" i="4"/>
  <c r="G62" i="4"/>
  <c r="H61" i="4"/>
  <c r="D62" i="4"/>
  <c r="E61" i="4"/>
  <c r="X45" i="6"/>
  <c r="E45" i="6"/>
  <c r="W46" i="6"/>
  <c r="X46" i="6" s="1"/>
  <c r="FF55" i="1"/>
  <c r="FG54" i="1"/>
  <c r="FI55" i="1"/>
  <c r="FJ54" i="1"/>
  <c r="FC55" i="1"/>
  <c r="FD54" i="1"/>
  <c r="EV53" i="1"/>
  <c r="EW52" i="1"/>
  <c r="EP53" i="1"/>
  <c r="EQ52" i="1"/>
  <c r="ES53" i="1"/>
  <c r="ET52" i="1"/>
  <c r="AA47" i="6"/>
  <c r="U46" i="6"/>
  <c r="J45" i="6"/>
  <c r="K45" i="6" s="1"/>
  <c r="Z48" i="6"/>
  <c r="T47" i="6"/>
  <c r="W12" i="6"/>
  <c r="T11" i="6"/>
  <c r="D46" i="6"/>
  <c r="E46" i="6" s="1"/>
  <c r="Z12" i="6"/>
  <c r="O49" i="6"/>
  <c r="G47" i="6"/>
  <c r="J12" i="6"/>
  <c r="D11" i="6"/>
  <c r="G10" i="6"/>
  <c r="H46" i="6" s="1"/>
  <c r="L44" i="5"/>
  <c r="M44" i="5" s="1"/>
  <c r="F75" i="5"/>
  <c r="L75" i="5" s="1"/>
  <c r="G44" i="5"/>
  <c r="U47" i="5"/>
  <c r="T48" i="5"/>
  <c r="W47" i="5"/>
  <c r="Z49" i="5"/>
  <c r="E44" i="5"/>
  <c r="D45" i="5"/>
  <c r="D75" i="5"/>
  <c r="T10" i="5"/>
  <c r="U9" i="5"/>
  <c r="Z10" i="5"/>
  <c r="AA48" i="5" s="1"/>
  <c r="AA9" i="5"/>
  <c r="N47" i="5"/>
  <c r="O47" i="5" s="1"/>
  <c r="J75" i="5"/>
  <c r="K45" i="5"/>
  <c r="X7" i="5"/>
  <c r="W8" i="5"/>
  <c r="X46" i="5" s="1"/>
  <c r="H8" i="5"/>
  <c r="I46" i="5" s="1"/>
  <c r="J46" i="5" s="1"/>
  <c r="G9" i="5"/>
  <c r="J10" i="5"/>
  <c r="K9" i="5"/>
  <c r="E7" i="5"/>
  <c r="F45" i="5" s="1"/>
  <c r="D8" i="5"/>
  <c r="K57" i="7" l="1"/>
  <c r="L56" i="7"/>
  <c r="H57" i="7"/>
  <c r="I56" i="7"/>
  <c r="E57" i="7"/>
  <c r="F56" i="7"/>
  <c r="J63" i="4"/>
  <c r="K62" i="4"/>
  <c r="G63" i="4"/>
  <c r="H62" i="4"/>
  <c r="D63" i="4"/>
  <c r="E62" i="4"/>
  <c r="W47" i="6"/>
  <c r="X47" i="6" s="1"/>
  <c r="FC56" i="1"/>
  <c r="FD55" i="1"/>
  <c r="FI56" i="1"/>
  <c r="FJ55" i="1"/>
  <c r="FF56" i="1"/>
  <c r="FG55" i="1"/>
  <c r="ES54" i="1"/>
  <c r="ET53" i="1"/>
  <c r="EP54" i="1"/>
  <c r="EQ53" i="1"/>
  <c r="EV54" i="1"/>
  <c r="EW53" i="1"/>
  <c r="AA48" i="6"/>
  <c r="U47" i="6"/>
  <c r="J46" i="6"/>
  <c r="K46" i="6" s="1"/>
  <c r="Z49" i="6"/>
  <c r="T48" i="6"/>
  <c r="D47" i="6"/>
  <c r="E47" i="6" s="1"/>
  <c r="T12" i="6"/>
  <c r="O50" i="6"/>
  <c r="Z13" i="6"/>
  <c r="W13" i="6"/>
  <c r="G48" i="6"/>
  <c r="G11" i="6"/>
  <c r="H47" i="6" s="1"/>
  <c r="D12" i="6"/>
  <c r="J13" i="6"/>
  <c r="G45" i="5"/>
  <c r="H45" i="5" s="1"/>
  <c r="L45" i="5"/>
  <c r="M45" i="5" s="1"/>
  <c r="G75" i="5"/>
  <c r="H44" i="5"/>
  <c r="T49" i="5"/>
  <c r="U48" i="5"/>
  <c r="Z50" i="5"/>
  <c r="W48" i="5"/>
  <c r="Z11" i="5"/>
  <c r="AA49" i="5" s="1"/>
  <c r="AA10" i="5"/>
  <c r="N48" i="5"/>
  <c r="O48" i="5" s="1"/>
  <c r="U10" i="5"/>
  <c r="T11" i="5"/>
  <c r="E45" i="5"/>
  <c r="D46" i="5"/>
  <c r="W9" i="5"/>
  <c r="X47" i="5" s="1"/>
  <c r="X8" i="5"/>
  <c r="K46" i="5"/>
  <c r="D9" i="5"/>
  <c r="E8" i="5"/>
  <c r="F46" i="5" s="1"/>
  <c r="G10" i="5"/>
  <c r="H9" i="5"/>
  <c r="I47" i="5" s="1"/>
  <c r="J47" i="5" s="1"/>
  <c r="J11" i="5"/>
  <c r="K10" i="5"/>
  <c r="K58" i="7" l="1"/>
  <c r="L57" i="7"/>
  <c r="H58" i="7"/>
  <c r="I57" i="7"/>
  <c r="E58" i="7"/>
  <c r="F57" i="7"/>
  <c r="J64" i="4"/>
  <c r="K63" i="4"/>
  <c r="G64" i="4"/>
  <c r="H63" i="4"/>
  <c r="D64" i="4"/>
  <c r="E63" i="4"/>
  <c r="W48" i="6"/>
  <c r="X48" i="6" s="1"/>
  <c r="FF57" i="1"/>
  <c r="FG56" i="1"/>
  <c r="FI57" i="1"/>
  <c r="FJ56" i="1"/>
  <c r="FC57" i="1"/>
  <c r="FD56" i="1"/>
  <c r="EV55" i="1"/>
  <c r="EW54" i="1"/>
  <c r="EP55" i="1"/>
  <c r="EQ54" i="1"/>
  <c r="ES55" i="1"/>
  <c r="ET54" i="1"/>
  <c r="AA49" i="6"/>
  <c r="U48" i="6"/>
  <c r="J47" i="6"/>
  <c r="K47" i="6" s="1"/>
  <c r="T49" i="6"/>
  <c r="Z50" i="6"/>
  <c r="Z14" i="6"/>
  <c r="O51" i="6"/>
  <c r="T13" i="6"/>
  <c r="W14" i="6"/>
  <c r="D48" i="6"/>
  <c r="E48" i="6" s="1"/>
  <c r="G49" i="6"/>
  <c r="D13" i="6"/>
  <c r="J14" i="6"/>
  <c r="G12" i="6"/>
  <c r="H48" i="6" s="1"/>
  <c r="G46" i="5"/>
  <c r="H46" i="5" s="1"/>
  <c r="L46" i="5"/>
  <c r="M46" i="5" s="1"/>
  <c r="W49" i="5"/>
  <c r="Z51" i="5"/>
  <c r="U49" i="5"/>
  <c r="T50" i="5"/>
  <c r="K47" i="5"/>
  <c r="X9" i="5"/>
  <c r="W10" i="5"/>
  <c r="X48" i="5" s="1"/>
  <c r="E46" i="5"/>
  <c r="D47" i="5"/>
  <c r="U11" i="5"/>
  <c r="T12" i="5"/>
  <c r="AA11" i="5"/>
  <c r="Z12" i="5"/>
  <c r="AA50" i="5" s="1"/>
  <c r="N49" i="5"/>
  <c r="O49" i="5" s="1"/>
  <c r="J12" i="5"/>
  <c r="K11" i="5"/>
  <c r="H10" i="5"/>
  <c r="I48" i="5" s="1"/>
  <c r="J48" i="5" s="1"/>
  <c r="G11" i="5"/>
  <c r="E9" i="5"/>
  <c r="F47" i="5" s="1"/>
  <c r="D10" i="5"/>
  <c r="K59" i="7" l="1"/>
  <c r="L58" i="7"/>
  <c r="H59" i="7"/>
  <c r="I58" i="7"/>
  <c r="E59" i="7"/>
  <c r="F58" i="7"/>
  <c r="J65" i="4"/>
  <c r="K64" i="4"/>
  <c r="G65" i="4"/>
  <c r="H64" i="4"/>
  <c r="D65" i="4"/>
  <c r="E64" i="4"/>
  <c r="W49" i="6"/>
  <c r="X49" i="6" s="1"/>
  <c r="FC58" i="1"/>
  <c r="FD57" i="1"/>
  <c r="FI58" i="1"/>
  <c r="FJ57" i="1"/>
  <c r="FF58" i="1"/>
  <c r="FG57" i="1"/>
  <c r="ES56" i="1"/>
  <c r="ET55" i="1"/>
  <c r="EP56" i="1"/>
  <c r="EQ55" i="1"/>
  <c r="EV56" i="1"/>
  <c r="EW55" i="1"/>
  <c r="AA50" i="6"/>
  <c r="U49" i="6"/>
  <c r="J48" i="6"/>
  <c r="K48" i="6" s="1"/>
  <c r="Z51" i="6"/>
  <c r="T50" i="6"/>
  <c r="W15" i="6"/>
  <c r="T14" i="6"/>
  <c r="D49" i="6"/>
  <c r="E49" i="6" s="1"/>
  <c r="O52" i="6"/>
  <c r="Z15" i="6"/>
  <c r="G50" i="6"/>
  <c r="G13" i="6"/>
  <c r="H49" i="6" s="1"/>
  <c r="D14" i="6"/>
  <c r="J15" i="6"/>
  <c r="G47" i="5"/>
  <c r="H47" i="5" s="1"/>
  <c r="L47" i="5"/>
  <c r="M47" i="5" s="1"/>
  <c r="W50" i="5"/>
  <c r="U50" i="5"/>
  <c r="T51" i="5"/>
  <c r="Z52" i="5"/>
  <c r="Z13" i="5"/>
  <c r="AA51" i="5" s="1"/>
  <c r="AA12" i="5"/>
  <c r="N50" i="5"/>
  <c r="O50" i="5" s="1"/>
  <c r="U12" i="5"/>
  <c r="T13" i="5"/>
  <c r="D48" i="5"/>
  <c r="E47" i="5"/>
  <c r="W11" i="5"/>
  <c r="X49" i="5" s="1"/>
  <c r="X10" i="5"/>
  <c r="K48" i="5"/>
  <c r="D11" i="5"/>
  <c r="E10" i="5"/>
  <c r="F48" i="5" s="1"/>
  <c r="G12" i="5"/>
  <c r="H11" i="5"/>
  <c r="I49" i="5" s="1"/>
  <c r="J49" i="5" s="1"/>
  <c r="K12" i="5"/>
  <c r="J13" i="5"/>
  <c r="K60" i="7" l="1"/>
  <c r="L59" i="7"/>
  <c r="H60" i="7"/>
  <c r="I59" i="7"/>
  <c r="E60" i="7"/>
  <c r="F59" i="7"/>
  <c r="J66" i="4"/>
  <c r="K65" i="4"/>
  <c r="G66" i="4"/>
  <c r="H65" i="4"/>
  <c r="D66" i="4"/>
  <c r="E65" i="4"/>
  <c r="W50" i="6"/>
  <c r="X50" i="6" s="1"/>
  <c r="FF59" i="1"/>
  <c r="FG58" i="1"/>
  <c r="FI59" i="1"/>
  <c r="FJ58" i="1"/>
  <c r="FC59" i="1"/>
  <c r="FD58" i="1"/>
  <c r="EV57" i="1"/>
  <c r="EW56" i="1"/>
  <c r="EP57" i="1"/>
  <c r="EQ56" i="1"/>
  <c r="ES57" i="1"/>
  <c r="ET56" i="1"/>
  <c r="U50" i="6"/>
  <c r="AA51" i="6"/>
  <c r="J49" i="6"/>
  <c r="K49" i="6" s="1"/>
  <c r="T51" i="6"/>
  <c r="Z52" i="6"/>
  <c r="Z16" i="6"/>
  <c r="O53" i="6"/>
  <c r="T15" i="6"/>
  <c r="W16" i="6"/>
  <c r="D50" i="6"/>
  <c r="E50" i="6" s="1"/>
  <c r="G51" i="6"/>
  <c r="J16" i="6"/>
  <c r="D15" i="6"/>
  <c r="G14" i="6"/>
  <c r="H50" i="6" s="1"/>
  <c r="G48" i="5"/>
  <c r="H48" i="5" s="1"/>
  <c r="L48" i="5"/>
  <c r="M48" i="5" s="1"/>
  <c r="Z53" i="5"/>
  <c r="U51" i="5"/>
  <c r="T52" i="5"/>
  <c r="W51" i="5"/>
  <c r="X11" i="5"/>
  <c r="W12" i="5"/>
  <c r="X50" i="5" s="1"/>
  <c r="E48" i="5"/>
  <c r="D49" i="5"/>
  <c r="K49" i="5"/>
  <c r="T14" i="5"/>
  <c r="U13" i="5"/>
  <c r="Z14" i="5"/>
  <c r="AA52" i="5" s="1"/>
  <c r="AA13" i="5"/>
  <c r="N51" i="5"/>
  <c r="O51" i="5" s="1"/>
  <c r="J14" i="5"/>
  <c r="K13" i="5"/>
  <c r="H12" i="5"/>
  <c r="I50" i="5" s="1"/>
  <c r="J50" i="5" s="1"/>
  <c r="G13" i="5"/>
  <c r="E11" i="5"/>
  <c r="F49" i="5" s="1"/>
  <c r="D12" i="5"/>
  <c r="K61" i="7" l="1"/>
  <c r="L60" i="7"/>
  <c r="H61" i="7"/>
  <c r="I61" i="7" s="1"/>
  <c r="I60" i="7"/>
  <c r="E61" i="7"/>
  <c r="F60" i="7"/>
  <c r="D71" i="1"/>
  <c r="J67" i="4"/>
  <c r="K66" i="4"/>
  <c r="G67" i="4"/>
  <c r="H66" i="4"/>
  <c r="D67" i="4"/>
  <c r="E66" i="4"/>
  <c r="W51" i="6"/>
  <c r="X51" i="6" s="1"/>
  <c r="FC60" i="1"/>
  <c r="FD59" i="1"/>
  <c r="FI60" i="1"/>
  <c r="FJ59" i="1"/>
  <c r="FF60" i="1"/>
  <c r="FG59" i="1"/>
  <c r="ES58" i="1"/>
  <c r="ET57" i="1"/>
  <c r="EP58" i="1"/>
  <c r="EQ57" i="1"/>
  <c r="EV58" i="1"/>
  <c r="EW57" i="1"/>
  <c r="AA52" i="6"/>
  <c r="U51" i="6"/>
  <c r="J50" i="6"/>
  <c r="K50" i="6" s="1"/>
  <c r="Z53" i="6"/>
  <c r="T52" i="6"/>
  <c r="D51" i="6"/>
  <c r="E51" i="6" s="1"/>
  <c r="W17" i="6"/>
  <c r="T16" i="6"/>
  <c r="O54" i="6"/>
  <c r="Z17" i="6"/>
  <c r="G52" i="6"/>
  <c r="G15" i="6"/>
  <c r="H51" i="6" s="1"/>
  <c r="D16" i="6"/>
  <c r="J17" i="6"/>
  <c r="G49" i="5"/>
  <c r="H49" i="5" s="1"/>
  <c r="L49" i="5"/>
  <c r="M49" i="5" s="1"/>
  <c r="W52" i="5"/>
  <c r="T53" i="5"/>
  <c r="U52" i="5"/>
  <c r="Z54" i="5"/>
  <c r="K50" i="5"/>
  <c r="D50" i="5"/>
  <c r="E49" i="5"/>
  <c r="W13" i="5"/>
  <c r="X51" i="5" s="1"/>
  <c r="X12" i="5"/>
  <c r="Z15" i="5"/>
  <c r="AA53" i="5" s="1"/>
  <c r="AA14" i="5"/>
  <c r="N52" i="5"/>
  <c r="O52" i="5" s="1"/>
  <c r="U14" i="5"/>
  <c r="T15" i="5"/>
  <c r="E12" i="5"/>
  <c r="F50" i="5" s="1"/>
  <c r="D13" i="5"/>
  <c r="G14" i="5"/>
  <c r="H13" i="5"/>
  <c r="I51" i="5" s="1"/>
  <c r="J51" i="5" s="1"/>
  <c r="J15" i="5"/>
  <c r="K14" i="5"/>
  <c r="K62" i="7" l="1"/>
  <c r="L61" i="7"/>
  <c r="H62" i="7"/>
  <c r="E62" i="7"/>
  <c r="F61" i="7"/>
  <c r="D72" i="1"/>
  <c r="J68" i="4"/>
  <c r="K67" i="4"/>
  <c r="G68" i="4"/>
  <c r="H67" i="4"/>
  <c r="D68" i="4"/>
  <c r="E67" i="4"/>
  <c r="W52" i="6"/>
  <c r="X52" i="6" s="1"/>
  <c r="FF61" i="1"/>
  <c r="FG60" i="1"/>
  <c r="FI61" i="1"/>
  <c r="FJ60" i="1"/>
  <c r="FC61" i="1"/>
  <c r="FD60" i="1"/>
  <c r="EV59" i="1"/>
  <c r="EW58" i="1"/>
  <c r="EP59" i="1"/>
  <c r="EQ58" i="1"/>
  <c r="ES59" i="1"/>
  <c r="ET58" i="1"/>
  <c r="AA53" i="6"/>
  <c r="U52" i="6"/>
  <c r="J51" i="6"/>
  <c r="K51" i="6" s="1"/>
  <c r="T53" i="6"/>
  <c r="Z54" i="6"/>
  <c r="Z18" i="6"/>
  <c r="O55" i="6"/>
  <c r="T17" i="6"/>
  <c r="W18" i="6"/>
  <c r="D52" i="6"/>
  <c r="E52" i="6" s="1"/>
  <c r="G53" i="6"/>
  <c r="D17" i="6"/>
  <c r="J18" i="6"/>
  <c r="G16" i="6"/>
  <c r="H52" i="6" s="1"/>
  <c r="G50" i="5"/>
  <c r="H50" i="5" s="1"/>
  <c r="L50" i="5"/>
  <c r="M50" i="5" s="1"/>
  <c r="Z55" i="5"/>
  <c r="U53" i="5"/>
  <c r="T54" i="5"/>
  <c r="W53" i="5"/>
  <c r="K51" i="5"/>
  <c r="U15" i="5"/>
  <c r="T16" i="5"/>
  <c r="AA15" i="5"/>
  <c r="Z16" i="5"/>
  <c r="AA54" i="5" s="1"/>
  <c r="N53" i="5"/>
  <c r="O53" i="5" s="1"/>
  <c r="X13" i="5"/>
  <c r="W14" i="5"/>
  <c r="X52" i="5" s="1"/>
  <c r="E50" i="5"/>
  <c r="D51" i="5"/>
  <c r="E13" i="5"/>
  <c r="F51" i="5" s="1"/>
  <c r="D14" i="5"/>
  <c r="J16" i="5"/>
  <c r="K15" i="5"/>
  <c r="H14" i="5"/>
  <c r="I52" i="5" s="1"/>
  <c r="J52" i="5" s="1"/>
  <c r="G15" i="5"/>
  <c r="L62" i="7" l="1"/>
  <c r="K63" i="7"/>
  <c r="I62" i="7"/>
  <c r="H63" i="7"/>
  <c r="F62" i="7"/>
  <c r="E63" i="7"/>
  <c r="J69" i="4"/>
  <c r="K68" i="4"/>
  <c r="G69" i="4"/>
  <c r="H68" i="4"/>
  <c r="D69" i="4"/>
  <c r="E68" i="4"/>
  <c r="W53" i="6"/>
  <c r="X53" i="6" s="1"/>
  <c r="FC62" i="1"/>
  <c r="FD61" i="1"/>
  <c r="FI62" i="1"/>
  <c r="FJ61" i="1"/>
  <c r="FF62" i="1"/>
  <c r="FG61" i="1"/>
  <c r="ES60" i="1"/>
  <c r="ET59" i="1"/>
  <c r="EP60" i="1"/>
  <c r="EQ59" i="1"/>
  <c r="EV60" i="1"/>
  <c r="EW59" i="1"/>
  <c r="AA54" i="6"/>
  <c r="U53" i="6"/>
  <c r="J52" i="6"/>
  <c r="K52" i="6" s="1"/>
  <c r="T54" i="6"/>
  <c r="Z55" i="6"/>
  <c r="W19" i="6"/>
  <c r="T18" i="6"/>
  <c r="D53" i="6"/>
  <c r="E53" i="6" s="1"/>
  <c r="Z19" i="6"/>
  <c r="O56" i="6"/>
  <c r="G54" i="6"/>
  <c r="G17" i="6"/>
  <c r="H53" i="6" s="1"/>
  <c r="D18" i="6"/>
  <c r="J19" i="6"/>
  <c r="G51" i="5"/>
  <c r="H51" i="5" s="1"/>
  <c r="L51" i="5"/>
  <c r="M51" i="5" s="1"/>
  <c r="W54" i="5"/>
  <c r="U54" i="5"/>
  <c r="T55" i="5"/>
  <c r="Z56" i="5"/>
  <c r="Z17" i="5"/>
  <c r="AA55" i="5" s="1"/>
  <c r="AA16" i="5"/>
  <c r="N54" i="5"/>
  <c r="O54" i="5" s="1"/>
  <c r="U16" i="5"/>
  <c r="T17" i="5"/>
  <c r="K52" i="5"/>
  <c r="D52" i="5"/>
  <c r="E51" i="5"/>
  <c r="W15" i="5"/>
  <c r="X53" i="5" s="1"/>
  <c r="X14" i="5"/>
  <c r="G16" i="5"/>
  <c r="H15" i="5"/>
  <c r="I53" i="5" s="1"/>
  <c r="J53" i="5" s="1"/>
  <c r="D15" i="5"/>
  <c r="E14" i="5"/>
  <c r="F52" i="5" s="1"/>
  <c r="J17" i="5"/>
  <c r="K16" i="5"/>
  <c r="K64" i="7" l="1"/>
  <c r="L63" i="7"/>
  <c r="H64" i="7"/>
  <c r="I63" i="7"/>
  <c r="E64" i="7"/>
  <c r="F63" i="7"/>
  <c r="J70" i="4"/>
  <c r="K69" i="4"/>
  <c r="G70" i="4"/>
  <c r="H69" i="4"/>
  <c r="D70" i="4"/>
  <c r="E69" i="4"/>
  <c r="W54" i="6"/>
  <c r="X54" i="6" s="1"/>
  <c r="FF63" i="1"/>
  <c r="FG62" i="1"/>
  <c r="FI63" i="1"/>
  <c r="FJ62" i="1"/>
  <c r="FC63" i="1"/>
  <c r="FD62" i="1"/>
  <c r="EV61" i="1"/>
  <c r="EW60" i="1"/>
  <c r="EP61" i="1"/>
  <c r="EQ60" i="1"/>
  <c r="ES61" i="1"/>
  <c r="ET60" i="1"/>
  <c r="U54" i="6"/>
  <c r="AA55" i="6"/>
  <c r="J53" i="6"/>
  <c r="K53" i="6" s="1"/>
  <c r="T55" i="6"/>
  <c r="Z56" i="6"/>
  <c r="T19" i="6"/>
  <c r="W20" i="6"/>
  <c r="Z20" i="6"/>
  <c r="O57" i="6"/>
  <c r="D54" i="6"/>
  <c r="E54" i="6" s="1"/>
  <c r="G55" i="6"/>
  <c r="D19" i="6"/>
  <c r="J20" i="6"/>
  <c r="G18" i="6"/>
  <c r="H54" i="6" s="1"/>
  <c r="G52" i="5"/>
  <c r="H52" i="5" s="1"/>
  <c r="L52" i="5"/>
  <c r="M52" i="5" s="1"/>
  <c r="U55" i="5"/>
  <c r="T56" i="5"/>
  <c r="Z57" i="5"/>
  <c r="W55" i="5"/>
  <c r="X15" i="5"/>
  <c r="W16" i="5"/>
  <c r="X54" i="5" s="1"/>
  <c r="E52" i="5"/>
  <c r="D53" i="5"/>
  <c r="K53" i="5"/>
  <c r="U17" i="5"/>
  <c r="T18" i="5"/>
  <c r="Z18" i="5"/>
  <c r="AA56" i="5" s="1"/>
  <c r="AA17" i="5"/>
  <c r="N55" i="5"/>
  <c r="O55" i="5" s="1"/>
  <c r="J18" i="5"/>
  <c r="K17" i="5"/>
  <c r="E15" i="5"/>
  <c r="F53" i="5" s="1"/>
  <c r="D16" i="5"/>
  <c r="H16" i="5"/>
  <c r="I54" i="5" s="1"/>
  <c r="J54" i="5" s="1"/>
  <c r="G17" i="5"/>
  <c r="K65" i="7" l="1"/>
  <c r="L64" i="7"/>
  <c r="H65" i="7"/>
  <c r="I64" i="7"/>
  <c r="E65" i="7"/>
  <c r="F64" i="7"/>
  <c r="J71" i="4"/>
  <c r="K70" i="4"/>
  <c r="G71" i="4"/>
  <c r="H70" i="4"/>
  <c r="D71" i="4"/>
  <c r="E70" i="4"/>
  <c r="W55" i="6"/>
  <c r="X55" i="6" s="1"/>
  <c r="FC64" i="1"/>
  <c r="FD63" i="1"/>
  <c r="FI64" i="1"/>
  <c r="FJ63" i="1"/>
  <c r="FF64" i="1"/>
  <c r="FG63" i="1"/>
  <c r="ES62" i="1"/>
  <c r="ET61" i="1"/>
  <c r="EP62" i="1"/>
  <c r="EQ61" i="1"/>
  <c r="EV62" i="1"/>
  <c r="EW61" i="1"/>
  <c r="U55" i="6"/>
  <c r="AA56" i="6"/>
  <c r="J54" i="6"/>
  <c r="K54" i="6" s="1"/>
  <c r="Z57" i="6"/>
  <c r="T56" i="6"/>
  <c r="D55" i="6"/>
  <c r="E55" i="6" s="1"/>
  <c r="T20" i="6"/>
  <c r="Z21" i="6"/>
  <c r="O58" i="6"/>
  <c r="W21" i="6"/>
  <c r="G56" i="6"/>
  <c r="G19" i="6"/>
  <c r="H55" i="6" s="1"/>
  <c r="J21" i="6"/>
  <c r="D20" i="6"/>
  <c r="G53" i="5"/>
  <c r="H53" i="5" s="1"/>
  <c r="L53" i="5"/>
  <c r="M53" i="5" s="1"/>
  <c r="W56" i="5"/>
  <c r="U56" i="5"/>
  <c r="T57" i="5"/>
  <c r="Z58" i="5"/>
  <c r="T19" i="5"/>
  <c r="U18" i="5"/>
  <c r="K54" i="5"/>
  <c r="D54" i="5"/>
  <c r="E53" i="5"/>
  <c r="W17" i="5"/>
  <c r="X55" i="5" s="1"/>
  <c r="X16" i="5"/>
  <c r="Z19" i="5"/>
  <c r="AA57" i="5" s="1"/>
  <c r="AA18" i="5"/>
  <c r="N56" i="5"/>
  <c r="O56" i="5" s="1"/>
  <c r="H17" i="5"/>
  <c r="I55" i="5" s="1"/>
  <c r="J55" i="5" s="1"/>
  <c r="G18" i="5"/>
  <c r="D17" i="5"/>
  <c r="E16" i="5"/>
  <c r="F54" i="5" s="1"/>
  <c r="J19" i="5"/>
  <c r="K18" i="5"/>
  <c r="K66" i="7" l="1"/>
  <c r="L65" i="7"/>
  <c r="H66" i="7"/>
  <c r="I65" i="7"/>
  <c r="E66" i="7"/>
  <c r="F65" i="7"/>
  <c r="J72" i="4"/>
  <c r="K71" i="4"/>
  <c r="G72" i="4"/>
  <c r="H71" i="4"/>
  <c r="D72" i="4"/>
  <c r="E71" i="4"/>
  <c r="W56" i="6"/>
  <c r="X56" i="6" s="1"/>
  <c r="FF65" i="1"/>
  <c r="FG64" i="1"/>
  <c r="FI65" i="1"/>
  <c r="FJ64" i="1"/>
  <c r="FC65" i="1"/>
  <c r="FD64" i="1"/>
  <c r="EV63" i="1"/>
  <c r="EW62" i="1"/>
  <c r="EP63" i="1"/>
  <c r="EQ62" i="1"/>
  <c r="ES63" i="1"/>
  <c r="ET62" i="1"/>
  <c r="AA57" i="6"/>
  <c r="U56" i="6"/>
  <c r="J55" i="6"/>
  <c r="K55" i="6" s="1"/>
  <c r="T57" i="6"/>
  <c r="Z58" i="6"/>
  <c r="T21" i="6"/>
  <c r="D56" i="6"/>
  <c r="E56" i="6" s="1"/>
  <c r="W22" i="6"/>
  <c r="Z22" i="6"/>
  <c r="O59" i="6"/>
  <c r="G57" i="6"/>
  <c r="D21" i="6"/>
  <c r="J22" i="6"/>
  <c r="G20" i="6"/>
  <c r="H56" i="6" s="1"/>
  <c r="G54" i="5"/>
  <c r="H54" i="5" s="1"/>
  <c r="L54" i="5"/>
  <c r="M54" i="5" s="1"/>
  <c r="T58" i="5"/>
  <c r="U57" i="5"/>
  <c r="Z59" i="5"/>
  <c r="W57" i="5"/>
  <c r="K55" i="5"/>
  <c r="Z20" i="5"/>
  <c r="AA58" i="5" s="1"/>
  <c r="AA19" i="5"/>
  <c r="N57" i="5"/>
  <c r="O57" i="5" s="1"/>
  <c r="X17" i="5"/>
  <c r="W18" i="5"/>
  <c r="X56" i="5" s="1"/>
  <c r="E54" i="5"/>
  <c r="D55" i="5"/>
  <c r="U19" i="5"/>
  <c r="T20" i="5"/>
  <c r="G19" i="5"/>
  <c r="H18" i="5"/>
  <c r="I56" i="5" s="1"/>
  <c r="J56" i="5" s="1"/>
  <c r="K19" i="5"/>
  <c r="J20" i="5"/>
  <c r="E17" i="5"/>
  <c r="F55" i="5" s="1"/>
  <c r="D18" i="5"/>
  <c r="K67" i="7" l="1"/>
  <c r="L66" i="7"/>
  <c r="H67" i="7"/>
  <c r="I66" i="7"/>
  <c r="E67" i="7"/>
  <c r="F66" i="7"/>
  <c r="J73" i="4"/>
  <c r="K72" i="4"/>
  <c r="G73" i="4"/>
  <c r="H72" i="4"/>
  <c r="D73" i="4"/>
  <c r="E72" i="4"/>
  <c r="W57" i="6"/>
  <c r="X57" i="6" s="1"/>
  <c r="FC66" i="1"/>
  <c r="FD65" i="1"/>
  <c r="FI66" i="1"/>
  <c r="FJ65" i="1"/>
  <c r="FF66" i="1"/>
  <c r="FG65" i="1"/>
  <c r="ES64" i="1"/>
  <c r="ET63" i="1"/>
  <c r="EP64" i="1"/>
  <c r="EQ63" i="1"/>
  <c r="EV64" i="1"/>
  <c r="EW63" i="1"/>
  <c r="AA58" i="6"/>
  <c r="U57" i="6"/>
  <c r="J56" i="6"/>
  <c r="K56" i="6" s="1"/>
  <c r="T58" i="6"/>
  <c r="Z59" i="6"/>
  <c r="Z23" i="6"/>
  <c r="O60" i="6"/>
  <c r="W23" i="6"/>
  <c r="D57" i="6"/>
  <c r="E57" i="6" s="1"/>
  <c r="T22" i="6"/>
  <c r="G58" i="6"/>
  <c r="D22" i="6"/>
  <c r="G21" i="6"/>
  <c r="H57" i="6" s="1"/>
  <c r="J23" i="6"/>
  <c r="G55" i="5"/>
  <c r="H55" i="5" s="1"/>
  <c r="L55" i="5"/>
  <c r="M55" i="5" s="1"/>
  <c r="W58" i="5"/>
  <c r="Z60" i="5"/>
  <c r="U58" i="5"/>
  <c r="T59" i="5"/>
  <c r="K56" i="5"/>
  <c r="U20" i="5"/>
  <c r="T21" i="5"/>
  <c r="D56" i="5"/>
  <c r="E55" i="5"/>
  <c r="X18" i="5"/>
  <c r="W19" i="5"/>
  <c r="X57" i="5" s="1"/>
  <c r="AA20" i="5"/>
  <c r="Z21" i="5"/>
  <c r="AA59" i="5" s="1"/>
  <c r="N58" i="5"/>
  <c r="O58" i="5" s="1"/>
  <c r="E18" i="5"/>
  <c r="F56" i="5" s="1"/>
  <c r="D19" i="5"/>
  <c r="J21" i="5"/>
  <c r="K20" i="5"/>
  <c r="H19" i="5"/>
  <c r="I57" i="5" s="1"/>
  <c r="J57" i="5" s="1"/>
  <c r="G20" i="5"/>
  <c r="K68" i="7" l="1"/>
  <c r="L67" i="7"/>
  <c r="H68" i="7"/>
  <c r="I67" i="7"/>
  <c r="E68" i="7"/>
  <c r="F67" i="7"/>
  <c r="J74" i="4"/>
  <c r="J75" i="4" s="1"/>
  <c r="K73" i="4"/>
  <c r="G74" i="4"/>
  <c r="G75" i="4" s="1"/>
  <c r="H73" i="4"/>
  <c r="D74" i="4"/>
  <c r="D75" i="4" s="1"/>
  <c r="E73" i="4"/>
  <c r="W58" i="6"/>
  <c r="X58" i="6" s="1"/>
  <c r="FF67" i="1"/>
  <c r="FG66" i="1"/>
  <c r="FI67" i="1"/>
  <c r="FJ66" i="1"/>
  <c r="FC67" i="1"/>
  <c r="FD66" i="1"/>
  <c r="EV65" i="1"/>
  <c r="EW64" i="1"/>
  <c r="EP65" i="1"/>
  <c r="EQ64" i="1"/>
  <c r="ES65" i="1"/>
  <c r="ET64" i="1"/>
  <c r="AA59" i="6"/>
  <c r="U58" i="6"/>
  <c r="J57" i="6"/>
  <c r="K57" i="6" s="1"/>
  <c r="T59" i="6"/>
  <c r="Z60" i="6"/>
  <c r="D58" i="6"/>
  <c r="E58" i="6" s="1"/>
  <c r="T23" i="6"/>
  <c r="W24" i="6"/>
  <c r="Z24" i="6"/>
  <c r="O61" i="6"/>
  <c r="G59" i="6"/>
  <c r="G22" i="6"/>
  <c r="H58" i="6" s="1"/>
  <c r="D23" i="6"/>
  <c r="J24" i="6"/>
  <c r="G56" i="5"/>
  <c r="H56" i="5" s="1"/>
  <c r="L56" i="5"/>
  <c r="M56" i="5" s="1"/>
  <c r="U59" i="5"/>
  <c r="T60" i="5"/>
  <c r="Z61" i="5"/>
  <c r="W59" i="5"/>
  <c r="Z22" i="5"/>
  <c r="AA60" i="5" s="1"/>
  <c r="AA21" i="5"/>
  <c r="N59" i="5"/>
  <c r="O59" i="5" s="1"/>
  <c r="W20" i="5"/>
  <c r="X58" i="5" s="1"/>
  <c r="X19" i="5"/>
  <c r="U21" i="5"/>
  <c r="T22" i="5"/>
  <c r="K57" i="5"/>
  <c r="E56" i="5"/>
  <c r="D57" i="5"/>
  <c r="G21" i="5"/>
  <c r="H20" i="5"/>
  <c r="I58" i="5" s="1"/>
  <c r="J58" i="5" s="1"/>
  <c r="E19" i="5"/>
  <c r="F57" i="5" s="1"/>
  <c r="D20" i="5"/>
  <c r="J22" i="5"/>
  <c r="K21" i="5"/>
  <c r="K69" i="7" l="1"/>
  <c r="L68" i="7"/>
  <c r="H69" i="7"/>
  <c r="I68" i="7"/>
  <c r="E69" i="7"/>
  <c r="F68" i="7"/>
  <c r="K75" i="4"/>
  <c r="J76" i="4"/>
  <c r="H75" i="4"/>
  <c r="G76" i="4"/>
  <c r="D76" i="4"/>
  <c r="E75" i="4"/>
  <c r="K74" i="4"/>
  <c r="H74" i="4"/>
  <c r="E74" i="4"/>
  <c r="W59" i="6"/>
  <c r="X59" i="6" s="1"/>
  <c r="FC68" i="1"/>
  <c r="FD67" i="1"/>
  <c r="FI68" i="1"/>
  <c r="FJ67" i="1"/>
  <c r="FF68" i="1"/>
  <c r="FG67" i="1"/>
  <c r="ES66" i="1"/>
  <c r="ET65" i="1"/>
  <c r="EP66" i="1"/>
  <c r="EQ65" i="1"/>
  <c r="EV66" i="1"/>
  <c r="EW65" i="1"/>
  <c r="U59" i="6"/>
  <c r="AA60" i="6"/>
  <c r="J58" i="6"/>
  <c r="K58" i="6" s="1"/>
  <c r="Z61" i="6"/>
  <c r="T60" i="6"/>
  <c r="Z25" i="6"/>
  <c r="O62" i="6"/>
  <c r="W25" i="6"/>
  <c r="T24" i="6"/>
  <c r="D59" i="6"/>
  <c r="E59" i="6" s="1"/>
  <c r="G60" i="6"/>
  <c r="J25" i="6"/>
  <c r="D24" i="6"/>
  <c r="G23" i="6"/>
  <c r="H59" i="6" s="1"/>
  <c r="G57" i="5"/>
  <c r="H57" i="5" s="1"/>
  <c r="L57" i="5"/>
  <c r="M57" i="5" s="1"/>
  <c r="U60" i="5"/>
  <c r="T61" i="5"/>
  <c r="W60" i="5"/>
  <c r="Z62" i="5"/>
  <c r="X20" i="5"/>
  <c r="W21" i="5"/>
  <c r="X59" i="5" s="1"/>
  <c r="D58" i="5"/>
  <c r="E57" i="5"/>
  <c r="K58" i="5"/>
  <c r="T23" i="5"/>
  <c r="U22" i="5"/>
  <c r="Z23" i="5"/>
  <c r="AA61" i="5" s="1"/>
  <c r="AA22" i="5"/>
  <c r="N60" i="5"/>
  <c r="O60" i="5" s="1"/>
  <c r="E20" i="5"/>
  <c r="F58" i="5" s="1"/>
  <c r="D21" i="5"/>
  <c r="J23" i="5"/>
  <c r="K22" i="5"/>
  <c r="H21" i="5"/>
  <c r="I59" i="5" s="1"/>
  <c r="J59" i="5" s="1"/>
  <c r="G22" i="5"/>
  <c r="K70" i="7" l="1"/>
  <c r="L69" i="7"/>
  <c r="H70" i="7"/>
  <c r="I69" i="7"/>
  <c r="E70" i="7"/>
  <c r="F69" i="7"/>
  <c r="K76" i="4"/>
  <c r="H76" i="4"/>
  <c r="E76" i="4"/>
  <c r="W60" i="6"/>
  <c r="X60" i="6" s="1"/>
  <c r="FF69" i="1"/>
  <c r="FG68" i="1"/>
  <c r="FI69" i="1"/>
  <c r="FJ68" i="1"/>
  <c r="FC69" i="1"/>
  <c r="FD68" i="1"/>
  <c r="EV67" i="1"/>
  <c r="EW66" i="1"/>
  <c r="EP67" i="1"/>
  <c r="EQ66" i="1"/>
  <c r="ES67" i="1"/>
  <c r="ET66" i="1"/>
  <c r="AA61" i="6"/>
  <c r="U60" i="6"/>
  <c r="J59" i="6"/>
  <c r="K59" i="6" s="1"/>
  <c r="T61" i="6"/>
  <c r="Z62" i="6"/>
  <c r="D60" i="6"/>
  <c r="E60" i="6" s="1"/>
  <c r="T25" i="6"/>
  <c r="W26" i="6"/>
  <c r="Z26" i="6"/>
  <c r="O63" i="6"/>
  <c r="G61" i="6"/>
  <c r="G24" i="6"/>
  <c r="H60" i="6" s="1"/>
  <c r="D25" i="6"/>
  <c r="J26" i="6"/>
  <c r="G58" i="5"/>
  <c r="H58" i="5" s="1"/>
  <c r="L58" i="5"/>
  <c r="M58" i="5" s="1"/>
  <c r="W61" i="5"/>
  <c r="T62" i="5"/>
  <c r="U61" i="5"/>
  <c r="Z63" i="5"/>
  <c r="X21" i="5"/>
  <c r="W22" i="5"/>
  <c r="X60" i="5" s="1"/>
  <c r="Z24" i="5"/>
  <c r="AA62" i="5" s="1"/>
  <c r="AA23" i="5"/>
  <c r="N61" i="5"/>
  <c r="O61" i="5" s="1"/>
  <c r="U23" i="5"/>
  <c r="T24" i="5"/>
  <c r="K59" i="5"/>
  <c r="D59" i="5"/>
  <c r="E58" i="5"/>
  <c r="G23" i="5"/>
  <c r="H22" i="5"/>
  <c r="I60" i="5" s="1"/>
  <c r="J60" i="5" s="1"/>
  <c r="D22" i="5"/>
  <c r="E21" i="5"/>
  <c r="F59" i="5" s="1"/>
  <c r="K23" i="5"/>
  <c r="J24" i="5"/>
  <c r="J77" i="4" l="1"/>
  <c r="G77" i="4"/>
  <c r="D77" i="4"/>
  <c r="K71" i="7"/>
  <c r="L70" i="7"/>
  <c r="H71" i="7"/>
  <c r="I70" i="7"/>
  <c r="E71" i="7"/>
  <c r="F70" i="7"/>
  <c r="W61" i="6"/>
  <c r="X61" i="6" s="1"/>
  <c r="FC70" i="1"/>
  <c r="FD69" i="1"/>
  <c r="FI70" i="1"/>
  <c r="FJ69" i="1"/>
  <c r="FF70" i="1"/>
  <c r="FG69" i="1"/>
  <c r="ES68" i="1"/>
  <c r="ET67" i="1"/>
  <c r="EP68" i="1"/>
  <c r="EQ67" i="1"/>
  <c r="EV68" i="1"/>
  <c r="EW67" i="1"/>
  <c r="AA62" i="6"/>
  <c r="U61" i="6"/>
  <c r="J60" i="6"/>
  <c r="K60" i="6" s="1"/>
  <c r="T62" i="6"/>
  <c r="Z63" i="6"/>
  <c r="Z27" i="6"/>
  <c r="O64" i="6"/>
  <c r="W27" i="6"/>
  <c r="T26" i="6"/>
  <c r="D61" i="6"/>
  <c r="E61" i="6" s="1"/>
  <c r="G62" i="6"/>
  <c r="D26" i="6"/>
  <c r="J27" i="6"/>
  <c r="G25" i="6"/>
  <c r="H61" i="6" s="1"/>
  <c r="G59" i="5"/>
  <c r="H59" i="5" s="1"/>
  <c r="L59" i="5"/>
  <c r="M59" i="5" s="1"/>
  <c r="Z64" i="5"/>
  <c r="U62" i="5"/>
  <c r="T63" i="5"/>
  <c r="W62" i="5"/>
  <c r="D60" i="5"/>
  <c r="E59" i="5"/>
  <c r="X22" i="5"/>
  <c r="W23" i="5"/>
  <c r="X61" i="5" s="1"/>
  <c r="K60" i="5"/>
  <c r="U24" i="5"/>
  <c r="T25" i="5"/>
  <c r="AA24" i="5"/>
  <c r="Z25" i="5"/>
  <c r="AA63" i="5" s="1"/>
  <c r="N62" i="5"/>
  <c r="O62" i="5" s="1"/>
  <c r="J25" i="5"/>
  <c r="K24" i="5"/>
  <c r="E22" i="5"/>
  <c r="F60" i="5" s="1"/>
  <c r="D23" i="5"/>
  <c r="H23" i="5"/>
  <c r="I61" i="5" s="1"/>
  <c r="J61" i="5" s="1"/>
  <c r="G24" i="5"/>
  <c r="K72" i="7" l="1"/>
  <c r="H72" i="7"/>
  <c r="E72" i="7"/>
  <c r="F71" i="7"/>
  <c r="I71" i="7"/>
  <c r="L71" i="7"/>
  <c r="FI71" i="1"/>
  <c r="FJ71" i="1" s="1"/>
  <c r="FF71" i="1"/>
  <c r="FG71" i="1" s="1"/>
  <c r="FC71" i="1"/>
  <c r="FC72" i="1" s="1"/>
  <c r="W62" i="6"/>
  <c r="X62" i="6" s="1"/>
  <c r="FG70" i="1"/>
  <c r="FJ70" i="1"/>
  <c r="FD70" i="1"/>
  <c r="EV69" i="1"/>
  <c r="EW68" i="1"/>
  <c r="EP69" i="1"/>
  <c r="EQ68" i="1"/>
  <c r="ES69" i="1"/>
  <c r="ET68" i="1"/>
  <c r="AA63" i="6"/>
  <c r="U62" i="6"/>
  <c r="J61" i="6"/>
  <c r="K61" i="6" s="1"/>
  <c r="T63" i="6"/>
  <c r="Z64" i="6"/>
  <c r="D62" i="6"/>
  <c r="E62" i="6" s="1"/>
  <c r="T27" i="6"/>
  <c r="W28" i="6"/>
  <c r="Z28" i="6"/>
  <c r="O65" i="6"/>
  <c r="G63" i="6"/>
  <c r="G26" i="6"/>
  <c r="H62" i="6" s="1"/>
  <c r="D27" i="6"/>
  <c r="J28" i="6"/>
  <c r="G60" i="5"/>
  <c r="H60" i="5" s="1"/>
  <c r="L60" i="5"/>
  <c r="M60" i="5" s="1"/>
  <c r="W63" i="5"/>
  <c r="U63" i="5"/>
  <c r="T64" i="5"/>
  <c r="Z65" i="5"/>
  <c r="Z26" i="5"/>
  <c r="AA64" i="5" s="1"/>
  <c r="AA25" i="5"/>
  <c r="N63" i="5"/>
  <c r="O63" i="5" s="1"/>
  <c r="U25" i="5"/>
  <c r="T26" i="5"/>
  <c r="K61" i="5"/>
  <c r="W24" i="5"/>
  <c r="X62" i="5" s="1"/>
  <c r="X23" i="5"/>
  <c r="E60" i="5"/>
  <c r="D61" i="5"/>
  <c r="G25" i="5"/>
  <c r="H24" i="5"/>
  <c r="I62" i="5" s="1"/>
  <c r="J62" i="5" s="1"/>
  <c r="E23" i="5"/>
  <c r="F61" i="5" s="1"/>
  <c r="D24" i="5"/>
  <c r="J26" i="5"/>
  <c r="K25" i="5"/>
  <c r="FI72" i="1" l="1"/>
  <c r="FF72" i="1"/>
  <c r="FD71" i="1"/>
  <c r="FD72" i="1"/>
  <c r="W63" i="6"/>
  <c r="X63" i="6" s="1"/>
  <c r="ES70" i="1"/>
  <c r="ET69" i="1"/>
  <c r="EP70" i="1"/>
  <c r="EQ69" i="1"/>
  <c r="EV70" i="1"/>
  <c r="EW69" i="1"/>
  <c r="U63" i="6"/>
  <c r="AA64" i="6"/>
  <c r="J62" i="6"/>
  <c r="K62" i="6" s="1"/>
  <c r="Z65" i="6"/>
  <c r="T64" i="6"/>
  <c r="D63" i="6"/>
  <c r="E63" i="6" s="1"/>
  <c r="Z29" i="6"/>
  <c r="O66" i="6"/>
  <c r="W29" i="6"/>
  <c r="T28" i="6"/>
  <c r="G64" i="6"/>
  <c r="J29" i="6"/>
  <c r="D28" i="6"/>
  <c r="G27" i="6"/>
  <c r="H63" i="6" s="1"/>
  <c r="G61" i="5"/>
  <c r="H61" i="5" s="1"/>
  <c r="L61" i="5"/>
  <c r="M61" i="5" s="1"/>
  <c r="U64" i="5"/>
  <c r="T65" i="5"/>
  <c r="Z66" i="5"/>
  <c r="W64" i="5"/>
  <c r="X24" i="5"/>
  <c r="W25" i="5"/>
  <c r="X63" i="5" s="1"/>
  <c r="D62" i="5"/>
  <c r="E61" i="5"/>
  <c r="K62" i="5"/>
  <c r="T27" i="5"/>
  <c r="U26" i="5"/>
  <c r="Z27" i="5"/>
  <c r="AA65" i="5" s="1"/>
  <c r="AA26" i="5"/>
  <c r="N64" i="5"/>
  <c r="O64" i="5" s="1"/>
  <c r="E24" i="5"/>
  <c r="F62" i="5" s="1"/>
  <c r="D25" i="5"/>
  <c r="J27" i="5"/>
  <c r="K26" i="5"/>
  <c r="H25" i="5"/>
  <c r="I63" i="5" s="1"/>
  <c r="J63" i="5" s="1"/>
  <c r="G26" i="5"/>
  <c r="FJ72" i="1" l="1"/>
  <c r="FI73" i="1"/>
  <c r="FF73" i="1"/>
  <c r="FG72" i="1"/>
  <c r="FC73" i="1"/>
  <c r="EV71" i="1"/>
  <c r="EV72" i="1" s="1"/>
  <c r="ES71" i="1"/>
  <c r="ES72" i="1" s="1"/>
  <c r="EP71" i="1"/>
  <c r="EP72" i="1" s="1"/>
  <c r="W64" i="6"/>
  <c r="X64" i="6" s="1"/>
  <c r="EW70" i="1"/>
  <c r="EQ70" i="1"/>
  <c r="ET70" i="1"/>
  <c r="AA65" i="6"/>
  <c r="U64" i="6"/>
  <c r="J63" i="6"/>
  <c r="K63" i="6" s="1"/>
  <c r="T65" i="6"/>
  <c r="Z66" i="6"/>
  <c r="D64" i="6"/>
  <c r="E64" i="6" s="1"/>
  <c r="T29" i="6"/>
  <c r="W30" i="6"/>
  <c r="Z30" i="6"/>
  <c r="O67" i="6"/>
  <c r="G65" i="6"/>
  <c r="G28" i="6"/>
  <c r="H64" i="6" s="1"/>
  <c r="D29" i="6"/>
  <c r="J30" i="6"/>
  <c r="G62" i="5"/>
  <c r="H62" i="5" s="1"/>
  <c r="L62" i="5"/>
  <c r="M62" i="5" s="1"/>
  <c r="W65" i="5"/>
  <c r="T66" i="5"/>
  <c r="U65" i="5"/>
  <c r="Z67" i="5"/>
  <c r="W26" i="5"/>
  <c r="X64" i="5" s="1"/>
  <c r="X25" i="5"/>
  <c r="Z28" i="5"/>
  <c r="AA66" i="5" s="1"/>
  <c r="AA27" i="5"/>
  <c r="N65" i="5"/>
  <c r="O65" i="5" s="1"/>
  <c r="U27" i="5"/>
  <c r="T28" i="5"/>
  <c r="K63" i="5"/>
  <c r="D63" i="5"/>
  <c r="E62" i="5"/>
  <c r="G27" i="5"/>
  <c r="H26" i="5"/>
  <c r="I64" i="5" s="1"/>
  <c r="J64" i="5" s="1"/>
  <c r="D26" i="5"/>
  <c r="E25" i="5"/>
  <c r="F63" i="5" s="1"/>
  <c r="K27" i="5"/>
  <c r="J28" i="5"/>
  <c r="ET71" i="1" l="1"/>
  <c r="EQ71" i="1"/>
  <c r="EW71" i="1"/>
  <c r="EW72" i="1"/>
  <c r="ET72" i="1"/>
  <c r="EQ72" i="1"/>
  <c r="W65" i="6"/>
  <c r="X65" i="6" s="1"/>
  <c r="U65" i="6"/>
  <c r="AA66" i="6"/>
  <c r="J64" i="6"/>
  <c r="K64" i="6" s="1"/>
  <c r="T66" i="6"/>
  <c r="Z67" i="6"/>
  <c r="Z31" i="6"/>
  <c r="O68" i="6"/>
  <c r="W31" i="6"/>
  <c r="T30" i="6"/>
  <c r="D65" i="6"/>
  <c r="E65" i="6" s="1"/>
  <c r="G66" i="6"/>
  <c r="D30" i="6"/>
  <c r="J31" i="6"/>
  <c r="G29" i="6"/>
  <c r="H65" i="6" s="1"/>
  <c r="G63" i="5"/>
  <c r="H63" i="5" s="1"/>
  <c r="L63" i="5"/>
  <c r="M63" i="5" s="1"/>
  <c r="Z68" i="5"/>
  <c r="U66" i="5"/>
  <c r="T67" i="5"/>
  <c r="W66" i="5"/>
  <c r="D64" i="5"/>
  <c r="E63" i="5"/>
  <c r="K64" i="5"/>
  <c r="U28" i="5"/>
  <c r="T29" i="5"/>
  <c r="AA28" i="5"/>
  <c r="Z29" i="5"/>
  <c r="AA67" i="5" s="1"/>
  <c r="N66" i="5"/>
  <c r="O66" i="5" s="1"/>
  <c r="X26" i="5"/>
  <c r="W27" i="5"/>
  <c r="X65" i="5" s="1"/>
  <c r="J29" i="5"/>
  <c r="K28" i="5"/>
  <c r="E26" i="5"/>
  <c r="F64" i="5" s="1"/>
  <c r="D27" i="5"/>
  <c r="H27" i="5"/>
  <c r="I65" i="5" s="1"/>
  <c r="J65" i="5" s="1"/>
  <c r="G28" i="5"/>
  <c r="EV73" i="1" l="1"/>
  <c r="ES73" i="1"/>
  <c r="EP73" i="1"/>
  <c r="W66" i="6"/>
  <c r="X66" i="6" s="1"/>
  <c r="U66" i="6"/>
  <c r="AA67" i="6"/>
  <c r="J65" i="6"/>
  <c r="K65" i="6" s="1"/>
  <c r="T67" i="6"/>
  <c r="Z68" i="6"/>
  <c r="D66" i="6"/>
  <c r="E66" i="6" s="1"/>
  <c r="T31" i="6"/>
  <c r="W32" i="6"/>
  <c r="Z32" i="6"/>
  <c r="O69" i="6"/>
  <c r="G67" i="6"/>
  <c r="G30" i="6"/>
  <c r="H66" i="6" s="1"/>
  <c r="D31" i="6"/>
  <c r="J32" i="6"/>
  <c r="G64" i="5"/>
  <c r="H64" i="5" s="1"/>
  <c r="L64" i="5"/>
  <c r="M64" i="5" s="1"/>
  <c r="W67" i="5"/>
  <c r="U67" i="5"/>
  <c r="T68" i="5"/>
  <c r="Z69" i="5"/>
  <c r="Z30" i="5"/>
  <c r="AA68" i="5" s="1"/>
  <c r="AA29" i="5"/>
  <c r="N67" i="5"/>
  <c r="O67" i="5" s="1"/>
  <c r="U29" i="5"/>
  <c r="T30" i="5"/>
  <c r="K65" i="5"/>
  <c r="W28" i="5"/>
  <c r="X66" i="5" s="1"/>
  <c r="X27" i="5"/>
  <c r="E64" i="5"/>
  <c r="D65" i="5"/>
  <c r="G29" i="5"/>
  <c r="H28" i="5"/>
  <c r="I66" i="5" s="1"/>
  <c r="J66" i="5" s="1"/>
  <c r="E27" i="5"/>
  <c r="F65" i="5" s="1"/>
  <c r="D28" i="5"/>
  <c r="J30" i="5"/>
  <c r="K29" i="5"/>
  <c r="W67" i="6" l="1"/>
  <c r="X67" i="6" s="1"/>
  <c r="U67" i="6"/>
  <c r="AA68" i="6"/>
  <c r="J66" i="6"/>
  <c r="K66" i="6" s="1"/>
  <c r="Z69" i="6"/>
  <c r="T68" i="6"/>
  <c r="D67" i="6"/>
  <c r="E67" i="6" s="1"/>
  <c r="Z33" i="6"/>
  <c r="O70" i="6"/>
  <c r="W33" i="6"/>
  <c r="T32" i="6"/>
  <c r="G68" i="6"/>
  <c r="J33" i="6"/>
  <c r="D32" i="6"/>
  <c r="G31" i="6"/>
  <c r="H67" i="6" s="1"/>
  <c r="G65" i="5"/>
  <c r="H65" i="5" s="1"/>
  <c r="L65" i="5"/>
  <c r="M65" i="5" s="1"/>
  <c r="U68" i="5"/>
  <c r="T69" i="5"/>
  <c r="Z70" i="5"/>
  <c r="W68" i="5"/>
  <c r="X28" i="5"/>
  <c r="W29" i="5"/>
  <c r="X67" i="5" s="1"/>
  <c r="D66" i="5"/>
  <c r="E65" i="5"/>
  <c r="K66" i="5"/>
  <c r="T31" i="5"/>
  <c r="U30" i="5"/>
  <c r="Z31" i="5"/>
  <c r="AA69" i="5" s="1"/>
  <c r="AA30" i="5"/>
  <c r="N68" i="5"/>
  <c r="O68" i="5" s="1"/>
  <c r="E28" i="5"/>
  <c r="F66" i="5" s="1"/>
  <c r="D29" i="5"/>
  <c r="J31" i="5"/>
  <c r="K30" i="5"/>
  <c r="H29" i="5"/>
  <c r="I67" i="5" s="1"/>
  <c r="J67" i="5" s="1"/>
  <c r="G30" i="5"/>
  <c r="W68" i="6" l="1"/>
  <c r="X68" i="6" s="1"/>
  <c r="AA69" i="6"/>
  <c r="U68" i="6"/>
  <c r="J67" i="6"/>
  <c r="K67" i="6" s="1"/>
  <c r="T69" i="6"/>
  <c r="Z70" i="6"/>
  <c r="Z71" i="6" s="1"/>
  <c r="D68" i="6"/>
  <c r="E68" i="6" s="1"/>
  <c r="T33" i="6"/>
  <c r="W34" i="6"/>
  <c r="Z34" i="6"/>
  <c r="G69" i="6"/>
  <c r="G32" i="6"/>
  <c r="D33" i="6"/>
  <c r="J34" i="6"/>
  <c r="G66" i="5"/>
  <c r="H66" i="5" s="1"/>
  <c r="L66" i="5"/>
  <c r="M66" i="5" s="1"/>
  <c r="W69" i="5"/>
  <c r="T70" i="5"/>
  <c r="U69" i="5"/>
  <c r="Z71" i="5"/>
  <c r="X29" i="5"/>
  <c r="W30" i="5"/>
  <c r="X68" i="5" s="1"/>
  <c r="Z32" i="5"/>
  <c r="AA70" i="5" s="1"/>
  <c r="AA31" i="5"/>
  <c r="N69" i="5"/>
  <c r="O69" i="5" s="1"/>
  <c r="U31" i="5"/>
  <c r="T32" i="5"/>
  <c r="K67" i="5"/>
  <c r="D67" i="5"/>
  <c r="E66" i="5"/>
  <c r="G31" i="5"/>
  <c r="H30" i="5"/>
  <c r="I68" i="5" s="1"/>
  <c r="J68" i="5" s="1"/>
  <c r="D30" i="5"/>
  <c r="E29" i="5"/>
  <c r="F67" i="5" s="1"/>
  <c r="K31" i="5"/>
  <c r="J32" i="5"/>
  <c r="W69" i="6" l="1"/>
  <c r="X69" i="6" s="1"/>
  <c r="Z72" i="6"/>
  <c r="J35" i="6"/>
  <c r="J36" i="6" s="1"/>
  <c r="Z35" i="6"/>
  <c r="Z36" i="6" s="1"/>
  <c r="W35" i="6"/>
  <c r="W36" i="6" s="1"/>
  <c r="H68" i="6"/>
  <c r="U69" i="6"/>
  <c r="AA70" i="6"/>
  <c r="J68" i="6"/>
  <c r="K68" i="6" s="1"/>
  <c r="T70" i="6"/>
  <c r="T71" i="6" s="1"/>
  <c r="T34" i="6"/>
  <c r="D69" i="6"/>
  <c r="E69" i="6" s="1"/>
  <c r="G70" i="6"/>
  <c r="G71" i="6" s="1"/>
  <c r="D34" i="6"/>
  <c r="G33" i="6"/>
  <c r="H69" i="6" s="1"/>
  <c r="G67" i="5"/>
  <c r="H67" i="5" s="1"/>
  <c r="L67" i="5"/>
  <c r="M67" i="5" s="1"/>
  <c r="Z72" i="5"/>
  <c r="U70" i="5"/>
  <c r="T71" i="5"/>
  <c r="W70" i="5"/>
  <c r="D68" i="5"/>
  <c r="E67" i="5"/>
  <c r="X30" i="5"/>
  <c r="W31" i="5"/>
  <c r="X69" i="5" s="1"/>
  <c r="K68" i="5"/>
  <c r="U32" i="5"/>
  <c r="T33" i="5"/>
  <c r="AA32" i="5"/>
  <c r="Z33" i="5"/>
  <c r="AA71" i="5" s="1"/>
  <c r="N70" i="5"/>
  <c r="O70" i="5" s="1"/>
  <c r="J33" i="5"/>
  <c r="K32" i="5"/>
  <c r="E30" i="5"/>
  <c r="F68" i="5" s="1"/>
  <c r="D31" i="5"/>
  <c r="H31" i="5"/>
  <c r="I69" i="5" s="1"/>
  <c r="J69" i="5" s="1"/>
  <c r="G32" i="5"/>
  <c r="W70" i="6" l="1"/>
  <c r="W71" i="6" s="1"/>
  <c r="X71" i="6" s="1"/>
  <c r="AA71" i="6"/>
  <c r="W72" i="6"/>
  <c r="T72" i="6"/>
  <c r="G72" i="6"/>
  <c r="T35" i="6"/>
  <c r="T36" i="6" s="1"/>
  <c r="D35" i="6"/>
  <c r="D36" i="6" s="1"/>
  <c r="U70" i="6"/>
  <c r="J69" i="6"/>
  <c r="K69" i="6" s="1"/>
  <c r="D70" i="6"/>
  <c r="D71" i="6" s="1"/>
  <c r="G34" i="6"/>
  <c r="G68" i="5"/>
  <c r="H68" i="5" s="1"/>
  <c r="L68" i="5"/>
  <c r="M68" i="5" s="1"/>
  <c r="W71" i="5"/>
  <c r="U71" i="5"/>
  <c r="T72" i="5"/>
  <c r="Z73" i="5"/>
  <c r="Z75" i="5"/>
  <c r="Z34" i="5"/>
  <c r="AA72" i="5" s="1"/>
  <c r="AA33" i="5"/>
  <c r="N71" i="5"/>
  <c r="O71" i="5" s="1"/>
  <c r="U33" i="5"/>
  <c r="T34" i="5"/>
  <c r="K69" i="5"/>
  <c r="W32" i="5"/>
  <c r="X70" i="5" s="1"/>
  <c r="X31" i="5"/>
  <c r="E68" i="5"/>
  <c r="D69" i="5"/>
  <c r="G33" i="5"/>
  <c r="H32" i="5"/>
  <c r="I70" i="5" s="1"/>
  <c r="J70" i="5" s="1"/>
  <c r="E31" i="5"/>
  <c r="F69" i="5" s="1"/>
  <c r="D32" i="5"/>
  <c r="J34" i="5"/>
  <c r="K33" i="5"/>
  <c r="X70" i="6" l="1"/>
  <c r="U71" i="6"/>
  <c r="E71" i="6"/>
  <c r="D72" i="6"/>
  <c r="G35" i="6"/>
  <c r="E70" i="6"/>
  <c r="H70" i="6"/>
  <c r="J70" i="6"/>
  <c r="J71" i="6" s="1"/>
  <c r="G69" i="5"/>
  <c r="H69" i="5" s="1"/>
  <c r="L69" i="5"/>
  <c r="M69" i="5" s="1"/>
  <c r="U72" i="5"/>
  <c r="T73" i="5"/>
  <c r="T75" i="5"/>
  <c r="Z74" i="5"/>
  <c r="AA74" i="5" s="1"/>
  <c r="X71" i="5"/>
  <c r="W72" i="5"/>
  <c r="X32" i="5"/>
  <c r="W33" i="5"/>
  <c r="D70" i="5"/>
  <c r="E69" i="5"/>
  <c r="K70" i="5"/>
  <c r="T35" i="5"/>
  <c r="U35" i="5" s="1"/>
  <c r="U34" i="5"/>
  <c r="Z35" i="5"/>
  <c r="AA73" i="5" s="1"/>
  <c r="AA34" i="5"/>
  <c r="N72" i="5"/>
  <c r="O72" i="5" s="1"/>
  <c r="E32" i="5"/>
  <c r="F70" i="5" s="1"/>
  <c r="D33" i="5"/>
  <c r="J35" i="5"/>
  <c r="K35" i="5" s="1"/>
  <c r="K34" i="5"/>
  <c r="H33" i="5"/>
  <c r="I71" i="5" s="1"/>
  <c r="J71" i="5" s="1"/>
  <c r="G34" i="5"/>
  <c r="G36" i="6" l="1"/>
  <c r="H71" i="6"/>
  <c r="K71" i="6"/>
  <c r="J72" i="6"/>
  <c r="K70" i="6"/>
  <c r="G70" i="5"/>
  <c r="H70" i="5" s="1"/>
  <c r="L70" i="5"/>
  <c r="M70" i="5" s="1"/>
  <c r="T74" i="5"/>
  <c r="U74" i="5" s="1"/>
  <c r="U73" i="5"/>
  <c r="W73" i="5"/>
  <c r="W75" i="5"/>
  <c r="W34" i="5"/>
  <c r="X72" i="5" s="1"/>
  <c r="X33" i="5"/>
  <c r="AA35" i="5"/>
  <c r="N73" i="5"/>
  <c r="O73" i="5" s="1"/>
  <c r="K71" i="5"/>
  <c r="D71" i="5"/>
  <c r="E70" i="5"/>
  <c r="G35" i="5"/>
  <c r="H35" i="5" s="1"/>
  <c r="I73" i="5" s="1"/>
  <c r="H34" i="5"/>
  <c r="I72" i="5" s="1"/>
  <c r="J72" i="5" s="1"/>
  <c r="D34" i="5"/>
  <c r="E33" i="5"/>
  <c r="F71" i="5" s="1"/>
  <c r="G71" i="5" l="1"/>
  <c r="H71" i="5" s="1"/>
  <c r="L71" i="5"/>
  <c r="M71" i="5" s="1"/>
  <c r="W74" i="5"/>
  <c r="X74" i="5" s="1"/>
  <c r="K72" i="5"/>
  <c r="J73" i="5"/>
  <c r="D72" i="5"/>
  <c r="E71" i="5"/>
  <c r="X34" i="5"/>
  <c r="W35" i="5"/>
  <c r="X35" i="5" s="1"/>
  <c r="E34" i="5"/>
  <c r="F72" i="5" s="1"/>
  <c r="D35" i="5"/>
  <c r="E35" i="5" s="1"/>
  <c r="F73" i="5" s="1"/>
  <c r="X73" i="5" l="1"/>
  <c r="L73" i="5"/>
  <c r="M73" i="5" s="1"/>
  <c r="G72" i="5"/>
  <c r="H72" i="5" s="1"/>
  <c r="L72" i="5"/>
  <c r="M72" i="5" s="1"/>
  <c r="K73" i="5"/>
  <c r="J74" i="5"/>
  <c r="K74" i="5" s="1"/>
  <c r="E72" i="5"/>
  <c r="D73" i="5"/>
  <c r="G73" i="5" l="1"/>
  <c r="E73" i="5"/>
  <c r="D74" i="5"/>
  <c r="E74" i="5" s="1"/>
  <c r="H73" i="5" l="1"/>
  <c r="G74" i="5"/>
  <c r="H74" i="5" s="1"/>
  <c r="EN59" i="1" l="1"/>
  <c r="EN60" i="1"/>
  <c r="EN61" i="1"/>
  <c r="EN62" i="1"/>
  <c r="EN63" i="1"/>
  <c r="EN64" i="1"/>
  <c r="EN65" i="1"/>
  <c r="EN66" i="1"/>
  <c r="EN67" i="1"/>
  <c r="EN68" i="1"/>
  <c r="EN69" i="1"/>
  <c r="EN70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N59" i="1"/>
  <c r="N60" i="1"/>
  <c r="N61" i="1"/>
  <c r="N62" i="1"/>
  <c r="N63" i="1"/>
  <c r="N64" i="1"/>
  <c r="N65" i="1"/>
  <c r="N66" i="1"/>
  <c r="N67" i="1"/>
  <c r="N68" i="1"/>
  <c r="N69" i="1"/>
  <c r="N70" i="1"/>
  <c r="AN60" i="3"/>
  <c r="AN61" i="3"/>
  <c r="AN62" i="3"/>
  <c r="AN63" i="3"/>
  <c r="AN64" i="3"/>
  <c r="AN65" i="3"/>
  <c r="AN66" i="3"/>
  <c r="AN67" i="3"/>
  <c r="AN69" i="3"/>
  <c r="AN70" i="3"/>
  <c r="AN71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N60" i="3"/>
  <c r="N61" i="3"/>
  <c r="N62" i="3"/>
  <c r="N63" i="3"/>
  <c r="N64" i="3"/>
  <c r="N65" i="3"/>
  <c r="N66" i="3"/>
  <c r="N67" i="3"/>
  <c r="N68" i="3"/>
  <c r="N69" i="3"/>
  <c r="N70" i="3"/>
  <c r="N71" i="3"/>
  <c r="AN59" i="3" l="1"/>
  <c r="AA59" i="3"/>
  <c r="N59" i="3"/>
  <c r="EN58" i="1"/>
  <c r="EA58" i="1"/>
  <c r="DN58" i="1"/>
  <c r="DA58" i="1"/>
  <c r="CN58" i="1"/>
  <c r="CA58" i="1"/>
  <c r="BN58" i="1"/>
  <c r="BA58" i="1"/>
  <c r="AN58" i="1"/>
  <c r="AA58" i="1"/>
  <c r="N58" i="1"/>
  <c r="AN58" i="3" l="1"/>
  <c r="AA58" i="3"/>
  <c r="N58" i="3"/>
  <c r="EN57" i="1"/>
  <c r="EA57" i="1"/>
  <c r="DN57" i="1"/>
  <c r="DA57" i="1"/>
  <c r="CN57" i="1"/>
  <c r="CA57" i="1"/>
  <c r="BN57" i="1"/>
  <c r="BA57" i="1"/>
  <c r="AN57" i="1"/>
  <c r="AA57" i="1"/>
  <c r="N57" i="1"/>
  <c r="AN55" i="3" l="1"/>
  <c r="AN56" i="3"/>
  <c r="AN57" i="3"/>
  <c r="AA55" i="3"/>
  <c r="AA56" i="3"/>
  <c r="AA57" i="3"/>
  <c r="N55" i="3"/>
  <c r="N56" i="3"/>
  <c r="N57" i="3"/>
  <c r="EL62" i="1"/>
  <c r="EL63" i="1"/>
  <c r="EL65" i="1"/>
  <c r="EK56" i="1"/>
  <c r="EN56" i="1"/>
  <c r="EA56" i="1"/>
  <c r="DN56" i="1"/>
  <c r="DA56" i="1"/>
  <c r="CN56" i="1"/>
  <c r="CA56" i="1"/>
  <c r="BN56" i="1"/>
  <c r="BA56" i="1"/>
  <c r="AN56" i="1"/>
  <c r="AA56" i="1"/>
  <c r="N56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N54" i="1"/>
  <c r="EN55" i="1"/>
  <c r="EA54" i="1"/>
  <c r="EA55" i="1"/>
  <c r="DN54" i="1"/>
  <c r="DN55" i="1"/>
  <c r="DA54" i="1"/>
  <c r="DA55" i="1"/>
  <c r="CN54" i="1"/>
  <c r="CN55" i="1"/>
  <c r="CA54" i="1"/>
  <c r="CA55" i="1"/>
  <c r="BN54" i="1"/>
  <c r="BN55" i="1"/>
  <c r="BA54" i="1"/>
  <c r="BA55" i="1"/>
  <c r="AN54" i="1"/>
  <c r="AN55" i="1"/>
  <c r="AA54" i="1"/>
  <c r="AA55" i="1"/>
  <c r="N54" i="1"/>
  <c r="N55" i="1"/>
  <c r="EL56" i="1" l="1"/>
  <c r="EL55" i="1"/>
  <c r="EL54" i="1"/>
  <c r="EN52" i="1" l="1"/>
  <c r="EN53" i="1"/>
  <c r="EL52" i="1"/>
  <c r="EL53" i="1"/>
  <c r="EA53" i="1"/>
  <c r="DN52" i="1"/>
  <c r="DN53" i="1"/>
  <c r="DA52" i="1"/>
  <c r="DA53" i="1"/>
  <c r="CN53" i="1"/>
  <c r="CA53" i="1"/>
  <c r="BN53" i="1"/>
  <c r="BA53" i="1"/>
  <c r="AN53" i="1"/>
  <c r="AA53" i="1"/>
  <c r="N53" i="1"/>
  <c r="AN54" i="3"/>
  <c r="AA54" i="3"/>
  <c r="N54" i="3"/>
  <c r="EA52" i="1" l="1"/>
  <c r="CN52" i="1"/>
  <c r="CA52" i="1"/>
  <c r="BN52" i="1"/>
  <c r="BA52" i="1"/>
  <c r="AN52" i="1"/>
  <c r="AA52" i="1"/>
  <c r="N52" i="1"/>
  <c r="AX71" i="3"/>
  <c r="AU71" i="3"/>
  <c r="AR71" i="3"/>
  <c r="AX70" i="3"/>
  <c r="AU70" i="3"/>
  <c r="AR70" i="3"/>
  <c r="AX69" i="3"/>
  <c r="AU69" i="3"/>
  <c r="AR69" i="3"/>
  <c r="AX68" i="3"/>
  <c r="AU68" i="3"/>
  <c r="AR68" i="3"/>
  <c r="AX67" i="3"/>
  <c r="AU67" i="3"/>
  <c r="AR67" i="3"/>
  <c r="AX66" i="3"/>
  <c r="AU66" i="3"/>
  <c r="AR66" i="3"/>
  <c r="AX65" i="3"/>
  <c r="AU65" i="3"/>
  <c r="AR65" i="3"/>
  <c r="AX64" i="3"/>
  <c r="AU64" i="3"/>
  <c r="AR64" i="3"/>
  <c r="AX63" i="3"/>
  <c r="AU63" i="3"/>
  <c r="AR63" i="3"/>
  <c r="AX62" i="3"/>
  <c r="AU62" i="3"/>
  <c r="AR62" i="3"/>
  <c r="AX61" i="3"/>
  <c r="AU61" i="3"/>
  <c r="AR61" i="3"/>
  <c r="AX60" i="3"/>
  <c r="AU60" i="3"/>
  <c r="AR60" i="3"/>
  <c r="AX59" i="3"/>
  <c r="AU59" i="3"/>
  <c r="AR59" i="3"/>
  <c r="AX58" i="3"/>
  <c r="AU58" i="3"/>
  <c r="AR58" i="3"/>
  <c r="AX57" i="3"/>
  <c r="AU57" i="3"/>
  <c r="AR57" i="3"/>
  <c r="AX56" i="3"/>
  <c r="AU56" i="3"/>
  <c r="AR56" i="3"/>
  <c r="AX55" i="3"/>
  <c r="AU55" i="3"/>
  <c r="AR55" i="3"/>
  <c r="AX54" i="3"/>
  <c r="AU54" i="3"/>
  <c r="AR54" i="3"/>
  <c r="AX53" i="3"/>
  <c r="AU53" i="3"/>
  <c r="AR53" i="3"/>
  <c r="AX52" i="3"/>
  <c r="AU52" i="3"/>
  <c r="AR52" i="3"/>
  <c r="AX51" i="3"/>
  <c r="AU51" i="3"/>
  <c r="AR51" i="3"/>
  <c r="AX50" i="3"/>
  <c r="AU50" i="3"/>
  <c r="AR50" i="3"/>
  <c r="AX49" i="3"/>
  <c r="AU49" i="3"/>
  <c r="AR49" i="3"/>
  <c r="AX48" i="3"/>
  <c r="AU48" i="3"/>
  <c r="AR48" i="3"/>
  <c r="AX47" i="3"/>
  <c r="AU47" i="3"/>
  <c r="AR47" i="3"/>
  <c r="AX46" i="3"/>
  <c r="AU46" i="3"/>
  <c r="AR46" i="3"/>
  <c r="AX45" i="3"/>
  <c r="AU45" i="3"/>
  <c r="AR45" i="3"/>
  <c r="AX44" i="3"/>
  <c r="AV44" i="3"/>
  <c r="AU44" i="3"/>
  <c r="AS44" i="3"/>
  <c r="AR44" i="3"/>
  <c r="AN45" i="3"/>
  <c r="AN46" i="3"/>
  <c r="AN47" i="3"/>
  <c r="AN48" i="3"/>
  <c r="AN49" i="3"/>
  <c r="AN50" i="3"/>
  <c r="AN51" i="3"/>
  <c r="AN52" i="3"/>
  <c r="AN53" i="3"/>
  <c r="AN44" i="3"/>
  <c r="AG44" i="3"/>
  <c r="AD44" i="3"/>
  <c r="AA45" i="3"/>
  <c r="AA46" i="3"/>
  <c r="AA47" i="3"/>
  <c r="AA48" i="3"/>
  <c r="AA49" i="3"/>
  <c r="AA50" i="3"/>
  <c r="AA51" i="3"/>
  <c r="AA52" i="3"/>
  <c r="AA53" i="3"/>
  <c r="AA44" i="3"/>
  <c r="W44" i="3"/>
  <c r="T44" i="3"/>
  <c r="Q44" i="3"/>
  <c r="N45" i="3"/>
  <c r="N46" i="3"/>
  <c r="N47" i="3"/>
  <c r="N48" i="3"/>
  <c r="N49" i="3"/>
  <c r="N50" i="3"/>
  <c r="N51" i="3"/>
  <c r="N52" i="3"/>
  <c r="N53" i="3"/>
  <c r="N44" i="3"/>
  <c r="J44" i="3"/>
  <c r="G44" i="3"/>
  <c r="D44" i="3"/>
  <c r="EN44" i="1"/>
  <c r="EN45" i="1"/>
  <c r="EN46" i="1"/>
  <c r="EN47" i="1"/>
  <c r="EN48" i="1"/>
  <c r="EN49" i="1"/>
  <c r="EN50" i="1"/>
  <c r="EN51" i="1"/>
  <c r="EL44" i="1"/>
  <c r="EL45" i="1"/>
  <c r="EL46" i="1"/>
  <c r="EL48" i="1"/>
  <c r="EL50" i="1"/>
  <c r="EL51" i="1"/>
  <c r="EJ43" i="1"/>
  <c r="EA44" i="1"/>
  <c r="EA45" i="1"/>
  <c r="EA46" i="1"/>
  <c r="EA47" i="1"/>
  <c r="EA48" i="1"/>
  <c r="EA49" i="1"/>
  <c r="EA50" i="1"/>
  <c r="EA51" i="1"/>
  <c r="DW43" i="1"/>
  <c r="DQ43" i="1"/>
  <c r="DN44" i="1"/>
  <c r="DN45" i="1"/>
  <c r="DN46" i="1"/>
  <c r="DN47" i="1"/>
  <c r="DN48" i="1"/>
  <c r="DN49" i="1"/>
  <c r="DN50" i="1"/>
  <c r="DN51" i="1"/>
  <c r="DJ43" i="1"/>
  <c r="DG43" i="1"/>
  <c r="DD43" i="1"/>
  <c r="DA44" i="1"/>
  <c r="DA45" i="1"/>
  <c r="DA46" i="1"/>
  <c r="DA47" i="1"/>
  <c r="DA48" i="1"/>
  <c r="DA49" i="1"/>
  <c r="DA50" i="1"/>
  <c r="DA51" i="1"/>
  <c r="CW43" i="1"/>
  <c r="CQ43" i="1"/>
  <c r="CN44" i="1"/>
  <c r="CN45" i="1"/>
  <c r="CN46" i="1"/>
  <c r="CN47" i="1"/>
  <c r="CN48" i="1"/>
  <c r="CN49" i="1"/>
  <c r="CN50" i="1"/>
  <c r="CN51" i="1"/>
  <c r="CJ43" i="1"/>
  <c r="CG43" i="1"/>
  <c r="CD43" i="1"/>
  <c r="EN43" i="1"/>
  <c r="EA43" i="1"/>
  <c r="DN43" i="1"/>
  <c r="DA43" i="1"/>
  <c r="CN43" i="1"/>
  <c r="CA44" i="1"/>
  <c r="CA45" i="1"/>
  <c r="CA46" i="1"/>
  <c r="CA47" i="1"/>
  <c r="CA48" i="1"/>
  <c r="CA49" i="1"/>
  <c r="CA50" i="1"/>
  <c r="CA51" i="1"/>
  <c r="CA43" i="1"/>
  <c r="BT43" i="1"/>
  <c r="BQ43" i="1"/>
  <c r="BN44" i="1"/>
  <c r="BN45" i="1"/>
  <c r="BN46" i="1"/>
  <c r="BN47" i="1"/>
  <c r="BN48" i="1"/>
  <c r="BN49" i="1"/>
  <c r="BN50" i="1"/>
  <c r="BN51" i="1"/>
  <c r="BN43" i="1"/>
  <c r="BJ43" i="1"/>
  <c r="BD43" i="1"/>
  <c r="BA44" i="1"/>
  <c r="BA45" i="1"/>
  <c r="BA46" i="1"/>
  <c r="BA47" i="1"/>
  <c r="BA48" i="1"/>
  <c r="BA49" i="1"/>
  <c r="BA50" i="1"/>
  <c r="BA51" i="1"/>
  <c r="BA43" i="1"/>
  <c r="AW43" i="1"/>
  <c r="AT43" i="1"/>
  <c r="AQ43" i="1"/>
  <c r="AN44" i="1"/>
  <c r="AN45" i="1"/>
  <c r="AN46" i="1"/>
  <c r="AN47" i="1"/>
  <c r="AN48" i="1"/>
  <c r="AN50" i="1"/>
  <c r="AN51" i="1"/>
  <c r="AN43" i="1"/>
  <c r="AJ43" i="1"/>
  <c r="AD43" i="1"/>
  <c r="AA44" i="1"/>
  <c r="AA45" i="1"/>
  <c r="AA46" i="1"/>
  <c r="AA47" i="1"/>
  <c r="AA48" i="1"/>
  <c r="AA49" i="1"/>
  <c r="AA50" i="1"/>
  <c r="AA51" i="1"/>
  <c r="AA43" i="1"/>
  <c r="W43" i="1"/>
  <c r="Q43" i="1"/>
  <c r="N44" i="1"/>
  <c r="N45" i="1"/>
  <c r="N46" i="1"/>
  <c r="N47" i="1"/>
  <c r="N48" i="1"/>
  <c r="N49" i="1"/>
  <c r="N50" i="1"/>
  <c r="N51" i="1"/>
  <c r="N43" i="1"/>
  <c r="J43" i="1"/>
  <c r="G43" i="1"/>
  <c r="D43" i="1"/>
  <c r="AX74" i="3" l="1"/>
  <c r="J9" i="2" s="1"/>
  <c r="J24" i="2" s="1"/>
  <c r="AU74" i="3"/>
  <c r="G9" i="2" s="1"/>
  <c r="D32" i="2" s="1"/>
  <c r="AR74" i="3"/>
  <c r="D9" i="2" s="1"/>
  <c r="D24" i="2" s="1"/>
  <c r="AV45" i="3"/>
  <c r="AV46" i="3" s="1"/>
  <c r="AW44" i="3"/>
  <c r="AT44" i="3"/>
  <c r="AZ44" i="3"/>
  <c r="FV44" i="1"/>
  <c r="D8" i="2"/>
  <c r="D23" i="2" s="1"/>
  <c r="J8" i="2"/>
  <c r="J23" i="2" s="1"/>
  <c r="FS44" i="1"/>
  <c r="FT44" i="1" s="1"/>
  <c r="FY44" i="1"/>
  <c r="BA55" i="3"/>
  <c r="BA57" i="3"/>
  <c r="BA59" i="3"/>
  <c r="BA63" i="3"/>
  <c r="BA65" i="3"/>
  <c r="BA45" i="3"/>
  <c r="BA46" i="3"/>
  <c r="BA47" i="3"/>
  <c r="BA48" i="3"/>
  <c r="BA49" i="3"/>
  <c r="BA50" i="3"/>
  <c r="BA51" i="3"/>
  <c r="BA52" i="3"/>
  <c r="BA53" i="3"/>
  <c r="GA45" i="1"/>
  <c r="GA44" i="1"/>
  <c r="GA46" i="1"/>
  <c r="GA62" i="1"/>
  <c r="GA49" i="1"/>
  <c r="BA71" i="3"/>
  <c r="BA70" i="3"/>
  <c r="BA69" i="3"/>
  <c r="BA68" i="3"/>
  <c r="BA67" i="3"/>
  <c r="BA66" i="3"/>
  <c r="GA70" i="1"/>
  <c r="GA67" i="1"/>
  <c r="GA69" i="1"/>
  <c r="GA68" i="1"/>
  <c r="GA66" i="1"/>
  <c r="GA65" i="1"/>
  <c r="GA64" i="1"/>
  <c r="BA64" i="3"/>
  <c r="GA61" i="1"/>
  <c r="BA62" i="3"/>
  <c r="BA61" i="3"/>
  <c r="GA60" i="1"/>
  <c r="BA60" i="3"/>
  <c r="GA59" i="1"/>
  <c r="GA58" i="1"/>
  <c r="BA58" i="3"/>
  <c r="GA57" i="1"/>
  <c r="BA56" i="3"/>
  <c r="GA56" i="1"/>
  <c r="GA51" i="1"/>
  <c r="GA50" i="1"/>
  <c r="GA48" i="1"/>
  <c r="GA47" i="1"/>
  <c r="GA55" i="1"/>
  <c r="GA54" i="1"/>
  <c r="GA53" i="1"/>
  <c r="BA54" i="3"/>
  <c r="GA52" i="1"/>
  <c r="BA44" i="3"/>
  <c r="D33" i="2" l="1"/>
  <c r="AV47" i="3"/>
  <c r="AV48" i="3" s="1"/>
  <c r="FY45" i="1"/>
  <c r="FV45" i="1"/>
  <c r="BB44" i="3"/>
  <c r="FS45" i="1"/>
  <c r="BA74" i="3"/>
  <c r="AV49" i="3" l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FY46" i="1"/>
  <c r="FV46" i="1"/>
  <c r="FS46" i="1"/>
  <c r="AW72" i="3" l="1"/>
  <c r="FY47" i="1"/>
  <c r="FV47" i="1"/>
  <c r="FS47" i="1"/>
  <c r="GB45" i="1"/>
  <c r="GB57" i="1"/>
  <c r="GB48" i="1"/>
  <c r="GB64" i="1"/>
  <c r="GB68" i="1"/>
  <c r="GB54" i="1"/>
  <c r="GB44" i="1"/>
  <c r="GB66" i="1"/>
  <c r="GB60" i="1"/>
  <c r="GB56" i="1"/>
  <c r="GB52" i="1"/>
  <c r="GB46" i="1"/>
  <c r="GB70" i="1"/>
  <c r="GB62" i="1"/>
  <c r="GB47" i="1"/>
  <c r="GB50" i="1"/>
  <c r="GB49" i="1"/>
  <c r="GB69" i="1"/>
  <c r="GB67" i="1"/>
  <c r="GB65" i="1"/>
  <c r="GB61" i="1"/>
  <c r="GB58" i="1"/>
  <c r="GB55" i="1"/>
  <c r="GB53" i="1"/>
  <c r="GB51" i="1"/>
  <c r="GB59" i="1"/>
  <c r="FY48" i="1" l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FY61" i="1" s="1"/>
  <c r="FY62" i="1" s="1"/>
  <c r="FY63" i="1" s="1"/>
  <c r="FY64" i="1" s="1"/>
  <c r="FY65" i="1" s="1"/>
  <c r="FY66" i="1" s="1"/>
  <c r="FY67" i="1" s="1"/>
  <c r="FY68" i="1" s="1"/>
  <c r="FY69" i="1" s="1"/>
  <c r="FY70" i="1" s="1"/>
  <c r="FY71" i="1" s="1"/>
  <c r="FZ71" i="1" s="1"/>
  <c r="FS48" i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V48" i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W47" i="1"/>
  <c r="C23" i="2"/>
  <c r="F23" i="2"/>
  <c r="FY72" i="1" l="1"/>
  <c r="FZ72" i="1" s="1"/>
  <c r="FS73" i="1"/>
  <c r="FT72" i="1"/>
  <c r="FT71" i="1"/>
  <c r="I23" i="2"/>
  <c r="EL47" i="1"/>
  <c r="EL49" i="1"/>
  <c r="EK57" i="1"/>
  <c r="EL57" i="1" s="1"/>
  <c r="EK58" i="1"/>
  <c r="EL58" i="1" s="1"/>
  <c r="EK59" i="1"/>
  <c r="EL59" i="1" s="1"/>
  <c r="EK60" i="1"/>
  <c r="EL60" i="1" s="1"/>
  <c r="EK61" i="1"/>
  <c r="EL61" i="1" s="1"/>
  <c r="EL64" i="1"/>
  <c r="EK66" i="1"/>
  <c r="EL66" i="1" s="1"/>
  <c r="EK67" i="1"/>
  <c r="EL67" i="1" s="1"/>
  <c r="EK68" i="1"/>
  <c r="EL68" i="1" s="1"/>
  <c r="EK69" i="1"/>
  <c r="EL69" i="1" s="1"/>
  <c r="EK70" i="1"/>
  <c r="EL70" i="1" s="1"/>
  <c r="EK43" i="1"/>
  <c r="EL43" i="1" s="1"/>
  <c r="EI44" i="1"/>
  <c r="EF44" i="1"/>
  <c r="EC44" i="1"/>
  <c r="DK44" i="1"/>
  <c r="DL44" i="1" s="1"/>
  <c r="DK45" i="1"/>
  <c r="DK46" i="1"/>
  <c r="DL46" i="1" s="1"/>
  <c r="DK47" i="1"/>
  <c r="DK48" i="1"/>
  <c r="DL48" i="1" s="1"/>
  <c r="DK49" i="1"/>
  <c r="DL49" i="1" s="1"/>
  <c r="DK50" i="1"/>
  <c r="DL50" i="1" s="1"/>
  <c r="DK51" i="1"/>
  <c r="DL51" i="1" s="1"/>
  <c r="DK52" i="1"/>
  <c r="DL52" i="1" s="1"/>
  <c r="DK53" i="1"/>
  <c r="DK54" i="1"/>
  <c r="DK55" i="1"/>
  <c r="DL55" i="1" s="1"/>
  <c r="DK56" i="1"/>
  <c r="DL56" i="1" s="1"/>
  <c r="DK57" i="1"/>
  <c r="DL57" i="1" s="1"/>
  <c r="DK58" i="1"/>
  <c r="DL58" i="1" s="1"/>
  <c r="DK59" i="1"/>
  <c r="DL59" i="1" s="1"/>
  <c r="DK60" i="1"/>
  <c r="DL60" i="1" s="1"/>
  <c r="DK61" i="1"/>
  <c r="DL61" i="1" s="1"/>
  <c r="DK62" i="1"/>
  <c r="DL62" i="1" s="1"/>
  <c r="DK63" i="1"/>
  <c r="DL63" i="1" s="1"/>
  <c r="DK64" i="1"/>
  <c r="DL64" i="1" s="1"/>
  <c r="DK65" i="1"/>
  <c r="DL65" i="1" s="1"/>
  <c r="DK66" i="1"/>
  <c r="DL66" i="1" s="1"/>
  <c r="DK67" i="1"/>
  <c r="DL67" i="1" s="1"/>
  <c r="DK68" i="1"/>
  <c r="DL68" i="1" s="1"/>
  <c r="DK69" i="1"/>
  <c r="DL69" i="1" s="1"/>
  <c r="DK70" i="1"/>
  <c r="DL70" i="1" s="1"/>
  <c r="DK43" i="1"/>
  <c r="DL43" i="1" s="1"/>
  <c r="DI44" i="1"/>
  <c r="DI45" i="1" s="1"/>
  <c r="DF44" i="1"/>
  <c r="DF45" i="1" s="1"/>
  <c r="DC44" i="1"/>
  <c r="DC45" i="1" s="1"/>
  <c r="CV44" i="1"/>
  <c r="EC45" i="1" l="1"/>
  <c r="EI45" i="1"/>
  <c r="EI46" i="1"/>
  <c r="EI47" i="1" s="1"/>
  <c r="EI48" i="1" s="1"/>
  <c r="EC46" i="1"/>
  <c r="EC47" i="1" s="1"/>
  <c r="EC48" i="1" s="1"/>
  <c r="DI46" i="1"/>
  <c r="DI47" i="1" s="1"/>
  <c r="DF46" i="1"/>
  <c r="DF47" i="1" s="1"/>
  <c r="DC46" i="1"/>
  <c r="DC47" i="1" s="1"/>
  <c r="EF45" i="1"/>
  <c r="FY73" i="1" l="1"/>
  <c r="DI48" i="1"/>
  <c r="DI49" i="1" s="1"/>
  <c r="DF48" i="1"/>
  <c r="DC48" i="1"/>
  <c r="DC49" i="1" s="1"/>
  <c r="EF46" i="1"/>
  <c r="EF47" i="1" s="1"/>
  <c r="EF48" i="1" s="1"/>
  <c r="EF49" i="1" s="1"/>
  <c r="DF49" i="1"/>
  <c r="EI49" i="1"/>
  <c r="EC49" i="1"/>
  <c r="DX70" i="1"/>
  <c r="CX70" i="1"/>
  <c r="CK70" i="1"/>
  <c r="BX70" i="1"/>
  <c r="BK70" i="1"/>
  <c r="BL70" i="1" s="1"/>
  <c r="AX70" i="1"/>
  <c r="AK70" i="1"/>
  <c r="X70" i="1"/>
  <c r="DI50" i="1" l="1"/>
  <c r="DF50" i="1"/>
  <c r="DC50" i="1"/>
  <c r="EI50" i="1"/>
  <c r="EF50" i="1"/>
  <c r="EC50" i="1"/>
  <c r="DI51" i="1" l="1"/>
  <c r="DF51" i="1"/>
  <c r="DC51" i="1"/>
  <c r="EI51" i="1"/>
  <c r="EF51" i="1"/>
  <c r="EC51" i="1"/>
  <c r="AK74" i="3"/>
  <c r="K7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44" i="3"/>
  <c r="AI45" i="3"/>
  <c r="AF45" i="3"/>
  <c r="AC45" i="3"/>
  <c r="X45" i="3"/>
  <c r="X46" i="3"/>
  <c r="X47" i="3"/>
  <c r="X48" i="3"/>
  <c r="X49" i="3"/>
  <c r="X50" i="3"/>
  <c r="X51" i="3"/>
  <c r="X52" i="3"/>
  <c r="Y52" i="3" s="1"/>
  <c r="X53" i="3"/>
  <c r="Y53" i="3" s="1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44" i="3"/>
  <c r="V45" i="3"/>
  <c r="V46" i="3" s="1"/>
  <c r="S45" i="3"/>
  <c r="P45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44" i="3"/>
  <c r="I45" i="3"/>
  <c r="F45" i="3"/>
  <c r="C45" i="3"/>
  <c r="BB61" i="3"/>
  <c r="BB62" i="3"/>
  <c r="BB63" i="3"/>
  <c r="BB64" i="3"/>
  <c r="BB65" i="3"/>
  <c r="BB66" i="3"/>
  <c r="BB67" i="3"/>
  <c r="BB68" i="3"/>
  <c r="BB69" i="3"/>
  <c r="BB70" i="3"/>
  <c r="BB71" i="3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Y57" i="1" s="1"/>
  <c r="DX58" i="1"/>
  <c r="DY58" i="1" s="1"/>
  <c r="DX59" i="1"/>
  <c r="DY59" i="1" s="1"/>
  <c r="DX60" i="1"/>
  <c r="DX61" i="1"/>
  <c r="DX62" i="1"/>
  <c r="DX63" i="1"/>
  <c r="DX64" i="1"/>
  <c r="DX65" i="1"/>
  <c r="DX66" i="1"/>
  <c r="DX67" i="1"/>
  <c r="DX68" i="1"/>
  <c r="DX69" i="1"/>
  <c r="DX43" i="1"/>
  <c r="DV44" i="1"/>
  <c r="DS44" i="1"/>
  <c r="DP44" i="1"/>
  <c r="DP45" i="1" s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43" i="1"/>
  <c r="CY43" i="1" s="1"/>
  <c r="CV45" i="1"/>
  <c r="CS44" i="1"/>
  <c r="CP44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4" i="1"/>
  <c r="CK65" i="1"/>
  <c r="CK66" i="1"/>
  <c r="CK67" i="1"/>
  <c r="CK68" i="1"/>
  <c r="CK69" i="1"/>
  <c r="CK43" i="1"/>
  <c r="CL43" i="1" s="1"/>
  <c r="CI44" i="1"/>
  <c r="CI45" i="1" s="1"/>
  <c r="CF44" i="1"/>
  <c r="CF45" i="1" s="1"/>
  <c r="CC44" i="1"/>
  <c r="CC45" i="1" s="1"/>
  <c r="BK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43" i="1"/>
  <c r="BV44" i="1"/>
  <c r="BS44" i="1"/>
  <c r="BP44" i="1"/>
  <c r="BS45" i="1" l="1"/>
  <c r="BS46" i="1" s="1"/>
  <c r="BS47" i="1" s="1"/>
  <c r="BP45" i="1"/>
  <c r="BP46" i="1" s="1"/>
  <c r="BP47" i="1" s="1"/>
  <c r="CV46" i="1"/>
  <c r="CV47" i="1" s="1"/>
  <c r="CI46" i="1"/>
  <c r="CI47" i="1" s="1"/>
  <c r="CF46" i="1"/>
  <c r="CF47" i="1" s="1"/>
  <c r="Y50" i="3"/>
  <c r="Y55" i="3"/>
  <c r="Y54" i="3"/>
  <c r="Y59" i="3"/>
  <c r="Y44" i="3"/>
  <c r="Y49" i="3"/>
  <c r="Y48" i="3"/>
  <c r="Y60" i="3"/>
  <c r="Y56" i="3"/>
  <c r="Y58" i="3"/>
  <c r="Y57" i="3"/>
  <c r="Y51" i="3"/>
  <c r="Y46" i="3"/>
  <c r="L60" i="3"/>
  <c r="L58" i="3"/>
  <c r="L54" i="3"/>
  <c r="L50" i="3"/>
  <c r="L56" i="3"/>
  <c r="L52" i="3"/>
  <c r="L48" i="3"/>
  <c r="L44" i="3"/>
  <c r="Y47" i="3"/>
  <c r="Y45" i="3"/>
  <c r="L46" i="3"/>
  <c r="AY45" i="3"/>
  <c r="AL44" i="3"/>
  <c r="AS45" i="3"/>
  <c r="BB59" i="3"/>
  <c r="AL59" i="3"/>
  <c r="BB57" i="3"/>
  <c r="AL57" i="3"/>
  <c r="BB55" i="3"/>
  <c r="AL55" i="3"/>
  <c r="BB53" i="3"/>
  <c r="AL53" i="3"/>
  <c r="BB51" i="3"/>
  <c r="AL51" i="3"/>
  <c r="BB49" i="3"/>
  <c r="AL49" i="3"/>
  <c r="BB47" i="3"/>
  <c r="AL47" i="3"/>
  <c r="BB45" i="3"/>
  <c r="AL45" i="3"/>
  <c r="AL71" i="3"/>
  <c r="AL69" i="3"/>
  <c r="AL67" i="3"/>
  <c r="AL65" i="3"/>
  <c r="AL63" i="3"/>
  <c r="AL61" i="3"/>
  <c r="BB60" i="3"/>
  <c r="AL60" i="3"/>
  <c r="BB58" i="3"/>
  <c r="AL58" i="3"/>
  <c r="BB56" i="3"/>
  <c r="AL56" i="3"/>
  <c r="BB54" i="3"/>
  <c r="AL54" i="3"/>
  <c r="BB52" i="3"/>
  <c r="AL52" i="3"/>
  <c r="BB50" i="3"/>
  <c r="AL50" i="3"/>
  <c r="BB48" i="3"/>
  <c r="AL48" i="3"/>
  <c r="BB46" i="3"/>
  <c r="AL46" i="3"/>
  <c r="AG45" i="3"/>
  <c r="AL70" i="3"/>
  <c r="AL68" i="3"/>
  <c r="AL66" i="3"/>
  <c r="AL64" i="3"/>
  <c r="AL62" i="3"/>
  <c r="W45" i="3"/>
  <c r="Y71" i="3"/>
  <c r="Y69" i="3"/>
  <c r="Y67" i="3"/>
  <c r="Y65" i="3"/>
  <c r="Y63" i="3"/>
  <c r="Y61" i="3"/>
  <c r="Y70" i="3"/>
  <c r="Y68" i="3"/>
  <c r="Y66" i="3"/>
  <c r="Y64" i="3"/>
  <c r="Y62" i="3"/>
  <c r="L59" i="3"/>
  <c r="L57" i="3"/>
  <c r="L55" i="3"/>
  <c r="L53" i="3"/>
  <c r="L51" i="3"/>
  <c r="L49" i="3"/>
  <c r="L47" i="3"/>
  <c r="L45" i="3"/>
  <c r="J45" i="3"/>
  <c r="L71" i="3"/>
  <c r="L69" i="3"/>
  <c r="L67" i="3"/>
  <c r="L65" i="3"/>
  <c r="L63" i="3"/>
  <c r="L61" i="3"/>
  <c r="L70" i="3"/>
  <c r="L68" i="3"/>
  <c r="L66" i="3"/>
  <c r="L64" i="3"/>
  <c r="L62" i="3"/>
  <c r="D45" i="3"/>
  <c r="DX73" i="1"/>
  <c r="DK73" i="1"/>
  <c r="CX73" i="1"/>
  <c r="BX73" i="1"/>
  <c r="BK73" i="1"/>
  <c r="AX73" i="1"/>
  <c r="AK73" i="1"/>
  <c r="X73" i="1"/>
  <c r="K73" i="1"/>
  <c r="DI52" i="1"/>
  <c r="DF52" i="1"/>
  <c r="DC52" i="1"/>
  <c r="EI52" i="1"/>
  <c r="EF52" i="1"/>
  <c r="EC52" i="1"/>
  <c r="AD45" i="3"/>
  <c r="AI46" i="3"/>
  <c r="AJ45" i="3"/>
  <c r="S46" i="3"/>
  <c r="T45" i="3"/>
  <c r="Q45" i="3"/>
  <c r="F46" i="3"/>
  <c r="G45" i="3"/>
  <c r="AF46" i="3"/>
  <c r="I46" i="3"/>
  <c r="BV45" i="1"/>
  <c r="DS45" i="1"/>
  <c r="DP46" i="1"/>
  <c r="DP47" i="1" s="1"/>
  <c r="DV45" i="1"/>
  <c r="CS45" i="1"/>
  <c r="CP45" i="1"/>
  <c r="CC46" i="1"/>
  <c r="CC47" i="1" s="1"/>
  <c r="V47" i="3"/>
  <c r="P46" i="3"/>
  <c r="AC46" i="3"/>
  <c r="C46" i="3"/>
  <c r="BK44" i="1"/>
  <c r="BK45" i="1"/>
  <c r="BK46" i="1"/>
  <c r="BK47" i="1"/>
  <c r="BL47" i="1" s="1"/>
  <c r="BK48" i="1"/>
  <c r="BK49" i="1"/>
  <c r="BK50" i="1"/>
  <c r="BK52" i="1"/>
  <c r="BL52" i="1" s="1"/>
  <c r="BK53" i="1"/>
  <c r="BL53" i="1" s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L67" i="1" s="1"/>
  <c r="BK68" i="1"/>
  <c r="BK69" i="1"/>
  <c r="BI44" i="1"/>
  <c r="BC44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43" i="1"/>
  <c r="AV44" i="1"/>
  <c r="AV45" i="1" s="1"/>
  <c r="AS44" i="1"/>
  <c r="AP44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43" i="1"/>
  <c r="AI44" i="1"/>
  <c r="AF44" i="1"/>
  <c r="AC44" i="1"/>
  <c r="DP48" i="1" l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CV48" i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I48" i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F48" i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C48" i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BS48" i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P48" i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DV46" i="1"/>
  <c r="DV47" i="1" s="1"/>
  <c r="DS46" i="1"/>
  <c r="DS47" i="1" s="1"/>
  <c r="CS46" i="1"/>
  <c r="CS47" i="1" s="1"/>
  <c r="CP46" i="1"/>
  <c r="CP47" i="1" s="1"/>
  <c r="BV46" i="1"/>
  <c r="BV47" i="1" s="1"/>
  <c r="AY46" i="3"/>
  <c r="AZ45" i="3"/>
  <c r="AT45" i="3"/>
  <c r="AS46" i="3"/>
  <c r="Q46" i="3"/>
  <c r="AW45" i="3"/>
  <c r="W46" i="3"/>
  <c r="J46" i="3"/>
  <c r="DI53" i="1"/>
  <c r="DF53" i="1"/>
  <c r="DC53" i="1"/>
  <c r="EI53" i="1"/>
  <c r="EF53" i="1"/>
  <c r="EC53" i="1"/>
  <c r="AG46" i="3"/>
  <c r="AI47" i="3"/>
  <c r="AJ46" i="3"/>
  <c r="AC47" i="3"/>
  <c r="AD46" i="3"/>
  <c r="V48" i="3"/>
  <c r="W47" i="3"/>
  <c r="S47" i="3"/>
  <c r="T46" i="3"/>
  <c r="F47" i="3"/>
  <c r="G46" i="3"/>
  <c r="C47" i="3"/>
  <c r="D46" i="3"/>
  <c r="AF47" i="3"/>
  <c r="P47" i="3"/>
  <c r="I47" i="3"/>
  <c r="BI45" i="1"/>
  <c r="BF45" i="1"/>
  <c r="BC45" i="1"/>
  <c r="AV46" i="1"/>
  <c r="AV47" i="1" s="1"/>
  <c r="AS45" i="1"/>
  <c r="AP45" i="1"/>
  <c r="AI45" i="1"/>
  <c r="AF45" i="1"/>
  <c r="AC45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43" i="1"/>
  <c r="V44" i="1"/>
  <c r="S44" i="1"/>
  <c r="DV48" i="1" l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S48" i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CS48" i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P48" i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BV48" i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AV48" i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BI46" i="1"/>
  <c r="BI47" i="1" s="1"/>
  <c r="BF46" i="1"/>
  <c r="BF47" i="1" s="1"/>
  <c r="BC46" i="1"/>
  <c r="BC47" i="1" s="1"/>
  <c r="AS46" i="1"/>
  <c r="AS47" i="1" s="1"/>
  <c r="AP46" i="1"/>
  <c r="AP47" i="1" s="1"/>
  <c r="AI46" i="1"/>
  <c r="AI47" i="1" s="1"/>
  <c r="AF46" i="1"/>
  <c r="AF47" i="1" s="1"/>
  <c r="AZ46" i="3"/>
  <c r="AT46" i="3"/>
  <c r="AC46" i="1"/>
  <c r="S45" i="1"/>
  <c r="V45" i="1"/>
  <c r="AW46" i="3"/>
  <c r="AS47" i="3"/>
  <c r="Q47" i="3"/>
  <c r="J47" i="3"/>
  <c r="AY47" i="3"/>
  <c r="AZ47" i="3" s="1"/>
  <c r="DP62" i="1"/>
  <c r="CV63" i="1"/>
  <c r="CP62" i="1"/>
  <c r="CI63" i="1"/>
  <c r="CC62" i="1"/>
  <c r="BS63" i="1"/>
  <c r="BP63" i="1"/>
  <c r="DI54" i="1"/>
  <c r="DF54" i="1"/>
  <c r="DC54" i="1"/>
  <c r="EI54" i="1"/>
  <c r="EF54" i="1"/>
  <c r="EC54" i="1"/>
  <c r="AG47" i="3"/>
  <c r="AI48" i="3"/>
  <c r="AJ47" i="3"/>
  <c r="AC48" i="3"/>
  <c r="AD47" i="3"/>
  <c r="V49" i="3"/>
  <c r="W48" i="3"/>
  <c r="S48" i="3"/>
  <c r="T47" i="3"/>
  <c r="G47" i="3"/>
  <c r="F48" i="3"/>
  <c r="C48" i="3"/>
  <c r="D47" i="3"/>
  <c r="AF48" i="3"/>
  <c r="P48" i="3"/>
  <c r="I48" i="3"/>
  <c r="P45" i="1"/>
  <c r="K44" i="1"/>
  <c r="K45" i="1"/>
  <c r="K46" i="1"/>
  <c r="L46" i="1" s="1"/>
  <c r="K47" i="1"/>
  <c r="L47" i="1" s="1"/>
  <c r="K48" i="1"/>
  <c r="K49" i="1"/>
  <c r="K50" i="1"/>
  <c r="L50" i="1" s="1"/>
  <c r="K51" i="1"/>
  <c r="K52" i="1"/>
  <c r="K53" i="1"/>
  <c r="K54" i="1"/>
  <c r="L54" i="1" s="1"/>
  <c r="K55" i="1"/>
  <c r="L55" i="1" s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60" i="1"/>
  <c r="DY61" i="1"/>
  <c r="DY62" i="1"/>
  <c r="DY63" i="1"/>
  <c r="DY64" i="1"/>
  <c r="DY65" i="1"/>
  <c r="DY66" i="1"/>
  <c r="DY67" i="1"/>
  <c r="DY68" i="1"/>
  <c r="DY69" i="1"/>
  <c r="DY70" i="1"/>
  <c r="DY43" i="1"/>
  <c r="DL45" i="1"/>
  <c r="DL47" i="1"/>
  <c r="DL53" i="1"/>
  <c r="DL54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4" i="1"/>
  <c r="CL65" i="1"/>
  <c r="CL66" i="1"/>
  <c r="CL67" i="1"/>
  <c r="CL68" i="1"/>
  <c r="CL69" i="1"/>
  <c r="CL70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43" i="1"/>
  <c r="BL44" i="1"/>
  <c r="BL45" i="1"/>
  <c r="BL46" i="1"/>
  <c r="BL48" i="1"/>
  <c r="BL49" i="1"/>
  <c r="BL50" i="1"/>
  <c r="BL51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8" i="1"/>
  <c r="BL69" i="1"/>
  <c r="BL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43" i="1"/>
  <c r="L59" i="1"/>
  <c r="BI48" i="1" l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F48" i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C48" i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AS48" i="1"/>
  <c r="AS49" i="1" s="1"/>
  <c r="AS50" i="1" s="1"/>
  <c r="AS51" i="1" s="1"/>
  <c r="AS52" i="1" s="1"/>
  <c r="AS53" i="1" s="1"/>
  <c r="AS54" i="1" s="1"/>
  <c r="AS55" i="1" s="1"/>
  <c r="AS56" i="1" s="1"/>
  <c r="AS57" i="1" s="1"/>
  <c r="AP48" i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I48" i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F48" i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P46" i="1"/>
  <c r="P47" i="1" s="1"/>
  <c r="L57" i="1"/>
  <c r="L43" i="1"/>
  <c r="L53" i="1"/>
  <c r="L58" i="1"/>
  <c r="L56" i="1"/>
  <c r="L52" i="1"/>
  <c r="L51" i="1"/>
  <c r="L49" i="1"/>
  <c r="L48" i="1"/>
  <c r="L45" i="1"/>
  <c r="L44" i="1"/>
  <c r="AW47" i="3"/>
  <c r="AC47" i="1"/>
  <c r="S46" i="1"/>
  <c r="V46" i="1"/>
  <c r="AT47" i="3"/>
  <c r="AS48" i="3"/>
  <c r="Q48" i="3"/>
  <c r="J48" i="3"/>
  <c r="AY48" i="3"/>
  <c r="AW48" i="3"/>
  <c r="L69" i="1"/>
  <c r="L67" i="1"/>
  <c r="L65" i="1"/>
  <c r="L63" i="1"/>
  <c r="L61" i="1"/>
  <c r="L70" i="1"/>
  <c r="L68" i="1"/>
  <c r="L66" i="1"/>
  <c r="L64" i="1"/>
  <c r="L62" i="1"/>
  <c r="L60" i="1"/>
  <c r="DV63" i="1"/>
  <c r="DS63" i="1"/>
  <c r="DP63" i="1"/>
  <c r="CV64" i="1"/>
  <c r="CS63" i="1"/>
  <c r="CP63" i="1"/>
  <c r="CI64" i="1"/>
  <c r="CC63" i="1"/>
  <c r="BV63" i="1"/>
  <c r="BS64" i="1"/>
  <c r="BP64" i="1"/>
  <c r="AV62" i="1"/>
  <c r="DI55" i="1"/>
  <c r="DF55" i="1"/>
  <c r="DC55" i="1"/>
  <c r="EI55" i="1"/>
  <c r="EF55" i="1"/>
  <c r="EC55" i="1"/>
  <c r="AG48" i="3"/>
  <c r="AI49" i="3"/>
  <c r="AJ48" i="3"/>
  <c r="AC49" i="3"/>
  <c r="AD48" i="3"/>
  <c r="V50" i="3"/>
  <c r="W49" i="3"/>
  <c r="S49" i="3"/>
  <c r="T48" i="3"/>
  <c r="F49" i="3"/>
  <c r="G48" i="3"/>
  <c r="C49" i="3"/>
  <c r="D48" i="3"/>
  <c r="AF49" i="3"/>
  <c r="P49" i="3"/>
  <c r="I49" i="3"/>
  <c r="AS58" i="1" l="1"/>
  <c r="AS59" i="1" s="1"/>
  <c r="AS60" i="1" s="1"/>
  <c r="AS61" i="1" s="1"/>
  <c r="AS62" i="1" s="1"/>
  <c r="AS63" i="1" s="1"/>
  <c r="AT57" i="1"/>
  <c r="P48" i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AZ48" i="3"/>
  <c r="DT44" i="1"/>
  <c r="DQ44" i="1"/>
  <c r="DW44" i="1"/>
  <c r="EG44" i="1"/>
  <c r="EJ44" i="1"/>
  <c r="AC48" i="1"/>
  <c r="S47" i="1"/>
  <c r="V47" i="1"/>
  <c r="AT48" i="3"/>
  <c r="AS49" i="3"/>
  <c r="Q49" i="3"/>
  <c r="J49" i="3"/>
  <c r="AY49" i="3"/>
  <c r="AZ49" i="3" s="1"/>
  <c r="AW49" i="3"/>
  <c r="DV64" i="1"/>
  <c r="DS64" i="1"/>
  <c r="DP64" i="1"/>
  <c r="CV65" i="1"/>
  <c r="CS64" i="1"/>
  <c r="CP64" i="1"/>
  <c r="CI65" i="1"/>
  <c r="CC64" i="1"/>
  <c r="BV64" i="1"/>
  <c r="BS65" i="1"/>
  <c r="BP65" i="1"/>
  <c r="BI63" i="1"/>
  <c r="BF63" i="1"/>
  <c r="BC63" i="1"/>
  <c r="AV63" i="1"/>
  <c r="AP63" i="1"/>
  <c r="AI63" i="1"/>
  <c r="AF63" i="1"/>
  <c r="ED44" i="1"/>
  <c r="DI56" i="1"/>
  <c r="DF56" i="1"/>
  <c r="DC56" i="1"/>
  <c r="EI56" i="1"/>
  <c r="EF56" i="1"/>
  <c r="EC56" i="1"/>
  <c r="AG49" i="3"/>
  <c r="AI50" i="3"/>
  <c r="AJ49" i="3"/>
  <c r="AC50" i="3"/>
  <c r="AD49" i="3"/>
  <c r="V51" i="3"/>
  <c r="W50" i="3"/>
  <c r="S50" i="3"/>
  <c r="T49" i="3"/>
  <c r="F50" i="3"/>
  <c r="G49" i="3"/>
  <c r="C50" i="3"/>
  <c r="D49" i="3"/>
  <c r="AF50" i="3"/>
  <c r="P50" i="3"/>
  <c r="I50" i="3"/>
  <c r="AY50" i="3" l="1"/>
  <c r="DJ44" i="1"/>
  <c r="AC49" i="1"/>
  <c r="S48" i="1"/>
  <c r="V48" i="1"/>
  <c r="AT49" i="3"/>
  <c r="AS50" i="3"/>
  <c r="Q50" i="3"/>
  <c r="J50" i="3"/>
  <c r="AW50" i="3"/>
  <c r="DT45" i="1"/>
  <c r="DQ45" i="1"/>
  <c r="DG44" i="1"/>
  <c r="DD44" i="1"/>
  <c r="DV65" i="1"/>
  <c r="DS65" i="1"/>
  <c r="DP65" i="1"/>
  <c r="CV66" i="1"/>
  <c r="CS65" i="1"/>
  <c r="CP65" i="1"/>
  <c r="CI66" i="1"/>
  <c r="CC65" i="1"/>
  <c r="BV65" i="1"/>
  <c r="BS66" i="1"/>
  <c r="BP66" i="1"/>
  <c r="BI64" i="1"/>
  <c r="BF64" i="1"/>
  <c r="BC64" i="1"/>
  <c r="AV64" i="1"/>
  <c r="AS64" i="1"/>
  <c r="AP64" i="1"/>
  <c r="AI64" i="1"/>
  <c r="AF64" i="1"/>
  <c r="P63" i="1"/>
  <c r="EJ45" i="1"/>
  <c r="EG45" i="1"/>
  <c r="ED45" i="1"/>
  <c r="DI57" i="1"/>
  <c r="DI58" i="1" s="1"/>
  <c r="DI59" i="1" s="1"/>
  <c r="DI60" i="1" s="1"/>
  <c r="DF57" i="1"/>
  <c r="DF58" i="1" s="1"/>
  <c r="DF59" i="1" s="1"/>
  <c r="DF60" i="1" s="1"/>
  <c r="DC57" i="1"/>
  <c r="DC58" i="1" s="1"/>
  <c r="DC59" i="1" s="1"/>
  <c r="DC60" i="1" s="1"/>
  <c r="EI57" i="1"/>
  <c r="EI58" i="1" s="1"/>
  <c r="EI59" i="1" s="1"/>
  <c r="EI60" i="1" s="1"/>
  <c r="EF57" i="1"/>
  <c r="EF58" i="1" s="1"/>
  <c r="EF59" i="1" s="1"/>
  <c r="EF60" i="1" s="1"/>
  <c r="EC57" i="1"/>
  <c r="DW45" i="1"/>
  <c r="AG50" i="3"/>
  <c r="AI51" i="3"/>
  <c r="AJ50" i="3"/>
  <c r="AC51" i="3"/>
  <c r="AD50" i="3"/>
  <c r="V52" i="3"/>
  <c r="W51" i="3"/>
  <c r="S51" i="3"/>
  <c r="T50" i="3"/>
  <c r="F51" i="3"/>
  <c r="G50" i="3"/>
  <c r="C51" i="3"/>
  <c r="D50" i="3"/>
  <c r="AF51" i="3"/>
  <c r="P51" i="3"/>
  <c r="I51" i="3"/>
  <c r="AZ50" i="3" l="1"/>
  <c r="AQ44" i="1"/>
  <c r="AW44" i="1"/>
  <c r="BG44" i="1"/>
  <c r="BQ44" i="1"/>
  <c r="BW44" i="1"/>
  <c r="CG44" i="1"/>
  <c r="CQ44" i="1"/>
  <c r="CW44" i="1"/>
  <c r="AD44" i="1"/>
  <c r="AT44" i="1"/>
  <c r="BD44" i="1"/>
  <c r="BJ44" i="1"/>
  <c r="BT44" i="1"/>
  <c r="CD44" i="1"/>
  <c r="CJ44" i="1"/>
  <c r="CT44" i="1"/>
  <c r="EC58" i="1"/>
  <c r="AC50" i="1"/>
  <c r="S49" i="1"/>
  <c r="V49" i="1"/>
  <c r="AT50" i="3"/>
  <c r="AS51" i="3"/>
  <c r="Q51" i="3"/>
  <c r="J51" i="3"/>
  <c r="AY51" i="3"/>
  <c r="AZ51" i="3" s="1"/>
  <c r="AW51" i="3"/>
  <c r="DT46" i="1"/>
  <c r="DQ46" i="1"/>
  <c r="EI61" i="1"/>
  <c r="EF61" i="1"/>
  <c r="DV66" i="1"/>
  <c r="DS66" i="1"/>
  <c r="DP66" i="1"/>
  <c r="DI61" i="1"/>
  <c r="DF61" i="1"/>
  <c r="DC61" i="1"/>
  <c r="CV67" i="1"/>
  <c r="CS66" i="1"/>
  <c r="CP66" i="1"/>
  <c r="CI67" i="1"/>
  <c r="CC66" i="1"/>
  <c r="BV66" i="1"/>
  <c r="BS67" i="1"/>
  <c r="BP67" i="1"/>
  <c r="BI65" i="1"/>
  <c r="BF65" i="1"/>
  <c r="BC65" i="1"/>
  <c r="AV65" i="1"/>
  <c r="AS65" i="1"/>
  <c r="AP65" i="1"/>
  <c r="AI65" i="1"/>
  <c r="AF65" i="1"/>
  <c r="P64" i="1"/>
  <c r="DJ45" i="1"/>
  <c r="DG45" i="1"/>
  <c r="DD45" i="1"/>
  <c r="EJ46" i="1"/>
  <c r="EG46" i="1"/>
  <c r="ED46" i="1"/>
  <c r="DW46" i="1"/>
  <c r="AJ44" i="1"/>
  <c r="AG44" i="1"/>
  <c r="AG51" i="3"/>
  <c r="AI52" i="3"/>
  <c r="AJ51" i="3"/>
  <c r="AC52" i="3"/>
  <c r="AD51" i="3"/>
  <c r="V53" i="3"/>
  <c r="W52" i="3"/>
  <c r="S52" i="3"/>
  <c r="T51" i="3"/>
  <c r="F52" i="3"/>
  <c r="G51" i="3"/>
  <c r="C52" i="3"/>
  <c r="D51" i="3"/>
  <c r="AF52" i="3"/>
  <c r="P52" i="3"/>
  <c r="I52" i="3"/>
  <c r="DG46" i="1" l="1"/>
  <c r="DJ46" i="1"/>
  <c r="AY52" i="3"/>
  <c r="AZ52" i="3" s="1"/>
  <c r="T44" i="1"/>
  <c r="W44" i="1"/>
  <c r="EC59" i="1"/>
  <c r="AC51" i="1"/>
  <c r="S50" i="1"/>
  <c r="V50" i="1"/>
  <c r="AT51" i="3"/>
  <c r="AS52" i="3"/>
  <c r="Q52" i="3"/>
  <c r="J52" i="3"/>
  <c r="DG47" i="1"/>
  <c r="DT47" i="1"/>
  <c r="DQ47" i="1"/>
  <c r="CW45" i="1"/>
  <c r="CT45" i="1"/>
  <c r="CQ45" i="1"/>
  <c r="CJ45" i="1"/>
  <c r="CG45" i="1"/>
  <c r="CD45" i="1"/>
  <c r="BW45" i="1"/>
  <c r="BT45" i="1"/>
  <c r="BQ45" i="1"/>
  <c r="BJ45" i="1"/>
  <c r="BG45" i="1"/>
  <c r="BD45" i="1"/>
  <c r="AW45" i="1"/>
  <c r="AT45" i="1"/>
  <c r="AQ45" i="1"/>
  <c r="AD45" i="1"/>
  <c r="Q44" i="1"/>
  <c r="EI62" i="1"/>
  <c r="EF62" i="1"/>
  <c r="DV67" i="1"/>
  <c r="DS67" i="1"/>
  <c r="DP67" i="1"/>
  <c r="DI62" i="1"/>
  <c r="DF62" i="1"/>
  <c r="DC62" i="1"/>
  <c r="CV68" i="1"/>
  <c r="CS67" i="1"/>
  <c r="CP67" i="1"/>
  <c r="CI68" i="1"/>
  <c r="CC67" i="1"/>
  <c r="BV67" i="1"/>
  <c r="BS68" i="1"/>
  <c r="BP68" i="1"/>
  <c r="BI66" i="1"/>
  <c r="BF66" i="1"/>
  <c r="BC66" i="1"/>
  <c r="AV66" i="1"/>
  <c r="AS66" i="1"/>
  <c r="AP66" i="1"/>
  <c r="AP67" i="1" s="1"/>
  <c r="AI66" i="1"/>
  <c r="AF66" i="1"/>
  <c r="P65" i="1"/>
  <c r="DD46" i="1"/>
  <c r="EJ47" i="1"/>
  <c r="EG47" i="1"/>
  <c r="ED47" i="1"/>
  <c r="DW47" i="1"/>
  <c r="AJ45" i="1"/>
  <c r="AG45" i="1"/>
  <c r="AG52" i="3"/>
  <c r="AI53" i="3"/>
  <c r="AJ52" i="3"/>
  <c r="AC53" i="3"/>
  <c r="AD52" i="3"/>
  <c r="V54" i="3"/>
  <c r="W54" i="3" s="1"/>
  <c r="W53" i="3"/>
  <c r="S53" i="3"/>
  <c r="T52" i="3"/>
  <c r="F53" i="3"/>
  <c r="G52" i="3"/>
  <c r="C53" i="3"/>
  <c r="D52" i="3"/>
  <c r="AF53" i="3"/>
  <c r="P53" i="3"/>
  <c r="I53" i="3"/>
  <c r="I44" i="1"/>
  <c r="F44" i="1"/>
  <c r="DJ47" i="1" l="1"/>
  <c r="DG48" i="1"/>
  <c r="EC60" i="1"/>
  <c r="AC52" i="1"/>
  <c r="S51" i="1"/>
  <c r="V51" i="1"/>
  <c r="AW52" i="3"/>
  <c r="AT52" i="3"/>
  <c r="AS53" i="3"/>
  <c r="Q53" i="3"/>
  <c r="J53" i="3"/>
  <c r="AY53" i="3"/>
  <c r="AW53" i="3"/>
  <c r="D44" i="1"/>
  <c r="I45" i="1"/>
  <c r="F45" i="1"/>
  <c r="DT48" i="1"/>
  <c r="DQ48" i="1"/>
  <c r="CW46" i="1"/>
  <c r="CT46" i="1"/>
  <c r="CQ46" i="1"/>
  <c r="CJ46" i="1"/>
  <c r="CG46" i="1"/>
  <c r="CD46" i="1"/>
  <c r="BW46" i="1"/>
  <c r="BT46" i="1"/>
  <c r="BQ46" i="1"/>
  <c r="BJ46" i="1"/>
  <c r="BG46" i="1"/>
  <c r="BD46" i="1"/>
  <c r="AW46" i="1"/>
  <c r="AT46" i="1"/>
  <c r="AQ46" i="1"/>
  <c r="AD46" i="1"/>
  <c r="W45" i="1"/>
  <c r="T45" i="1"/>
  <c r="Q45" i="1"/>
  <c r="J44" i="1"/>
  <c r="FZ44" i="1"/>
  <c r="G44" i="1"/>
  <c r="FW44" i="1"/>
  <c r="EI63" i="1"/>
  <c r="EF63" i="1"/>
  <c r="DV68" i="1"/>
  <c r="DS68" i="1"/>
  <c r="DP68" i="1"/>
  <c r="DI63" i="1"/>
  <c r="DF63" i="1"/>
  <c r="DC63" i="1"/>
  <c r="CV69" i="1"/>
  <c r="CS68" i="1"/>
  <c r="CP68" i="1"/>
  <c r="CI69" i="1"/>
  <c r="CC68" i="1"/>
  <c r="BV68" i="1"/>
  <c r="BS69" i="1"/>
  <c r="BP69" i="1"/>
  <c r="BI67" i="1"/>
  <c r="BF67" i="1"/>
  <c r="BC67" i="1"/>
  <c r="AV67" i="1"/>
  <c r="AS67" i="1"/>
  <c r="AI67" i="1"/>
  <c r="AF67" i="1"/>
  <c r="P66" i="1"/>
  <c r="DJ48" i="1"/>
  <c r="DD47" i="1"/>
  <c r="EJ48" i="1"/>
  <c r="EG48" i="1"/>
  <c r="ED48" i="1"/>
  <c r="DW48" i="1"/>
  <c r="AJ46" i="1"/>
  <c r="AG46" i="1"/>
  <c r="AG53" i="3"/>
  <c r="AI54" i="3"/>
  <c r="AJ54" i="3" s="1"/>
  <c r="AJ53" i="3"/>
  <c r="AC54" i="3"/>
  <c r="AD54" i="3" s="1"/>
  <c r="AD53" i="3"/>
  <c r="V55" i="3"/>
  <c r="S54" i="3"/>
  <c r="T53" i="3"/>
  <c r="F54" i="3"/>
  <c r="G53" i="3"/>
  <c r="C54" i="3"/>
  <c r="D53" i="3"/>
  <c r="AF54" i="3"/>
  <c r="P54" i="3"/>
  <c r="I54" i="3"/>
  <c r="AZ53" i="3" l="1"/>
  <c r="DG49" i="1"/>
  <c r="AT53" i="3"/>
  <c r="EC61" i="1"/>
  <c r="AC53" i="1"/>
  <c r="S52" i="1"/>
  <c r="V52" i="1"/>
  <c r="AY54" i="3"/>
  <c r="AG54" i="3"/>
  <c r="V56" i="3"/>
  <c r="W55" i="3"/>
  <c r="S55" i="3"/>
  <c r="T54" i="3"/>
  <c r="Q54" i="3"/>
  <c r="J54" i="3"/>
  <c r="G54" i="3"/>
  <c r="D54" i="3"/>
  <c r="D45" i="1"/>
  <c r="FT45" i="1"/>
  <c r="F46" i="1"/>
  <c r="I46" i="1"/>
  <c r="DT49" i="1"/>
  <c r="DQ49" i="1"/>
  <c r="CW47" i="1"/>
  <c r="CT47" i="1"/>
  <c r="CQ47" i="1"/>
  <c r="CJ47" i="1"/>
  <c r="CG47" i="1"/>
  <c r="CD47" i="1"/>
  <c r="BW47" i="1"/>
  <c r="BT47" i="1"/>
  <c r="BQ47" i="1"/>
  <c r="BJ47" i="1"/>
  <c r="BG47" i="1"/>
  <c r="BD47" i="1"/>
  <c r="AW47" i="1"/>
  <c r="AT47" i="1"/>
  <c r="AQ47" i="1"/>
  <c r="AD47" i="1"/>
  <c r="W46" i="1"/>
  <c r="T46" i="1"/>
  <c r="Q47" i="1"/>
  <c r="Q46" i="1"/>
  <c r="J45" i="1"/>
  <c r="FZ45" i="1"/>
  <c r="G45" i="1"/>
  <c r="EI64" i="1"/>
  <c r="EF64" i="1"/>
  <c r="DV69" i="1"/>
  <c r="DS69" i="1"/>
  <c r="DP69" i="1"/>
  <c r="DI64" i="1"/>
  <c r="DF64" i="1"/>
  <c r="DC64" i="1"/>
  <c r="CV70" i="1"/>
  <c r="CS69" i="1"/>
  <c r="CP69" i="1"/>
  <c r="CI70" i="1"/>
  <c r="CC69" i="1"/>
  <c r="BV69" i="1"/>
  <c r="BS70" i="1"/>
  <c r="BS71" i="1" s="1"/>
  <c r="BP70" i="1"/>
  <c r="BP71" i="1" s="1"/>
  <c r="BI68" i="1"/>
  <c r="BF68" i="1"/>
  <c r="BC68" i="1"/>
  <c r="AV68" i="1"/>
  <c r="AS68" i="1"/>
  <c r="AP68" i="1"/>
  <c r="AI68" i="1"/>
  <c r="AF68" i="1"/>
  <c r="P67" i="1"/>
  <c r="DJ49" i="1"/>
  <c r="DD48" i="1"/>
  <c r="EJ49" i="1"/>
  <c r="EG49" i="1"/>
  <c r="ED49" i="1"/>
  <c r="DW49" i="1"/>
  <c r="AJ47" i="1"/>
  <c r="AG47" i="1"/>
  <c r="AS54" i="3"/>
  <c r="AI55" i="3"/>
  <c r="AJ55" i="3" s="1"/>
  <c r="AC55" i="3"/>
  <c r="F55" i="3"/>
  <c r="C55" i="3"/>
  <c r="AF55" i="3"/>
  <c r="P55" i="3"/>
  <c r="I55" i="3"/>
  <c r="CV71" i="1" l="1"/>
  <c r="CW71" i="1" s="1"/>
  <c r="CI71" i="1"/>
  <c r="CJ71" i="1" s="1"/>
  <c r="BT71" i="1"/>
  <c r="BS72" i="1"/>
  <c r="BP72" i="1"/>
  <c r="BQ71" i="1"/>
  <c r="EC62" i="1"/>
  <c r="AZ54" i="3"/>
  <c r="AC54" i="1"/>
  <c r="S53" i="1"/>
  <c r="V53" i="1"/>
  <c r="AG55" i="3"/>
  <c r="AC56" i="3"/>
  <c r="AD55" i="3"/>
  <c r="V57" i="3"/>
  <c r="W56" i="3"/>
  <c r="S56" i="3"/>
  <c r="T55" i="3"/>
  <c r="Q55" i="3"/>
  <c r="AW54" i="3"/>
  <c r="AT54" i="3"/>
  <c r="J55" i="3"/>
  <c r="G55" i="3"/>
  <c r="D55" i="3"/>
  <c r="FW45" i="1"/>
  <c r="I47" i="1"/>
  <c r="F47" i="1"/>
  <c r="FT46" i="1"/>
  <c r="D46" i="1"/>
  <c r="DT50" i="1"/>
  <c r="DQ50" i="1"/>
  <c r="CW48" i="1"/>
  <c r="CT48" i="1"/>
  <c r="CQ48" i="1"/>
  <c r="CJ48" i="1"/>
  <c r="CG48" i="1"/>
  <c r="CD48" i="1"/>
  <c r="BW48" i="1"/>
  <c r="BT48" i="1"/>
  <c r="BQ48" i="1"/>
  <c r="BJ48" i="1"/>
  <c r="BG48" i="1"/>
  <c r="BD48" i="1"/>
  <c r="AW48" i="1"/>
  <c r="AT48" i="1"/>
  <c r="AQ48" i="1"/>
  <c r="AD48" i="1"/>
  <c r="W47" i="1"/>
  <c r="T47" i="1"/>
  <c r="Q48" i="1"/>
  <c r="J46" i="1"/>
  <c r="G46" i="1"/>
  <c r="FW46" i="1"/>
  <c r="EI65" i="1"/>
  <c r="EF65" i="1"/>
  <c r="DV70" i="1"/>
  <c r="DS70" i="1"/>
  <c r="DP70" i="1"/>
  <c r="DI65" i="1"/>
  <c r="DF65" i="1"/>
  <c r="DC65" i="1"/>
  <c r="CS70" i="1"/>
  <c r="CP70" i="1"/>
  <c r="CC70" i="1"/>
  <c r="BV70" i="1"/>
  <c r="BV71" i="1" s="1"/>
  <c r="BI69" i="1"/>
  <c r="BF69" i="1"/>
  <c r="BC69" i="1"/>
  <c r="AV69" i="1"/>
  <c r="AS69" i="1"/>
  <c r="AP69" i="1"/>
  <c r="AI69" i="1"/>
  <c r="AF69" i="1"/>
  <c r="P68" i="1"/>
  <c r="DJ50" i="1"/>
  <c r="DD49" i="1"/>
  <c r="EJ50" i="1"/>
  <c r="EG50" i="1"/>
  <c r="ED50" i="1"/>
  <c r="DW50" i="1"/>
  <c r="AJ48" i="1"/>
  <c r="AG48" i="1"/>
  <c r="AY55" i="3"/>
  <c r="F56" i="3"/>
  <c r="C56" i="3"/>
  <c r="AS55" i="3"/>
  <c r="AI56" i="3"/>
  <c r="AJ56" i="3" s="1"/>
  <c r="AF56" i="3"/>
  <c r="P56" i="3"/>
  <c r="I56" i="3"/>
  <c r="CI72" i="1" l="1"/>
  <c r="CV72" i="1"/>
  <c r="CW72" i="1" s="1"/>
  <c r="DV71" i="1"/>
  <c r="DW71" i="1" s="1"/>
  <c r="DS71" i="1"/>
  <c r="DS72" i="1" s="1"/>
  <c r="DP71" i="1"/>
  <c r="DQ71" i="1" s="1"/>
  <c r="CS71" i="1"/>
  <c r="CT71" i="1" s="1"/>
  <c r="CP71" i="1"/>
  <c r="CP72" i="1" s="1"/>
  <c r="CC71" i="1"/>
  <c r="CC72" i="1" s="1"/>
  <c r="BW71" i="1"/>
  <c r="BV72" i="1"/>
  <c r="BT72" i="1"/>
  <c r="BQ72" i="1"/>
  <c r="DG50" i="1"/>
  <c r="EC63" i="1"/>
  <c r="AC55" i="1"/>
  <c r="S54" i="1"/>
  <c r="V54" i="1"/>
  <c r="AZ55" i="3"/>
  <c r="AG56" i="3"/>
  <c r="AC57" i="3"/>
  <c r="AD56" i="3"/>
  <c r="V58" i="3"/>
  <c r="W57" i="3"/>
  <c r="S57" i="3"/>
  <c r="T56" i="3"/>
  <c r="Q56" i="3"/>
  <c r="AW55" i="3"/>
  <c r="AT55" i="3"/>
  <c r="J56" i="3"/>
  <c r="G56" i="3"/>
  <c r="D56" i="3"/>
  <c r="FZ46" i="1"/>
  <c r="D47" i="1"/>
  <c r="FT47" i="1"/>
  <c r="F48" i="1"/>
  <c r="I48" i="1"/>
  <c r="DT51" i="1"/>
  <c r="DQ51" i="1"/>
  <c r="CW49" i="1"/>
  <c r="CT49" i="1"/>
  <c r="CQ49" i="1"/>
  <c r="CJ49" i="1"/>
  <c r="CG49" i="1"/>
  <c r="CD49" i="1"/>
  <c r="BW49" i="1"/>
  <c r="BT49" i="1"/>
  <c r="BQ49" i="1"/>
  <c r="BJ49" i="1"/>
  <c r="BG49" i="1"/>
  <c r="BD49" i="1"/>
  <c r="AW49" i="1"/>
  <c r="AT49" i="1"/>
  <c r="AQ49" i="1"/>
  <c r="AD49" i="1"/>
  <c r="W48" i="1"/>
  <c r="T48" i="1"/>
  <c r="Q49" i="1"/>
  <c r="J47" i="1"/>
  <c r="FZ47" i="1"/>
  <c r="G47" i="1"/>
  <c r="EI66" i="1"/>
  <c r="EF66" i="1"/>
  <c r="DI66" i="1"/>
  <c r="DF66" i="1"/>
  <c r="DC66" i="1"/>
  <c r="BI70" i="1"/>
  <c r="BF70" i="1"/>
  <c r="BC70" i="1"/>
  <c r="AV70" i="1"/>
  <c r="AS70" i="1"/>
  <c r="AP70" i="1"/>
  <c r="AI70" i="1"/>
  <c r="AF70" i="1"/>
  <c r="P69" i="1"/>
  <c r="DJ51" i="1"/>
  <c r="DG51" i="1"/>
  <c r="DD50" i="1"/>
  <c r="EJ51" i="1"/>
  <c r="EG51" i="1"/>
  <c r="ED51" i="1"/>
  <c r="DW51" i="1"/>
  <c r="AJ49" i="1"/>
  <c r="AG49" i="1"/>
  <c r="AY56" i="3"/>
  <c r="F57" i="3"/>
  <c r="C57" i="3"/>
  <c r="AS56" i="3"/>
  <c r="AI57" i="3"/>
  <c r="AJ57" i="3" s="1"/>
  <c r="AF57" i="3"/>
  <c r="P57" i="3"/>
  <c r="I57" i="3"/>
  <c r="CS72" i="1" l="1"/>
  <c r="CT72" i="1" s="1"/>
  <c r="DP72" i="1"/>
  <c r="CI73" i="1"/>
  <c r="BS73" i="1"/>
  <c r="BP73" i="1"/>
  <c r="DT71" i="1"/>
  <c r="CQ71" i="1"/>
  <c r="CJ72" i="1"/>
  <c r="DV72" i="1"/>
  <c r="CD71" i="1"/>
  <c r="BI71" i="1"/>
  <c r="BJ71" i="1" s="1"/>
  <c r="BF71" i="1"/>
  <c r="BF72" i="1" s="1"/>
  <c r="BC71" i="1"/>
  <c r="AV71" i="1"/>
  <c r="AW71" i="1" s="1"/>
  <c r="AS71" i="1"/>
  <c r="AS72" i="1" s="1"/>
  <c r="AP71" i="1"/>
  <c r="AP72" i="1" s="1"/>
  <c r="AI71" i="1"/>
  <c r="AI72" i="1" s="1"/>
  <c r="AF71" i="1"/>
  <c r="AG71" i="1" s="1"/>
  <c r="DT72" i="1"/>
  <c r="CQ72" i="1"/>
  <c r="CD72" i="1"/>
  <c r="BW72" i="1"/>
  <c r="EC64" i="1"/>
  <c r="AC56" i="1"/>
  <c r="S55" i="1"/>
  <c r="V55" i="1"/>
  <c r="AG57" i="3"/>
  <c r="AC58" i="3"/>
  <c r="AD57" i="3"/>
  <c r="V59" i="3"/>
  <c r="W58" i="3"/>
  <c r="S58" i="3"/>
  <c r="T57" i="3"/>
  <c r="Q57" i="3"/>
  <c r="AZ56" i="3"/>
  <c r="AW56" i="3"/>
  <c r="AT56" i="3"/>
  <c r="J57" i="3"/>
  <c r="G57" i="3"/>
  <c r="D57" i="3"/>
  <c r="I49" i="1"/>
  <c r="F49" i="1"/>
  <c r="D48" i="1"/>
  <c r="FT48" i="1"/>
  <c r="DT52" i="1"/>
  <c r="DQ52" i="1"/>
  <c r="CW50" i="1"/>
  <c r="CT50" i="1"/>
  <c r="CQ50" i="1"/>
  <c r="CJ50" i="1"/>
  <c r="CG50" i="1"/>
  <c r="CD50" i="1"/>
  <c r="BW50" i="1"/>
  <c r="BT50" i="1"/>
  <c r="BQ50" i="1"/>
  <c r="BJ50" i="1"/>
  <c r="BG50" i="1"/>
  <c r="BD50" i="1"/>
  <c r="AW50" i="1"/>
  <c r="AT50" i="1"/>
  <c r="AQ50" i="1"/>
  <c r="AD50" i="1"/>
  <c r="W49" i="1"/>
  <c r="T49" i="1"/>
  <c r="Q50" i="1"/>
  <c r="J48" i="1"/>
  <c r="G48" i="1"/>
  <c r="EI67" i="1"/>
  <c r="EF67" i="1"/>
  <c r="DI67" i="1"/>
  <c r="DF67" i="1"/>
  <c r="DC67" i="1"/>
  <c r="P70" i="1"/>
  <c r="DJ52" i="1"/>
  <c r="DG52" i="1"/>
  <c r="DD51" i="1"/>
  <c r="EJ52" i="1"/>
  <c r="EG52" i="1"/>
  <c r="ED53" i="1"/>
  <c r="ED52" i="1"/>
  <c r="DW52" i="1"/>
  <c r="AJ50" i="1"/>
  <c r="AG50" i="1"/>
  <c r="AY57" i="3"/>
  <c r="F58" i="3"/>
  <c r="C58" i="3"/>
  <c r="AS57" i="3"/>
  <c r="AI58" i="3"/>
  <c r="AJ58" i="3" s="1"/>
  <c r="AF58" i="3"/>
  <c r="P58" i="3"/>
  <c r="I58" i="3"/>
  <c r="DQ72" i="1" l="1"/>
  <c r="DS73" i="1"/>
  <c r="DP73" i="1"/>
  <c r="CV73" i="1"/>
  <c r="CS73" i="1"/>
  <c r="CP73" i="1"/>
  <c r="CC73" i="1"/>
  <c r="BV73" i="1"/>
  <c r="DW72" i="1"/>
  <c r="AF72" i="1"/>
  <c r="AG72" i="1" s="1"/>
  <c r="AT71" i="1"/>
  <c r="AV72" i="1"/>
  <c r="AJ71" i="1"/>
  <c r="AQ71" i="1"/>
  <c r="BG71" i="1"/>
  <c r="BI72" i="1"/>
  <c r="BC72" i="1"/>
  <c r="BD72" i="1" s="1"/>
  <c r="BD71" i="1"/>
  <c r="P71" i="1"/>
  <c r="Q71" i="1" s="1"/>
  <c r="BG72" i="1"/>
  <c r="AT72" i="1"/>
  <c r="AQ72" i="1"/>
  <c r="AJ72" i="1"/>
  <c r="EC65" i="1"/>
  <c r="AC57" i="1"/>
  <c r="S56" i="1"/>
  <c r="V56" i="1"/>
  <c r="AG58" i="3"/>
  <c r="AC59" i="3"/>
  <c r="AD58" i="3"/>
  <c r="V60" i="3"/>
  <c r="W59" i="3"/>
  <c r="S59" i="3"/>
  <c r="T58" i="3"/>
  <c r="Q58" i="3"/>
  <c r="AZ57" i="3"/>
  <c r="AW57" i="3"/>
  <c r="AT57" i="3"/>
  <c r="J58" i="3"/>
  <c r="G58" i="3"/>
  <c r="D58" i="3"/>
  <c r="FW48" i="1"/>
  <c r="F50" i="1"/>
  <c r="FZ48" i="1"/>
  <c r="D49" i="1"/>
  <c r="FT49" i="1"/>
  <c r="I50" i="1"/>
  <c r="DT53" i="1"/>
  <c r="DQ53" i="1"/>
  <c r="CW51" i="1"/>
  <c r="CT51" i="1"/>
  <c r="CQ51" i="1"/>
  <c r="CJ51" i="1"/>
  <c r="CG51" i="1"/>
  <c r="CD51" i="1"/>
  <c r="BW51" i="1"/>
  <c r="BT51" i="1"/>
  <c r="BQ51" i="1"/>
  <c r="BJ51" i="1"/>
  <c r="BG51" i="1"/>
  <c r="BD51" i="1"/>
  <c r="AW51" i="1"/>
  <c r="AT51" i="1"/>
  <c r="AQ51" i="1"/>
  <c r="AD51" i="1"/>
  <c r="W50" i="1"/>
  <c r="T50" i="1"/>
  <c r="Q51" i="1"/>
  <c r="J49" i="1"/>
  <c r="G49" i="1"/>
  <c r="FW49" i="1"/>
  <c r="EI68" i="1"/>
  <c r="EF68" i="1"/>
  <c r="DI68" i="1"/>
  <c r="DF68" i="1"/>
  <c r="DC68" i="1"/>
  <c r="DJ53" i="1"/>
  <c r="DG53" i="1"/>
  <c r="DD52" i="1"/>
  <c r="EJ53" i="1"/>
  <c r="EG53" i="1"/>
  <c r="ED54" i="1"/>
  <c r="DW53" i="1"/>
  <c r="AJ51" i="1"/>
  <c r="AG51" i="1"/>
  <c r="AY58" i="3"/>
  <c r="F59" i="3"/>
  <c r="C59" i="3"/>
  <c r="AS58" i="3"/>
  <c r="AI59" i="3"/>
  <c r="AJ59" i="3" s="1"/>
  <c r="AF59" i="3"/>
  <c r="P59" i="3"/>
  <c r="I59" i="3"/>
  <c r="DV73" i="1" l="1"/>
  <c r="BF73" i="1"/>
  <c r="AS73" i="1"/>
  <c r="AP73" i="1"/>
  <c r="AI73" i="1"/>
  <c r="BJ72" i="1"/>
  <c r="AW72" i="1"/>
  <c r="P72" i="1"/>
  <c r="Q72" i="1" s="1"/>
  <c r="EC66" i="1"/>
  <c r="FZ49" i="1"/>
  <c r="AC58" i="1"/>
  <c r="S57" i="1"/>
  <c r="V57" i="1"/>
  <c r="AG59" i="3"/>
  <c r="AC60" i="3"/>
  <c r="AD59" i="3"/>
  <c r="V61" i="3"/>
  <c r="W60" i="3"/>
  <c r="S60" i="3"/>
  <c r="T59" i="3"/>
  <c r="Q59" i="3"/>
  <c r="AZ58" i="3"/>
  <c r="AW58" i="3"/>
  <c r="AT58" i="3"/>
  <c r="J59" i="3"/>
  <c r="G59" i="3"/>
  <c r="D59" i="3"/>
  <c r="I51" i="1"/>
  <c r="D50" i="1"/>
  <c r="FT50" i="1"/>
  <c r="F51" i="1"/>
  <c r="DW54" i="1"/>
  <c r="DT54" i="1"/>
  <c r="DQ54" i="1"/>
  <c r="CW52" i="1"/>
  <c r="CT52" i="1"/>
  <c r="CQ52" i="1"/>
  <c r="CJ52" i="1"/>
  <c r="CG52" i="1"/>
  <c r="CD52" i="1"/>
  <c r="BW52" i="1"/>
  <c r="BT52" i="1"/>
  <c r="BQ52" i="1"/>
  <c r="BJ52" i="1"/>
  <c r="BG52" i="1"/>
  <c r="BD52" i="1"/>
  <c r="AW52" i="1"/>
  <c r="AT52" i="1"/>
  <c r="AQ52" i="1"/>
  <c r="AD52" i="1"/>
  <c r="W51" i="1"/>
  <c r="T51" i="1"/>
  <c r="Q52" i="1"/>
  <c r="J50" i="1"/>
  <c r="G50" i="1"/>
  <c r="FW50" i="1"/>
  <c r="EI69" i="1"/>
  <c r="EF69" i="1"/>
  <c r="DI69" i="1"/>
  <c r="DF69" i="1"/>
  <c r="DC69" i="1"/>
  <c r="DJ54" i="1"/>
  <c r="DG54" i="1"/>
  <c r="DD53" i="1"/>
  <c r="EJ54" i="1"/>
  <c r="EG54" i="1"/>
  <c r="ED55" i="1"/>
  <c r="AJ52" i="1"/>
  <c r="AG52" i="1"/>
  <c r="AY59" i="3"/>
  <c r="F60" i="3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C60" i="3"/>
  <c r="AS59" i="3"/>
  <c r="AI60" i="3"/>
  <c r="AJ60" i="3" s="1"/>
  <c r="AF60" i="3"/>
  <c r="P60" i="3"/>
  <c r="I60" i="3"/>
  <c r="BI73" i="1" l="1"/>
  <c r="BC73" i="1"/>
  <c r="AV73" i="1"/>
  <c r="AF73" i="1"/>
  <c r="F72" i="3"/>
  <c r="EC67" i="1"/>
  <c r="AG60" i="3"/>
  <c r="AC59" i="1"/>
  <c r="S58" i="1"/>
  <c r="V58" i="1"/>
  <c r="AC61" i="3"/>
  <c r="AD60" i="3"/>
  <c r="W61" i="3"/>
  <c r="V62" i="3"/>
  <c r="S61" i="3"/>
  <c r="T60" i="3"/>
  <c r="Q60" i="3"/>
  <c r="AZ59" i="3"/>
  <c r="AW59" i="3"/>
  <c r="AT59" i="3"/>
  <c r="J60" i="3"/>
  <c r="G60" i="3"/>
  <c r="D60" i="3"/>
  <c r="FZ50" i="1"/>
  <c r="F52" i="1"/>
  <c r="D51" i="1"/>
  <c r="FT51" i="1"/>
  <c r="I52" i="1"/>
  <c r="DW55" i="1"/>
  <c r="DT55" i="1"/>
  <c r="DQ55" i="1"/>
  <c r="CW53" i="1"/>
  <c r="CT53" i="1"/>
  <c r="CQ53" i="1"/>
  <c r="CJ53" i="1"/>
  <c r="CG53" i="1"/>
  <c r="CD53" i="1"/>
  <c r="BW53" i="1"/>
  <c r="BT53" i="1"/>
  <c r="BQ53" i="1"/>
  <c r="BJ53" i="1"/>
  <c r="BG53" i="1"/>
  <c r="BD53" i="1"/>
  <c r="AW53" i="1"/>
  <c r="AT53" i="1"/>
  <c r="AQ53" i="1"/>
  <c r="AD53" i="1"/>
  <c r="W52" i="1"/>
  <c r="T52" i="1"/>
  <c r="Q53" i="1"/>
  <c r="J51" i="1"/>
  <c r="FZ51" i="1"/>
  <c r="G51" i="1"/>
  <c r="EI70" i="1"/>
  <c r="EI71" i="1" s="1"/>
  <c r="EF70" i="1"/>
  <c r="EF71" i="1" s="1"/>
  <c r="DI70" i="1"/>
  <c r="DF70" i="1"/>
  <c r="DC70" i="1"/>
  <c r="DJ55" i="1"/>
  <c r="DG55" i="1"/>
  <c r="DD54" i="1"/>
  <c r="EJ55" i="1"/>
  <c r="EG55" i="1"/>
  <c r="ED56" i="1"/>
  <c r="AJ54" i="1"/>
  <c r="AJ53" i="1"/>
  <c r="AG54" i="1"/>
  <c r="AG53" i="1"/>
  <c r="AY60" i="3"/>
  <c r="C61" i="3"/>
  <c r="AS60" i="3"/>
  <c r="AI61" i="3"/>
  <c r="AJ61" i="3" s="1"/>
  <c r="AF61" i="3"/>
  <c r="P61" i="3"/>
  <c r="I61" i="3"/>
  <c r="P73" i="1" l="1"/>
  <c r="DI71" i="1"/>
  <c r="DI72" i="1" s="1"/>
  <c r="DF71" i="1"/>
  <c r="DF72" i="1" s="1"/>
  <c r="DC71" i="1"/>
  <c r="DD71" i="1" s="1"/>
  <c r="EI72" i="1"/>
  <c r="EJ71" i="1"/>
  <c r="EF72" i="1"/>
  <c r="EG71" i="1"/>
  <c r="G72" i="3"/>
  <c r="F73" i="3"/>
  <c r="EC68" i="1"/>
  <c r="AC60" i="1"/>
  <c r="S59" i="1"/>
  <c r="V59" i="1"/>
  <c r="AD61" i="3"/>
  <c r="AC62" i="3"/>
  <c r="W62" i="3"/>
  <c r="V63" i="3"/>
  <c r="S62" i="3"/>
  <c r="T61" i="3"/>
  <c r="J61" i="3"/>
  <c r="AG61" i="3"/>
  <c r="Q61" i="3"/>
  <c r="AZ60" i="3"/>
  <c r="AW60" i="3"/>
  <c r="AT60" i="3"/>
  <c r="D61" i="3"/>
  <c r="G61" i="3"/>
  <c r="FW51" i="1"/>
  <c r="I53" i="1"/>
  <c r="F53" i="1"/>
  <c r="D52" i="1"/>
  <c r="FT52" i="1"/>
  <c r="DW56" i="1"/>
  <c r="DT56" i="1"/>
  <c r="DQ56" i="1"/>
  <c r="CW54" i="1"/>
  <c r="CT54" i="1"/>
  <c r="CQ54" i="1"/>
  <c r="CJ54" i="1"/>
  <c r="CG54" i="1"/>
  <c r="CD54" i="1"/>
  <c r="BW54" i="1"/>
  <c r="BT54" i="1"/>
  <c r="BQ54" i="1"/>
  <c r="BJ54" i="1"/>
  <c r="BG54" i="1"/>
  <c r="BD54" i="1"/>
  <c r="AW54" i="1"/>
  <c r="AT54" i="1"/>
  <c r="AQ54" i="1"/>
  <c r="AD54" i="1"/>
  <c r="W53" i="1"/>
  <c r="T53" i="1"/>
  <c r="Q54" i="1"/>
  <c r="J52" i="1"/>
  <c r="FZ52" i="1"/>
  <c r="G52" i="1"/>
  <c r="DJ56" i="1"/>
  <c r="DG56" i="1"/>
  <c r="DD55" i="1"/>
  <c r="EJ56" i="1"/>
  <c r="EG56" i="1"/>
  <c r="ED57" i="1"/>
  <c r="AJ55" i="1"/>
  <c r="AG55" i="1"/>
  <c r="AY61" i="3"/>
  <c r="AZ61" i="3" s="1"/>
  <c r="AW61" i="3"/>
  <c r="C62" i="3"/>
  <c r="AS61" i="3"/>
  <c r="AI62" i="3"/>
  <c r="AJ62" i="3" s="1"/>
  <c r="AF62" i="3"/>
  <c r="P62" i="3"/>
  <c r="I62" i="3"/>
  <c r="EI73" i="1" l="1"/>
  <c r="EF73" i="1"/>
  <c r="DG71" i="1"/>
  <c r="DC72" i="1"/>
  <c r="DD72" i="1" s="1"/>
  <c r="F74" i="3"/>
  <c r="DJ71" i="1"/>
  <c r="EJ72" i="1"/>
  <c r="EG72" i="1"/>
  <c r="DJ72" i="1"/>
  <c r="DG72" i="1"/>
  <c r="G73" i="3"/>
  <c r="D62" i="3"/>
  <c r="AT61" i="3"/>
  <c r="EC69" i="1"/>
  <c r="AC61" i="1"/>
  <c r="S60" i="1"/>
  <c r="V60" i="1"/>
  <c r="AD62" i="3"/>
  <c r="AC63" i="3"/>
  <c r="W63" i="3"/>
  <c r="V64" i="3"/>
  <c r="S63" i="3"/>
  <c r="T62" i="3"/>
  <c r="J62" i="3"/>
  <c r="AG62" i="3"/>
  <c r="Q62" i="3"/>
  <c r="G62" i="3"/>
  <c r="D53" i="1"/>
  <c r="FT53" i="1"/>
  <c r="I54" i="1"/>
  <c r="FW52" i="1"/>
  <c r="F54" i="1"/>
  <c r="EJ57" i="1"/>
  <c r="EG57" i="1"/>
  <c r="DW57" i="1"/>
  <c r="DT57" i="1"/>
  <c r="DQ57" i="1"/>
  <c r="DJ57" i="1"/>
  <c r="DG57" i="1"/>
  <c r="CW55" i="1"/>
  <c r="CT55" i="1"/>
  <c r="CQ55" i="1"/>
  <c r="CJ55" i="1"/>
  <c r="CG55" i="1"/>
  <c r="CD55" i="1"/>
  <c r="BW55" i="1"/>
  <c r="BT55" i="1"/>
  <c r="BQ55" i="1"/>
  <c r="BJ55" i="1"/>
  <c r="BG55" i="1"/>
  <c r="BD55" i="1"/>
  <c r="AW55" i="1"/>
  <c r="AT55" i="1"/>
  <c r="AQ55" i="1"/>
  <c r="AD55" i="1"/>
  <c r="W54" i="1"/>
  <c r="T54" i="1"/>
  <c r="Q55" i="1"/>
  <c r="J53" i="1"/>
  <c r="G53" i="1"/>
  <c r="FW53" i="1"/>
  <c r="DD56" i="1"/>
  <c r="ED58" i="1"/>
  <c r="AJ56" i="1"/>
  <c r="AG56" i="1"/>
  <c r="AY62" i="3"/>
  <c r="AZ62" i="3" s="1"/>
  <c r="C63" i="3"/>
  <c r="AS62" i="3"/>
  <c r="AI63" i="3"/>
  <c r="AJ63" i="3" s="1"/>
  <c r="AF63" i="3"/>
  <c r="P63" i="3"/>
  <c r="I63" i="3"/>
  <c r="DI73" i="1" l="1"/>
  <c r="DF73" i="1"/>
  <c r="D63" i="3"/>
  <c r="EC70" i="1"/>
  <c r="EC71" i="1" s="1"/>
  <c r="AC62" i="1"/>
  <c r="S61" i="1"/>
  <c r="V61" i="1"/>
  <c r="FZ53" i="1"/>
  <c r="AC64" i="3"/>
  <c r="AD63" i="3"/>
  <c r="V65" i="3"/>
  <c r="W64" i="3"/>
  <c r="S64" i="3"/>
  <c r="T63" i="3"/>
  <c r="J63" i="3"/>
  <c r="AG63" i="3"/>
  <c r="Q63" i="3"/>
  <c r="AW62" i="3"/>
  <c r="AT62" i="3"/>
  <c r="G63" i="3"/>
  <c r="F55" i="1"/>
  <c r="I55" i="1"/>
  <c r="D54" i="1"/>
  <c r="FT54" i="1"/>
  <c r="EJ58" i="1"/>
  <c r="EG58" i="1"/>
  <c r="DW58" i="1"/>
  <c r="DT58" i="1"/>
  <c r="DQ58" i="1"/>
  <c r="DJ58" i="1"/>
  <c r="DG58" i="1"/>
  <c r="DD57" i="1"/>
  <c r="CW56" i="1"/>
  <c r="CT56" i="1"/>
  <c r="CQ56" i="1"/>
  <c r="CJ56" i="1"/>
  <c r="CG56" i="1"/>
  <c r="CD56" i="1"/>
  <c r="BW56" i="1"/>
  <c r="BT56" i="1"/>
  <c r="BQ56" i="1"/>
  <c r="BJ56" i="1"/>
  <c r="BG56" i="1"/>
  <c r="BD56" i="1"/>
  <c r="AW56" i="1"/>
  <c r="AT56" i="1"/>
  <c r="AQ56" i="1"/>
  <c r="AD56" i="1"/>
  <c r="W55" i="1"/>
  <c r="T55" i="1"/>
  <c r="Q56" i="1"/>
  <c r="J54" i="1"/>
  <c r="FZ54" i="1"/>
  <c r="G54" i="1"/>
  <c r="ED59" i="1"/>
  <c r="AJ57" i="1"/>
  <c r="AG57" i="1"/>
  <c r="AY63" i="3"/>
  <c r="AZ63" i="3" s="1"/>
  <c r="C64" i="3"/>
  <c r="AS63" i="3"/>
  <c r="AI64" i="3"/>
  <c r="AJ64" i="3" s="1"/>
  <c r="AF64" i="3"/>
  <c r="P64" i="3"/>
  <c r="I64" i="3"/>
  <c r="DC73" i="1" l="1"/>
  <c r="ED71" i="1"/>
  <c r="EC72" i="1"/>
  <c r="AC63" i="1"/>
  <c r="S62" i="1"/>
  <c r="V62" i="1"/>
  <c r="AD64" i="3"/>
  <c r="AC65" i="3"/>
  <c r="W65" i="3"/>
  <c r="V66" i="3"/>
  <c r="S65" i="3"/>
  <c r="T64" i="3"/>
  <c r="J64" i="3"/>
  <c r="D64" i="3"/>
  <c r="AG64" i="3"/>
  <c r="Q64" i="3"/>
  <c r="AW63" i="3"/>
  <c r="AT63" i="3"/>
  <c r="G64" i="3"/>
  <c r="FW54" i="1"/>
  <c r="D55" i="1"/>
  <c r="FT55" i="1"/>
  <c r="I56" i="1"/>
  <c r="F56" i="1"/>
  <c r="EJ59" i="1"/>
  <c r="EG59" i="1"/>
  <c r="DW59" i="1"/>
  <c r="DT59" i="1"/>
  <c r="DQ59" i="1"/>
  <c r="DJ59" i="1"/>
  <c r="DG59" i="1"/>
  <c r="DD58" i="1"/>
  <c r="CW57" i="1"/>
  <c r="CT57" i="1"/>
  <c r="CQ57" i="1"/>
  <c r="CJ57" i="1"/>
  <c r="CG57" i="1"/>
  <c r="CD57" i="1"/>
  <c r="BW57" i="1"/>
  <c r="BT57" i="1"/>
  <c r="BQ57" i="1"/>
  <c r="BJ57" i="1"/>
  <c r="BG57" i="1"/>
  <c r="BD57" i="1"/>
  <c r="AW57" i="1"/>
  <c r="AQ57" i="1"/>
  <c r="AD57" i="1"/>
  <c r="W56" i="1"/>
  <c r="T56" i="1"/>
  <c r="Q57" i="1"/>
  <c r="J55" i="1"/>
  <c r="G55" i="1"/>
  <c r="ED60" i="1"/>
  <c r="AJ58" i="1"/>
  <c r="AG58" i="1"/>
  <c r="AY64" i="3"/>
  <c r="AZ64" i="3" s="1"/>
  <c r="C65" i="3"/>
  <c r="AS64" i="3"/>
  <c r="AI65" i="3"/>
  <c r="AJ65" i="3" s="1"/>
  <c r="AF65" i="3"/>
  <c r="P65" i="3"/>
  <c r="I65" i="3"/>
  <c r="EC73" i="1" l="1"/>
  <c r="ED72" i="1"/>
  <c r="D65" i="3"/>
  <c r="AC64" i="1"/>
  <c r="S63" i="1"/>
  <c r="V63" i="1"/>
  <c r="AD65" i="3"/>
  <c r="AC66" i="3"/>
  <c r="W66" i="3"/>
  <c r="V67" i="3"/>
  <c r="S66" i="3"/>
  <c r="T65" i="3"/>
  <c r="AG65" i="3"/>
  <c r="Q65" i="3"/>
  <c r="AW64" i="3"/>
  <c r="AT64" i="3"/>
  <c r="J65" i="3"/>
  <c r="G65" i="3"/>
  <c r="FZ55" i="1"/>
  <c r="D56" i="1"/>
  <c r="FT56" i="1"/>
  <c r="FW55" i="1"/>
  <c r="F57" i="1"/>
  <c r="I57" i="1"/>
  <c r="EJ60" i="1"/>
  <c r="EG60" i="1"/>
  <c r="DW60" i="1"/>
  <c r="DT60" i="1"/>
  <c r="DQ60" i="1"/>
  <c r="DJ60" i="1"/>
  <c r="DG60" i="1"/>
  <c r="DD59" i="1"/>
  <c r="CW58" i="1"/>
  <c r="CT58" i="1"/>
  <c r="CQ58" i="1"/>
  <c r="CJ58" i="1"/>
  <c r="CG58" i="1"/>
  <c r="CD58" i="1"/>
  <c r="BW58" i="1"/>
  <c r="BT58" i="1"/>
  <c r="BQ58" i="1"/>
  <c r="BJ58" i="1"/>
  <c r="BG58" i="1"/>
  <c r="BD58" i="1"/>
  <c r="AW58" i="1"/>
  <c r="AT58" i="1"/>
  <c r="AQ58" i="1"/>
  <c r="AD58" i="1"/>
  <c r="W57" i="1"/>
  <c r="T57" i="1"/>
  <c r="Q58" i="1"/>
  <c r="J56" i="1"/>
  <c r="FZ56" i="1"/>
  <c r="G56" i="1"/>
  <c r="FW56" i="1"/>
  <c r="ED61" i="1"/>
  <c r="AJ59" i="1"/>
  <c r="AG59" i="1"/>
  <c r="AY65" i="3"/>
  <c r="AZ65" i="3" s="1"/>
  <c r="C66" i="3"/>
  <c r="AS65" i="3"/>
  <c r="AI66" i="3"/>
  <c r="AJ66" i="3" s="1"/>
  <c r="AF66" i="3"/>
  <c r="P66" i="3"/>
  <c r="I66" i="3"/>
  <c r="AC65" i="1" l="1"/>
  <c r="S64" i="1"/>
  <c r="V64" i="1"/>
  <c r="AC67" i="3"/>
  <c r="AD66" i="3"/>
  <c r="V68" i="3"/>
  <c r="W67" i="3"/>
  <c r="S67" i="3"/>
  <c r="T66" i="3"/>
  <c r="AG66" i="3"/>
  <c r="J66" i="3"/>
  <c r="Q66" i="3"/>
  <c r="AW65" i="3"/>
  <c r="AT65" i="3"/>
  <c r="D66" i="3"/>
  <c r="G66" i="3"/>
  <c r="I58" i="1"/>
  <c r="D57" i="1"/>
  <c r="FT57" i="1"/>
  <c r="F58" i="1"/>
  <c r="EJ61" i="1"/>
  <c r="EG61" i="1"/>
  <c r="DW61" i="1"/>
  <c r="DT61" i="1"/>
  <c r="DQ61" i="1"/>
  <c r="DJ61" i="1"/>
  <c r="DG61" i="1"/>
  <c r="DD60" i="1"/>
  <c r="CW59" i="1"/>
  <c r="CT59" i="1"/>
  <c r="CQ59" i="1"/>
  <c r="CJ59" i="1"/>
  <c r="CG59" i="1"/>
  <c r="CD59" i="1"/>
  <c r="BW59" i="1"/>
  <c r="BT59" i="1"/>
  <c r="BQ59" i="1"/>
  <c r="BJ59" i="1"/>
  <c r="BG59" i="1"/>
  <c r="BD59" i="1"/>
  <c r="AW59" i="1"/>
  <c r="AT59" i="1"/>
  <c r="AQ59" i="1"/>
  <c r="AD59" i="1"/>
  <c r="W58" i="1"/>
  <c r="T58" i="1"/>
  <c r="Q59" i="1"/>
  <c r="J57" i="1"/>
  <c r="G57" i="1"/>
  <c r="ED62" i="1"/>
  <c r="AJ60" i="1"/>
  <c r="AG60" i="1"/>
  <c r="AY66" i="3"/>
  <c r="AZ66" i="3" s="1"/>
  <c r="C67" i="3"/>
  <c r="AS66" i="3"/>
  <c r="AI67" i="3"/>
  <c r="AJ67" i="3" s="1"/>
  <c r="AF67" i="3"/>
  <c r="P67" i="3"/>
  <c r="I67" i="3"/>
  <c r="FW57" i="1" l="1"/>
  <c r="AC66" i="1"/>
  <c r="S65" i="1"/>
  <c r="V65" i="1"/>
  <c r="AC68" i="3"/>
  <c r="AD67" i="3"/>
  <c r="V69" i="3"/>
  <c r="W68" i="3"/>
  <c r="S68" i="3"/>
  <c r="T67" i="3"/>
  <c r="D67" i="3"/>
  <c r="AG67" i="3"/>
  <c r="Q67" i="3"/>
  <c r="AW66" i="3"/>
  <c r="AT66" i="3"/>
  <c r="J67" i="3"/>
  <c r="G67" i="3"/>
  <c r="FZ57" i="1"/>
  <c r="F59" i="1"/>
  <c r="D58" i="1"/>
  <c r="FT58" i="1"/>
  <c r="I59" i="1"/>
  <c r="EJ62" i="1"/>
  <c r="EG62" i="1"/>
  <c r="DW62" i="1"/>
  <c r="DT62" i="1"/>
  <c r="DQ62" i="1"/>
  <c r="DJ62" i="1"/>
  <c r="DG62" i="1"/>
  <c r="DD61" i="1"/>
  <c r="CW60" i="1"/>
  <c r="CT60" i="1"/>
  <c r="CQ60" i="1"/>
  <c r="CJ60" i="1"/>
  <c r="CG60" i="1"/>
  <c r="CD60" i="1"/>
  <c r="BW60" i="1"/>
  <c r="BT60" i="1"/>
  <c r="BQ60" i="1"/>
  <c r="BJ60" i="1"/>
  <c r="BG60" i="1"/>
  <c r="BD60" i="1"/>
  <c r="AW60" i="1"/>
  <c r="AT60" i="1"/>
  <c r="AQ60" i="1"/>
  <c r="AD60" i="1"/>
  <c r="W59" i="1"/>
  <c r="T59" i="1"/>
  <c r="Q60" i="1"/>
  <c r="J58" i="1"/>
  <c r="G58" i="1"/>
  <c r="ED63" i="1"/>
  <c r="AJ61" i="1"/>
  <c r="AG61" i="1"/>
  <c r="AY67" i="3"/>
  <c r="AZ67" i="3" s="1"/>
  <c r="C68" i="3"/>
  <c r="AS67" i="3"/>
  <c r="AI68" i="3"/>
  <c r="AJ68" i="3" s="1"/>
  <c r="AF68" i="3"/>
  <c r="P68" i="3"/>
  <c r="I68" i="3"/>
  <c r="D68" i="3" l="1"/>
  <c r="AC67" i="1"/>
  <c r="S66" i="1"/>
  <c r="V66" i="1"/>
  <c r="AC69" i="3"/>
  <c r="AD68" i="3"/>
  <c r="V70" i="3"/>
  <c r="W69" i="3"/>
  <c r="S69" i="3"/>
  <c r="T68" i="3"/>
  <c r="Q68" i="3"/>
  <c r="AG68" i="3"/>
  <c r="AW67" i="3"/>
  <c r="AT67" i="3"/>
  <c r="J68" i="3"/>
  <c r="G68" i="3"/>
  <c r="FZ58" i="1"/>
  <c r="FW58" i="1"/>
  <c r="D59" i="1"/>
  <c r="FT59" i="1"/>
  <c r="F60" i="1"/>
  <c r="I60" i="1"/>
  <c r="EJ63" i="1"/>
  <c r="EG63" i="1"/>
  <c r="DW63" i="1"/>
  <c r="DT63" i="1"/>
  <c r="DQ63" i="1"/>
  <c r="DJ63" i="1"/>
  <c r="DG63" i="1"/>
  <c r="DD62" i="1"/>
  <c r="CW61" i="1"/>
  <c r="CT61" i="1"/>
  <c r="CQ61" i="1"/>
  <c r="CJ61" i="1"/>
  <c r="CG61" i="1"/>
  <c r="CD61" i="1"/>
  <c r="BW61" i="1"/>
  <c r="BT61" i="1"/>
  <c r="BQ61" i="1"/>
  <c r="BJ61" i="1"/>
  <c r="BG61" i="1"/>
  <c r="BD61" i="1"/>
  <c r="AW61" i="1"/>
  <c r="AT61" i="1"/>
  <c r="AQ61" i="1"/>
  <c r="AD61" i="1"/>
  <c r="W60" i="1"/>
  <c r="T60" i="1"/>
  <c r="Q61" i="1"/>
  <c r="J59" i="1"/>
  <c r="G59" i="1"/>
  <c r="ED64" i="1"/>
  <c r="AJ62" i="1"/>
  <c r="AG62" i="1"/>
  <c r="AY68" i="3"/>
  <c r="AZ68" i="3" s="1"/>
  <c r="C69" i="3"/>
  <c r="AS68" i="3"/>
  <c r="AI69" i="3"/>
  <c r="AJ69" i="3" s="1"/>
  <c r="AF69" i="3"/>
  <c r="P69" i="3"/>
  <c r="I69" i="3"/>
  <c r="FZ59" i="1" l="1"/>
  <c r="AC68" i="1"/>
  <c r="S67" i="1"/>
  <c r="V67" i="1"/>
  <c r="D69" i="3"/>
  <c r="AD69" i="3"/>
  <c r="AC70" i="3"/>
  <c r="W70" i="3"/>
  <c r="V71" i="3"/>
  <c r="S70" i="3"/>
  <c r="T69" i="3"/>
  <c r="AG69" i="3"/>
  <c r="Q69" i="3"/>
  <c r="AT68" i="3"/>
  <c r="AW68" i="3"/>
  <c r="G69" i="3"/>
  <c r="D60" i="1"/>
  <c r="FT60" i="1"/>
  <c r="FW59" i="1"/>
  <c r="I61" i="1"/>
  <c r="F61" i="1"/>
  <c r="EJ64" i="1"/>
  <c r="EG64" i="1"/>
  <c r="DW64" i="1"/>
  <c r="DT64" i="1"/>
  <c r="DQ64" i="1"/>
  <c r="DJ64" i="1"/>
  <c r="DG64" i="1"/>
  <c r="DD63" i="1"/>
  <c r="CW62" i="1"/>
  <c r="CT62" i="1"/>
  <c r="CQ62" i="1"/>
  <c r="CJ62" i="1"/>
  <c r="CG62" i="1"/>
  <c r="CD62" i="1"/>
  <c r="BW62" i="1"/>
  <c r="BT62" i="1"/>
  <c r="BQ62" i="1"/>
  <c r="BJ62" i="1"/>
  <c r="BG62" i="1"/>
  <c r="BD62" i="1"/>
  <c r="AW62" i="1"/>
  <c r="AT62" i="1"/>
  <c r="AQ62" i="1"/>
  <c r="AD62" i="1"/>
  <c r="W61" i="1"/>
  <c r="T61" i="1"/>
  <c r="Q62" i="1"/>
  <c r="J60" i="1"/>
  <c r="FZ60" i="1"/>
  <c r="G60" i="1"/>
  <c r="FW60" i="1"/>
  <c r="AY69" i="3"/>
  <c r="AZ69" i="3" s="1"/>
  <c r="J69" i="3"/>
  <c r="ED65" i="1"/>
  <c r="AJ63" i="1"/>
  <c r="AG63" i="1"/>
  <c r="C70" i="3"/>
  <c r="AS69" i="3"/>
  <c r="AI70" i="3"/>
  <c r="AJ70" i="3" s="1"/>
  <c r="AF70" i="3"/>
  <c r="P70" i="3"/>
  <c r="I70" i="3"/>
  <c r="V72" i="3" l="1"/>
  <c r="AC69" i="1"/>
  <c r="S68" i="1"/>
  <c r="V68" i="1"/>
  <c r="AD70" i="3"/>
  <c r="AC71" i="3"/>
  <c r="W71" i="3"/>
  <c r="S71" i="3"/>
  <c r="T70" i="3"/>
  <c r="AG70" i="3"/>
  <c r="Q70" i="3"/>
  <c r="AW69" i="3"/>
  <c r="AT69" i="3"/>
  <c r="D70" i="3"/>
  <c r="G70" i="3"/>
  <c r="I62" i="1"/>
  <c r="D61" i="1"/>
  <c r="FT61" i="1"/>
  <c r="F62" i="1"/>
  <c r="EJ65" i="1"/>
  <c r="EG65" i="1"/>
  <c r="DW65" i="1"/>
  <c r="DT65" i="1"/>
  <c r="DQ65" i="1"/>
  <c r="DJ65" i="1"/>
  <c r="DG65" i="1"/>
  <c r="DD64" i="1"/>
  <c r="CW63" i="1"/>
  <c r="CT63" i="1"/>
  <c r="CQ63" i="1"/>
  <c r="CJ63" i="1"/>
  <c r="CD63" i="1"/>
  <c r="BW63" i="1"/>
  <c r="BT63" i="1"/>
  <c r="BQ63" i="1"/>
  <c r="BJ63" i="1"/>
  <c r="BG63" i="1"/>
  <c r="BD63" i="1"/>
  <c r="AW63" i="1"/>
  <c r="AT63" i="1"/>
  <c r="AQ63" i="1"/>
  <c r="AD63" i="1"/>
  <c r="W62" i="1"/>
  <c r="T62" i="1"/>
  <c r="Q63" i="1"/>
  <c r="J61" i="1"/>
  <c r="G61" i="1"/>
  <c r="FW61" i="1"/>
  <c r="AY70" i="3"/>
  <c r="AZ70" i="3" s="1"/>
  <c r="J70" i="3"/>
  <c r="ED66" i="1"/>
  <c r="AJ64" i="1"/>
  <c r="AG64" i="1"/>
  <c r="C71" i="3"/>
  <c r="AS70" i="3"/>
  <c r="AI71" i="3"/>
  <c r="AF71" i="3"/>
  <c r="P71" i="3"/>
  <c r="I71" i="3"/>
  <c r="V73" i="3" l="1"/>
  <c r="W73" i="3" s="1"/>
  <c r="W72" i="3"/>
  <c r="AF72" i="3"/>
  <c r="AF73" i="3" s="1"/>
  <c r="AC72" i="3"/>
  <c r="AD72" i="3" s="1"/>
  <c r="S72" i="3"/>
  <c r="T72" i="3" s="1"/>
  <c r="P72" i="3"/>
  <c r="Q72" i="3" s="1"/>
  <c r="I72" i="3"/>
  <c r="J72" i="3" s="1"/>
  <c r="C72" i="3"/>
  <c r="AJ71" i="3"/>
  <c r="AI72" i="3"/>
  <c r="D71" i="3"/>
  <c r="AC70" i="1"/>
  <c r="S69" i="1"/>
  <c r="V69" i="1"/>
  <c r="AD71" i="3"/>
  <c r="T71" i="3"/>
  <c r="AG71" i="3"/>
  <c r="Q71" i="3"/>
  <c r="AW70" i="3"/>
  <c r="AT70" i="3"/>
  <c r="G71" i="3"/>
  <c r="FZ61" i="1"/>
  <c r="F63" i="1"/>
  <c r="I63" i="1"/>
  <c r="D62" i="1"/>
  <c r="FT62" i="1"/>
  <c r="EJ66" i="1"/>
  <c r="EG66" i="1"/>
  <c r="DW66" i="1"/>
  <c r="DT66" i="1"/>
  <c r="DQ66" i="1"/>
  <c r="DJ66" i="1"/>
  <c r="DG66" i="1"/>
  <c r="DD65" i="1"/>
  <c r="CW64" i="1"/>
  <c r="CT64" i="1"/>
  <c r="CQ64" i="1"/>
  <c r="CJ64" i="1"/>
  <c r="CD64" i="1"/>
  <c r="BW64" i="1"/>
  <c r="BT64" i="1"/>
  <c r="BQ64" i="1"/>
  <c r="BJ64" i="1"/>
  <c r="BG64" i="1"/>
  <c r="BD64" i="1"/>
  <c r="AW64" i="1"/>
  <c r="AT64" i="1"/>
  <c r="AQ64" i="1"/>
  <c r="AD64" i="1"/>
  <c r="W63" i="1"/>
  <c r="T63" i="1"/>
  <c r="Q64" i="1"/>
  <c r="J62" i="1"/>
  <c r="G62" i="1"/>
  <c r="AY71" i="3"/>
  <c r="J71" i="3"/>
  <c r="ED67" i="1"/>
  <c r="AJ65" i="1"/>
  <c r="AG65" i="1"/>
  <c r="AS71" i="3"/>
  <c r="S73" i="3" l="1"/>
  <c r="AV73" i="3" s="1"/>
  <c r="AC73" i="3"/>
  <c r="P73" i="3"/>
  <c r="AY72" i="3"/>
  <c r="AZ72" i="3" s="1"/>
  <c r="AS72" i="3"/>
  <c r="AT72" i="3" s="1"/>
  <c r="C73" i="3"/>
  <c r="D72" i="3"/>
  <c r="AC71" i="1"/>
  <c r="AD71" i="1" s="1"/>
  <c r="AG72" i="3"/>
  <c r="I73" i="3"/>
  <c r="AZ71" i="3"/>
  <c r="AI73" i="3"/>
  <c r="AJ72" i="3"/>
  <c r="AG73" i="3"/>
  <c r="S70" i="1"/>
  <c r="V70" i="1"/>
  <c r="F64" i="1"/>
  <c r="AW71" i="3"/>
  <c r="AT71" i="3"/>
  <c r="FZ62" i="1"/>
  <c r="FW62" i="1"/>
  <c r="D63" i="1"/>
  <c r="FT63" i="1"/>
  <c r="I64" i="1"/>
  <c r="EJ67" i="1"/>
  <c r="EG67" i="1"/>
  <c r="DW67" i="1"/>
  <c r="DT67" i="1"/>
  <c r="DQ67" i="1"/>
  <c r="DJ67" i="1"/>
  <c r="DG67" i="1"/>
  <c r="DD66" i="1"/>
  <c r="CW65" i="1"/>
  <c r="CT65" i="1"/>
  <c r="CQ65" i="1"/>
  <c r="CJ65" i="1"/>
  <c r="CD65" i="1"/>
  <c r="BW65" i="1"/>
  <c r="BT65" i="1"/>
  <c r="BQ65" i="1"/>
  <c r="BJ65" i="1"/>
  <c r="BG65" i="1"/>
  <c r="BD65" i="1"/>
  <c r="AW65" i="1"/>
  <c r="AT65" i="1"/>
  <c r="AQ65" i="1"/>
  <c r="AD65" i="1"/>
  <c r="W64" i="1"/>
  <c r="T64" i="1"/>
  <c r="Q65" i="1"/>
  <c r="J63" i="1"/>
  <c r="FZ63" i="1"/>
  <c r="G63" i="1"/>
  <c r="ED68" i="1"/>
  <c r="AJ66" i="1"/>
  <c r="AG66" i="1"/>
  <c r="S74" i="3" l="1"/>
  <c r="AC72" i="1"/>
  <c r="AD72" i="1" s="1"/>
  <c r="T73" i="3"/>
  <c r="AD73" i="3"/>
  <c r="Q73" i="3"/>
  <c r="AI74" i="3"/>
  <c r="AF74" i="3"/>
  <c r="AC74" i="3"/>
  <c r="V74" i="3"/>
  <c r="P74" i="3"/>
  <c r="AW73" i="3"/>
  <c r="I74" i="3"/>
  <c r="AY73" i="3"/>
  <c r="AZ73" i="3" s="1"/>
  <c r="AS73" i="3"/>
  <c r="AT73" i="3" s="1"/>
  <c r="C74" i="3"/>
  <c r="J73" i="3"/>
  <c r="D73" i="3"/>
  <c r="V71" i="1"/>
  <c r="V72" i="1" s="1"/>
  <c r="S71" i="1"/>
  <c r="S72" i="1" s="1"/>
  <c r="AJ73" i="3"/>
  <c r="I24" i="2"/>
  <c r="F65" i="1"/>
  <c r="F24" i="2"/>
  <c r="I65" i="1"/>
  <c r="D64" i="1"/>
  <c r="FT64" i="1"/>
  <c r="EJ68" i="1"/>
  <c r="EG68" i="1"/>
  <c r="DW68" i="1"/>
  <c r="DT68" i="1"/>
  <c r="DQ68" i="1"/>
  <c r="DJ68" i="1"/>
  <c r="DG68" i="1"/>
  <c r="DD67" i="1"/>
  <c r="CW66" i="1"/>
  <c r="CT66" i="1"/>
  <c r="CQ66" i="1"/>
  <c r="CJ66" i="1"/>
  <c r="CD66" i="1"/>
  <c r="BW66" i="1"/>
  <c r="BT66" i="1"/>
  <c r="BQ66" i="1"/>
  <c r="BJ66" i="1"/>
  <c r="BG66" i="1"/>
  <c r="BD66" i="1"/>
  <c r="AW66" i="1"/>
  <c r="AT66" i="1"/>
  <c r="AQ66" i="1"/>
  <c r="AD66" i="1"/>
  <c r="W65" i="1"/>
  <c r="T65" i="1"/>
  <c r="Q66" i="1"/>
  <c r="J64" i="1"/>
  <c r="FZ64" i="1"/>
  <c r="G64" i="1"/>
  <c r="ED69" i="1"/>
  <c r="AJ67" i="1"/>
  <c r="AG67" i="1"/>
  <c r="T71" i="1" l="1"/>
  <c r="W71" i="1"/>
  <c r="AV74" i="3"/>
  <c r="W72" i="1"/>
  <c r="T72" i="1"/>
  <c r="C24" i="2"/>
  <c r="K9" i="2"/>
  <c r="H9" i="2"/>
  <c r="F66" i="1"/>
  <c r="I66" i="1"/>
  <c r="D65" i="1"/>
  <c r="FT65" i="1"/>
  <c r="EJ69" i="1"/>
  <c r="EG69" i="1"/>
  <c r="DW69" i="1"/>
  <c r="DT69" i="1"/>
  <c r="DQ69" i="1"/>
  <c r="DJ69" i="1"/>
  <c r="DG69" i="1"/>
  <c r="DD68" i="1"/>
  <c r="CW67" i="1"/>
  <c r="CT67" i="1"/>
  <c r="CQ67" i="1"/>
  <c r="CJ67" i="1"/>
  <c r="CD67" i="1"/>
  <c r="BW67" i="1"/>
  <c r="BT67" i="1"/>
  <c r="BQ67" i="1"/>
  <c r="BJ67" i="1"/>
  <c r="BG67" i="1"/>
  <c r="BD67" i="1"/>
  <c r="AW67" i="1"/>
  <c r="AT67" i="1"/>
  <c r="AQ67" i="1"/>
  <c r="AD67" i="1"/>
  <c r="W66" i="1"/>
  <c r="T66" i="1"/>
  <c r="Q67" i="1"/>
  <c r="J65" i="1"/>
  <c r="FZ65" i="1"/>
  <c r="G65" i="1"/>
  <c r="ED70" i="1"/>
  <c r="AJ68" i="1"/>
  <c r="AG68" i="1"/>
  <c r="AC73" i="1" l="1"/>
  <c r="V73" i="1"/>
  <c r="S73" i="1"/>
  <c r="AY74" i="3"/>
  <c r="AS74" i="3"/>
  <c r="E9" i="2"/>
  <c r="F67" i="1"/>
  <c r="I67" i="1"/>
  <c r="D66" i="1"/>
  <c r="FT66" i="1"/>
  <c r="EJ70" i="1"/>
  <c r="EG70" i="1"/>
  <c r="DW70" i="1"/>
  <c r="DT70" i="1"/>
  <c r="DQ70" i="1"/>
  <c r="DJ70" i="1"/>
  <c r="DG70" i="1"/>
  <c r="DD69" i="1"/>
  <c r="CW68" i="1"/>
  <c r="CT68" i="1"/>
  <c r="CQ68" i="1"/>
  <c r="CJ68" i="1"/>
  <c r="CD68" i="1"/>
  <c r="BW68" i="1"/>
  <c r="BT68" i="1"/>
  <c r="BQ68" i="1"/>
  <c r="BJ68" i="1"/>
  <c r="BG68" i="1"/>
  <c r="BD68" i="1"/>
  <c r="AW68" i="1"/>
  <c r="AT68" i="1"/>
  <c r="AQ68" i="1"/>
  <c r="AD68" i="1"/>
  <c r="W67" i="1"/>
  <c r="T67" i="1"/>
  <c r="Q68" i="1"/>
  <c r="J66" i="1"/>
  <c r="G66" i="1"/>
  <c r="AJ69" i="1"/>
  <c r="AG69" i="1"/>
  <c r="F68" i="1" l="1"/>
  <c r="FZ66" i="1"/>
  <c r="D67" i="1"/>
  <c r="FT67" i="1"/>
  <c r="I68" i="1"/>
  <c r="DD70" i="1"/>
  <c r="CW69" i="1"/>
  <c r="CT69" i="1"/>
  <c r="CQ69" i="1"/>
  <c r="CJ69" i="1"/>
  <c r="CD69" i="1"/>
  <c r="BW69" i="1"/>
  <c r="BT69" i="1"/>
  <c r="BQ69" i="1"/>
  <c r="BJ69" i="1"/>
  <c r="BG69" i="1"/>
  <c r="BD69" i="1"/>
  <c r="AW69" i="1"/>
  <c r="AT69" i="1"/>
  <c r="AQ69" i="1"/>
  <c r="AD69" i="1"/>
  <c r="W68" i="1"/>
  <c r="T68" i="1"/>
  <c r="Q69" i="1"/>
  <c r="J67" i="1"/>
  <c r="G67" i="1"/>
  <c r="AJ70" i="1" l="1"/>
  <c r="AG70" i="1"/>
  <c r="F69" i="1"/>
  <c r="D68" i="1"/>
  <c r="FT68" i="1"/>
  <c r="FZ67" i="1"/>
  <c r="I69" i="1"/>
  <c r="CW70" i="1"/>
  <c r="CT70" i="1"/>
  <c r="CQ70" i="1"/>
  <c r="CJ70" i="1"/>
  <c r="CD70" i="1"/>
  <c r="BW70" i="1"/>
  <c r="BT70" i="1"/>
  <c r="BQ70" i="1"/>
  <c r="BJ70" i="1"/>
  <c r="BG70" i="1"/>
  <c r="BD70" i="1"/>
  <c r="AW70" i="1"/>
  <c r="AT70" i="1"/>
  <c r="AQ70" i="1"/>
  <c r="AD70" i="1"/>
  <c r="W69" i="1"/>
  <c r="T69" i="1"/>
  <c r="Q70" i="1"/>
  <c r="J68" i="1"/>
  <c r="G68" i="1"/>
  <c r="F70" i="1" l="1"/>
  <c r="FZ68" i="1"/>
  <c r="I70" i="1"/>
  <c r="I71" i="1" s="1"/>
  <c r="D69" i="1"/>
  <c r="FT69" i="1"/>
  <c r="W70" i="1"/>
  <c r="T70" i="1"/>
  <c r="J69" i="1"/>
  <c r="G69" i="1"/>
  <c r="J71" i="1" l="1"/>
  <c r="I72" i="1"/>
  <c r="F71" i="1"/>
  <c r="D70" i="1"/>
  <c r="FT70" i="1"/>
  <c r="FZ69" i="1"/>
  <c r="J70" i="1"/>
  <c r="G70" i="1"/>
  <c r="I73" i="1" l="1"/>
  <c r="J72" i="1"/>
  <c r="G71" i="1"/>
  <c r="F72" i="1"/>
  <c r="FZ70" i="1"/>
  <c r="CK73" i="1"/>
  <c r="CF63" i="1"/>
  <c r="CK63" i="1"/>
  <c r="CL63" i="1" s="1"/>
  <c r="CG63" i="1" l="1"/>
  <c r="F73" i="1"/>
  <c r="G72" i="1"/>
  <c r="GA63" i="1"/>
  <c r="GB63" i="1" s="1"/>
  <c r="FV63" i="1"/>
  <c r="CF64" i="1"/>
  <c r="K8" i="2"/>
  <c r="FW63" i="1" l="1"/>
  <c r="FV64" i="1"/>
  <c r="FV65" i="1" s="1"/>
  <c r="FV66" i="1" s="1"/>
  <c r="FV67" i="1" s="1"/>
  <c r="FV68" i="1" s="1"/>
  <c r="FV69" i="1" s="1"/>
  <c r="FV70" i="1" s="1"/>
  <c r="FV71" i="1" s="1"/>
  <c r="CF65" i="1"/>
  <c r="E8" i="2"/>
  <c r="CG64" i="1"/>
  <c r="GA73" i="1"/>
  <c r="G8" i="2"/>
  <c r="C32" i="2" s="1"/>
  <c r="C33" i="2" l="1"/>
  <c r="G23" i="2"/>
  <c r="FV72" i="1"/>
  <c r="FW71" i="1"/>
  <c r="H8" i="2"/>
  <c r="FW65" i="1"/>
  <c r="FW64" i="1"/>
  <c r="CF66" i="1"/>
  <c r="CG66" i="1" s="1"/>
  <c r="CG65" i="1"/>
  <c r="FW66" i="1"/>
  <c r="FW72" i="1" l="1"/>
  <c r="CF67" i="1"/>
  <c r="FW67" i="1" s="1"/>
  <c r="FV73" i="1" l="1"/>
  <c r="CG67" i="1"/>
  <c r="CF68" i="1"/>
  <c r="CF69" i="1" s="1"/>
  <c r="FW68" i="1"/>
  <c r="CG68" i="1" l="1"/>
  <c r="FW69" i="1"/>
  <c r="CF70" i="1"/>
  <c r="CG69" i="1"/>
  <c r="CF71" i="1" l="1"/>
  <c r="CG71" i="1" s="1"/>
  <c r="FW70" i="1"/>
  <c r="CG70" i="1"/>
  <c r="CF72" i="1" l="1"/>
  <c r="CG72" i="1" s="1"/>
  <c r="CF73" i="1" l="1"/>
  <c r="G15" i="2"/>
  <c r="G13" i="2" s="1"/>
  <c r="G24" i="2" l="1"/>
</calcChain>
</file>

<file path=xl/sharedStrings.xml><?xml version="1.0" encoding="utf-8"?>
<sst xmlns="http://schemas.openxmlformats.org/spreadsheetml/2006/main" count="932" uniqueCount="109">
  <si>
    <t xml:space="preserve">CANTIDAD DE VENTAS </t>
  </si>
  <si>
    <t xml:space="preserve">MONTO DE VENTAS </t>
  </si>
  <si>
    <t xml:space="preserve">ACUMULADO DE MONTO </t>
  </si>
  <si>
    <t>RDS1</t>
  </si>
  <si>
    <t xml:space="preserve">RDS 3 </t>
  </si>
  <si>
    <t>TRI</t>
  </si>
  <si>
    <t>REI</t>
  </si>
  <si>
    <t>MR</t>
  </si>
  <si>
    <t>TYC</t>
  </si>
  <si>
    <t>BICI</t>
  </si>
  <si>
    <t>BLACK</t>
  </si>
  <si>
    <t>HYUNDAI</t>
  </si>
  <si>
    <t>INDUSOL</t>
  </si>
  <si>
    <t>MAHINDRA</t>
  </si>
  <si>
    <t>FECHA</t>
  </si>
  <si>
    <t xml:space="preserve">TICKET PROMEDIO </t>
  </si>
  <si>
    <t>ACUMULADOCANTIDAD VENTAS</t>
  </si>
  <si>
    <t xml:space="preserve">UNIDADES VENDIDAS </t>
  </si>
  <si>
    <t>ACUMULADO DE UNIDADES VENDIDAS</t>
  </si>
  <si>
    <t xml:space="preserve">ACUMULADO UNIDADES VENDIDAS </t>
  </si>
  <si>
    <t>ACUMULADO CANTIDAD VENTAS</t>
  </si>
  <si>
    <t xml:space="preserve">TOTAL </t>
  </si>
  <si>
    <t>TOTAL</t>
  </si>
  <si>
    <t xml:space="preserve">FERREMAQ </t>
  </si>
  <si>
    <t>COCO</t>
  </si>
  <si>
    <t xml:space="preserve">SANTA ELBA </t>
  </si>
  <si>
    <t xml:space="preserve">variacion </t>
  </si>
  <si>
    <t>VISITAS</t>
  </si>
  <si>
    <t>CONVERSION</t>
  </si>
  <si>
    <t xml:space="preserve">CONVERSION </t>
  </si>
  <si>
    <t>VAR %</t>
  </si>
  <si>
    <t>var %</t>
  </si>
  <si>
    <t xml:space="preserve">var % </t>
  </si>
  <si>
    <t xml:space="preserve">VISITAS </t>
  </si>
  <si>
    <t>MONTO ACUMULADO</t>
  </si>
  <si>
    <t xml:space="preserve">CANTIDAD VENTAS ACUMULADAS </t>
  </si>
  <si>
    <t>CANTIDAD UNIDAD VENDIDAS</t>
  </si>
  <si>
    <t>total ferreteria 24</t>
  </si>
  <si>
    <t>CARLOS SERJAL</t>
  </si>
  <si>
    <t xml:space="preserve">GABRIEL GERARDINO </t>
  </si>
  <si>
    <t>CARLOS SERJAL 23</t>
  </si>
  <si>
    <t>CARLOS SERJAL 24</t>
  </si>
  <si>
    <t>GABRIEL GERARDINO 23</t>
  </si>
  <si>
    <t>GABRIEL GERARDINO 24</t>
  </si>
  <si>
    <t xml:space="preserve">RESUMEN </t>
  </si>
  <si>
    <t xml:space="preserve">TOTAL VENTAS RIPLEY </t>
  </si>
  <si>
    <t xml:space="preserve">NEUMASOL </t>
  </si>
  <si>
    <t xml:space="preserve">IMPACSOL </t>
  </si>
  <si>
    <t xml:space="preserve">PROYECCIONES DE VENTAS </t>
  </si>
  <si>
    <t>RDS</t>
  </si>
  <si>
    <t xml:space="preserve">FERRESOL </t>
  </si>
  <si>
    <t xml:space="preserve">PROYECCIÓN DE VENTA BRUTA </t>
  </si>
  <si>
    <t xml:space="preserve">PROYECCIÓN DE VENTA NETA </t>
  </si>
  <si>
    <t xml:space="preserve">VENTAS MELI PERÙ </t>
  </si>
  <si>
    <t xml:space="preserve">VENTAS WALMART </t>
  </si>
  <si>
    <t xml:space="preserve">TOTAL VENTAS WALMART </t>
  </si>
  <si>
    <t xml:space="preserve">CUENTAS </t>
  </si>
  <si>
    <t xml:space="preserve">TOTAL MELI RDS </t>
  </si>
  <si>
    <t>TOTAL MELI FERRESOL</t>
  </si>
  <si>
    <t>CONVERSION $</t>
  </si>
  <si>
    <t>SERVITECA</t>
  </si>
  <si>
    <t xml:space="preserve">TOTAL SERVITECA </t>
  </si>
  <si>
    <t xml:space="preserve">TOTAL MELI PERÙ </t>
  </si>
  <si>
    <t xml:space="preserve"> </t>
  </si>
  <si>
    <t xml:space="preserve">TOTAL VENTAS DIGITALES </t>
  </si>
  <si>
    <t xml:space="preserve">VENTAS DIGITALES RDS </t>
  </si>
  <si>
    <t xml:space="preserve">VENTAS DIGITALES FERRESOL </t>
  </si>
  <si>
    <t xml:space="preserve">TOTAL VENTAS SHOWROOM </t>
  </si>
  <si>
    <t xml:space="preserve">VENTAS SHOWROOM RDS </t>
  </si>
  <si>
    <t xml:space="preserve">VENTAS SHOWROOM FERRESOL </t>
  </si>
  <si>
    <t xml:space="preserve">TOTAL RDS </t>
  </si>
  <si>
    <t xml:space="preserve">TOTAL FERRESOL </t>
  </si>
  <si>
    <t>total ferreteria 25</t>
  </si>
  <si>
    <t>VAR % (23/24)</t>
  </si>
  <si>
    <t>TOTAL VENTAS DIGITALES 24</t>
  </si>
  <si>
    <t>TOTAL VENTAS DIGITALES 25</t>
  </si>
  <si>
    <t>VAR%</t>
  </si>
  <si>
    <t xml:space="preserve">VAR% </t>
  </si>
  <si>
    <t>FERRESOL</t>
  </si>
  <si>
    <t>TOTAL VENTAS SHOWROOM 24</t>
  </si>
  <si>
    <t>TOTAL VENTAS SHOWROOM 25</t>
  </si>
  <si>
    <t>TOTAL VENTAS RIPLEY 24</t>
  </si>
  <si>
    <t>TOTAL VENTAS RIPLEY 25</t>
  </si>
  <si>
    <t xml:space="preserve">VENTAS MERCADO LIBRE </t>
  </si>
  <si>
    <t xml:space="preserve">TICKET PROMEDIO EN $ </t>
  </si>
  <si>
    <t xml:space="preserve">NC </t>
  </si>
  <si>
    <t xml:space="preserve">MONTO </t>
  </si>
  <si>
    <t>NC</t>
  </si>
  <si>
    <t xml:space="preserve">VENTAS INTERNAS RDS </t>
  </si>
  <si>
    <t xml:space="preserve">VENTAS INTERNAS FERRESOL </t>
  </si>
  <si>
    <t xml:space="preserve">FERRESOL NOTA DE CREDITO </t>
  </si>
  <si>
    <t>RDS NOTA DE CREDITO</t>
  </si>
  <si>
    <t>TIPO</t>
  </si>
  <si>
    <t xml:space="preserve">venta digital (2) showroom(1) </t>
  </si>
  <si>
    <t xml:space="preserve">SHOWROOM (3) DIGITAL (3) </t>
  </si>
  <si>
    <t>venta digital (2) showroom(2) VENTA INTERNA(1)</t>
  </si>
  <si>
    <t>VENTA DIGITAL (6) SHOWROOM(6)</t>
  </si>
  <si>
    <t xml:space="preserve">VENTA DIGITAL </t>
  </si>
  <si>
    <t xml:space="preserve">venta digital(3) showroom(1) </t>
  </si>
  <si>
    <t xml:space="preserve">SHOWROOM (6) VENTAS DIGITA (2) </t>
  </si>
  <si>
    <t>SHOWROOM</t>
  </si>
  <si>
    <t xml:space="preserve">VENTA DIGITAL (5) VENTA INTERNA(1) </t>
  </si>
  <si>
    <t xml:space="preserve">showroom </t>
  </si>
  <si>
    <t xml:space="preserve">VENTAS INTERNA RDS </t>
  </si>
  <si>
    <t>VENTAS INTERNA FERRESOL</t>
  </si>
  <si>
    <t>TOTAL VENTAS INTERNA</t>
  </si>
  <si>
    <t>MONTO NC</t>
  </si>
  <si>
    <t>TOTAL RDS  25</t>
  </si>
  <si>
    <t>TOTAL RDS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</si>
</sst>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ddd\ dd/mm/yyyy"/>
    <numFmt numFmtId="165" formatCode="0.0%"/>
    <numFmt numFmtId="166" formatCode="#,##0_ ;\-#,##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E127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0" fillId="0" borderId="1" xfId="0" applyNumberFormat="1" applyBorder="1" applyAlignment="1">
      <alignment horizontal="center"/>
    </xf>
    <xf numFmtId="41" fontId="0" fillId="0" borderId="1" xfId="1" applyFont="1" applyBorder="1"/>
    <xf numFmtId="41" fontId="0" fillId="0" borderId="0" xfId="1" applyFont="1"/>
    <xf numFmtId="41" fontId="2" fillId="0" borderId="1" xfId="1" applyFont="1" applyBorder="1" applyAlignment="1">
      <alignment horizontal="center" vertical="center" wrapText="1"/>
    </xf>
    <xf numFmtId="41" fontId="0" fillId="0" borderId="0" xfId="0" applyNumberFormat="1"/>
    <xf numFmtId="3" fontId="0" fillId="5" borderId="1" xfId="0" applyNumberFormat="1" applyFill="1" applyBorder="1"/>
    <xf numFmtId="9" fontId="0" fillId="0" borderId="1" xfId="3" applyFont="1" applyBorder="1"/>
    <xf numFmtId="0" fontId="3" fillId="12" borderId="3" xfId="0" applyFont="1" applyFill="1" applyBorder="1" applyAlignment="1">
      <alignment horizontal="center"/>
    </xf>
    <xf numFmtId="17" fontId="8" fillId="14" borderId="0" xfId="0" applyNumberFormat="1" applyFont="1" applyFill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0" fillId="0" borderId="1" xfId="3" applyNumberFormat="1" applyFont="1" applyBorder="1"/>
    <xf numFmtId="165" fontId="0" fillId="0" borderId="1" xfId="1" applyNumberFormat="1" applyFont="1" applyBorder="1"/>
    <xf numFmtId="0" fontId="7" fillId="6" borderId="0" xfId="0" applyFont="1" applyFill="1" applyAlignment="1">
      <alignment horizontal="center"/>
    </xf>
    <xf numFmtId="41" fontId="0" fillId="0" borderId="1" xfId="1" applyFont="1" applyFill="1" applyBorder="1"/>
    <xf numFmtId="41" fontId="9" fillId="8" borderId="1" xfId="1" applyFont="1" applyFill="1" applyBorder="1" applyAlignment="1">
      <alignment horizontal="center"/>
    </xf>
    <xf numFmtId="41" fontId="9" fillId="8" borderId="1" xfId="1" applyFont="1" applyFill="1" applyBorder="1"/>
    <xf numFmtId="3" fontId="9" fillId="8" borderId="1" xfId="0" applyNumberFormat="1" applyFont="1" applyFill="1" applyBorder="1"/>
    <xf numFmtId="3" fontId="2" fillId="8" borderId="1" xfId="0" applyNumberFormat="1" applyFont="1" applyFill="1" applyBorder="1"/>
    <xf numFmtId="0" fontId="0" fillId="0" borderId="1" xfId="1" applyNumberFormat="1" applyFont="1" applyBorder="1"/>
    <xf numFmtId="9" fontId="0" fillId="0" borderId="2" xfId="3" applyFont="1" applyBorder="1"/>
    <xf numFmtId="0" fontId="3" fillId="2" borderId="0" xfId="0" applyFont="1" applyFill="1" applyAlignment="1">
      <alignment horizontal="center"/>
    </xf>
    <xf numFmtId="41" fontId="3" fillId="8" borderId="1" xfId="1" applyFont="1" applyFill="1" applyBorder="1" applyAlignment="1">
      <alignment horizontal="center"/>
    </xf>
    <xf numFmtId="41" fontId="3" fillId="8" borderId="1" xfId="1" applyFont="1" applyFill="1" applyBorder="1"/>
    <xf numFmtId="9" fontId="3" fillId="8" borderId="1" xfId="3" applyFont="1" applyFill="1" applyBorder="1"/>
    <xf numFmtId="3" fontId="3" fillId="8" borderId="1" xfId="0" applyNumberFormat="1" applyFont="1" applyFill="1" applyBorder="1"/>
    <xf numFmtId="0" fontId="12" fillId="0" borderId="0" xfId="0" applyFont="1"/>
    <xf numFmtId="17" fontId="2" fillId="5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2" fillId="0" borderId="1" xfId="0" applyNumberFormat="1" applyFont="1" applyBorder="1"/>
    <xf numFmtId="41" fontId="2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3" fillId="8" borderId="1" xfId="1" applyNumberFormat="1" applyFont="1" applyFill="1" applyBorder="1" applyAlignment="1">
      <alignment horizontal="center"/>
    </xf>
    <xf numFmtId="0" fontId="10" fillId="18" borderId="4" xfId="0" applyFont="1" applyFill="1" applyBorder="1"/>
    <xf numFmtId="0" fontId="10" fillId="18" borderId="5" xfId="0" applyFont="1" applyFill="1" applyBorder="1"/>
    <xf numFmtId="0" fontId="12" fillId="0" borderId="0" xfId="0" applyFont="1" applyAlignment="1">
      <alignment horizontal="center"/>
    </xf>
    <xf numFmtId="3" fontId="0" fillId="0" borderId="1" xfId="1" applyNumberFormat="1" applyFont="1" applyBorder="1"/>
    <xf numFmtId="3" fontId="2" fillId="0" borderId="1" xfId="1" applyNumberFormat="1" applyFont="1" applyBorder="1" applyAlignment="1">
      <alignment horizontal="center" vertical="center" wrapText="1"/>
    </xf>
    <xf numFmtId="3" fontId="0" fillId="0" borderId="0" xfId="1" applyNumberFormat="1" applyFont="1"/>
    <xf numFmtId="165" fontId="0" fillId="0" borderId="1" xfId="3" applyNumberFormat="1" applyFont="1" applyFill="1" applyBorder="1"/>
    <xf numFmtId="165" fontId="0" fillId="0" borderId="1" xfId="1" applyNumberFormat="1" applyFont="1" applyFill="1" applyBorder="1"/>
    <xf numFmtId="3" fontId="0" fillId="0" borderId="1" xfId="1" applyNumberFormat="1" applyFont="1" applyFill="1" applyBorder="1"/>
    <xf numFmtId="17" fontId="11" fillId="13" borderId="0" xfId="0" applyNumberFormat="1" applyFont="1" applyFill="1" applyAlignment="1">
      <alignment horizontal="center"/>
    </xf>
    <xf numFmtId="3" fontId="0" fillId="0" borderId="1" xfId="3" applyNumberFormat="1" applyFont="1" applyFill="1" applyBorder="1"/>
    <xf numFmtId="3" fontId="0" fillId="0" borderId="1" xfId="3" applyNumberFormat="1" applyFont="1" applyBorder="1"/>
    <xf numFmtId="3" fontId="0" fillId="0" borderId="4" xfId="0" applyNumberFormat="1" applyBorder="1"/>
    <xf numFmtId="3" fontId="9" fillId="8" borderId="1" xfId="1" applyNumberFormat="1" applyFont="1" applyFill="1" applyBorder="1"/>
    <xf numFmtId="9" fontId="0" fillId="0" borderId="1" xfId="3" applyFont="1" applyFill="1" applyBorder="1"/>
    <xf numFmtId="3" fontId="3" fillId="8" borderId="1" xfId="1" applyNumberFormat="1" applyFont="1" applyFill="1" applyBorder="1"/>
    <xf numFmtId="3" fontId="0" fillId="0" borderId="1" xfId="0" applyNumberForma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22" borderId="1" xfId="0" applyFont="1" applyFill="1" applyBorder="1"/>
    <xf numFmtId="0" fontId="3" fillId="23" borderId="1" xfId="0" applyFont="1" applyFill="1" applyBorder="1"/>
    <xf numFmtId="3" fontId="0" fillId="23" borderId="1" xfId="0" applyNumberFormat="1" applyFill="1" applyBorder="1"/>
    <xf numFmtId="9" fontId="0" fillId="23" borderId="1" xfId="3" applyFont="1" applyFill="1" applyBorder="1"/>
    <xf numFmtId="41" fontId="9" fillId="3" borderId="1" xfId="1" applyFont="1" applyFill="1" applyBorder="1" applyAlignment="1">
      <alignment horizontal="center"/>
    </xf>
    <xf numFmtId="166" fontId="9" fillId="3" borderId="1" xfId="1" applyNumberFormat="1" applyFont="1" applyFill="1" applyBorder="1" applyAlignment="1">
      <alignment horizontal="right"/>
    </xf>
    <xf numFmtId="3" fontId="9" fillId="3" borderId="1" xfId="0" applyNumberFormat="1" applyFont="1" applyFill="1" applyBorder="1"/>
    <xf numFmtId="41" fontId="2" fillId="5" borderId="1" xfId="1" applyFont="1" applyFill="1" applyBorder="1" applyAlignment="1">
      <alignment horizontal="center"/>
    </xf>
    <xf numFmtId="166" fontId="9" fillId="5" borderId="1" xfId="1" applyNumberFormat="1" applyFont="1" applyFill="1" applyBorder="1" applyAlignment="1">
      <alignment horizontal="right"/>
    </xf>
    <xf numFmtId="3" fontId="9" fillId="5" borderId="1" xfId="1" applyNumberFormat="1" applyFont="1" applyFill="1" applyBorder="1"/>
    <xf numFmtId="3" fontId="9" fillId="5" borderId="1" xfId="0" applyNumberFormat="1" applyFont="1" applyFill="1" applyBorder="1"/>
    <xf numFmtId="0" fontId="3" fillId="24" borderId="1" xfId="0" applyFont="1" applyFill="1" applyBorder="1"/>
    <xf numFmtId="3" fontId="0" fillId="24" borderId="1" xfId="0" applyNumberFormat="1" applyFill="1" applyBorder="1"/>
    <xf numFmtId="9" fontId="0" fillId="24" borderId="1" xfId="3" applyFont="1" applyFill="1" applyBorder="1"/>
    <xf numFmtId="3" fontId="0" fillId="25" borderId="1" xfId="0" applyNumberFormat="1" applyFill="1" applyBorder="1"/>
    <xf numFmtId="9" fontId="0" fillId="25" borderId="1" xfId="3" applyFont="1" applyFill="1" applyBorder="1"/>
    <xf numFmtId="0" fontId="3" fillId="26" borderId="1" xfId="0" applyFont="1" applyFill="1" applyBorder="1"/>
    <xf numFmtId="0" fontId="0" fillId="26" borderId="1" xfId="0" applyFill="1" applyBorder="1"/>
    <xf numFmtId="3" fontId="0" fillId="26" borderId="1" xfId="0" applyNumberFormat="1" applyFill="1" applyBorder="1"/>
    <xf numFmtId="3" fontId="2" fillId="23" borderId="1" xfId="0" applyNumberFormat="1" applyFont="1" applyFill="1" applyBorder="1"/>
    <xf numFmtId="3" fontId="2" fillId="24" borderId="1" xfId="0" applyNumberFormat="1" applyFont="1" applyFill="1" applyBorder="1"/>
    <xf numFmtId="3" fontId="2" fillId="25" borderId="1" xfId="0" applyNumberFormat="1" applyFont="1" applyFill="1" applyBorder="1"/>
    <xf numFmtId="3" fontId="2" fillId="26" borderId="1" xfId="0" applyNumberFormat="1" applyFont="1" applyFill="1" applyBorder="1"/>
    <xf numFmtId="3" fontId="2" fillId="2" borderId="1" xfId="0" applyNumberFormat="1" applyFont="1" applyFill="1" applyBorder="1"/>
    <xf numFmtId="3" fontId="9" fillId="2" borderId="1" xfId="0" applyNumberFormat="1" applyFont="1" applyFill="1" applyBorder="1"/>
    <xf numFmtId="0" fontId="3" fillId="27" borderId="1" xfId="0" applyFont="1" applyFill="1" applyBorder="1"/>
    <xf numFmtId="3" fontId="0" fillId="27" borderId="1" xfId="0" applyNumberFormat="1" applyFill="1" applyBorder="1"/>
    <xf numFmtId="9" fontId="0" fillId="27" borderId="1" xfId="3" applyFont="1" applyFill="1" applyBorder="1"/>
    <xf numFmtId="3" fontId="2" fillId="27" borderId="1" xfId="0" applyNumberFormat="1" applyFont="1" applyFill="1" applyBorder="1"/>
    <xf numFmtId="0" fontId="3" fillId="14" borderId="1" xfId="0" applyFont="1" applyFill="1" applyBorder="1"/>
    <xf numFmtId="3" fontId="0" fillId="14" borderId="1" xfId="0" applyNumberFormat="1" applyFill="1" applyBorder="1"/>
    <xf numFmtId="9" fontId="0" fillId="14" borderId="1" xfId="3" applyFont="1" applyFill="1" applyBorder="1"/>
    <xf numFmtId="3" fontId="2" fillId="14" borderId="1" xfId="0" applyNumberFormat="1" applyFont="1" applyFill="1" applyBorder="1"/>
    <xf numFmtId="3" fontId="0" fillId="28" borderId="1" xfId="0" applyNumberFormat="1" applyFill="1" applyBorder="1"/>
    <xf numFmtId="9" fontId="0" fillId="28" borderId="1" xfId="3" applyFont="1" applyFill="1" applyBorder="1"/>
    <xf numFmtId="3" fontId="2" fillId="28" borderId="1" xfId="0" applyNumberFormat="1" applyFont="1" applyFill="1" applyBorder="1"/>
    <xf numFmtId="0" fontId="14" fillId="28" borderId="1" xfId="0" applyFont="1" applyFill="1" applyBorder="1"/>
    <xf numFmtId="0" fontId="14" fillId="25" borderId="1" xfId="0" applyFont="1" applyFill="1" applyBorder="1"/>
    <xf numFmtId="0" fontId="9" fillId="2" borderId="1" xfId="0" applyFont="1" applyFill="1" applyBorder="1"/>
    <xf numFmtId="9" fontId="9" fillId="2" borderId="1" xfId="3" applyFont="1" applyFill="1" applyBorder="1"/>
    <xf numFmtId="0" fontId="3" fillId="0" borderId="0" xfId="0" applyFont="1"/>
    <xf numFmtId="3" fontId="3" fillId="0" borderId="0" xfId="0" applyNumberFormat="1" applyFont="1"/>
    <xf numFmtId="9" fontId="3" fillId="0" borderId="0" xfId="3" applyFont="1" applyFill="1" applyBorder="1"/>
    <xf numFmtId="41" fontId="0" fillId="0" borderId="1" xfId="0" applyNumberFormat="1" applyBorder="1"/>
    <xf numFmtId="9" fontId="0" fillId="0" borderId="1" xfId="0" applyNumberFormat="1" applyBorder="1"/>
    <xf numFmtId="9" fontId="0" fillId="0" borderId="1" xfId="1" applyNumberFormat="1" applyFont="1" applyFill="1" applyBorder="1"/>
    <xf numFmtId="9" fontId="0" fillId="0" borderId="1" xfId="1" applyNumberFormat="1" applyFont="1" applyBorder="1"/>
    <xf numFmtId="3" fontId="9" fillId="29" borderId="1" xfId="0" applyNumberFormat="1" applyFont="1" applyFill="1" applyBorder="1"/>
    <xf numFmtId="0" fontId="9" fillId="29" borderId="1" xfId="0" applyFont="1" applyFill="1" applyBorder="1" applyAlignment="1">
      <alignment horizontal="center"/>
    </xf>
    <xf numFmtId="41" fontId="9" fillId="29" borderId="1" xfId="0" applyNumberFormat="1" applyFont="1" applyFill="1" applyBorder="1" applyAlignment="1">
      <alignment horizontal="right"/>
    </xf>
    <xf numFmtId="41" fontId="9" fillId="29" borderId="1" xfId="0" applyNumberFormat="1" applyFont="1" applyFill="1" applyBorder="1"/>
    <xf numFmtId="41" fontId="9" fillId="29" borderId="1" xfId="3" applyNumberFormat="1" applyFont="1" applyFill="1" applyBorder="1"/>
    <xf numFmtId="9" fontId="9" fillId="29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41" fontId="0" fillId="3" borderId="1" xfId="1" applyFont="1" applyFill="1" applyBorder="1"/>
    <xf numFmtId="9" fontId="9" fillId="8" borderId="1" xfId="1" applyNumberFormat="1" applyFont="1" applyFill="1" applyBorder="1"/>
    <xf numFmtId="41" fontId="9" fillId="5" borderId="1" xfId="1" applyFont="1" applyFill="1" applyBorder="1"/>
    <xf numFmtId="3" fontId="0" fillId="31" borderId="1" xfId="0" applyNumberFormat="1" applyFill="1" applyBorder="1"/>
    <xf numFmtId="9" fontId="0" fillId="31" borderId="1" xfId="3" applyFont="1" applyFill="1" applyBorder="1"/>
    <xf numFmtId="3" fontId="0" fillId="31" borderId="1" xfId="1" applyNumberFormat="1" applyFont="1" applyFill="1" applyBorder="1"/>
    <xf numFmtId="165" fontId="0" fillId="31" borderId="1" xfId="3" applyNumberFormat="1" applyFont="1" applyFill="1" applyBorder="1"/>
    <xf numFmtId="165" fontId="0" fillId="31" borderId="1" xfId="1" applyNumberFormat="1" applyFont="1" applyFill="1" applyBorder="1"/>
    <xf numFmtId="0" fontId="0" fillId="31" borderId="0" xfId="0" applyFill="1"/>
    <xf numFmtId="3" fontId="0" fillId="31" borderId="1" xfId="0" applyNumberFormat="1" applyFill="1" applyBorder="1" applyAlignment="1">
      <alignment horizontal="right"/>
    </xf>
    <xf numFmtId="9" fontId="0" fillId="31" borderId="2" xfId="3" applyFont="1" applyFill="1" applyBorder="1"/>
    <xf numFmtId="0" fontId="0" fillId="31" borderId="1" xfId="0" applyFill="1" applyBorder="1"/>
    <xf numFmtId="41" fontId="0" fillId="31" borderId="1" xfId="1" applyFont="1" applyFill="1" applyBorder="1"/>
    <xf numFmtId="41" fontId="9" fillId="12" borderId="1" xfId="1" applyFont="1" applyFill="1" applyBorder="1" applyAlignment="1">
      <alignment horizontal="center"/>
    </xf>
    <xf numFmtId="166" fontId="9" fillId="12" borderId="1" xfId="1" applyNumberFormat="1" applyFont="1" applyFill="1" applyBorder="1" applyAlignment="1">
      <alignment horizontal="right"/>
    </xf>
    <xf numFmtId="3" fontId="9" fillId="12" borderId="1" xfId="0" applyNumberFormat="1" applyFont="1" applyFill="1" applyBorder="1"/>
    <xf numFmtId="9" fontId="0" fillId="0" borderId="2" xfId="3" applyFont="1" applyFill="1" applyBorder="1"/>
    <xf numFmtId="0" fontId="10" fillId="8" borderId="5" xfId="0" applyFont="1" applyFill="1" applyBorder="1" applyAlignment="1">
      <alignment horizontal="center"/>
    </xf>
    <xf numFmtId="166" fontId="9" fillId="32" borderId="1" xfId="1" applyNumberFormat="1" applyFont="1" applyFill="1" applyBorder="1" applyAlignment="1">
      <alignment horizontal="right"/>
    </xf>
    <xf numFmtId="3" fontId="9" fillId="3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1" fontId="2" fillId="32" borderId="1" xfId="1" applyFont="1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16" fillId="33" borderId="1" xfId="0" applyFont="1" applyFill="1" applyBorder="1"/>
    <xf numFmtId="3" fontId="0" fillId="33" borderId="1" xfId="0" applyNumberFormat="1" applyFill="1" applyBorder="1"/>
    <xf numFmtId="9" fontId="0" fillId="33" borderId="1" xfId="3" applyFont="1" applyFill="1" applyBorder="1"/>
    <xf numFmtId="3" fontId="2" fillId="33" borderId="1" xfId="0" applyNumberFormat="1" applyFont="1" applyFill="1" applyBorder="1"/>
    <xf numFmtId="0" fontId="14" fillId="23" borderId="1" xfId="0" applyFont="1" applyFill="1" applyBorder="1"/>
    <xf numFmtId="3" fontId="2" fillId="0" borderId="11" xfId="0" applyNumberFormat="1" applyFont="1" applyBorder="1" applyAlignment="1">
      <alignment horizontal="center" vertical="center" wrapText="1"/>
    </xf>
    <xf numFmtId="0" fontId="0" fillId="2" borderId="1" xfId="0" applyFill="1" applyBorder="1"/>
    <xf numFmtId="164" fontId="0" fillId="8" borderId="1" xfId="0" applyNumberFormat="1" applyFill="1" applyBorder="1"/>
    <xf numFmtId="0" fontId="0" fillId="32" borderId="1" xfId="0" applyFill="1" applyBorder="1"/>
    <xf numFmtId="9" fontId="9" fillId="29" borderId="1" xfId="3" applyFont="1" applyFill="1" applyBorder="1"/>
    <xf numFmtId="9" fontId="9" fillId="29" borderId="1" xfId="3" applyFont="1" applyFill="1" applyBorder="1" applyAlignment="1">
      <alignment horizontal="right"/>
    </xf>
    <xf numFmtId="164" fontId="2" fillId="8" borderId="1" xfId="0" applyNumberFormat="1" applyFont="1" applyFill="1" applyBorder="1" applyAlignment="1">
      <alignment horizontal="center"/>
    </xf>
    <xf numFmtId="164" fontId="9" fillId="8" borderId="1" xfId="0" applyNumberFormat="1" applyFont="1" applyFill="1" applyBorder="1" applyAlignment="1">
      <alignment horizontal="center"/>
    </xf>
    <xf numFmtId="41" fontId="12" fillId="0" borderId="8" xfId="1" applyFont="1" applyFill="1" applyBorder="1"/>
    <xf numFmtId="41" fontId="12" fillId="0" borderId="0" xfId="1" applyFont="1" applyFill="1" applyBorder="1"/>
    <xf numFmtId="164" fontId="0" fillId="29" borderId="1" xfId="0" applyNumberFormat="1" applyFill="1" applyBorder="1" applyAlignment="1">
      <alignment horizontal="center"/>
    </xf>
    <xf numFmtId="0" fontId="13" fillId="15" borderId="0" xfId="0" applyFont="1" applyFill="1" applyAlignment="1">
      <alignment horizont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7" fontId="13" fillId="23" borderId="1" xfId="0" applyNumberFormat="1" applyFont="1" applyFill="1" applyBorder="1" applyAlignment="1">
      <alignment horizontal="center"/>
    </xf>
    <xf numFmtId="17" fontId="8" fillId="14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17" fontId="11" fillId="13" borderId="8" xfId="0" applyNumberFormat="1" applyFont="1" applyFill="1" applyBorder="1" applyAlignment="1">
      <alignment horizontal="center"/>
    </xf>
    <xf numFmtId="17" fontId="11" fillId="13" borderId="0" xfId="0" applyNumberFormat="1" applyFont="1" applyFill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17" fontId="11" fillId="14" borderId="0" xfId="0" applyNumberFormat="1" applyFont="1" applyFill="1" applyAlignment="1">
      <alignment horizontal="center"/>
    </xf>
    <xf numFmtId="17" fontId="15" fillId="25" borderId="1" xfId="0" applyNumberFormat="1" applyFont="1" applyFill="1" applyBorder="1" applyAlignment="1">
      <alignment horizontal="center"/>
    </xf>
    <xf numFmtId="0" fontId="7" fillId="20" borderId="3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17" fontId="13" fillId="25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17" fontId="10" fillId="15" borderId="0" xfId="0" applyNumberFormat="1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0" fontId="10" fillId="29" borderId="6" xfId="0" applyFont="1" applyFill="1" applyBorder="1" applyAlignment="1">
      <alignment horizontal="center"/>
    </xf>
    <xf numFmtId="0" fontId="10" fillId="29" borderId="3" xfId="0" applyFont="1" applyFill="1" applyBorder="1" applyAlignment="1">
      <alignment horizontal="center"/>
    </xf>
    <xf numFmtId="17" fontId="10" fillId="15" borderId="3" xfId="0" applyNumberFormat="1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0" fillId="29" borderId="4" xfId="0" applyFont="1" applyFill="1" applyBorder="1" applyAlignment="1">
      <alignment horizontal="center"/>
    </xf>
    <xf numFmtId="0" fontId="10" fillId="29" borderId="5" xfId="0" applyFont="1" applyFill="1" applyBorder="1" applyAlignment="1">
      <alignment horizontal="center"/>
    </xf>
    <xf numFmtId="0" fontId="10" fillId="29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7" fontId="10" fillId="30" borderId="1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7" fontId="10" fillId="2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7" fontId="10" fillId="14" borderId="8" xfId="0" applyNumberFormat="1" applyFont="1" applyFill="1" applyBorder="1" applyAlignment="1">
      <alignment horizontal="center"/>
    </xf>
    <xf numFmtId="17" fontId="10" fillId="14" borderId="0" xfId="0" applyNumberFormat="1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" fontId="10" fillId="23" borderId="4" xfId="0" applyNumberFormat="1" applyFont="1" applyFill="1" applyBorder="1" applyAlignment="1">
      <alignment horizontal="center"/>
    </xf>
    <xf numFmtId="17" fontId="10" fillId="23" borderId="5" xfId="0" applyNumberFormat="1" applyFont="1" applyFill="1" applyBorder="1" applyAlignment="1">
      <alignment horizontal="center"/>
    </xf>
    <xf numFmtId="17" fontId="10" fillId="23" borderId="10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0" fillId="18" borderId="4" xfId="0" applyFont="1" applyFill="1" applyBorder="1" applyAlignment="1">
      <alignment horizontal="center"/>
    </xf>
    <xf numFmtId="0" fontId="10" fillId="18" borderId="5" xfId="0" applyFont="1" applyFill="1" applyBorder="1" applyAlignment="1">
      <alignment horizontal="center"/>
    </xf>
    <xf numFmtId="0" fontId="10" fillId="19" borderId="4" xfId="0" applyFont="1" applyFill="1" applyBorder="1" applyAlignment="1">
      <alignment horizontal="center"/>
    </xf>
    <xf numFmtId="0" fontId="10" fillId="19" borderId="5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</cellXfs>
  <cellStyles count="4">
    <cellStyle name="Millares [0]" xfId="1" builtinId="6"/>
    <cellStyle name="Normal" xfId="0" builtinId="0"/>
    <cellStyle name="Normal 2" xfId="2" xr:uid="{00000000-0005-0000-0000-00002F000000}"/>
    <cellStyle name="Porcentaje" xfId="3" builtinId="5"/>
  </cellStyles>
  <dxfs count="0"/>
  <tableStyles count="0" defaultTableStyle="TableStyleMedium2" defaultPivotStyle="PivotStyleLight16"/>
  <colors>
    <mruColors>
      <color rgb="FFBE1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D0E7-2DDC-4D64-A984-F153526521A4}">
  <dimension ref="A2:K70"/>
  <sheetViews>
    <sheetView tabSelected="1" workbookViewId="0">
      <selection activeCell="A23" sqref="A23"/>
    </sheetView>
  </sheetViews>
  <sheetFormatPr baseColWidth="10" defaultRowHeight="14.4" x14ac:dyDescent="0.3"/>
  <cols>
    <col min="2" max="2" width="40.109375" bestFit="1" customWidth="1"/>
    <col min="3" max="3" width="18.109375" customWidth="1"/>
    <col min="4" max="4" width="17.6640625" customWidth="1"/>
    <col min="5" max="5" width="12.109375" customWidth="1"/>
    <col min="6" max="6" width="16.88671875" customWidth="1"/>
    <col min="7" max="7" width="17.44140625" customWidth="1"/>
    <col min="9" max="9" width="15.33203125" customWidth="1"/>
    <col min="10" max="10" width="16.88671875" customWidth="1"/>
    <col min="11" max="11" width="12.6640625" bestFit="1" customWidth="1"/>
  </cols>
  <sheetData>
    <row r="2" spans="1:11" ht="23.4" x14ac:dyDescent="0.45">
      <c r="B2" s="172" t="s">
        <v>44</v>
      </c>
      <c r="C2" s="172"/>
      <c r="D2" s="172"/>
      <c r="E2" s="172"/>
      <c r="F2" s="172"/>
      <c r="G2" s="172"/>
      <c r="H2" s="172"/>
      <c r="I2" s="172"/>
      <c r="J2" s="172"/>
      <c r="K2" s="172"/>
    </row>
    <row r="6" spans="1:11" x14ac:dyDescent="0.3">
      <c r="B6" s="178" t="s">
        <v>56</v>
      </c>
      <c r="C6" s="49">
        <v>45444</v>
      </c>
      <c r="D6" s="49">
        <v>45809</v>
      </c>
      <c r="E6" s="173" t="s">
        <v>26</v>
      </c>
      <c r="F6" s="49">
        <v>45444</v>
      </c>
      <c r="G6" s="49">
        <v>45809</v>
      </c>
      <c r="H6" s="173" t="s">
        <v>26</v>
      </c>
      <c r="I6" s="49">
        <v>45444</v>
      </c>
      <c r="J6" s="49">
        <v>45809</v>
      </c>
      <c r="K6" s="173" t="s">
        <v>26</v>
      </c>
    </row>
    <row r="7" spans="1:11" ht="24" customHeight="1" x14ac:dyDescent="0.3">
      <c r="B7" s="179"/>
      <c r="C7" s="175" t="s">
        <v>35</v>
      </c>
      <c r="D7" s="175"/>
      <c r="E7" s="174"/>
      <c r="F7" s="176" t="s">
        <v>34</v>
      </c>
      <c r="G7" s="176"/>
      <c r="H7" s="174"/>
      <c r="I7" s="177" t="s">
        <v>36</v>
      </c>
      <c r="J7" s="177"/>
      <c r="K7" s="174"/>
    </row>
    <row r="8" spans="1:11" ht="18" x14ac:dyDescent="0.35">
      <c r="A8" s="48">
        <v>29</v>
      </c>
      <c r="B8" s="77" t="s">
        <v>57</v>
      </c>
      <c r="C8" s="78">
        <f>VLOOKUP(A8,RDS!FP6:FS35,4,FALSE)</f>
        <v>16728</v>
      </c>
      <c r="D8" s="78">
        <f>+RDS!FR73</f>
        <v>16436</v>
      </c>
      <c r="E8" s="79">
        <f>+D8/C8-1</f>
        <v>-1.7455762792922047E-2</v>
      </c>
      <c r="F8" s="78">
        <f>VLOOKUP(A8,RDS!FP6:FV35,7,FALSE)</f>
        <v>742765538</v>
      </c>
      <c r="G8" s="95">
        <f>+RDS!FU73</f>
        <v>823454606</v>
      </c>
      <c r="H8" s="79">
        <f>+G8/F8-1</f>
        <v>0.10863329526201038</v>
      </c>
      <c r="I8" s="78">
        <f>VLOOKUP(A8,RDS!FP6:FY35,10,FALSE)</f>
        <v>18423</v>
      </c>
      <c r="J8" s="78">
        <f>+RDS!FX73</f>
        <v>17413</v>
      </c>
      <c r="K8" s="79">
        <f>+J8/I8-1</f>
        <v>-5.4822775877978569E-2</v>
      </c>
    </row>
    <row r="9" spans="1:11" ht="18" x14ac:dyDescent="0.35">
      <c r="A9" s="48">
        <v>29</v>
      </c>
      <c r="B9" s="77" t="s">
        <v>58</v>
      </c>
      <c r="C9" s="78">
        <f>VLOOKUP(A9,FERRE!AP6:AS35,4,FALSE)</f>
        <v>3715</v>
      </c>
      <c r="D9" s="78">
        <f>+FERRE!AR74</f>
        <v>2834</v>
      </c>
      <c r="E9" s="79">
        <f>+D9/C9-1</f>
        <v>-0.23714670255720049</v>
      </c>
      <c r="F9" s="78">
        <f>VLOOKUP(A9,FERRE!AP6:AV35,7,FALSE)</f>
        <v>68867284</v>
      </c>
      <c r="G9" s="95">
        <f>+FERRE!AU74</f>
        <v>54367870</v>
      </c>
      <c r="H9" s="79">
        <f>+G9/F9-1</f>
        <v>-0.21054139437239894</v>
      </c>
      <c r="I9" s="78">
        <f>VLOOKUP(A9,FERRE!AP6:AY35,10,FALSE)</f>
        <v>5644</v>
      </c>
      <c r="J9" s="78">
        <f>+FERRE!AX74</f>
        <v>4205</v>
      </c>
      <c r="K9" s="79">
        <f>+J9/I9-1</f>
        <v>-0.25496102055279946</v>
      </c>
    </row>
    <row r="10" spans="1:11" ht="18" x14ac:dyDescent="0.35">
      <c r="A10" s="48"/>
      <c r="B10" s="77" t="s">
        <v>62</v>
      </c>
      <c r="C10" s="78"/>
      <c r="D10" s="78">
        <f>+'MELI PERÙ'!C38</f>
        <v>125</v>
      </c>
      <c r="E10" s="79"/>
      <c r="F10" s="78"/>
      <c r="G10" s="95">
        <f>+'MELI PERÙ'!L38</f>
        <v>3010637.8</v>
      </c>
      <c r="H10" s="79"/>
      <c r="I10" s="78"/>
      <c r="J10" s="78">
        <f>+'MELI PERÙ'!G38</f>
        <v>169</v>
      </c>
      <c r="K10" s="79"/>
    </row>
    <row r="11" spans="1:11" ht="18" x14ac:dyDescent="0.35">
      <c r="A11" s="48">
        <v>29</v>
      </c>
      <c r="B11" s="87" t="s">
        <v>45</v>
      </c>
      <c r="C11" s="88">
        <f>+'VENTAS RIPLEY'!D36</f>
        <v>35</v>
      </c>
      <c r="D11" s="88">
        <f>+'VENTAS RIPLEY'!D72</f>
        <v>0</v>
      </c>
      <c r="E11" s="89"/>
      <c r="F11" s="88">
        <f>+'VENTAS RIPLEY'!G36</f>
        <v>2166046</v>
      </c>
      <c r="G11" s="96">
        <f>+'VENTAS RIPLEY'!G72</f>
        <v>0</v>
      </c>
      <c r="H11" s="89"/>
      <c r="I11" s="88"/>
      <c r="J11" s="88">
        <f>+'VENTAS RIPLEY'!J72</f>
        <v>0</v>
      </c>
      <c r="K11" s="89"/>
    </row>
    <row r="12" spans="1:11" ht="18" x14ac:dyDescent="0.35">
      <c r="A12" s="48"/>
      <c r="B12" s="87" t="s">
        <v>55</v>
      </c>
      <c r="C12" s="88"/>
      <c r="D12" s="88">
        <f>+WALMART!C74</f>
        <v>74</v>
      </c>
      <c r="E12" s="89"/>
      <c r="F12" s="88"/>
      <c r="G12" s="96">
        <f>+WALMART!F74</f>
        <v>2889056</v>
      </c>
      <c r="H12" s="89"/>
      <c r="I12" s="88"/>
      <c r="J12" s="88">
        <f>+WALMART!I74</f>
        <v>108</v>
      </c>
      <c r="K12" s="89"/>
    </row>
    <row r="13" spans="1:11" ht="18" x14ac:dyDescent="0.35">
      <c r="A13" s="48"/>
      <c r="B13" s="101" t="s">
        <v>64</v>
      </c>
      <c r="C13" s="102"/>
      <c r="D13" s="102">
        <f>+D14+D15</f>
        <v>461</v>
      </c>
      <c r="E13" s="103"/>
      <c r="F13" s="102"/>
      <c r="G13" s="104">
        <f>+G14+G15</f>
        <v>58203213</v>
      </c>
      <c r="H13" s="103"/>
      <c r="I13" s="102"/>
      <c r="J13" s="102">
        <f>+J14+J15</f>
        <v>1514</v>
      </c>
      <c r="K13" s="103"/>
    </row>
    <row r="14" spans="1:11" ht="15.6" x14ac:dyDescent="0.3">
      <c r="A14" s="48">
        <v>29</v>
      </c>
      <c r="B14" s="113" t="s">
        <v>65</v>
      </c>
      <c r="C14" s="90">
        <f>VLOOKUP(A14,'VENTAS DIGITALES '!A9:D39,4,FALSE)</f>
        <v>426</v>
      </c>
      <c r="D14" s="90">
        <f>+'VENTAS DIGITALES '!C77</f>
        <v>442</v>
      </c>
      <c r="E14" s="91">
        <f>+D14/C14-1</f>
        <v>3.7558685446009488E-2</v>
      </c>
      <c r="F14" s="90">
        <f>VLOOKUP(A14,'VENTAS DIGITALES '!A9:G39,7,FALSE)</f>
        <v>44592253</v>
      </c>
      <c r="G14" s="97">
        <f>+'VENTAS DIGITALES '!F77</f>
        <v>55869500</v>
      </c>
      <c r="H14" s="91">
        <f>+G14/F14-1</f>
        <v>0.25289699984434511</v>
      </c>
      <c r="I14" s="90">
        <f>VLOOKUP(A14,'VENTAS DIGITALES '!A9:J39,10,FALSE)</f>
        <v>612</v>
      </c>
      <c r="J14" s="90">
        <f>+'VENTAS DIGITALES '!I77</f>
        <v>1209</v>
      </c>
      <c r="K14" s="91">
        <f>+J14/I14-1</f>
        <v>0.97549019607843146</v>
      </c>
    </row>
    <row r="15" spans="1:11" ht="15.6" x14ac:dyDescent="0.3">
      <c r="A15" s="48"/>
      <c r="B15" s="113" t="s">
        <v>66</v>
      </c>
      <c r="C15" s="90"/>
      <c r="D15" s="90">
        <f>+'VENTAS DIGITALES '!P77</f>
        <v>19</v>
      </c>
      <c r="E15" s="91"/>
      <c r="F15" s="90"/>
      <c r="G15" s="97">
        <f>+'VENTAS DIGITALES '!S77</f>
        <v>2333713</v>
      </c>
      <c r="H15" s="91"/>
      <c r="I15" s="90"/>
      <c r="J15" s="90">
        <f>+'VENTAS DIGITALES '!V77</f>
        <v>305</v>
      </c>
      <c r="K15" s="91"/>
    </row>
    <row r="16" spans="1:11" ht="18" x14ac:dyDescent="0.35">
      <c r="A16" s="48"/>
      <c r="B16" s="105" t="s">
        <v>67</v>
      </c>
      <c r="C16" s="106"/>
      <c r="D16" s="106">
        <f>+D17+D18</f>
        <v>225</v>
      </c>
      <c r="E16" s="107"/>
      <c r="F16" s="106"/>
      <c r="G16" s="108">
        <f>+G17+G18</f>
        <v>15196542</v>
      </c>
      <c r="H16" s="107"/>
      <c r="I16" s="106"/>
      <c r="J16" s="106">
        <f>+J17+J18</f>
        <v>537</v>
      </c>
      <c r="K16" s="107"/>
    </row>
    <row r="17" spans="1:11" ht="15.6" x14ac:dyDescent="0.3">
      <c r="A17" s="48"/>
      <c r="B17" s="112" t="s">
        <v>68</v>
      </c>
      <c r="C17" s="109"/>
      <c r="D17" s="109">
        <f>+'VENTAS SHOWROOM '!C74</f>
        <v>203</v>
      </c>
      <c r="E17" s="110"/>
      <c r="F17" s="109"/>
      <c r="G17" s="111">
        <f>+'VENTAS SHOWROOM '!F74</f>
        <v>14508408</v>
      </c>
      <c r="H17" s="110"/>
      <c r="I17" s="109"/>
      <c r="J17" s="109">
        <f>+'VENTAS SHOWROOM '!I74</f>
        <v>431</v>
      </c>
      <c r="K17" s="110"/>
    </row>
    <row r="18" spans="1:11" ht="15.6" x14ac:dyDescent="0.3">
      <c r="A18" s="48"/>
      <c r="B18" s="112" t="s">
        <v>69</v>
      </c>
      <c r="C18" s="109"/>
      <c r="D18" s="109">
        <f>+'VENTAS SHOWROOM '!P74</f>
        <v>22</v>
      </c>
      <c r="E18" s="110"/>
      <c r="F18" s="109"/>
      <c r="G18" s="111">
        <f>+'VENTAS SHOWROOM '!S74</f>
        <v>688134</v>
      </c>
      <c r="H18" s="110"/>
      <c r="I18" s="109"/>
      <c r="J18" s="109">
        <f>+'VENTAS SHOWROOM '!V74</f>
        <v>106</v>
      </c>
      <c r="K18" s="110"/>
    </row>
    <row r="19" spans="1:11" ht="18" x14ac:dyDescent="0.35">
      <c r="A19" s="48"/>
      <c r="B19" s="156" t="s">
        <v>105</v>
      </c>
      <c r="C19" s="157"/>
      <c r="D19" s="157">
        <f>+D20+D21</f>
        <v>21</v>
      </c>
      <c r="E19" s="158"/>
      <c r="F19" s="157"/>
      <c r="G19" s="159">
        <f>+G20+G21</f>
        <v>11818104</v>
      </c>
      <c r="H19" s="158"/>
      <c r="I19" s="157"/>
      <c r="J19" s="157">
        <f>+J20+J21</f>
        <v>425</v>
      </c>
      <c r="K19" s="158"/>
    </row>
    <row r="20" spans="1:11" ht="15.6" x14ac:dyDescent="0.3">
      <c r="A20" s="48"/>
      <c r="B20" s="160" t="s">
        <v>103</v>
      </c>
      <c r="C20" s="78"/>
      <c r="D20" s="78">
        <f>+'VENTA INTERNA '!D38</f>
        <v>9</v>
      </c>
      <c r="E20" s="79"/>
      <c r="F20" s="78"/>
      <c r="G20" s="95">
        <f>+'VENTA INTERNA '!F38</f>
        <v>10257456</v>
      </c>
      <c r="H20" s="79"/>
      <c r="I20" s="78"/>
      <c r="J20" s="78">
        <f>+'VENTA INTERNA '!H38</f>
        <v>159</v>
      </c>
      <c r="K20" s="79"/>
    </row>
    <row r="21" spans="1:11" ht="15.6" x14ac:dyDescent="0.3">
      <c r="A21" s="48"/>
      <c r="B21" s="160" t="s">
        <v>104</v>
      </c>
      <c r="C21" s="78"/>
      <c r="D21" s="78">
        <f>+'VENTA INTERNA '!M38</f>
        <v>12</v>
      </c>
      <c r="E21" s="79"/>
      <c r="F21" s="78"/>
      <c r="G21" s="95">
        <f>+'VENTA INTERNA '!O38</f>
        <v>1560648</v>
      </c>
      <c r="H21" s="79"/>
      <c r="I21" s="78"/>
      <c r="J21" s="78">
        <f>+'VENTA INTERNA '!Q38</f>
        <v>266</v>
      </c>
      <c r="K21" s="79"/>
    </row>
    <row r="22" spans="1:11" ht="18" x14ac:dyDescent="0.35">
      <c r="B22" s="92" t="s">
        <v>61</v>
      </c>
      <c r="C22" s="93"/>
      <c r="D22" s="93">
        <f>+'AUTOSOL '!D38</f>
        <v>106</v>
      </c>
      <c r="E22" s="93"/>
      <c r="F22" s="93"/>
      <c r="G22" s="98">
        <f>+'AUTOSOL '!F38</f>
        <v>23865176</v>
      </c>
      <c r="H22" s="93"/>
      <c r="I22" s="93"/>
      <c r="J22" s="94">
        <f>+'AUTOSOL '!H38</f>
        <v>106</v>
      </c>
      <c r="K22" s="93"/>
    </row>
    <row r="23" spans="1:11" ht="15.6" x14ac:dyDescent="0.3">
      <c r="A23" s="48"/>
      <c r="B23" s="114" t="s">
        <v>70</v>
      </c>
      <c r="C23" s="100">
        <f>+C8+C10+C12+C11+C14+C17+C22+C20</f>
        <v>17189</v>
      </c>
      <c r="D23" s="100">
        <f>+D8+D10+D11+D12+D14+D17+D22+D20</f>
        <v>17395</v>
      </c>
      <c r="E23" s="114"/>
      <c r="F23" s="100">
        <f>+F8+F14+F10+F11+F12+F17+F22+F20</f>
        <v>789523837</v>
      </c>
      <c r="G23" s="100">
        <f>+G8+G10+G11+G12+G14+G17+G22+G20</f>
        <v>933854839.79999995</v>
      </c>
      <c r="H23" s="114"/>
      <c r="I23" s="100">
        <f>+I8+I10+I11+I12+I14+I17+I22+I20</f>
        <v>19035</v>
      </c>
      <c r="J23" s="100">
        <f>+J8+J10+J11+J12+J14+J17+J22+J20</f>
        <v>19595</v>
      </c>
      <c r="K23" s="114"/>
    </row>
    <row r="24" spans="1:11" ht="15.6" x14ac:dyDescent="0.3">
      <c r="A24" s="48"/>
      <c r="B24" s="114" t="s">
        <v>71</v>
      </c>
      <c r="C24" s="100">
        <f>+C9+C15+C18+C21</f>
        <v>3715</v>
      </c>
      <c r="D24" s="100">
        <f>+D9+D15+D18+D21</f>
        <v>2887</v>
      </c>
      <c r="E24" s="115"/>
      <c r="F24" s="100">
        <f>+F9+F15+F18+F21</f>
        <v>68867284</v>
      </c>
      <c r="G24" s="100">
        <f>+G9+G15+G18+G21</f>
        <v>58950365</v>
      </c>
      <c r="H24" s="115"/>
      <c r="I24" s="100">
        <f>+I9+I15+I18+I21</f>
        <v>5644</v>
      </c>
      <c r="J24" s="100">
        <f>+J9+J15+J18+J21</f>
        <v>4882</v>
      </c>
      <c r="K24" s="115"/>
    </row>
    <row r="25" spans="1:11" ht="18" x14ac:dyDescent="0.35">
      <c r="A25" s="48"/>
      <c r="B25" s="116"/>
      <c r="C25" s="117"/>
      <c r="D25" s="117"/>
      <c r="E25" s="118"/>
      <c r="F25" s="117"/>
      <c r="G25" s="117"/>
      <c r="H25" s="118"/>
      <c r="I25" s="117"/>
      <c r="J25" s="117"/>
      <c r="K25" s="118"/>
    </row>
    <row r="26" spans="1:11" ht="18" x14ac:dyDescent="0.35">
      <c r="A26" s="48"/>
      <c r="B26" s="116"/>
      <c r="C26" s="117"/>
      <c r="D26" s="117"/>
      <c r="E26" s="118"/>
      <c r="F26" s="117"/>
      <c r="G26" s="117"/>
      <c r="H26" s="118"/>
      <c r="I26" s="117"/>
      <c r="J26" s="117"/>
      <c r="K26" s="118"/>
    </row>
    <row r="27" spans="1:11" ht="18" x14ac:dyDescent="0.35">
      <c r="A27" s="48"/>
      <c r="B27" s="116"/>
      <c r="C27" s="117"/>
      <c r="D27" s="117"/>
      <c r="E27" s="118"/>
      <c r="F27" s="117"/>
      <c r="G27" s="117"/>
      <c r="H27" s="118"/>
      <c r="I27" s="117"/>
      <c r="J27" s="117"/>
      <c r="K27" s="118"/>
    </row>
    <row r="29" spans="1:11" x14ac:dyDescent="0.3">
      <c r="C29" s="2"/>
      <c r="F29" s="2"/>
      <c r="G29" s="2"/>
    </row>
    <row r="30" spans="1:11" x14ac:dyDescent="0.3">
      <c r="G30" s="2"/>
    </row>
    <row r="31" spans="1:11" x14ac:dyDescent="0.3">
      <c r="B31" s="76" t="s">
        <v>48</v>
      </c>
      <c r="C31" s="76" t="s">
        <v>49</v>
      </c>
      <c r="D31" s="76" t="s">
        <v>50</v>
      </c>
    </row>
    <row r="32" spans="1:11" x14ac:dyDescent="0.3">
      <c r="B32" s="3" t="s">
        <v>51</v>
      </c>
      <c r="C32" s="4">
        <f>+(G8/A8)*30</f>
        <v>851849592.41379309</v>
      </c>
      <c r="D32" s="10">
        <f>+(G9/A9)*30</f>
        <v>56242624.137931034</v>
      </c>
    </row>
    <row r="33" spans="2:4" x14ac:dyDescent="0.3">
      <c r="B33" s="3" t="s">
        <v>52</v>
      </c>
      <c r="C33" s="10">
        <f>+C32/1.19</f>
        <v>715839993.62503624</v>
      </c>
      <c r="D33" s="10">
        <f>+D32/1.19</f>
        <v>47262709.359605916</v>
      </c>
    </row>
    <row r="41" spans="2:4" x14ac:dyDescent="0.3">
      <c r="C41" s="2"/>
      <c r="D41" s="11"/>
    </row>
    <row r="42" spans="2:4" x14ac:dyDescent="0.3">
      <c r="C42" s="2"/>
    </row>
    <row r="43" spans="2:4" x14ac:dyDescent="0.3">
      <c r="C43" s="2"/>
    </row>
    <row r="44" spans="2:4" x14ac:dyDescent="0.3">
      <c r="C44" s="2"/>
    </row>
    <row r="45" spans="2:4" x14ac:dyDescent="0.3">
      <c r="C45" s="2"/>
    </row>
    <row r="46" spans="2:4" x14ac:dyDescent="0.3">
      <c r="C46" s="2"/>
    </row>
    <row r="47" spans="2:4" x14ac:dyDescent="0.3">
      <c r="C47" s="2"/>
    </row>
    <row r="48" spans="2:4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mergeCells count="8">
    <mergeCell ref="B2:K2"/>
    <mergeCell ref="K6:K7"/>
    <mergeCell ref="C7:D7"/>
    <mergeCell ref="F7:G7"/>
    <mergeCell ref="I7:J7"/>
    <mergeCell ref="E6:E7"/>
    <mergeCell ref="H6:H7"/>
    <mergeCell ref="B6:B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3FB0-9813-431D-86C5-C6CFD34B8674}">
  <dimension ref="C5:U38"/>
  <sheetViews>
    <sheetView topLeftCell="G1" zoomScale="80" zoomScaleNormal="80" workbookViewId="0">
      <selection activeCell="U37" sqref="U37"/>
    </sheetView>
  </sheetViews>
  <sheetFormatPr baseColWidth="10" defaultRowHeight="14.4" x14ac:dyDescent="0.3"/>
  <cols>
    <col min="3" max="3" width="14.44140625" bestFit="1" customWidth="1"/>
    <col min="5" max="5" width="13.109375" customWidth="1"/>
    <col min="7" max="7" width="12.6640625" bestFit="1" customWidth="1"/>
    <col min="9" max="9" width="12.6640625" customWidth="1"/>
    <col min="10" max="12" width="11.88671875" customWidth="1"/>
    <col min="14" max="14" width="12.44140625" customWidth="1"/>
    <col min="16" max="16" width="13.77734375" customWidth="1"/>
    <col min="18" max="18" width="12.44140625" customWidth="1"/>
  </cols>
  <sheetData>
    <row r="5" spans="3:21" ht="21" x14ac:dyDescent="0.4">
      <c r="C5" s="258">
        <v>45809</v>
      </c>
      <c r="D5" s="259"/>
      <c r="E5" s="259"/>
      <c r="F5" s="259"/>
      <c r="G5" s="259"/>
      <c r="H5" s="259"/>
      <c r="I5" s="259"/>
      <c r="J5" s="259"/>
      <c r="K5" s="259"/>
      <c r="L5" s="260"/>
      <c r="M5" s="250">
        <v>45809</v>
      </c>
      <c r="N5" s="250"/>
      <c r="O5" s="250"/>
      <c r="P5" s="250"/>
      <c r="Q5" s="250"/>
      <c r="R5" s="250"/>
      <c r="S5" s="250"/>
      <c r="T5" s="250"/>
      <c r="U5" s="250"/>
    </row>
    <row r="6" spans="3:21" ht="18" x14ac:dyDescent="0.35">
      <c r="C6" s="261" t="s">
        <v>88</v>
      </c>
      <c r="D6" s="262"/>
      <c r="E6" s="262"/>
      <c r="F6" s="262"/>
      <c r="G6" s="262"/>
      <c r="H6" s="262"/>
      <c r="I6" s="262"/>
      <c r="J6" s="262"/>
      <c r="K6" s="262"/>
      <c r="L6" s="263"/>
      <c r="M6" s="256" t="s">
        <v>89</v>
      </c>
      <c r="N6" s="257"/>
      <c r="O6" s="257"/>
      <c r="P6" s="257"/>
      <c r="Q6" s="257"/>
      <c r="R6" s="257"/>
      <c r="S6" s="257"/>
      <c r="T6" s="257"/>
      <c r="U6" s="257"/>
    </row>
    <row r="7" spans="3:21" ht="43.2" x14ac:dyDescent="0.3">
      <c r="C7" s="6" t="s">
        <v>14</v>
      </c>
      <c r="D7" s="7" t="s">
        <v>0</v>
      </c>
      <c r="E7" s="7" t="s">
        <v>20</v>
      </c>
      <c r="F7" s="7" t="s">
        <v>1</v>
      </c>
      <c r="G7" s="7" t="s">
        <v>2</v>
      </c>
      <c r="H7" s="7" t="s">
        <v>17</v>
      </c>
      <c r="I7" s="7" t="s">
        <v>19</v>
      </c>
      <c r="J7" s="7" t="s">
        <v>15</v>
      </c>
      <c r="K7" s="7" t="s">
        <v>87</v>
      </c>
      <c r="L7" s="7" t="s">
        <v>106</v>
      </c>
      <c r="M7" s="7" t="s">
        <v>0</v>
      </c>
      <c r="N7" s="7" t="s">
        <v>20</v>
      </c>
      <c r="O7" s="7" t="s">
        <v>1</v>
      </c>
      <c r="P7" s="7" t="s">
        <v>2</v>
      </c>
      <c r="Q7" s="7" t="s">
        <v>17</v>
      </c>
      <c r="R7" s="7" t="s">
        <v>19</v>
      </c>
      <c r="S7" s="7" t="s">
        <v>15</v>
      </c>
      <c r="T7" s="7" t="s">
        <v>87</v>
      </c>
      <c r="U7" s="7" t="s">
        <v>106</v>
      </c>
    </row>
    <row r="8" spans="3:21" x14ac:dyDescent="0.3">
      <c r="C8" s="9">
        <v>45809</v>
      </c>
      <c r="D8" s="73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 t="e">
        <f t="shared" ref="J8:J37" si="0">+F8/H8</f>
        <v>#DIV/0!</v>
      </c>
      <c r="K8" s="4">
        <v>0</v>
      </c>
      <c r="L8" s="4">
        <v>0</v>
      </c>
      <c r="M8" s="73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 t="e">
        <f t="shared" ref="S8:S37" si="1">+O8/Q8</f>
        <v>#DIV/0!</v>
      </c>
      <c r="T8" s="3">
        <v>0</v>
      </c>
      <c r="U8" s="3">
        <v>0</v>
      </c>
    </row>
    <row r="9" spans="3:21" x14ac:dyDescent="0.3">
      <c r="C9" s="9">
        <v>45810</v>
      </c>
      <c r="D9" s="139">
        <v>0</v>
      </c>
      <c r="E9" s="133">
        <f>+E8+D9</f>
        <v>0</v>
      </c>
      <c r="F9" s="133">
        <v>0</v>
      </c>
      <c r="G9" s="133">
        <f>+G8+F9</f>
        <v>0</v>
      </c>
      <c r="H9" s="133">
        <v>0</v>
      </c>
      <c r="I9" s="133">
        <f>+I8+H9</f>
        <v>0</v>
      </c>
      <c r="J9" s="133" t="e">
        <f t="shared" si="0"/>
        <v>#DIV/0!</v>
      </c>
      <c r="K9" s="4">
        <v>0</v>
      </c>
      <c r="L9" s="4">
        <v>0</v>
      </c>
      <c r="M9" s="139">
        <v>1</v>
      </c>
      <c r="N9" s="133">
        <f>+N8+M9</f>
        <v>1</v>
      </c>
      <c r="O9" s="133">
        <v>4780</v>
      </c>
      <c r="P9" s="133">
        <f>+P8+O9</f>
        <v>4780</v>
      </c>
      <c r="Q9" s="133">
        <v>1</v>
      </c>
      <c r="R9" s="133">
        <f>+R8+Q9</f>
        <v>1</v>
      </c>
      <c r="S9" s="133">
        <f t="shared" si="1"/>
        <v>4780</v>
      </c>
      <c r="T9" s="3">
        <v>0</v>
      </c>
      <c r="U9" s="3">
        <v>0</v>
      </c>
    </row>
    <row r="10" spans="3:21" x14ac:dyDescent="0.3">
      <c r="C10" s="9">
        <v>45811</v>
      </c>
      <c r="D10" s="73">
        <v>0</v>
      </c>
      <c r="E10" s="4">
        <f>+E9+D10</f>
        <v>0</v>
      </c>
      <c r="F10" s="4">
        <v>0</v>
      </c>
      <c r="G10" s="4">
        <f t="shared" ref="G10:G37" si="2">+G9+F10</f>
        <v>0</v>
      </c>
      <c r="H10" s="4">
        <v>0</v>
      </c>
      <c r="I10" s="4">
        <f t="shared" ref="I10:I37" si="3">+I9+H10</f>
        <v>0</v>
      </c>
      <c r="J10" s="4" t="e">
        <f t="shared" si="0"/>
        <v>#DIV/0!</v>
      </c>
      <c r="K10" s="4">
        <v>0</v>
      </c>
      <c r="L10" s="4">
        <v>0</v>
      </c>
      <c r="M10" s="73">
        <v>2</v>
      </c>
      <c r="N10" s="4">
        <f>+N9+M10</f>
        <v>3</v>
      </c>
      <c r="O10" s="4">
        <v>15630</v>
      </c>
      <c r="P10" s="4">
        <f t="shared" ref="P10:P37" si="4">+P9+O10</f>
        <v>20410</v>
      </c>
      <c r="Q10" s="4">
        <v>5</v>
      </c>
      <c r="R10" s="4">
        <f t="shared" ref="R10:R37" si="5">+R9+Q10</f>
        <v>6</v>
      </c>
      <c r="S10" s="4">
        <f t="shared" si="1"/>
        <v>3126</v>
      </c>
      <c r="T10" s="3">
        <v>0</v>
      </c>
      <c r="U10" s="3">
        <v>0</v>
      </c>
    </row>
    <row r="11" spans="3:21" x14ac:dyDescent="0.3">
      <c r="C11" s="9">
        <v>45812</v>
      </c>
      <c r="D11" s="73">
        <v>0</v>
      </c>
      <c r="E11" s="4">
        <f t="shared" ref="E11:E37" si="6">+E10+D11</f>
        <v>0</v>
      </c>
      <c r="F11" s="4">
        <v>0</v>
      </c>
      <c r="G11" s="4">
        <f t="shared" si="2"/>
        <v>0</v>
      </c>
      <c r="H11" s="4">
        <v>0</v>
      </c>
      <c r="I11" s="4">
        <f t="shared" si="3"/>
        <v>0</v>
      </c>
      <c r="J11" s="4" t="e">
        <f t="shared" si="0"/>
        <v>#DIV/0!</v>
      </c>
      <c r="K11" s="4">
        <v>0</v>
      </c>
      <c r="L11" s="4">
        <v>0</v>
      </c>
      <c r="M11" s="73">
        <v>0</v>
      </c>
      <c r="N11" s="4">
        <f t="shared" ref="N11:N37" si="7">+N10+M11</f>
        <v>3</v>
      </c>
      <c r="O11" s="4">
        <v>0</v>
      </c>
      <c r="P11" s="4">
        <f t="shared" si="4"/>
        <v>20410</v>
      </c>
      <c r="Q11" s="4">
        <v>0</v>
      </c>
      <c r="R11" s="4">
        <f t="shared" si="5"/>
        <v>6</v>
      </c>
      <c r="S11" s="4" t="e">
        <f t="shared" si="1"/>
        <v>#DIV/0!</v>
      </c>
      <c r="T11" s="3">
        <v>0</v>
      </c>
      <c r="U11" s="3">
        <v>0</v>
      </c>
    </row>
    <row r="12" spans="3:21" x14ac:dyDescent="0.3">
      <c r="C12" s="9">
        <v>45813</v>
      </c>
      <c r="D12" s="73">
        <v>0</v>
      </c>
      <c r="E12" s="4">
        <f t="shared" si="6"/>
        <v>0</v>
      </c>
      <c r="F12" s="4">
        <v>0</v>
      </c>
      <c r="G12" s="4">
        <f t="shared" si="2"/>
        <v>0</v>
      </c>
      <c r="H12" s="4">
        <v>0</v>
      </c>
      <c r="I12" s="4">
        <f t="shared" si="3"/>
        <v>0</v>
      </c>
      <c r="J12" s="4" t="e">
        <f t="shared" si="0"/>
        <v>#DIV/0!</v>
      </c>
      <c r="K12" s="4">
        <v>0</v>
      </c>
      <c r="L12" s="4">
        <v>0</v>
      </c>
      <c r="M12" s="73">
        <v>0</v>
      </c>
      <c r="N12" s="4">
        <f t="shared" si="7"/>
        <v>3</v>
      </c>
      <c r="O12" s="4">
        <v>0</v>
      </c>
      <c r="P12" s="4">
        <f t="shared" si="4"/>
        <v>20410</v>
      </c>
      <c r="Q12" s="4">
        <v>0</v>
      </c>
      <c r="R12" s="4">
        <f t="shared" si="5"/>
        <v>6</v>
      </c>
      <c r="S12" s="4" t="e">
        <f t="shared" si="1"/>
        <v>#DIV/0!</v>
      </c>
      <c r="T12" s="3">
        <v>0</v>
      </c>
      <c r="U12" s="3">
        <v>0</v>
      </c>
    </row>
    <row r="13" spans="3:21" x14ac:dyDescent="0.3">
      <c r="C13" s="9">
        <v>45814</v>
      </c>
      <c r="D13" s="73">
        <v>0</v>
      </c>
      <c r="E13" s="4">
        <f t="shared" si="6"/>
        <v>0</v>
      </c>
      <c r="F13" s="4">
        <v>0</v>
      </c>
      <c r="G13" s="4">
        <f t="shared" si="2"/>
        <v>0</v>
      </c>
      <c r="H13" s="4">
        <v>0</v>
      </c>
      <c r="I13" s="4">
        <f t="shared" si="3"/>
        <v>0</v>
      </c>
      <c r="J13" s="4" t="e">
        <f t="shared" si="0"/>
        <v>#DIV/0!</v>
      </c>
      <c r="K13" s="4">
        <v>0</v>
      </c>
      <c r="L13" s="4">
        <v>0</v>
      </c>
      <c r="M13" s="73">
        <v>4</v>
      </c>
      <c r="N13" s="4">
        <f t="shared" si="7"/>
        <v>7</v>
      </c>
      <c r="O13" s="4">
        <v>41830</v>
      </c>
      <c r="P13" s="4">
        <f t="shared" si="4"/>
        <v>62240</v>
      </c>
      <c r="Q13" s="4">
        <v>13</v>
      </c>
      <c r="R13" s="4">
        <f t="shared" si="5"/>
        <v>19</v>
      </c>
      <c r="S13" s="4">
        <f t="shared" si="1"/>
        <v>3217.6923076923076</v>
      </c>
      <c r="T13" s="3">
        <v>0</v>
      </c>
      <c r="U13" s="3">
        <v>0</v>
      </c>
    </row>
    <row r="14" spans="3:21" x14ac:dyDescent="0.3">
      <c r="C14" s="9">
        <v>45815</v>
      </c>
      <c r="D14" s="73">
        <v>0</v>
      </c>
      <c r="E14" s="4">
        <f t="shared" si="6"/>
        <v>0</v>
      </c>
      <c r="F14" s="4">
        <v>0</v>
      </c>
      <c r="G14" s="4">
        <f t="shared" si="2"/>
        <v>0</v>
      </c>
      <c r="H14" s="4">
        <v>0</v>
      </c>
      <c r="I14" s="4">
        <f t="shared" si="3"/>
        <v>0</v>
      </c>
      <c r="J14" s="4" t="e">
        <f t="shared" si="0"/>
        <v>#DIV/0!</v>
      </c>
      <c r="K14" s="4">
        <v>0</v>
      </c>
      <c r="L14" s="4">
        <v>0</v>
      </c>
      <c r="M14" s="73">
        <v>0</v>
      </c>
      <c r="N14" s="4">
        <f t="shared" si="7"/>
        <v>7</v>
      </c>
      <c r="O14" s="4">
        <v>0</v>
      </c>
      <c r="P14" s="4">
        <f t="shared" si="4"/>
        <v>62240</v>
      </c>
      <c r="Q14" s="4">
        <v>0</v>
      </c>
      <c r="R14" s="4">
        <f t="shared" si="5"/>
        <v>19</v>
      </c>
      <c r="S14" s="4" t="e">
        <f t="shared" si="1"/>
        <v>#DIV/0!</v>
      </c>
      <c r="T14" s="3">
        <v>0</v>
      </c>
      <c r="U14" s="3">
        <v>0</v>
      </c>
    </row>
    <row r="15" spans="3:21" x14ac:dyDescent="0.3">
      <c r="C15" s="9">
        <v>45816</v>
      </c>
      <c r="D15" s="73">
        <v>0</v>
      </c>
      <c r="E15" s="4">
        <f t="shared" si="6"/>
        <v>0</v>
      </c>
      <c r="F15" s="4">
        <v>0</v>
      </c>
      <c r="G15" s="4">
        <f t="shared" si="2"/>
        <v>0</v>
      </c>
      <c r="H15" s="4">
        <v>0</v>
      </c>
      <c r="I15" s="4">
        <f t="shared" si="3"/>
        <v>0</v>
      </c>
      <c r="J15" s="4" t="e">
        <f t="shared" si="0"/>
        <v>#DIV/0!</v>
      </c>
      <c r="K15" s="4">
        <v>0</v>
      </c>
      <c r="L15" s="4">
        <v>0</v>
      </c>
      <c r="M15" s="73">
        <v>0</v>
      </c>
      <c r="N15" s="4">
        <f t="shared" si="7"/>
        <v>7</v>
      </c>
      <c r="O15" s="4">
        <v>0</v>
      </c>
      <c r="P15" s="4">
        <f t="shared" si="4"/>
        <v>62240</v>
      </c>
      <c r="Q15" s="4">
        <v>0</v>
      </c>
      <c r="R15" s="4">
        <f t="shared" si="5"/>
        <v>19</v>
      </c>
      <c r="S15" s="4" t="e">
        <f t="shared" si="1"/>
        <v>#DIV/0!</v>
      </c>
      <c r="T15" s="3">
        <v>0</v>
      </c>
      <c r="U15" s="3">
        <v>0</v>
      </c>
    </row>
    <row r="16" spans="3:21" x14ac:dyDescent="0.3">
      <c r="C16" s="9">
        <v>45817</v>
      </c>
      <c r="D16" s="73">
        <v>0</v>
      </c>
      <c r="E16" s="4">
        <f t="shared" si="6"/>
        <v>0</v>
      </c>
      <c r="F16" s="4">
        <v>0</v>
      </c>
      <c r="G16" s="4">
        <f t="shared" si="2"/>
        <v>0</v>
      </c>
      <c r="H16" s="4">
        <v>0</v>
      </c>
      <c r="I16" s="4">
        <f t="shared" si="3"/>
        <v>0</v>
      </c>
      <c r="J16" s="4" t="e">
        <f t="shared" si="0"/>
        <v>#DIV/0!</v>
      </c>
      <c r="K16" s="4">
        <v>0</v>
      </c>
      <c r="L16" s="4">
        <v>0</v>
      </c>
      <c r="M16" s="73">
        <v>0</v>
      </c>
      <c r="N16" s="4">
        <f t="shared" si="7"/>
        <v>7</v>
      </c>
      <c r="O16" s="4">
        <v>0</v>
      </c>
      <c r="P16" s="4">
        <f t="shared" si="4"/>
        <v>62240</v>
      </c>
      <c r="Q16" s="4">
        <v>0</v>
      </c>
      <c r="R16" s="4">
        <f t="shared" si="5"/>
        <v>19</v>
      </c>
      <c r="S16" s="4" t="e">
        <f t="shared" si="1"/>
        <v>#DIV/0!</v>
      </c>
      <c r="T16" s="3">
        <v>0</v>
      </c>
      <c r="U16" s="10">
        <v>0</v>
      </c>
    </row>
    <row r="17" spans="3:21" x14ac:dyDescent="0.3">
      <c r="C17" s="9">
        <v>45818</v>
      </c>
      <c r="D17" s="73">
        <v>1</v>
      </c>
      <c r="E17" s="4">
        <f t="shared" si="6"/>
        <v>1</v>
      </c>
      <c r="F17" s="4">
        <v>3000</v>
      </c>
      <c r="G17" s="4">
        <f t="shared" si="2"/>
        <v>3000</v>
      </c>
      <c r="H17" s="4">
        <v>1</v>
      </c>
      <c r="I17" s="4">
        <f t="shared" si="3"/>
        <v>1</v>
      </c>
      <c r="J17" s="4">
        <f t="shared" si="0"/>
        <v>3000</v>
      </c>
      <c r="K17" s="4">
        <v>0</v>
      </c>
      <c r="L17" s="4">
        <v>0</v>
      </c>
      <c r="M17" s="73">
        <v>0</v>
      </c>
      <c r="N17" s="4">
        <f t="shared" si="7"/>
        <v>7</v>
      </c>
      <c r="O17" s="4">
        <v>0</v>
      </c>
      <c r="P17" s="4">
        <f t="shared" si="4"/>
        <v>62240</v>
      </c>
      <c r="Q17" s="4">
        <v>0</v>
      </c>
      <c r="R17" s="4">
        <f t="shared" si="5"/>
        <v>19</v>
      </c>
      <c r="S17" s="4" t="e">
        <f t="shared" si="1"/>
        <v>#DIV/0!</v>
      </c>
      <c r="T17" s="3">
        <v>0</v>
      </c>
      <c r="U17" s="3">
        <v>0</v>
      </c>
    </row>
    <row r="18" spans="3:21" x14ac:dyDescent="0.3">
      <c r="C18" s="9">
        <v>45819</v>
      </c>
      <c r="D18" s="73">
        <v>0</v>
      </c>
      <c r="E18" s="4">
        <f t="shared" si="6"/>
        <v>1</v>
      </c>
      <c r="F18" s="4">
        <v>0</v>
      </c>
      <c r="G18" s="4">
        <f t="shared" si="2"/>
        <v>3000</v>
      </c>
      <c r="H18" s="4">
        <v>0</v>
      </c>
      <c r="I18" s="4">
        <v>0</v>
      </c>
      <c r="J18" s="4" t="e">
        <f t="shared" si="0"/>
        <v>#DIV/0!</v>
      </c>
      <c r="K18" s="4">
        <v>0</v>
      </c>
      <c r="L18" s="4">
        <v>0</v>
      </c>
      <c r="M18" s="73">
        <v>0</v>
      </c>
      <c r="N18" s="4">
        <f t="shared" si="7"/>
        <v>7</v>
      </c>
      <c r="O18" s="4">
        <v>0</v>
      </c>
      <c r="P18" s="4">
        <f t="shared" si="4"/>
        <v>62240</v>
      </c>
      <c r="Q18" s="4">
        <v>0</v>
      </c>
      <c r="R18" s="4">
        <f t="shared" si="5"/>
        <v>19</v>
      </c>
      <c r="S18" s="4" t="e">
        <f t="shared" si="1"/>
        <v>#DIV/0!</v>
      </c>
      <c r="T18" s="3">
        <v>0</v>
      </c>
      <c r="U18" s="3">
        <v>0</v>
      </c>
    </row>
    <row r="19" spans="3:21" x14ac:dyDescent="0.3">
      <c r="C19" s="9">
        <v>45820</v>
      </c>
      <c r="D19" s="73">
        <v>2</v>
      </c>
      <c r="E19" s="4">
        <f t="shared" si="6"/>
        <v>3</v>
      </c>
      <c r="F19" s="4">
        <v>10200</v>
      </c>
      <c r="G19" s="4">
        <f t="shared" si="2"/>
        <v>13200</v>
      </c>
      <c r="H19" s="4">
        <v>3</v>
      </c>
      <c r="I19" s="4">
        <f t="shared" si="3"/>
        <v>3</v>
      </c>
      <c r="J19" s="4">
        <f t="shared" si="0"/>
        <v>3400</v>
      </c>
      <c r="K19" s="4">
        <v>0</v>
      </c>
      <c r="L19" s="4">
        <v>0</v>
      </c>
      <c r="M19" s="73">
        <v>1</v>
      </c>
      <c r="N19" s="4">
        <f t="shared" si="7"/>
        <v>8</v>
      </c>
      <c r="O19" s="4">
        <v>17385</v>
      </c>
      <c r="P19" s="4">
        <f t="shared" si="4"/>
        <v>79625</v>
      </c>
      <c r="Q19" s="4">
        <v>13</v>
      </c>
      <c r="R19" s="4">
        <f t="shared" si="5"/>
        <v>32</v>
      </c>
      <c r="S19" s="4">
        <f t="shared" si="1"/>
        <v>1337.3076923076924</v>
      </c>
      <c r="T19" s="3">
        <v>0</v>
      </c>
      <c r="U19" s="3">
        <v>0</v>
      </c>
    </row>
    <row r="20" spans="3:21" x14ac:dyDescent="0.3">
      <c r="C20" s="9">
        <v>45821</v>
      </c>
      <c r="D20" s="73">
        <v>1</v>
      </c>
      <c r="E20" s="4">
        <f t="shared" si="6"/>
        <v>4</v>
      </c>
      <c r="F20" s="4">
        <v>9522316</v>
      </c>
      <c r="G20" s="4">
        <f t="shared" si="2"/>
        <v>9535516</v>
      </c>
      <c r="H20" s="4">
        <v>0</v>
      </c>
      <c r="I20" s="4">
        <f t="shared" si="3"/>
        <v>3</v>
      </c>
      <c r="J20" s="4" t="e">
        <f t="shared" si="0"/>
        <v>#DIV/0!</v>
      </c>
      <c r="K20" s="4">
        <v>0</v>
      </c>
      <c r="L20" s="4">
        <v>0</v>
      </c>
      <c r="M20" s="73">
        <v>0</v>
      </c>
      <c r="N20" s="4">
        <f t="shared" si="7"/>
        <v>8</v>
      </c>
      <c r="O20" s="4">
        <v>0</v>
      </c>
      <c r="P20" s="4">
        <f t="shared" si="4"/>
        <v>79625</v>
      </c>
      <c r="Q20" s="4">
        <v>0</v>
      </c>
      <c r="R20" s="4">
        <f t="shared" si="5"/>
        <v>32</v>
      </c>
      <c r="S20" s="4" t="e">
        <f t="shared" si="1"/>
        <v>#DIV/0!</v>
      </c>
      <c r="T20" s="3">
        <v>0</v>
      </c>
      <c r="U20" s="3">
        <v>0</v>
      </c>
    </row>
    <row r="21" spans="3:21" x14ac:dyDescent="0.3">
      <c r="C21" s="9">
        <v>45822</v>
      </c>
      <c r="D21" s="73">
        <v>0</v>
      </c>
      <c r="E21" s="4">
        <f t="shared" si="6"/>
        <v>4</v>
      </c>
      <c r="F21" s="4">
        <v>0</v>
      </c>
      <c r="G21" s="4">
        <f t="shared" si="2"/>
        <v>9535516</v>
      </c>
      <c r="H21" s="4">
        <v>0</v>
      </c>
      <c r="I21" s="4">
        <f t="shared" si="3"/>
        <v>3</v>
      </c>
      <c r="J21" s="4" t="e">
        <f t="shared" si="0"/>
        <v>#DIV/0!</v>
      </c>
      <c r="K21" s="4">
        <v>0</v>
      </c>
      <c r="L21" s="4">
        <v>0</v>
      </c>
      <c r="M21" s="73">
        <v>0</v>
      </c>
      <c r="N21" s="4">
        <f t="shared" si="7"/>
        <v>8</v>
      </c>
      <c r="O21" s="4">
        <v>0</v>
      </c>
      <c r="P21" s="4">
        <f t="shared" si="4"/>
        <v>79625</v>
      </c>
      <c r="Q21" s="4">
        <v>0</v>
      </c>
      <c r="R21" s="4">
        <f t="shared" si="5"/>
        <v>32</v>
      </c>
      <c r="S21" s="4" t="e">
        <f t="shared" si="1"/>
        <v>#DIV/0!</v>
      </c>
      <c r="T21" s="3">
        <v>0</v>
      </c>
      <c r="U21" s="3">
        <v>0</v>
      </c>
    </row>
    <row r="22" spans="3:21" x14ac:dyDescent="0.3">
      <c r="C22" s="9">
        <v>45823</v>
      </c>
      <c r="D22" s="73">
        <v>0</v>
      </c>
      <c r="E22" s="4">
        <f t="shared" si="6"/>
        <v>4</v>
      </c>
      <c r="F22" s="4">
        <v>0</v>
      </c>
      <c r="G22" s="4">
        <f t="shared" si="2"/>
        <v>9535516</v>
      </c>
      <c r="H22" s="4">
        <v>0</v>
      </c>
      <c r="I22" s="4">
        <f t="shared" si="3"/>
        <v>3</v>
      </c>
      <c r="J22" s="4" t="e">
        <f t="shared" si="0"/>
        <v>#DIV/0!</v>
      </c>
      <c r="K22" s="4">
        <v>0</v>
      </c>
      <c r="L22" s="4">
        <v>0</v>
      </c>
      <c r="M22" s="73">
        <v>0</v>
      </c>
      <c r="N22" s="4">
        <f t="shared" si="7"/>
        <v>8</v>
      </c>
      <c r="O22" s="4">
        <v>0</v>
      </c>
      <c r="P22" s="4">
        <f t="shared" si="4"/>
        <v>79625</v>
      </c>
      <c r="Q22" s="4">
        <v>0</v>
      </c>
      <c r="R22" s="4">
        <f t="shared" si="5"/>
        <v>32</v>
      </c>
      <c r="S22" s="4" t="e">
        <f t="shared" si="1"/>
        <v>#DIV/0!</v>
      </c>
      <c r="T22" s="3">
        <v>0</v>
      </c>
      <c r="U22" s="10">
        <v>0</v>
      </c>
    </row>
    <row r="23" spans="3:21" x14ac:dyDescent="0.3">
      <c r="C23" s="9">
        <v>45824</v>
      </c>
      <c r="D23" s="73">
        <v>0</v>
      </c>
      <c r="E23" s="4">
        <f t="shared" si="6"/>
        <v>4</v>
      </c>
      <c r="F23" s="4">
        <v>0</v>
      </c>
      <c r="G23" s="4">
        <f t="shared" si="2"/>
        <v>9535516</v>
      </c>
      <c r="H23" s="4">
        <v>0</v>
      </c>
      <c r="I23" s="4">
        <f t="shared" si="3"/>
        <v>3</v>
      </c>
      <c r="J23" s="4" t="e">
        <f t="shared" si="0"/>
        <v>#DIV/0!</v>
      </c>
      <c r="K23" s="4">
        <v>0</v>
      </c>
      <c r="L23" s="4">
        <v>0</v>
      </c>
      <c r="M23" s="73">
        <v>0</v>
      </c>
      <c r="N23" s="4">
        <f t="shared" si="7"/>
        <v>8</v>
      </c>
      <c r="O23" s="4">
        <v>0</v>
      </c>
      <c r="P23" s="4">
        <f t="shared" si="4"/>
        <v>79625</v>
      </c>
      <c r="Q23" s="4">
        <v>0</v>
      </c>
      <c r="R23" s="4">
        <f t="shared" si="5"/>
        <v>32</v>
      </c>
      <c r="S23" s="4" t="e">
        <f t="shared" si="1"/>
        <v>#DIV/0!</v>
      </c>
      <c r="T23" s="3">
        <v>0</v>
      </c>
      <c r="U23" s="3">
        <v>0</v>
      </c>
    </row>
    <row r="24" spans="3:21" x14ac:dyDescent="0.3">
      <c r="C24" s="9">
        <v>45825</v>
      </c>
      <c r="D24" s="73">
        <v>3</v>
      </c>
      <c r="E24" s="4">
        <f t="shared" si="6"/>
        <v>7</v>
      </c>
      <c r="F24" s="4">
        <v>92600</v>
      </c>
      <c r="G24" s="4">
        <f t="shared" si="2"/>
        <v>9628116</v>
      </c>
      <c r="H24" s="4">
        <v>5</v>
      </c>
      <c r="I24" s="4">
        <f t="shared" si="3"/>
        <v>8</v>
      </c>
      <c r="J24" s="4">
        <f t="shared" si="0"/>
        <v>18520</v>
      </c>
      <c r="K24" s="4">
        <v>0</v>
      </c>
      <c r="L24" s="4">
        <v>0</v>
      </c>
      <c r="M24" s="73">
        <v>0</v>
      </c>
      <c r="N24" s="4">
        <f t="shared" si="7"/>
        <v>8</v>
      </c>
      <c r="O24" s="4">
        <v>0</v>
      </c>
      <c r="P24" s="4">
        <f t="shared" si="4"/>
        <v>79625</v>
      </c>
      <c r="Q24" s="4">
        <v>0</v>
      </c>
      <c r="R24" s="4">
        <f t="shared" si="5"/>
        <v>32</v>
      </c>
      <c r="S24" s="4" t="e">
        <f t="shared" si="1"/>
        <v>#DIV/0!</v>
      </c>
      <c r="T24" s="3">
        <v>0</v>
      </c>
      <c r="U24" s="3">
        <v>0</v>
      </c>
    </row>
    <row r="25" spans="3:21" x14ac:dyDescent="0.3">
      <c r="C25" s="9">
        <v>45826</v>
      </c>
      <c r="D25" s="73">
        <v>0</v>
      </c>
      <c r="E25" s="4">
        <f t="shared" si="6"/>
        <v>7</v>
      </c>
      <c r="F25" s="4">
        <v>0</v>
      </c>
      <c r="G25" s="4">
        <f t="shared" si="2"/>
        <v>9628116</v>
      </c>
      <c r="H25" s="4">
        <v>0</v>
      </c>
      <c r="I25" s="4">
        <f t="shared" si="3"/>
        <v>8</v>
      </c>
      <c r="J25" s="4" t="e">
        <f t="shared" si="0"/>
        <v>#DIV/0!</v>
      </c>
      <c r="K25" s="4">
        <v>0</v>
      </c>
      <c r="L25" s="4">
        <v>0</v>
      </c>
      <c r="M25" s="73">
        <v>0</v>
      </c>
      <c r="N25" s="4">
        <f t="shared" si="7"/>
        <v>8</v>
      </c>
      <c r="O25" s="4">
        <v>0</v>
      </c>
      <c r="P25" s="4">
        <f t="shared" si="4"/>
        <v>79625</v>
      </c>
      <c r="Q25" s="4">
        <v>0</v>
      </c>
      <c r="R25" s="4">
        <f t="shared" si="5"/>
        <v>32</v>
      </c>
      <c r="S25" s="4" t="e">
        <f t="shared" si="1"/>
        <v>#DIV/0!</v>
      </c>
      <c r="T25" s="3">
        <v>0</v>
      </c>
      <c r="U25" s="3">
        <v>0</v>
      </c>
    </row>
    <row r="26" spans="3:21" x14ac:dyDescent="0.3">
      <c r="C26" s="9">
        <v>45827</v>
      </c>
      <c r="D26" s="73">
        <v>0</v>
      </c>
      <c r="E26" s="4">
        <f t="shared" si="6"/>
        <v>7</v>
      </c>
      <c r="F26" s="4">
        <v>0</v>
      </c>
      <c r="G26" s="4">
        <f t="shared" si="2"/>
        <v>9628116</v>
      </c>
      <c r="H26" s="4">
        <v>0</v>
      </c>
      <c r="I26" s="4">
        <f t="shared" si="3"/>
        <v>8</v>
      </c>
      <c r="J26" s="4" t="e">
        <f t="shared" si="0"/>
        <v>#DIV/0!</v>
      </c>
      <c r="K26" s="4">
        <v>0</v>
      </c>
      <c r="L26" s="4">
        <v>0</v>
      </c>
      <c r="M26" s="73">
        <v>0</v>
      </c>
      <c r="N26" s="4">
        <f t="shared" si="7"/>
        <v>8</v>
      </c>
      <c r="O26" s="4">
        <v>0</v>
      </c>
      <c r="P26" s="4">
        <f t="shared" si="4"/>
        <v>79625</v>
      </c>
      <c r="Q26" s="4">
        <v>0</v>
      </c>
      <c r="R26" s="4">
        <f t="shared" si="5"/>
        <v>32</v>
      </c>
      <c r="S26" s="4" t="e">
        <f t="shared" si="1"/>
        <v>#DIV/0!</v>
      </c>
      <c r="T26" s="3">
        <v>0</v>
      </c>
      <c r="U26" s="3">
        <v>0</v>
      </c>
    </row>
    <row r="27" spans="3:21" x14ac:dyDescent="0.3">
      <c r="C27" s="9">
        <v>45828</v>
      </c>
      <c r="D27" s="73">
        <v>0</v>
      </c>
      <c r="E27" s="4">
        <f t="shared" si="6"/>
        <v>7</v>
      </c>
      <c r="F27" s="4">
        <v>0</v>
      </c>
      <c r="G27" s="4">
        <f t="shared" si="2"/>
        <v>9628116</v>
      </c>
      <c r="H27" s="4">
        <v>0</v>
      </c>
      <c r="I27" s="4">
        <f t="shared" si="3"/>
        <v>8</v>
      </c>
      <c r="J27" s="4" t="e">
        <f t="shared" si="0"/>
        <v>#DIV/0!</v>
      </c>
      <c r="K27" s="4">
        <v>0</v>
      </c>
      <c r="L27" s="4">
        <v>0</v>
      </c>
      <c r="M27" s="73">
        <v>0</v>
      </c>
      <c r="N27" s="4">
        <f t="shared" si="7"/>
        <v>8</v>
      </c>
      <c r="O27" s="4">
        <v>0</v>
      </c>
      <c r="P27" s="4">
        <f t="shared" si="4"/>
        <v>79625</v>
      </c>
      <c r="Q27" s="4">
        <v>0</v>
      </c>
      <c r="R27" s="4">
        <f t="shared" si="5"/>
        <v>32</v>
      </c>
      <c r="S27" s="4" t="e">
        <f t="shared" si="1"/>
        <v>#DIV/0!</v>
      </c>
      <c r="T27" s="3">
        <v>0</v>
      </c>
      <c r="U27" s="3">
        <v>0</v>
      </c>
    </row>
    <row r="28" spans="3:21" x14ac:dyDescent="0.3">
      <c r="C28" s="9">
        <v>45829</v>
      </c>
      <c r="D28" s="73">
        <v>0</v>
      </c>
      <c r="E28" s="4">
        <f t="shared" si="6"/>
        <v>7</v>
      </c>
      <c r="F28" s="4">
        <v>0</v>
      </c>
      <c r="G28" s="4">
        <f t="shared" si="2"/>
        <v>9628116</v>
      </c>
      <c r="H28" s="4">
        <v>0</v>
      </c>
      <c r="I28" s="4">
        <f t="shared" si="3"/>
        <v>8</v>
      </c>
      <c r="J28" s="4" t="e">
        <f t="shared" si="0"/>
        <v>#DIV/0!</v>
      </c>
      <c r="K28" s="4">
        <v>0</v>
      </c>
      <c r="L28" s="4">
        <v>0</v>
      </c>
      <c r="M28" s="73">
        <v>0</v>
      </c>
      <c r="N28" s="4">
        <f t="shared" si="7"/>
        <v>8</v>
      </c>
      <c r="O28" s="4">
        <v>0</v>
      </c>
      <c r="P28" s="4">
        <f t="shared" si="4"/>
        <v>79625</v>
      </c>
      <c r="Q28" s="4">
        <v>0</v>
      </c>
      <c r="R28" s="4">
        <f t="shared" si="5"/>
        <v>32</v>
      </c>
      <c r="S28" s="4" t="e">
        <f t="shared" si="1"/>
        <v>#DIV/0!</v>
      </c>
      <c r="T28" s="3">
        <v>0</v>
      </c>
      <c r="U28" s="3">
        <v>0</v>
      </c>
    </row>
    <row r="29" spans="3:21" x14ac:dyDescent="0.3">
      <c r="C29" s="9">
        <v>45830</v>
      </c>
      <c r="D29" s="73">
        <v>0</v>
      </c>
      <c r="E29" s="4">
        <f t="shared" si="6"/>
        <v>7</v>
      </c>
      <c r="F29" s="4">
        <v>0</v>
      </c>
      <c r="G29" s="4">
        <f t="shared" si="2"/>
        <v>9628116</v>
      </c>
      <c r="H29" s="4">
        <v>0</v>
      </c>
      <c r="I29" s="4">
        <f t="shared" si="3"/>
        <v>8</v>
      </c>
      <c r="J29" s="4" t="e">
        <f t="shared" si="0"/>
        <v>#DIV/0!</v>
      </c>
      <c r="K29" s="4">
        <v>0</v>
      </c>
      <c r="L29" s="4">
        <v>0</v>
      </c>
      <c r="M29" s="73">
        <v>0</v>
      </c>
      <c r="N29" s="4">
        <f t="shared" si="7"/>
        <v>8</v>
      </c>
      <c r="O29" s="4">
        <v>0</v>
      </c>
      <c r="P29" s="4">
        <f t="shared" si="4"/>
        <v>79625</v>
      </c>
      <c r="Q29" s="4">
        <v>0</v>
      </c>
      <c r="R29" s="4">
        <f t="shared" si="5"/>
        <v>32</v>
      </c>
      <c r="S29" s="4" t="e">
        <f t="shared" si="1"/>
        <v>#DIV/0!</v>
      </c>
      <c r="T29" s="3">
        <v>0</v>
      </c>
      <c r="U29" s="3">
        <v>0</v>
      </c>
    </row>
    <row r="30" spans="3:21" x14ac:dyDescent="0.3">
      <c r="C30" s="9">
        <v>45831</v>
      </c>
      <c r="D30" s="73">
        <v>0</v>
      </c>
      <c r="E30" s="4">
        <f t="shared" si="6"/>
        <v>7</v>
      </c>
      <c r="F30" s="4">
        <v>0</v>
      </c>
      <c r="G30" s="4">
        <f t="shared" si="2"/>
        <v>9628116</v>
      </c>
      <c r="H30" s="4">
        <v>0</v>
      </c>
      <c r="I30" s="4">
        <f t="shared" si="3"/>
        <v>8</v>
      </c>
      <c r="J30" s="4" t="e">
        <f t="shared" si="0"/>
        <v>#DIV/0!</v>
      </c>
      <c r="K30" s="4">
        <v>0</v>
      </c>
      <c r="L30" s="4">
        <v>0</v>
      </c>
      <c r="M30" s="73">
        <v>0</v>
      </c>
      <c r="N30" s="4">
        <f t="shared" si="7"/>
        <v>8</v>
      </c>
      <c r="O30" s="4">
        <v>0</v>
      </c>
      <c r="P30" s="4">
        <f t="shared" si="4"/>
        <v>79625</v>
      </c>
      <c r="Q30" s="4">
        <v>0</v>
      </c>
      <c r="R30" s="4">
        <f t="shared" si="5"/>
        <v>32</v>
      </c>
      <c r="S30" s="4" t="e">
        <f t="shared" si="1"/>
        <v>#DIV/0!</v>
      </c>
      <c r="T30" s="3">
        <v>0</v>
      </c>
      <c r="U30" s="3">
        <v>0</v>
      </c>
    </row>
    <row r="31" spans="3:21" x14ac:dyDescent="0.3">
      <c r="C31" s="9">
        <v>45832</v>
      </c>
      <c r="D31" s="73">
        <v>0</v>
      </c>
      <c r="E31" s="4">
        <f t="shared" si="6"/>
        <v>7</v>
      </c>
      <c r="F31" s="4">
        <v>0</v>
      </c>
      <c r="G31" s="4">
        <f t="shared" si="2"/>
        <v>9628116</v>
      </c>
      <c r="H31" s="4">
        <v>0</v>
      </c>
      <c r="I31" s="4">
        <f t="shared" si="3"/>
        <v>8</v>
      </c>
      <c r="J31" s="4" t="e">
        <f t="shared" si="0"/>
        <v>#DIV/0!</v>
      </c>
      <c r="K31" s="4">
        <v>0</v>
      </c>
      <c r="L31" s="4">
        <v>0</v>
      </c>
      <c r="M31" s="73">
        <v>1</v>
      </c>
      <c r="N31" s="4">
        <f t="shared" si="7"/>
        <v>9</v>
      </c>
      <c r="O31" s="4">
        <v>6390</v>
      </c>
      <c r="P31" s="4">
        <f t="shared" si="4"/>
        <v>86015</v>
      </c>
      <c r="Q31" s="4">
        <v>1</v>
      </c>
      <c r="R31" s="4">
        <f t="shared" si="5"/>
        <v>33</v>
      </c>
      <c r="S31" s="4">
        <f t="shared" si="1"/>
        <v>6390</v>
      </c>
      <c r="T31" s="3">
        <v>0</v>
      </c>
      <c r="U31" s="3">
        <v>0</v>
      </c>
    </row>
    <row r="32" spans="3:21" x14ac:dyDescent="0.3">
      <c r="C32" s="9">
        <v>45833</v>
      </c>
      <c r="D32" s="73">
        <v>0</v>
      </c>
      <c r="E32" s="4">
        <f t="shared" si="6"/>
        <v>7</v>
      </c>
      <c r="F32" s="4">
        <v>-554962</v>
      </c>
      <c r="G32" s="4">
        <f t="shared" si="2"/>
        <v>9073154</v>
      </c>
      <c r="H32" s="4">
        <v>0</v>
      </c>
      <c r="I32" s="4">
        <f t="shared" si="3"/>
        <v>8</v>
      </c>
      <c r="J32" s="4" t="e">
        <f t="shared" si="0"/>
        <v>#DIV/0!</v>
      </c>
      <c r="K32" s="4">
        <v>1</v>
      </c>
      <c r="L32" s="4">
        <v>554962</v>
      </c>
      <c r="M32" s="73">
        <v>1</v>
      </c>
      <c r="N32" s="4">
        <f t="shared" si="7"/>
        <v>10</v>
      </c>
      <c r="O32" s="4">
        <v>3040</v>
      </c>
      <c r="P32" s="4">
        <f t="shared" si="4"/>
        <v>89055</v>
      </c>
      <c r="Q32" s="4">
        <v>3</v>
      </c>
      <c r="R32" s="4">
        <f t="shared" si="5"/>
        <v>36</v>
      </c>
      <c r="S32" s="4">
        <f t="shared" si="1"/>
        <v>1013.3333333333334</v>
      </c>
      <c r="T32" s="3">
        <v>0</v>
      </c>
      <c r="U32" s="3">
        <v>0</v>
      </c>
    </row>
    <row r="33" spans="3:21" x14ac:dyDescent="0.3">
      <c r="C33" s="9">
        <v>45834</v>
      </c>
      <c r="D33" s="73">
        <v>2</v>
      </c>
      <c r="E33" s="4">
        <f t="shared" si="6"/>
        <v>9</v>
      </c>
      <c r="F33" s="4">
        <v>1184302</v>
      </c>
      <c r="G33" s="4">
        <f t="shared" si="2"/>
        <v>10257456</v>
      </c>
      <c r="H33" s="4">
        <v>150</v>
      </c>
      <c r="I33" s="4">
        <f t="shared" si="3"/>
        <v>158</v>
      </c>
      <c r="J33" s="4">
        <f t="shared" si="0"/>
        <v>7895.3466666666664</v>
      </c>
      <c r="K33" s="4">
        <v>1</v>
      </c>
      <c r="L33" s="4">
        <v>995212</v>
      </c>
      <c r="M33" s="73">
        <v>1</v>
      </c>
      <c r="N33" s="4">
        <f t="shared" si="7"/>
        <v>11</v>
      </c>
      <c r="O33" s="11">
        <v>1468393</v>
      </c>
      <c r="P33" s="4">
        <f t="shared" si="4"/>
        <v>1557448</v>
      </c>
      <c r="Q33" s="4">
        <v>229</v>
      </c>
      <c r="R33" s="4">
        <f t="shared" si="5"/>
        <v>265</v>
      </c>
      <c r="S33" s="4">
        <f t="shared" si="1"/>
        <v>6412.1965065502181</v>
      </c>
      <c r="T33" s="3">
        <v>0</v>
      </c>
      <c r="U33" s="3">
        <v>0</v>
      </c>
    </row>
    <row r="34" spans="3:21" x14ac:dyDescent="0.3">
      <c r="C34" s="9">
        <v>45835</v>
      </c>
      <c r="D34" s="73">
        <v>0</v>
      </c>
      <c r="E34" s="4">
        <f t="shared" si="6"/>
        <v>9</v>
      </c>
      <c r="F34" s="4">
        <v>0</v>
      </c>
      <c r="G34" s="4">
        <f t="shared" si="2"/>
        <v>10257456</v>
      </c>
      <c r="H34" s="4">
        <v>0</v>
      </c>
      <c r="I34" s="4">
        <f t="shared" si="3"/>
        <v>158</v>
      </c>
      <c r="J34" s="4" t="e">
        <f t="shared" si="0"/>
        <v>#DIV/0!</v>
      </c>
      <c r="K34" s="4">
        <v>0</v>
      </c>
      <c r="L34" s="4">
        <v>0</v>
      </c>
      <c r="M34" s="73">
        <v>1</v>
      </c>
      <c r="N34" s="4">
        <f t="shared" si="7"/>
        <v>12</v>
      </c>
      <c r="O34" s="4">
        <v>3200</v>
      </c>
      <c r="P34" s="4">
        <f t="shared" si="4"/>
        <v>1560648</v>
      </c>
      <c r="Q34" s="4">
        <v>1</v>
      </c>
      <c r="R34" s="4">
        <f t="shared" si="5"/>
        <v>266</v>
      </c>
      <c r="S34" s="4">
        <f t="shared" si="1"/>
        <v>3200</v>
      </c>
      <c r="T34" s="3">
        <v>0</v>
      </c>
      <c r="U34" s="3">
        <v>0</v>
      </c>
    </row>
    <row r="35" spans="3:21" x14ac:dyDescent="0.3">
      <c r="C35" s="9">
        <v>45836</v>
      </c>
      <c r="D35" s="73">
        <v>0</v>
      </c>
      <c r="E35" s="4">
        <f t="shared" si="6"/>
        <v>9</v>
      </c>
      <c r="F35" s="4">
        <v>0</v>
      </c>
      <c r="G35" s="4">
        <f t="shared" si="2"/>
        <v>10257456</v>
      </c>
      <c r="H35" s="4">
        <v>0</v>
      </c>
      <c r="I35" s="4">
        <f t="shared" si="3"/>
        <v>158</v>
      </c>
      <c r="J35" s="4" t="e">
        <f t="shared" si="0"/>
        <v>#DIV/0!</v>
      </c>
      <c r="K35" s="4">
        <v>0</v>
      </c>
      <c r="L35" s="4">
        <v>0</v>
      </c>
      <c r="M35" s="73">
        <v>0</v>
      </c>
      <c r="N35" s="4">
        <f t="shared" si="7"/>
        <v>12</v>
      </c>
      <c r="O35" s="4">
        <v>0</v>
      </c>
      <c r="P35" s="4">
        <f t="shared" si="4"/>
        <v>1560648</v>
      </c>
      <c r="Q35" s="4">
        <v>0</v>
      </c>
      <c r="R35" s="4">
        <f t="shared" si="5"/>
        <v>266</v>
      </c>
      <c r="S35" s="4" t="e">
        <f t="shared" si="1"/>
        <v>#DIV/0!</v>
      </c>
      <c r="T35" s="3">
        <v>0</v>
      </c>
      <c r="U35" s="3">
        <v>0</v>
      </c>
    </row>
    <row r="36" spans="3:21" x14ac:dyDescent="0.3">
      <c r="C36" s="9">
        <v>45837</v>
      </c>
      <c r="D36" s="73">
        <v>0</v>
      </c>
      <c r="E36" s="4">
        <f t="shared" si="6"/>
        <v>9</v>
      </c>
      <c r="F36" s="4">
        <v>0</v>
      </c>
      <c r="G36" s="4">
        <f t="shared" si="2"/>
        <v>10257456</v>
      </c>
      <c r="H36" s="4">
        <v>0</v>
      </c>
      <c r="I36" s="4">
        <f t="shared" si="3"/>
        <v>158</v>
      </c>
      <c r="J36" s="4" t="e">
        <f t="shared" si="0"/>
        <v>#DIV/0!</v>
      </c>
      <c r="K36" s="4">
        <v>0</v>
      </c>
      <c r="L36" s="4">
        <v>0</v>
      </c>
      <c r="M36" s="73">
        <v>0</v>
      </c>
      <c r="N36" s="4">
        <f t="shared" si="7"/>
        <v>12</v>
      </c>
      <c r="O36" s="4">
        <v>0</v>
      </c>
      <c r="P36" s="4">
        <f t="shared" si="4"/>
        <v>1560648</v>
      </c>
      <c r="Q36" s="4">
        <v>0</v>
      </c>
      <c r="R36" s="4">
        <f t="shared" si="5"/>
        <v>266</v>
      </c>
      <c r="S36" s="4" t="e">
        <f t="shared" si="1"/>
        <v>#DIV/0!</v>
      </c>
      <c r="T36" s="3">
        <v>0</v>
      </c>
      <c r="U36" s="3">
        <v>0</v>
      </c>
    </row>
    <row r="37" spans="3:21" x14ac:dyDescent="0.3">
      <c r="C37" s="9">
        <v>45838</v>
      </c>
      <c r="D37" s="73"/>
      <c r="E37" s="4">
        <f t="shared" si="6"/>
        <v>9</v>
      </c>
      <c r="F37" s="4"/>
      <c r="G37" s="4">
        <f t="shared" si="2"/>
        <v>10257456</v>
      </c>
      <c r="H37" s="4"/>
      <c r="I37" s="4">
        <f t="shared" si="3"/>
        <v>158</v>
      </c>
      <c r="J37" s="4" t="e">
        <f t="shared" si="0"/>
        <v>#DIV/0!</v>
      </c>
      <c r="K37" s="4"/>
      <c r="L37" s="4"/>
      <c r="M37" s="73"/>
      <c r="N37" s="4">
        <f t="shared" si="7"/>
        <v>12</v>
      </c>
      <c r="O37" s="4"/>
      <c r="P37" s="4">
        <f t="shared" si="4"/>
        <v>1560648</v>
      </c>
      <c r="Q37" s="4"/>
      <c r="R37" s="4">
        <f t="shared" si="5"/>
        <v>266</v>
      </c>
      <c r="S37" s="4" t="e">
        <f t="shared" si="1"/>
        <v>#DIV/0!</v>
      </c>
      <c r="T37" s="3"/>
      <c r="U37" s="3"/>
    </row>
    <row r="38" spans="3:21" ht="15.6" x14ac:dyDescent="0.3">
      <c r="C38" s="83" t="s">
        <v>22</v>
      </c>
      <c r="D38" s="84">
        <f>SUM(D8:D37)</f>
        <v>9</v>
      </c>
      <c r="E38" s="84">
        <f t="shared" ref="E38:I38" si="8">SUM(E8:E37)</f>
        <v>129</v>
      </c>
      <c r="F38" s="84">
        <f>SUM(F8:F37)</f>
        <v>10257456</v>
      </c>
      <c r="G38" s="84">
        <f t="shared" si="8"/>
        <v>175546626</v>
      </c>
      <c r="H38" s="84">
        <f t="shared" si="8"/>
        <v>159</v>
      </c>
      <c r="I38" s="84">
        <f t="shared" si="8"/>
        <v>878</v>
      </c>
      <c r="J38" s="86">
        <f>+F38/H38</f>
        <v>64512.301886792455</v>
      </c>
      <c r="K38" s="86">
        <f>SUM(K8:K37)</f>
        <v>2</v>
      </c>
      <c r="L38" s="86">
        <f>SUM(L8:L37)</f>
        <v>1550174</v>
      </c>
      <c r="M38" s="148">
        <f>SUM(M8:M37)</f>
        <v>12</v>
      </c>
      <c r="N38" s="148">
        <f t="shared" ref="N38:R38" si="9">SUM(N8:N37)</f>
        <v>226</v>
      </c>
      <c r="O38" s="148">
        <f t="shared" si="9"/>
        <v>1560648</v>
      </c>
      <c r="P38" s="148">
        <f t="shared" si="9"/>
        <v>9370060</v>
      </c>
      <c r="Q38" s="148">
        <f t="shared" si="9"/>
        <v>266</v>
      </c>
      <c r="R38" s="148">
        <f t="shared" si="9"/>
        <v>1915</v>
      </c>
      <c r="S38" s="149">
        <f>+O38/Q38</f>
        <v>5867.0977443609027</v>
      </c>
      <c r="T38" s="164"/>
      <c r="U38" s="164"/>
    </row>
  </sheetData>
  <mergeCells count="4">
    <mergeCell ref="M6:U6"/>
    <mergeCell ref="M5:U5"/>
    <mergeCell ref="C5:L5"/>
    <mergeCell ref="C6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12DD-0E8B-4DAB-8860-53A66BEE11D9}">
  <dimension ref="B3:V36"/>
  <sheetViews>
    <sheetView workbookViewId="0">
      <selection activeCell="E11" sqref="E11"/>
    </sheetView>
  </sheetViews>
  <sheetFormatPr baseColWidth="10" defaultRowHeight="14.4" x14ac:dyDescent="0.3"/>
  <cols>
    <col min="2" max="2" width="14.44140625" bestFit="1" customWidth="1"/>
    <col min="4" max="4" width="13.109375" customWidth="1"/>
    <col min="6" max="6" width="12.21875" customWidth="1"/>
    <col min="7" max="7" width="0" hidden="1" customWidth="1"/>
    <col min="8" max="8" width="12.6640625" hidden="1" customWidth="1"/>
    <col min="9" max="9" width="0" hidden="1" customWidth="1"/>
    <col min="10" max="10" width="14.88671875" style="1" bestFit="1" customWidth="1"/>
    <col min="14" max="14" width="14.44140625" bestFit="1" customWidth="1"/>
    <col min="19" max="21" width="0" hidden="1" customWidth="1"/>
    <col min="22" max="22" width="41.33203125" bestFit="1" customWidth="1"/>
  </cols>
  <sheetData>
    <row r="3" spans="2:22" ht="23.4" x14ac:dyDescent="0.45">
      <c r="B3" s="264" t="s">
        <v>90</v>
      </c>
      <c r="C3" s="265"/>
      <c r="D3" s="265"/>
      <c r="E3" s="265"/>
      <c r="F3" s="265"/>
      <c r="G3" s="265"/>
      <c r="H3" s="265"/>
      <c r="I3" s="265"/>
      <c r="J3" s="265"/>
      <c r="N3" s="266" t="s">
        <v>91</v>
      </c>
      <c r="O3" s="267"/>
      <c r="P3" s="267"/>
      <c r="Q3" s="267"/>
      <c r="R3" s="267"/>
      <c r="S3" s="267"/>
      <c r="T3" s="267"/>
      <c r="U3" s="267"/>
      <c r="V3" s="267"/>
    </row>
    <row r="4" spans="2:22" ht="57.6" x14ac:dyDescent="0.3">
      <c r="B4" s="6" t="s">
        <v>14</v>
      </c>
      <c r="C4" s="7" t="s">
        <v>0</v>
      </c>
      <c r="D4" s="7" t="s">
        <v>20</v>
      </c>
      <c r="E4" s="7" t="s">
        <v>1</v>
      </c>
      <c r="F4" s="7" t="s">
        <v>2</v>
      </c>
      <c r="G4" s="7" t="s">
        <v>17</v>
      </c>
      <c r="H4" s="7" t="s">
        <v>19</v>
      </c>
      <c r="I4" s="7" t="s">
        <v>15</v>
      </c>
      <c r="J4" s="150" t="s">
        <v>92</v>
      </c>
      <c r="N4" s="6" t="s">
        <v>14</v>
      </c>
      <c r="O4" s="7" t="s">
        <v>0</v>
      </c>
      <c r="P4" s="7" t="s">
        <v>20</v>
      </c>
      <c r="Q4" s="7" t="s">
        <v>1</v>
      </c>
      <c r="R4" s="7" t="s">
        <v>2</v>
      </c>
      <c r="S4" s="7" t="s">
        <v>17</v>
      </c>
      <c r="T4" s="7" t="s">
        <v>19</v>
      </c>
      <c r="U4" s="7" t="s">
        <v>15</v>
      </c>
      <c r="V4" s="150" t="s">
        <v>92</v>
      </c>
    </row>
    <row r="5" spans="2:22" x14ac:dyDescent="0.3">
      <c r="B5" s="9">
        <v>45717</v>
      </c>
      <c r="C5" s="73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 t="e">
        <f t="shared" ref="I5:I32" si="0">+E5/G5</f>
        <v>#DIV/0!</v>
      </c>
      <c r="J5" s="151"/>
      <c r="N5" s="9">
        <v>45717</v>
      </c>
      <c r="O5" s="73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e">
        <f t="shared" ref="U5:U32" si="1">+Q5/S5</f>
        <v>#DIV/0!</v>
      </c>
      <c r="V5" s="151"/>
    </row>
    <row r="6" spans="2:22" x14ac:dyDescent="0.3">
      <c r="B6" s="9">
        <v>45718</v>
      </c>
      <c r="C6" s="139">
        <v>0</v>
      </c>
      <c r="D6" s="133">
        <f>+D5+C6</f>
        <v>0</v>
      </c>
      <c r="E6" s="133">
        <v>0</v>
      </c>
      <c r="F6" s="133">
        <f>+F5+E6</f>
        <v>0</v>
      </c>
      <c r="G6" s="133">
        <v>0</v>
      </c>
      <c r="H6" s="133">
        <f>+H5+G6</f>
        <v>0</v>
      </c>
      <c r="I6" s="133" t="e">
        <f t="shared" si="0"/>
        <v>#DIV/0!</v>
      </c>
      <c r="J6" s="151"/>
      <c r="N6" s="9">
        <v>45718</v>
      </c>
      <c r="O6" s="139">
        <v>0</v>
      </c>
      <c r="P6" s="133">
        <f>+P5+O6</f>
        <v>0</v>
      </c>
      <c r="Q6" s="133">
        <v>0</v>
      </c>
      <c r="R6" s="133">
        <f>+R5+Q6</f>
        <v>0</v>
      </c>
      <c r="S6" s="133">
        <v>0</v>
      </c>
      <c r="T6" s="133">
        <f>+T5+S6</f>
        <v>0</v>
      </c>
      <c r="U6" s="133" t="e">
        <f t="shared" si="1"/>
        <v>#DIV/0!</v>
      </c>
      <c r="V6" s="151"/>
    </row>
    <row r="7" spans="2:22" x14ac:dyDescent="0.3">
      <c r="B7" s="9">
        <v>45719</v>
      </c>
      <c r="C7" s="73">
        <v>0</v>
      </c>
      <c r="D7" s="4">
        <f>+D6+C7</f>
        <v>0</v>
      </c>
      <c r="E7" s="4">
        <v>0</v>
      </c>
      <c r="F7" s="4">
        <f t="shared" ref="F7:F35" si="2">+F6+E7</f>
        <v>0</v>
      </c>
      <c r="G7" s="4">
        <v>0</v>
      </c>
      <c r="H7" s="4">
        <f t="shared" ref="H7:H32" si="3">+H6+G7</f>
        <v>0</v>
      </c>
      <c r="I7" s="4" t="e">
        <f t="shared" si="0"/>
        <v>#DIV/0!</v>
      </c>
      <c r="J7" s="151"/>
      <c r="N7" s="9">
        <v>45719</v>
      </c>
      <c r="O7" s="73">
        <v>3</v>
      </c>
      <c r="P7" s="4">
        <f>+P6+O7</f>
        <v>3</v>
      </c>
      <c r="Q7" s="4">
        <v>885000</v>
      </c>
      <c r="R7" s="4">
        <f t="shared" ref="R7:R35" si="4">+R6+Q7</f>
        <v>885000</v>
      </c>
      <c r="S7" s="4">
        <v>0</v>
      </c>
      <c r="T7" s="4">
        <f t="shared" ref="T7:T32" si="5">+T6+S7</f>
        <v>0</v>
      </c>
      <c r="U7" s="4" t="e">
        <f t="shared" si="1"/>
        <v>#DIV/0!</v>
      </c>
      <c r="V7" s="151" t="s">
        <v>93</v>
      </c>
    </row>
    <row r="8" spans="2:22" x14ac:dyDescent="0.3">
      <c r="B8" s="9">
        <v>45720</v>
      </c>
      <c r="C8" s="73">
        <v>0</v>
      </c>
      <c r="D8" s="4">
        <f t="shared" ref="D8:D35" si="6">+D7+C8</f>
        <v>0</v>
      </c>
      <c r="E8" s="4">
        <v>0</v>
      </c>
      <c r="F8" s="4">
        <f t="shared" si="2"/>
        <v>0</v>
      </c>
      <c r="G8" s="4">
        <v>0</v>
      </c>
      <c r="H8" s="4">
        <f t="shared" si="3"/>
        <v>0</v>
      </c>
      <c r="I8" s="4" t="e">
        <f t="shared" si="0"/>
        <v>#DIV/0!</v>
      </c>
      <c r="J8" s="151"/>
      <c r="N8" s="9">
        <v>45720</v>
      </c>
      <c r="O8" s="73">
        <v>6</v>
      </c>
      <c r="P8" s="4">
        <f t="shared" ref="P8:P35" si="7">+P7+O8</f>
        <v>9</v>
      </c>
      <c r="Q8" s="4">
        <v>737000</v>
      </c>
      <c r="R8" s="4">
        <f t="shared" si="4"/>
        <v>1622000</v>
      </c>
      <c r="S8" s="4">
        <v>0</v>
      </c>
      <c r="T8" s="4">
        <f t="shared" si="5"/>
        <v>0</v>
      </c>
      <c r="U8" s="4" t="e">
        <f t="shared" si="1"/>
        <v>#DIV/0!</v>
      </c>
      <c r="V8" s="151" t="s">
        <v>94</v>
      </c>
    </row>
    <row r="9" spans="2:22" x14ac:dyDescent="0.3">
      <c r="B9" s="9">
        <v>45721</v>
      </c>
      <c r="C9" s="73">
        <v>0</v>
      </c>
      <c r="D9" s="4">
        <f t="shared" si="6"/>
        <v>0</v>
      </c>
      <c r="E9" s="4">
        <v>0</v>
      </c>
      <c r="F9" s="4">
        <f t="shared" si="2"/>
        <v>0</v>
      </c>
      <c r="G9" s="4">
        <v>0</v>
      </c>
      <c r="H9" s="4">
        <f t="shared" si="3"/>
        <v>0</v>
      </c>
      <c r="I9" s="4" t="e">
        <f t="shared" si="0"/>
        <v>#DIV/0!</v>
      </c>
      <c r="J9" s="151"/>
      <c r="N9" s="9">
        <v>45721</v>
      </c>
      <c r="O9" s="73">
        <v>5</v>
      </c>
      <c r="P9" s="4">
        <f t="shared" si="7"/>
        <v>14</v>
      </c>
      <c r="Q9" s="4">
        <v>724100</v>
      </c>
      <c r="R9" s="4">
        <f t="shared" si="4"/>
        <v>2346100</v>
      </c>
      <c r="S9" s="4">
        <v>0</v>
      </c>
      <c r="T9" s="4">
        <f t="shared" si="5"/>
        <v>0</v>
      </c>
      <c r="U9" s="4" t="e">
        <f t="shared" si="1"/>
        <v>#DIV/0!</v>
      </c>
      <c r="V9" s="151" t="s">
        <v>95</v>
      </c>
    </row>
    <row r="10" spans="2:22" x14ac:dyDescent="0.3">
      <c r="B10" s="9">
        <v>45722</v>
      </c>
      <c r="C10" s="73">
        <v>1</v>
      </c>
      <c r="D10" s="4">
        <f t="shared" si="6"/>
        <v>1</v>
      </c>
      <c r="E10" s="4">
        <v>100000</v>
      </c>
      <c r="F10" s="4">
        <f t="shared" si="2"/>
        <v>100000</v>
      </c>
      <c r="G10" s="4">
        <v>0</v>
      </c>
      <c r="H10" s="4">
        <f t="shared" si="3"/>
        <v>0</v>
      </c>
      <c r="I10" s="4" t="e">
        <f t="shared" si="0"/>
        <v>#DIV/0!</v>
      </c>
      <c r="J10" s="151" t="s">
        <v>97</v>
      </c>
      <c r="N10" s="9">
        <v>45722</v>
      </c>
      <c r="O10" s="73">
        <v>12</v>
      </c>
      <c r="P10" s="4">
        <f t="shared" si="7"/>
        <v>26</v>
      </c>
      <c r="Q10" s="4">
        <v>1208813</v>
      </c>
      <c r="R10" s="4">
        <f t="shared" si="4"/>
        <v>3554913</v>
      </c>
      <c r="S10" s="4">
        <v>0</v>
      </c>
      <c r="T10" s="4">
        <f t="shared" si="5"/>
        <v>0</v>
      </c>
      <c r="U10" s="4" t="e">
        <f t="shared" si="1"/>
        <v>#DIV/0!</v>
      </c>
      <c r="V10" s="151" t="s">
        <v>96</v>
      </c>
    </row>
    <row r="11" spans="2:22" x14ac:dyDescent="0.3">
      <c r="B11" s="9">
        <v>45723</v>
      </c>
      <c r="C11" s="73">
        <v>0</v>
      </c>
      <c r="D11" s="4">
        <f t="shared" si="6"/>
        <v>1</v>
      </c>
      <c r="E11" s="4">
        <v>0</v>
      </c>
      <c r="F11" s="4">
        <f t="shared" si="2"/>
        <v>100000</v>
      </c>
      <c r="G11" s="4">
        <v>0</v>
      </c>
      <c r="H11" s="4">
        <f t="shared" si="3"/>
        <v>0</v>
      </c>
      <c r="I11" s="4" t="e">
        <f t="shared" si="0"/>
        <v>#DIV/0!</v>
      </c>
      <c r="J11" s="151"/>
      <c r="N11" s="9">
        <v>45723</v>
      </c>
      <c r="O11" s="73">
        <v>4</v>
      </c>
      <c r="P11" s="4">
        <f t="shared" si="7"/>
        <v>30</v>
      </c>
      <c r="Q11" s="4">
        <v>1113000</v>
      </c>
      <c r="R11" s="4">
        <f t="shared" si="4"/>
        <v>4667913</v>
      </c>
      <c r="S11" s="4">
        <v>0</v>
      </c>
      <c r="T11" s="4">
        <f t="shared" si="5"/>
        <v>0</v>
      </c>
      <c r="U11" s="4" t="e">
        <f t="shared" si="1"/>
        <v>#DIV/0!</v>
      </c>
      <c r="V11" s="151" t="s">
        <v>98</v>
      </c>
    </row>
    <row r="12" spans="2:22" x14ac:dyDescent="0.3">
      <c r="B12" s="9">
        <v>45724</v>
      </c>
      <c r="C12" s="73">
        <v>0</v>
      </c>
      <c r="D12" s="4">
        <f t="shared" si="6"/>
        <v>1</v>
      </c>
      <c r="E12" s="4">
        <v>0</v>
      </c>
      <c r="F12" s="4">
        <f t="shared" si="2"/>
        <v>100000</v>
      </c>
      <c r="G12" s="4">
        <v>0</v>
      </c>
      <c r="H12" s="4">
        <f t="shared" si="3"/>
        <v>0</v>
      </c>
      <c r="I12" s="4" t="e">
        <f t="shared" si="0"/>
        <v>#DIV/0!</v>
      </c>
      <c r="J12" s="151"/>
      <c r="N12" s="9">
        <v>45724</v>
      </c>
      <c r="O12" s="73"/>
      <c r="P12" s="4">
        <f t="shared" si="7"/>
        <v>30</v>
      </c>
      <c r="Q12" s="4"/>
      <c r="R12" s="4">
        <f t="shared" si="4"/>
        <v>4667913</v>
      </c>
      <c r="S12" s="4">
        <v>0</v>
      </c>
      <c r="T12" s="4">
        <f t="shared" si="5"/>
        <v>0</v>
      </c>
      <c r="U12" s="4" t="e">
        <f t="shared" si="1"/>
        <v>#DIV/0!</v>
      </c>
      <c r="V12" s="151"/>
    </row>
    <row r="13" spans="2:22" x14ac:dyDescent="0.3">
      <c r="B13" s="9">
        <v>45725</v>
      </c>
      <c r="C13" s="73">
        <v>0</v>
      </c>
      <c r="D13" s="4">
        <f t="shared" si="6"/>
        <v>1</v>
      </c>
      <c r="E13" s="4">
        <v>0</v>
      </c>
      <c r="F13" s="4">
        <f t="shared" si="2"/>
        <v>100000</v>
      </c>
      <c r="G13" s="4">
        <v>0</v>
      </c>
      <c r="H13" s="4">
        <f t="shared" si="3"/>
        <v>0</v>
      </c>
      <c r="I13" s="4" t="e">
        <f t="shared" si="0"/>
        <v>#DIV/0!</v>
      </c>
      <c r="J13" s="151"/>
      <c r="N13" s="9">
        <v>45725</v>
      </c>
      <c r="O13" s="73"/>
      <c r="P13" s="4">
        <f t="shared" si="7"/>
        <v>30</v>
      </c>
      <c r="Q13" s="4"/>
      <c r="R13" s="4">
        <f t="shared" si="4"/>
        <v>4667913</v>
      </c>
      <c r="S13" s="4">
        <v>0</v>
      </c>
      <c r="T13" s="4">
        <f t="shared" si="5"/>
        <v>0</v>
      </c>
      <c r="U13" s="4" t="e">
        <f t="shared" si="1"/>
        <v>#DIV/0!</v>
      </c>
      <c r="V13" s="151"/>
    </row>
    <row r="14" spans="2:22" x14ac:dyDescent="0.3">
      <c r="B14" s="9">
        <v>45726</v>
      </c>
      <c r="C14" s="73">
        <v>0</v>
      </c>
      <c r="D14" s="4">
        <f t="shared" si="6"/>
        <v>1</v>
      </c>
      <c r="E14" s="4">
        <v>0</v>
      </c>
      <c r="F14" s="4">
        <f t="shared" si="2"/>
        <v>100000</v>
      </c>
      <c r="G14" s="4">
        <v>0</v>
      </c>
      <c r="H14" s="4">
        <f t="shared" si="3"/>
        <v>0</v>
      </c>
      <c r="I14" s="4" t="e">
        <f t="shared" si="0"/>
        <v>#DIV/0!</v>
      </c>
      <c r="J14" s="151"/>
      <c r="N14" s="9">
        <v>45726</v>
      </c>
      <c r="O14" s="73"/>
      <c r="P14" s="4">
        <f t="shared" si="7"/>
        <v>30</v>
      </c>
      <c r="Q14" s="4"/>
      <c r="R14" s="4">
        <f t="shared" si="4"/>
        <v>4667913</v>
      </c>
      <c r="S14" s="4">
        <v>0</v>
      </c>
      <c r="T14" s="4">
        <f t="shared" si="5"/>
        <v>0</v>
      </c>
      <c r="U14" s="4" t="e">
        <f t="shared" si="1"/>
        <v>#DIV/0!</v>
      </c>
      <c r="V14" s="151"/>
    </row>
    <row r="15" spans="2:22" x14ac:dyDescent="0.3">
      <c r="B15" s="9">
        <v>45727</v>
      </c>
      <c r="C15" s="73">
        <v>0</v>
      </c>
      <c r="D15" s="4">
        <f t="shared" si="6"/>
        <v>1</v>
      </c>
      <c r="E15" s="4">
        <v>0</v>
      </c>
      <c r="F15" s="4">
        <f t="shared" si="2"/>
        <v>100000</v>
      </c>
      <c r="G15" s="4">
        <v>0</v>
      </c>
      <c r="H15" s="4">
        <f t="shared" si="3"/>
        <v>0</v>
      </c>
      <c r="I15" s="4" t="e">
        <f t="shared" si="0"/>
        <v>#DIV/0!</v>
      </c>
      <c r="J15" s="151"/>
      <c r="N15" s="9">
        <v>45727</v>
      </c>
      <c r="O15" s="73">
        <v>8</v>
      </c>
      <c r="P15" s="4">
        <f t="shared" si="7"/>
        <v>38</v>
      </c>
      <c r="Q15" s="4">
        <v>720491</v>
      </c>
      <c r="R15" s="4">
        <f t="shared" si="4"/>
        <v>5388404</v>
      </c>
      <c r="S15" s="4">
        <v>0</v>
      </c>
      <c r="T15" s="4">
        <f t="shared" si="5"/>
        <v>0</v>
      </c>
      <c r="U15" s="4" t="e">
        <f t="shared" si="1"/>
        <v>#DIV/0!</v>
      </c>
      <c r="V15" s="151" t="s">
        <v>99</v>
      </c>
    </row>
    <row r="16" spans="2:22" x14ac:dyDescent="0.3">
      <c r="B16" s="9">
        <v>45728</v>
      </c>
      <c r="C16" s="73">
        <v>0</v>
      </c>
      <c r="D16" s="4">
        <f t="shared" si="6"/>
        <v>1</v>
      </c>
      <c r="E16" s="4">
        <v>0</v>
      </c>
      <c r="F16" s="4">
        <f t="shared" si="2"/>
        <v>100000</v>
      </c>
      <c r="G16" s="4"/>
      <c r="H16" s="4">
        <f t="shared" si="3"/>
        <v>0</v>
      </c>
      <c r="I16" s="4" t="e">
        <f t="shared" si="0"/>
        <v>#DIV/0!</v>
      </c>
      <c r="J16" s="151"/>
      <c r="N16" s="9">
        <v>45728</v>
      </c>
      <c r="O16" s="73">
        <v>2</v>
      </c>
      <c r="P16" s="4">
        <f t="shared" si="7"/>
        <v>40</v>
      </c>
      <c r="Q16" s="4">
        <v>174000</v>
      </c>
      <c r="R16" s="4">
        <f t="shared" si="4"/>
        <v>5562404</v>
      </c>
      <c r="S16" s="4"/>
      <c r="T16" s="4">
        <f t="shared" si="5"/>
        <v>0</v>
      </c>
      <c r="U16" s="4" t="e">
        <f t="shared" si="1"/>
        <v>#DIV/0!</v>
      </c>
      <c r="V16" s="151" t="s">
        <v>100</v>
      </c>
    </row>
    <row r="17" spans="2:22" x14ac:dyDescent="0.3">
      <c r="B17" s="9">
        <v>45729</v>
      </c>
      <c r="C17" s="73">
        <v>1</v>
      </c>
      <c r="D17" s="4">
        <f t="shared" si="6"/>
        <v>2</v>
      </c>
      <c r="E17" s="4">
        <v>120000</v>
      </c>
      <c r="F17" s="4">
        <f t="shared" si="2"/>
        <v>220000</v>
      </c>
      <c r="G17" s="4">
        <v>0</v>
      </c>
      <c r="H17" s="4">
        <f t="shared" si="3"/>
        <v>0</v>
      </c>
      <c r="I17" s="4" t="e">
        <f t="shared" si="0"/>
        <v>#DIV/0!</v>
      </c>
      <c r="J17" s="151" t="s">
        <v>97</v>
      </c>
      <c r="N17" s="9">
        <v>45729</v>
      </c>
      <c r="O17" s="73">
        <v>6</v>
      </c>
      <c r="P17" s="4">
        <f t="shared" si="7"/>
        <v>46</v>
      </c>
      <c r="Q17" s="4">
        <v>700891</v>
      </c>
      <c r="R17" s="4">
        <f t="shared" si="4"/>
        <v>6263295</v>
      </c>
      <c r="S17" s="4">
        <v>0</v>
      </c>
      <c r="T17" s="4">
        <f t="shared" si="5"/>
        <v>0</v>
      </c>
      <c r="U17" s="4" t="e">
        <f t="shared" si="1"/>
        <v>#DIV/0!</v>
      </c>
      <c r="V17" s="151" t="s">
        <v>101</v>
      </c>
    </row>
    <row r="18" spans="2:22" x14ac:dyDescent="0.3">
      <c r="B18" s="9">
        <v>45730</v>
      </c>
      <c r="C18" s="73">
        <v>0</v>
      </c>
      <c r="D18" s="4">
        <f t="shared" si="6"/>
        <v>2</v>
      </c>
      <c r="E18" s="4">
        <v>0</v>
      </c>
      <c r="F18" s="4">
        <f t="shared" si="2"/>
        <v>220000</v>
      </c>
      <c r="G18" s="4">
        <v>0</v>
      </c>
      <c r="H18" s="4">
        <f t="shared" si="3"/>
        <v>0</v>
      </c>
      <c r="I18" s="4" t="e">
        <f t="shared" si="0"/>
        <v>#DIV/0!</v>
      </c>
      <c r="J18" s="151"/>
      <c r="N18" s="9">
        <v>45730</v>
      </c>
      <c r="O18" s="73">
        <v>2</v>
      </c>
      <c r="P18" s="4">
        <f t="shared" si="7"/>
        <v>48</v>
      </c>
      <c r="Q18" s="4">
        <v>164000</v>
      </c>
      <c r="R18" s="4">
        <f t="shared" si="4"/>
        <v>6427295</v>
      </c>
      <c r="S18" s="4">
        <v>0</v>
      </c>
      <c r="T18" s="4">
        <f t="shared" si="5"/>
        <v>0</v>
      </c>
      <c r="U18" s="4" t="e">
        <f t="shared" si="1"/>
        <v>#DIV/0!</v>
      </c>
      <c r="V18" s="151" t="s">
        <v>102</v>
      </c>
    </row>
    <row r="19" spans="2:22" x14ac:dyDescent="0.3">
      <c r="B19" s="9">
        <v>45731</v>
      </c>
      <c r="C19" s="73">
        <v>0</v>
      </c>
      <c r="D19" s="4">
        <f t="shared" si="6"/>
        <v>2</v>
      </c>
      <c r="E19" s="4">
        <v>0</v>
      </c>
      <c r="F19" s="4">
        <f t="shared" si="2"/>
        <v>220000</v>
      </c>
      <c r="G19" s="4">
        <v>0</v>
      </c>
      <c r="H19" s="4">
        <f t="shared" si="3"/>
        <v>0</v>
      </c>
      <c r="I19" s="4" t="e">
        <f t="shared" si="0"/>
        <v>#DIV/0!</v>
      </c>
      <c r="J19" s="151"/>
      <c r="N19" s="9">
        <v>45731</v>
      </c>
      <c r="O19" s="73">
        <v>0</v>
      </c>
      <c r="P19" s="4">
        <f t="shared" si="7"/>
        <v>48</v>
      </c>
      <c r="Q19" s="4">
        <v>0</v>
      </c>
      <c r="R19" s="4">
        <f t="shared" si="4"/>
        <v>6427295</v>
      </c>
      <c r="S19" s="4">
        <v>0</v>
      </c>
      <c r="T19" s="4">
        <f t="shared" si="5"/>
        <v>0</v>
      </c>
      <c r="U19" s="4" t="e">
        <f t="shared" si="1"/>
        <v>#DIV/0!</v>
      </c>
      <c r="V19" s="151"/>
    </row>
    <row r="20" spans="2:22" x14ac:dyDescent="0.3">
      <c r="B20" s="9">
        <v>45732</v>
      </c>
      <c r="C20" s="73">
        <v>0</v>
      </c>
      <c r="D20" s="4">
        <f t="shared" si="6"/>
        <v>2</v>
      </c>
      <c r="E20" s="4">
        <v>0</v>
      </c>
      <c r="F20" s="4">
        <f t="shared" si="2"/>
        <v>220000</v>
      </c>
      <c r="G20" s="4">
        <v>0</v>
      </c>
      <c r="H20" s="4">
        <f t="shared" si="3"/>
        <v>0</v>
      </c>
      <c r="I20" s="4" t="e">
        <f t="shared" si="0"/>
        <v>#DIV/0!</v>
      </c>
      <c r="J20" s="151"/>
      <c r="N20" s="9">
        <v>45732</v>
      </c>
      <c r="O20" s="73">
        <v>0</v>
      </c>
      <c r="P20" s="4">
        <f t="shared" si="7"/>
        <v>48</v>
      </c>
      <c r="Q20" s="4">
        <v>0</v>
      </c>
      <c r="R20" s="4">
        <f t="shared" si="4"/>
        <v>6427295</v>
      </c>
      <c r="S20" s="4">
        <v>0</v>
      </c>
      <c r="T20" s="4">
        <f t="shared" si="5"/>
        <v>0</v>
      </c>
      <c r="U20" s="4" t="e">
        <f t="shared" si="1"/>
        <v>#DIV/0!</v>
      </c>
      <c r="V20" s="151"/>
    </row>
    <row r="21" spans="2:22" x14ac:dyDescent="0.3">
      <c r="B21" s="9">
        <v>45733</v>
      </c>
      <c r="C21" s="73"/>
      <c r="D21" s="4">
        <f t="shared" si="6"/>
        <v>2</v>
      </c>
      <c r="E21" s="4"/>
      <c r="F21" s="4">
        <f t="shared" si="2"/>
        <v>220000</v>
      </c>
      <c r="G21" s="4">
        <v>0</v>
      </c>
      <c r="H21" s="4">
        <f t="shared" si="3"/>
        <v>0</v>
      </c>
      <c r="I21" s="4" t="e">
        <f t="shared" si="0"/>
        <v>#DIV/0!</v>
      </c>
      <c r="J21" s="151"/>
      <c r="N21" s="9">
        <v>45733</v>
      </c>
      <c r="O21" s="73"/>
      <c r="P21" s="4">
        <f t="shared" si="7"/>
        <v>48</v>
      </c>
      <c r="Q21" s="4"/>
      <c r="R21" s="4">
        <f t="shared" si="4"/>
        <v>6427295</v>
      </c>
      <c r="S21" s="4">
        <v>0</v>
      </c>
      <c r="T21" s="4">
        <f t="shared" si="5"/>
        <v>0</v>
      </c>
      <c r="U21" s="4" t="e">
        <f t="shared" si="1"/>
        <v>#DIV/0!</v>
      </c>
      <c r="V21" s="151"/>
    </row>
    <row r="22" spans="2:22" x14ac:dyDescent="0.3">
      <c r="B22" s="9">
        <v>45734</v>
      </c>
      <c r="C22" s="73"/>
      <c r="D22" s="4">
        <f t="shared" si="6"/>
        <v>2</v>
      </c>
      <c r="E22" s="4"/>
      <c r="F22" s="4">
        <f t="shared" si="2"/>
        <v>220000</v>
      </c>
      <c r="G22" s="4">
        <v>0</v>
      </c>
      <c r="H22" s="4">
        <f t="shared" si="3"/>
        <v>0</v>
      </c>
      <c r="I22" s="4" t="e">
        <f t="shared" si="0"/>
        <v>#DIV/0!</v>
      </c>
      <c r="J22" s="151"/>
      <c r="N22" s="9">
        <v>45734</v>
      </c>
      <c r="O22" s="73"/>
      <c r="P22" s="4">
        <f t="shared" si="7"/>
        <v>48</v>
      </c>
      <c r="Q22" s="4"/>
      <c r="R22" s="4">
        <f t="shared" si="4"/>
        <v>6427295</v>
      </c>
      <c r="S22" s="4">
        <v>0</v>
      </c>
      <c r="T22" s="4">
        <f t="shared" si="5"/>
        <v>0</v>
      </c>
      <c r="U22" s="4" t="e">
        <f t="shared" si="1"/>
        <v>#DIV/0!</v>
      </c>
      <c r="V22" s="151"/>
    </row>
    <row r="23" spans="2:22" x14ac:dyDescent="0.3">
      <c r="B23" s="9">
        <v>45735</v>
      </c>
      <c r="C23" s="73"/>
      <c r="D23" s="4">
        <f t="shared" si="6"/>
        <v>2</v>
      </c>
      <c r="E23" s="4"/>
      <c r="F23" s="4">
        <f t="shared" si="2"/>
        <v>220000</v>
      </c>
      <c r="G23" s="4">
        <v>0</v>
      </c>
      <c r="H23" s="4">
        <f t="shared" si="3"/>
        <v>0</v>
      </c>
      <c r="I23" s="4" t="e">
        <f t="shared" si="0"/>
        <v>#DIV/0!</v>
      </c>
      <c r="J23" s="151"/>
      <c r="N23" s="9">
        <v>45735</v>
      </c>
      <c r="O23" s="73"/>
      <c r="P23" s="4">
        <f t="shared" si="7"/>
        <v>48</v>
      </c>
      <c r="Q23" s="4"/>
      <c r="R23" s="4">
        <f t="shared" si="4"/>
        <v>6427295</v>
      </c>
      <c r="S23" s="4">
        <v>0</v>
      </c>
      <c r="T23" s="4">
        <f t="shared" si="5"/>
        <v>0</v>
      </c>
      <c r="U23" s="4" t="e">
        <f t="shared" si="1"/>
        <v>#DIV/0!</v>
      </c>
      <c r="V23" s="151"/>
    </row>
    <row r="24" spans="2:22" x14ac:dyDescent="0.3">
      <c r="B24" s="9">
        <v>45736</v>
      </c>
      <c r="C24" s="73"/>
      <c r="D24" s="4">
        <f t="shared" si="6"/>
        <v>2</v>
      </c>
      <c r="E24" s="4"/>
      <c r="F24" s="4">
        <f t="shared" si="2"/>
        <v>220000</v>
      </c>
      <c r="G24" s="4">
        <v>0</v>
      </c>
      <c r="H24" s="4">
        <f t="shared" si="3"/>
        <v>0</v>
      </c>
      <c r="I24" s="4" t="e">
        <f t="shared" si="0"/>
        <v>#DIV/0!</v>
      </c>
      <c r="J24" s="151"/>
      <c r="N24" s="9">
        <v>45736</v>
      </c>
      <c r="O24" s="73"/>
      <c r="P24" s="4">
        <f t="shared" si="7"/>
        <v>48</v>
      </c>
      <c r="Q24" s="4"/>
      <c r="R24" s="4">
        <f t="shared" si="4"/>
        <v>6427295</v>
      </c>
      <c r="S24" s="4">
        <v>0</v>
      </c>
      <c r="T24" s="4">
        <f t="shared" si="5"/>
        <v>0</v>
      </c>
      <c r="U24" s="4" t="e">
        <f t="shared" si="1"/>
        <v>#DIV/0!</v>
      </c>
      <c r="V24" s="151"/>
    </row>
    <row r="25" spans="2:22" x14ac:dyDescent="0.3">
      <c r="B25" s="9">
        <v>45737</v>
      </c>
      <c r="C25" s="73"/>
      <c r="D25" s="4">
        <f t="shared" si="6"/>
        <v>2</v>
      </c>
      <c r="E25" s="4"/>
      <c r="F25" s="4">
        <f t="shared" si="2"/>
        <v>220000</v>
      </c>
      <c r="G25" s="4">
        <v>0</v>
      </c>
      <c r="H25" s="4">
        <f t="shared" si="3"/>
        <v>0</v>
      </c>
      <c r="I25" s="4" t="e">
        <f t="shared" si="0"/>
        <v>#DIV/0!</v>
      </c>
      <c r="J25" s="151"/>
      <c r="N25" s="9">
        <v>45737</v>
      </c>
      <c r="O25" s="73"/>
      <c r="P25" s="4">
        <f t="shared" si="7"/>
        <v>48</v>
      </c>
      <c r="Q25" s="4"/>
      <c r="R25" s="4">
        <f t="shared" si="4"/>
        <v>6427295</v>
      </c>
      <c r="S25" s="4">
        <v>0</v>
      </c>
      <c r="T25" s="4">
        <f t="shared" si="5"/>
        <v>0</v>
      </c>
      <c r="U25" s="4" t="e">
        <f t="shared" si="1"/>
        <v>#DIV/0!</v>
      </c>
      <c r="V25" s="151"/>
    </row>
    <row r="26" spans="2:22" x14ac:dyDescent="0.3">
      <c r="B26" s="9">
        <v>45738</v>
      </c>
      <c r="C26" s="73"/>
      <c r="D26" s="4">
        <f t="shared" si="6"/>
        <v>2</v>
      </c>
      <c r="E26" s="4"/>
      <c r="F26" s="4">
        <f t="shared" si="2"/>
        <v>220000</v>
      </c>
      <c r="G26" s="4">
        <v>0</v>
      </c>
      <c r="H26" s="4">
        <f t="shared" si="3"/>
        <v>0</v>
      </c>
      <c r="I26" s="4" t="e">
        <f t="shared" si="0"/>
        <v>#DIV/0!</v>
      </c>
      <c r="J26" s="151"/>
      <c r="N26" s="9">
        <v>45738</v>
      </c>
      <c r="O26" s="73"/>
      <c r="P26" s="4">
        <f t="shared" si="7"/>
        <v>48</v>
      </c>
      <c r="Q26" s="4"/>
      <c r="R26" s="4">
        <f t="shared" si="4"/>
        <v>6427295</v>
      </c>
      <c r="S26" s="4">
        <v>0</v>
      </c>
      <c r="T26" s="4">
        <f t="shared" si="5"/>
        <v>0</v>
      </c>
      <c r="U26" s="4" t="e">
        <f t="shared" si="1"/>
        <v>#DIV/0!</v>
      </c>
      <c r="V26" s="151"/>
    </row>
    <row r="27" spans="2:22" x14ac:dyDescent="0.3">
      <c r="B27" s="9">
        <v>45739</v>
      </c>
      <c r="C27" s="73"/>
      <c r="D27" s="4">
        <f t="shared" si="6"/>
        <v>2</v>
      </c>
      <c r="E27" s="4"/>
      <c r="F27" s="4">
        <f t="shared" si="2"/>
        <v>220000</v>
      </c>
      <c r="G27" s="4">
        <v>0</v>
      </c>
      <c r="H27" s="4">
        <f t="shared" si="3"/>
        <v>0</v>
      </c>
      <c r="I27" s="4" t="e">
        <f t="shared" si="0"/>
        <v>#DIV/0!</v>
      </c>
      <c r="J27" s="151"/>
      <c r="N27" s="9">
        <v>45739</v>
      </c>
      <c r="O27" s="73"/>
      <c r="P27" s="4">
        <f t="shared" si="7"/>
        <v>48</v>
      </c>
      <c r="Q27" s="4"/>
      <c r="R27" s="4">
        <f t="shared" si="4"/>
        <v>6427295</v>
      </c>
      <c r="S27" s="4">
        <v>0</v>
      </c>
      <c r="T27" s="4">
        <f t="shared" si="5"/>
        <v>0</v>
      </c>
      <c r="U27" s="4" t="e">
        <f t="shared" si="1"/>
        <v>#DIV/0!</v>
      </c>
      <c r="V27" s="151"/>
    </row>
    <row r="28" spans="2:22" x14ac:dyDescent="0.3">
      <c r="B28" s="9">
        <v>45740</v>
      </c>
      <c r="C28" s="73"/>
      <c r="D28" s="4">
        <f t="shared" si="6"/>
        <v>2</v>
      </c>
      <c r="E28" s="4"/>
      <c r="F28" s="4">
        <f t="shared" si="2"/>
        <v>220000</v>
      </c>
      <c r="G28" s="4">
        <v>0</v>
      </c>
      <c r="H28" s="4">
        <f t="shared" si="3"/>
        <v>0</v>
      </c>
      <c r="I28" s="4" t="e">
        <f t="shared" si="0"/>
        <v>#DIV/0!</v>
      </c>
      <c r="J28" s="151"/>
      <c r="N28" s="9">
        <v>45740</v>
      </c>
      <c r="O28" s="73"/>
      <c r="P28" s="4">
        <f t="shared" si="7"/>
        <v>48</v>
      </c>
      <c r="Q28" s="4"/>
      <c r="R28" s="4">
        <f t="shared" si="4"/>
        <v>6427295</v>
      </c>
      <c r="S28" s="4">
        <v>0</v>
      </c>
      <c r="T28" s="4">
        <f t="shared" si="5"/>
        <v>0</v>
      </c>
      <c r="U28" s="4" t="e">
        <f t="shared" si="1"/>
        <v>#DIV/0!</v>
      </c>
      <c r="V28" s="151"/>
    </row>
    <row r="29" spans="2:22" x14ac:dyDescent="0.3">
      <c r="B29" s="9">
        <v>45741</v>
      </c>
      <c r="C29" s="73"/>
      <c r="D29" s="4">
        <f t="shared" si="6"/>
        <v>2</v>
      </c>
      <c r="E29" s="4"/>
      <c r="F29" s="4">
        <f t="shared" si="2"/>
        <v>220000</v>
      </c>
      <c r="G29" s="4"/>
      <c r="H29" s="4">
        <f t="shared" si="3"/>
        <v>0</v>
      </c>
      <c r="I29" s="4" t="e">
        <f t="shared" si="0"/>
        <v>#DIV/0!</v>
      </c>
      <c r="J29" s="151"/>
      <c r="N29" s="9">
        <v>45741</v>
      </c>
      <c r="O29" s="73"/>
      <c r="P29" s="4">
        <f t="shared" si="7"/>
        <v>48</v>
      </c>
      <c r="Q29" s="4"/>
      <c r="R29" s="4">
        <f t="shared" si="4"/>
        <v>6427295</v>
      </c>
      <c r="S29" s="4"/>
      <c r="T29" s="4">
        <f t="shared" si="5"/>
        <v>0</v>
      </c>
      <c r="U29" s="4" t="e">
        <f t="shared" si="1"/>
        <v>#DIV/0!</v>
      </c>
      <c r="V29" s="151"/>
    </row>
    <row r="30" spans="2:22" x14ac:dyDescent="0.3">
      <c r="B30" s="9">
        <v>45742</v>
      </c>
      <c r="C30" s="73"/>
      <c r="D30" s="4">
        <f t="shared" si="6"/>
        <v>2</v>
      </c>
      <c r="E30" s="4"/>
      <c r="F30" s="4">
        <f t="shared" si="2"/>
        <v>220000</v>
      </c>
      <c r="G30" s="4"/>
      <c r="H30" s="4">
        <f t="shared" si="3"/>
        <v>0</v>
      </c>
      <c r="I30" s="4" t="e">
        <f t="shared" si="0"/>
        <v>#DIV/0!</v>
      </c>
      <c r="J30" s="151"/>
      <c r="N30" s="9">
        <v>45742</v>
      </c>
      <c r="O30" s="73"/>
      <c r="P30" s="4">
        <f t="shared" si="7"/>
        <v>48</v>
      </c>
      <c r="Q30" s="4"/>
      <c r="R30" s="4">
        <f t="shared" si="4"/>
        <v>6427295</v>
      </c>
      <c r="S30" s="4"/>
      <c r="T30" s="4">
        <f t="shared" si="5"/>
        <v>0</v>
      </c>
      <c r="U30" s="4" t="e">
        <f t="shared" si="1"/>
        <v>#DIV/0!</v>
      </c>
      <c r="V30" s="151"/>
    </row>
    <row r="31" spans="2:22" x14ac:dyDescent="0.3">
      <c r="B31" s="9">
        <v>45743</v>
      </c>
      <c r="C31" s="73"/>
      <c r="D31" s="4">
        <f t="shared" si="6"/>
        <v>2</v>
      </c>
      <c r="E31" s="4"/>
      <c r="F31" s="4">
        <f t="shared" si="2"/>
        <v>220000</v>
      </c>
      <c r="G31" s="4"/>
      <c r="H31" s="4">
        <f t="shared" si="3"/>
        <v>0</v>
      </c>
      <c r="I31" s="4" t="e">
        <f t="shared" si="0"/>
        <v>#DIV/0!</v>
      </c>
      <c r="J31" s="151"/>
      <c r="N31" s="9">
        <v>45743</v>
      </c>
      <c r="O31" s="73"/>
      <c r="P31" s="4">
        <f t="shared" si="7"/>
        <v>48</v>
      </c>
      <c r="Q31" s="4"/>
      <c r="R31" s="4">
        <f t="shared" si="4"/>
        <v>6427295</v>
      </c>
      <c r="S31" s="4"/>
      <c r="T31" s="4">
        <f t="shared" si="5"/>
        <v>0</v>
      </c>
      <c r="U31" s="4" t="e">
        <f t="shared" si="1"/>
        <v>#DIV/0!</v>
      </c>
      <c r="V31" s="151"/>
    </row>
    <row r="32" spans="2:22" x14ac:dyDescent="0.3">
      <c r="B32" s="9">
        <v>45744</v>
      </c>
      <c r="C32" s="73"/>
      <c r="D32" s="4">
        <f t="shared" si="6"/>
        <v>2</v>
      </c>
      <c r="E32" s="4"/>
      <c r="F32" s="4">
        <f t="shared" si="2"/>
        <v>220000</v>
      </c>
      <c r="G32" s="4"/>
      <c r="H32" s="4">
        <f t="shared" si="3"/>
        <v>0</v>
      </c>
      <c r="I32" s="4" t="e">
        <f t="shared" si="0"/>
        <v>#DIV/0!</v>
      </c>
      <c r="J32" s="151"/>
      <c r="N32" s="9">
        <v>45744</v>
      </c>
      <c r="O32" s="73"/>
      <c r="P32" s="4">
        <f t="shared" si="7"/>
        <v>48</v>
      </c>
      <c r="Q32" s="4"/>
      <c r="R32" s="4">
        <f t="shared" si="4"/>
        <v>6427295</v>
      </c>
      <c r="S32" s="4"/>
      <c r="T32" s="4">
        <f t="shared" si="5"/>
        <v>0</v>
      </c>
      <c r="U32" s="4" t="e">
        <f t="shared" si="1"/>
        <v>#DIV/0!</v>
      </c>
      <c r="V32" s="151"/>
    </row>
    <row r="33" spans="2:22" x14ac:dyDescent="0.3">
      <c r="B33" s="9">
        <v>45745</v>
      </c>
      <c r="C33" s="73"/>
      <c r="D33" s="4">
        <f t="shared" si="6"/>
        <v>2</v>
      </c>
      <c r="E33" s="4"/>
      <c r="F33" s="4">
        <f t="shared" si="2"/>
        <v>220000</v>
      </c>
      <c r="G33" s="4"/>
      <c r="H33" s="4"/>
      <c r="I33" s="4"/>
      <c r="J33" s="151"/>
      <c r="N33" s="9">
        <v>45745</v>
      </c>
      <c r="O33" s="73"/>
      <c r="P33" s="4">
        <f t="shared" si="7"/>
        <v>48</v>
      </c>
      <c r="Q33" s="4"/>
      <c r="R33" s="4">
        <f t="shared" si="4"/>
        <v>6427295</v>
      </c>
      <c r="S33" s="4"/>
      <c r="T33" s="4"/>
      <c r="U33" s="4"/>
      <c r="V33" s="151"/>
    </row>
    <row r="34" spans="2:22" x14ac:dyDescent="0.3">
      <c r="B34" s="9">
        <v>45746</v>
      </c>
      <c r="C34" s="73"/>
      <c r="D34" s="4">
        <f t="shared" si="6"/>
        <v>2</v>
      </c>
      <c r="E34" s="4"/>
      <c r="F34" s="4">
        <f t="shared" si="2"/>
        <v>220000</v>
      </c>
      <c r="G34" s="4"/>
      <c r="H34" s="4"/>
      <c r="I34" s="4"/>
      <c r="J34" s="151"/>
      <c r="N34" s="9">
        <v>45746</v>
      </c>
      <c r="O34" s="73"/>
      <c r="P34" s="4">
        <f t="shared" si="7"/>
        <v>48</v>
      </c>
      <c r="Q34" s="4"/>
      <c r="R34" s="4">
        <f t="shared" si="4"/>
        <v>6427295</v>
      </c>
      <c r="S34" s="4"/>
      <c r="T34" s="4"/>
      <c r="U34" s="4"/>
      <c r="V34" s="151"/>
    </row>
    <row r="35" spans="2:22" x14ac:dyDescent="0.3">
      <c r="B35" s="9">
        <v>45747</v>
      </c>
      <c r="C35" s="73"/>
      <c r="D35" s="4">
        <f t="shared" si="6"/>
        <v>2</v>
      </c>
      <c r="E35" s="4"/>
      <c r="F35" s="4">
        <f t="shared" si="2"/>
        <v>220000</v>
      </c>
      <c r="G35" s="4"/>
      <c r="H35" s="4"/>
      <c r="I35" s="4"/>
      <c r="J35" s="151"/>
      <c r="N35" s="9">
        <v>45747</v>
      </c>
      <c r="O35" s="73"/>
      <c r="P35" s="4">
        <f t="shared" si="7"/>
        <v>48</v>
      </c>
      <c r="Q35" s="4"/>
      <c r="R35" s="4">
        <f t="shared" si="4"/>
        <v>6427295</v>
      </c>
      <c r="S35" s="4"/>
      <c r="T35" s="4"/>
      <c r="U35" s="4"/>
      <c r="V35" s="151"/>
    </row>
    <row r="36" spans="2:22" ht="15.6" x14ac:dyDescent="0.3">
      <c r="B36" s="152" t="s">
        <v>22</v>
      </c>
      <c r="C36" s="148">
        <f t="shared" ref="C36:H36" si="8">SUM(C5:C32)</f>
        <v>2</v>
      </c>
      <c r="D36" s="148">
        <f t="shared" si="8"/>
        <v>39</v>
      </c>
      <c r="E36" s="148">
        <f t="shared" si="8"/>
        <v>220000</v>
      </c>
      <c r="F36" s="148">
        <f t="shared" si="8"/>
        <v>4220000</v>
      </c>
      <c r="G36" s="148">
        <f t="shared" si="8"/>
        <v>0</v>
      </c>
      <c r="H36" s="148">
        <f t="shared" si="8"/>
        <v>0</v>
      </c>
      <c r="I36" s="149" t="e">
        <f>+E36/G36</f>
        <v>#DIV/0!</v>
      </c>
      <c r="J36" s="153"/>
      <c r="N36" s="155" t="s">
        <v>22</v>
      </c>
      <c r="O36" s="84">
        <f t="shared" ref="O36:T36" si="9">SUM(O5:O32)</f>
        <v>48</v>
      </c>
      <c r="P36" s="84">
        <f t="shared" si="9"/>
        <v>1016</v>
      </c>
      <c r="Q36" s="84">
        <f t="shared" si="9"/>
        <v>6427295</v>
      </c>
      <c r="R36" s="84">
        <f t="shared" si="9"/>
        <v>140703193</v>
      </c>
      <c r="S36" s="84">
        <f t="shared" si="9"/>
        <v>0</v>
      </c>
      <c r="T36" s="84">
        <f t="shared" si="9"/>
        <v>0</v>
      </c>
      <c r="U36" s="86" t="e">
        <f>+Q36/S36</f>
        <v>#DIV/0!</v>
      </c>
      <c r="V36" s="154"/>
    </row>
  </sheetData>
  <mergeCells count="2">
    <mergeCell ref="B3:J3"/>
    <mergeCell ref="N3:V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931B-502A-4AE3-8EFE-A17557CE3ECC}">
  <dimension ref="A3:AE72"/>
  <sheetViews>
    <sheetView zoomScale="70" zoomScaleNormal="70" workbookViewId="0">
      <selection activeCell="AD72" sqref="AD72"/>
    </sheetView>
  </sheetViews>
  <sheetFormatPr baseColWidth="10" defaultRowHeight="14.4" x14ac:dyDescent="0.3"/>
  <cols>
    <col min="2" max="2" width="18" customWidth="1"/>
    <col min="3" max="3" width="14.44140625" customWidth="1"/>
    <col min="4" max="4" width="16.44140625" customWidth="1"/>
    <col min="6" max="6" width="14.44140625" customWidth="1"/>
    <col min="7" max="7" width="18.33203125" customWidth="1"/>
    <col min="9" max="9" width="13.6640625" customWidth="1"/>
    <col min="10" max="10" width="16.33203125" customWidth="1"/>
    <col min="12" max="12" width="14.109375" customWidth="1"/>
    <col min="15" max="15" width="18.33203125" customWidth="1"/>
    <col min="18" max="18" width="20.109375" customWidth="1"/>
    <col min="19" max="19" width="14.44140625" customWidth="1"/>
    <col min="20" max="20" width="18.88671875" customWidth="1"/>
    <col min="22" max="22" width="13.5546875" bestFit="1" customWidth="1"/>
    <col min="23" max="23" width="16.5546875" customWidth="1"/>
    <col min="25" max="25" width="14.88671875" customWidth="1"/>
    <col min="26" max="26" width="17.6640625" customWidth="1"/>
    <col min="28" max="28" width="14.33203125" customWidth="1"/>
    <col min="31" max="31" width="17.109375" customWidth="1"/>
  </cols>
  <sheetData>
    <row r="3" spans="1:31" ht="21" x14ac:dyDescent="0.4">
      <c r="B3" s="268" t="s">
        <v>40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R3" s="270" t="s">
        <v>42</v>
      </c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</row>
    <row r="4" spans="1:31" ht="43.2" x14ac:dyDescent="0.3">
      <c r="B4" s="6" t="s">
        <v>14</v>
      </c>
      <c r="C4" s="7" t="s">
        <v>0</v>
      </c>
      <c r="D4" s="7" t="s">
        <v>20</v>
      </c>
      <c r="E4" s="6" t="s">
        <v>30</v>
      </c>
      <c r="F4" s="7" t="s">
        <v>1</v>
      </c>
      <c r="G4" s="7" t="s">
        <v>2</v>
      </c>
      <c r="H4" s="7" t="s">
        <v>30</v>
      </c>
      <c r="I4" s="7" t="s">
        <v>17</v>
      </c>
      <c r="J4" s="7" t="s">
        <v>19</v>
      </c>
      <c r="K4" s="7" t="s">
        <v>30</v>
      </c>
      <c r="L4" s="7" t="s">
        <v>15</v>
      </c>
      <c r="M4" s="7" t="s">
        <v>30</v>
      </c>
      <c r="N4" s="7" t="s">
        <v>27</v>
      </c>
      <c r="O4" s="7" t="s">
        <v>28</v>
      </c>
      <c r="R4" s="6" t="s">
        <v>14</v>
      </c>
      <c r="S4" s="7" t="s">
        <v>0</v>
      </c>
      <c r="T4" s="7" t="s">
        <v>20</v>
      </c>
      <c r="U4" s="6" t="s">
        <v>30</v>
      </c>
      <c r="V4" s="7" t="s">
        <v>1</v>
      </c>
      <c r="W4" s="7" t="s">
        <v>2</v>
      </c>
      <c r="X4" s="7" t="s">
        <v>30</v>
      </c>
      <c r="Y4" s="7" t="s">
        <v>17</v>
      </c>
      <c r="Z4" s="7" t="s">
        <v>19</v>
      </c>
      <c r="AA4" s="7" t="s">
        <v>30</v>
      </c>
      <c r="AB4" s="7" t="s">
        <v>15</v>
      </c>
      <c r="AC4" s="7" t="s">
        <v>30</v>
      </c>
      <c r="AD4" s="7" t="s">
        <v>27</v>
      </c>
      <c r="AE4" s="7" t="s">
        <v>28</v>
      </c>
    </row>
    <row r="5" spans="1:31" x14ac:dyDescent="0.3">
      <c r="A5" s="59">
        <v>1</v>
      </c>
      <c r="B5" s="9">
        <v>45261</v>
      </c>
      <c r="C5" s="4">
        <f>+RDS!B6+RDS!O6+RDS!AB6+RDS!AO6+RDS!CB6+RDS!DO6+RDS!EB6</f>
        <v>310</v>
      </c>
      <c r="D5" s="4">
        <f>+C5</f>
        <v>310</v>
      </c>
      <c r="E5" s="15"/>
      <c r="F5" s="4">
        <f>+RDS!E6+RDS!R6+RDS!AE6+RDS!AR6+RDS!CE6+RDS!DR6+RDS!EE6</f>
        <v>12463044</v>
      </c>
      <c r="G5" s="4">
        <f>+F5</f>
        <v>12463044</v>
      </c>
      <c r="H5" s="42"/>
      <c r="I5" s="4">
        <f>+RDS!H6+RDS!U6+RDS!AH6+RDS!AU6+RDS!CH6+RDS!DU6+RDS!EH6</f>
        <v>334</v>
      </c>
      <c r="J5" s="4">
        <f>+RDS!I6+RDS!V6+RDS!AI6+RDS!AV6+RDS!CI6+RDS!DV6+RDS!EI6</f>
        <v>334</v>
      </c>
      <c r="K5" s="42"/>
      <c r="L5" s="4">
        <f>+F5/I5</f>
        <v>37314.502994011978</v>
      </c>
      <c r="M5" s="15"/>
      <c r="N5" s="4">
        <f>+RDS!M6+RDS!Z6+RDS!AM6+RDS!AZ6+RDS!CM6+RDS!DZ6+RDS!EM6</f>
        <v>16371</v>
      </c>
      <c r="O5" s="33">
        <f>+C5/N5</f>
        <v>1.8935923278968907E-2</v>
      </c>
      <c r="R5" s="9">
        <v>45261</v>
      </c>
      <c r="S5" s="4">
        <f>+RDS!BB6+RDS!BO6+RDS!CO6+RDS!DB6</f>
        <v>85</v>
      </c>
      <c r="T5" s="4">
        <f>+S5</f>
        <v>85</v>
      </c>
      <c r="U5" s="15"/>
      <c r="V5" s="4">
        <f>+RDS!BE6+RDS!BR6+RDS!CR6+RDS!DE6</f>
        <v>2967716</v>
      </c>
      <c r="W5" s="4">
        <f>+V5</f>
        <v>2967716</v>
      </c>
      <c r="X5" s="42"/>
      <c r="Y5" s="4">
        <f>+RDS!BH6+RDS!BU6+RDS!CU6+RDS!DH6</f>
        <v>96</v>
      </c>
      <c r="Z5" s="4">
        <f>+RDS!BI6+RDS!BV6+RDS!CV6+RDS!DI6</f>
        <v>96</v>
      </c>
      <c r="AA5" s="42"/>
      <c r="AB5" s="4">
        <f>+V5/Y5</f>
        <v>30913.708333333332</v>
      </c>
      <c r="AC5" s="15"/>
      <c r="AD5" s="4">
        <f>+RDS!BM6+RDS!BZ6+RDS!CZ6+RDS!DM6</f>
        <v>4159</v>
      </c>
      <c r="AE5" s="33">
        <f>+S5/AD5</f>
        <v>2.0437605193556144E-2</v>
      </c>
    </row>
    <row r="6" spans="1:31" x14ac:dyDescent="0.3">
      <c r="A6" s="59">
        <v>2</v>
      </c>
      <c r="B6" s="9">
        <v>45262</v>
      </c>
      <c r="C6" s="4">
        <f>+RDS!B7+RDS!O7+RDS!AB7+RDS!AO7+RDS!CB7+RDS!DO7+RDS!EB7</f>
        <v>296</v>
      </c>
      <c r="D6" s="4">
        <f>+C6+D5</f>
        <v>606</v>
      </c>
      <c r="E6" s="15"/>
      <c r="F6" s="4">
        <f>+RDS!E7+RDS!R7+RDS!AE7+RDS!AR7+RDS!CE7+RDS!DR7+RDS!EE7</f>
        <v>11967097</v>
      </c>
      <c r="G6" s="4">
        <f>+F6+G5</f>
        <v>24430141</v>
      </c>
      <c r="H6" s="42"/>
      <c r="I6" s="4">
        <f>+RDS!H7+RDS!U7+RDS!AH7+RDS!AU7+RDS!CH7+RDS!DU7+RDS!EH7</f>
        <v>320</v>
      </c>
      <c r="J6" s="4">
        <f>+J5+I6</f>
        <v>654</v>
      </c>
      <c r="K6" s="42"/>
      <c r="L6" s="4">
        <f t="shared" ref="L6:L34" si="0">+F6/I6</f>
        <v>37397.178124999999</v>
      </c>
      <c r="M6" s="15"/>
      <c r="N6" s="4">
        <f>+RDS!M7+RDS!Z7+RDS!AM7+RDS!AZ7+RDS!CM7+RDS!DZ7+RDS!EM7</f>
        <v>16754</v>
      </c>
      <c r="O6" s="33">
        <f t="shared" ref="O6:O34" si="1">+C6/N6</f>
        <v>1.7667422705025665E-2</v>
      </c>
      <c r="R6" s="9">
        <v>45262</v>
      </c>
      <c r="S6" s="4">
        <f>+RDS!BB7+RDS!BO7+RDS!CO7+RDS!DB7</f>
        <v>97</v>
      </c>
      <c r="T6" s="4">
        <f>+S6+T5</f>
        <v>182</v>
      </c>
      <c r="U6" s="15"/>
      <c r="V6" s="4">
        <f>+RDS!BE7+RDS!BR7+RDS!CR7+RDS!DE7</f>
        <v>3154050</v>
      </c>
      <c r="W6" s="4">
        <f>+V6+W5</f>
        <v>6121766</v>
      </c>
      <c r="X6" s="42"/>
      <c r="Y6" s="4">
        <f>+RDS!BH7+RDS!BU7+RDS!CU7+RDS!DH7</f>
        <v>106</v>
      </c>
      <c r="Z6" s="4">
        <f>+Z5+Y6</f>
        <v>202</v>
      </c>
      <c r="AA6" s="42"/>
      <c r="AB6" s="4">
        <f t="shared" ref="AB6:AB34" si="2">+V6/Y6</f>
        <v>29755.188679245282</v>
      </c>
      <c r="AC6" s="15"/>
      <c r="AD6" s="4">
        <f>+RDS!BM7+RDS!BZ7+RDS!CZ7+RDS!DM7</f>
        <v>4409</v>
      </c>
      <c r="AE6" s="33">
        <f t="shared" ref="AE6:AE34" si="3">+S6/AD6</f>
        <v>2.2000453617600363E-2</v>
      </c>
    </row>
    <row r="7" spans="1:31" x14ac:dyDescent="0.3">
      <c r="A7" s="59">
        <v>3</v>
      </c>
      <c r="B7" s="9">
        <v>45263</v>
      </c>
      <c r="C7" s="4">
        <f>+RDS!B8+RDS!O8+RDS!AB8+RDS!AO8+RDS!CB8+RDS!DO8+RDS!EB8</f>
        <v>817</v>
      </c>
      <c r="D7" s="4">
        <f t="shared" ref="D7:D34" si="4">+C7+D6</f>
        <v>1423</v>
      </c>
      <c r="E7" s="15"/>
      <c r="F7" s="4">
        <f>+RDS!E8+RDS!R8+RDS!AE8+RDS!AR8+RDS!CE8+RDS!DR8+RDS!EE8</f>
        <v>36855698</v>
      </c>
      <c r="G7" s="4">
        <f t="shared" ref="G7:G34" si="5">+F7+G6</f>
        <v>61285839</v>
      </c>
      <c r="H7" s="42"/>
      <c r="I7" s="4">
        <f>+RDS!H8+RDS!U8+RDS!AH8+RDS!AU8+RDS!CH8+RDS!DU8+RDS!EH8</f>
        <v>911</v>
      </c>
      <c r="J7" s="4">
        <f t="shared" ref="J7:J34" si="6">+J6+I7</f>
        <v>1565</v>
      </c>
      <c r="K7" s="42"/>
      <c r="L7" s="4">
        <f t="shared" si="0"/>
        <v>40456.309549945116</v>
      </c>
      <c r="M7" s="15"/>
      <c r="N7" s="4">
        <f>+RDS!M8+RDS!Z8+RDS!AM8+RDS!AZ8+RDS!CM8+RDS!DZ8+RDS!EM8</f>
        <v>27346</v>
      </c>
      <c r="O7" s="33">
        <f t="shared" si="1"/>
        <v>2.9876398742046367E-2</v>
      </c>
      <c r="R7" s="9">
        <v>45263</v>
      </c>
      <c r="S7" s="4">
        <f>+RDS!BB8+RDS!BO8+RDS!CO8+RDS!DB8</f>
        <v>193</v>
      </c>
      <c r="T7" s="4">
        <f t="shared" ref="T7:T34" si="7">+S7+T6</f>
        <v>375</v>
      </c>
      <c r="U7" s="15"/>
      <c r="V7" s="4">
        <f>+RDS!BE8+RDS!BR8+RDS!CR8+RDS!DE8</f>
        <v>8607667</v>
      </c>
      <c r="W7" s="4">
        <f t="shared" ref="W7:W34" si="8">+V7+W6</f>
        <v>14729433</v>
      </c>
      <c r="X7" s="42"/>
      <c r="Y7" s="4">
        <f>+RDS!BH8+RDS!BU8+RDS!CU8+RDS!DH8</f>
        <v>214</v>
      </c>
      <c r="Z7" s="4">
        <f t="shared" ref="Z7:Z34" si="9">+Z6+Y7</f>
        <v>416</v>
      </c>
      <c r="AA7" s="42"/>
      <c r="AB7" s="4">
        <f t="shared" si="2"/>
        <v>40222.742990654202</v>
      </c>
      <c r="AC7" s="15"/>
      <c r="AD7" s="4">
        <f>+RDS!BM8+RDS!BZ8+RDS!CZ8+RDS!DM8</f>
        <v>6663</v>
      </c>
      <c r="AE7" s="33">
        <f t="shared" si="3"/>
        <v>2.8965931262194208E-2</v>
      </c>
    </row>
    <row r="8" spans="1:31" x14ac:dyDescent="0.3">
      <c r="A8" s="59">
        <v>4</v>
      </c>
      <c r="B8" s="9">
        <v>45264</v>
      </c>
      <c r="C8" s="4">
        <f>+RDS!B9+RDS!O9+RDS!AB9+RDS!AO9+RDS!CB9+RDS!DO9+RDS!EB9</f>
        <v>777</v>
      </c>
      <c r="D8" s="4">
        <f t="shared" si="4"/>
        <v>2200</v>
      </c>
      <c r="E8" s="15"/>
      <c r="F8" s="4">
        <f>+RDS!E9+RDS!R9+RDS!AE9+RDS!AR9+RDS!CE9+RDS!DR9+RDS!EE9</f>
        <v>34680527</v>
      </c>
      <c r="G8" s="4">
        <f t="shared" si="5"/>
        <v>95966366</v>
      </c>
      <c r="H8" s="42"/>
      <c r="I8" s="4">
        <f>+RDS!H9+RDS!U9+RDS!AH9+RDS!AU9+RDS!CH9+RDS!DU9+RDS!EH9</f>
        <v>862</v>
      </c>
      <c r="J8" s="4">
        <f t="shared" si="6"/>
        <v>2427</v>
      </c>
      <c r="K8" s="42"/>
      <c r="L8" s="4">
        <f t="shared" si="0"/>
        <v>40232.629930394432</v>
      </c>
      <c r="M8" s="15"/>
      <c r="N8" s="4">
        <f>+RDS!M9+RDS!Z9+RDS!AM9+RDS!AZ9+RDS!CM9+RDS!DZ9+RDS!EM9</f>
        <v>25176</v>
      </c>
      <c r="O8" s="33">
        <f t="shared" si="1"/>
        <v>3.0862726406101049E-2</v>
      </c>
      <c r="R8" s="9">
        <v>45264</v>
      </c>
      <c r="S8" s="4">
        <f>+RDS!BB9+RDS!BO9+RDS!CO9+RDS!DB9</f>
        <v>191</v>
      </c>
      <c r="T8" s="4">
        <f t="shared" si="7"/>
        <v>566</v>
      </c>
      <c r="U8" s="15"/>
      <c r="V8" s="4">
        <f>+RDS!BE9+RDS!BR9+RDS!CR9+RDS!DE9</f>
        <v>9241644</v>
      </c>
      <c r="W8" s="4">
        <f t="shared" si="8"/>
        <v>23971077</v>
      </c>
      <c r="X8" s="42"/>
      <c r="Y8" s="4">
        <f>+RDS!BH9+RDS!BU9+RDS!CU9+RDS!DH9</f>
        <v>214</v>
      </c>
      <c r="Z8" s="4">
        <f t="shared" si="9"/>
        <v>630</v>
      </c>
      <c r="AA8" s="42"/>
      <c r="AB8" s="4">
        <f t="shared" si="2"/>
        <v>43185.252336448597</v>
      </c>
      <c r="AC8" s="15"/>
      <c r="AD8" s="4">
        <f>+RDS!BM9+RDS!BZ9+RDS!CZ9+RDS!DM9</f>
        <v>6052</v>
      </c>
      <c r="AE8" s="33">
        <f t="shared" si="3"/>
        <v>3.1559814937210842E-2</v>
      </c>
    </row>
    <row r="9" spans="1:31" x14ac:dyDescent="0.3">
      <c r="A9" s="59">
        <v>5</v>
      </c>
      <c r="B9" s="9">
        <v>45265</v>
      </c>
      <c r="C9" s="4">
        <f>+RDS!B10+RDS!O10+RDS!AB10+RDS!AO10+RDS!CB10+RDS!DO10+RDS!EB10</f>
        <v>741</v>
      </c>
      <c r="D9" s="4">
        <f t="shared" si="4"/>
        <v>2941</v>
      </c>
      <c r="E9" s="15"/>
      <c r="F9" s="4">
        <f>+RDS!E10+RDS!R10+RDS!AE10+RDS!AR10+RDS!CE10+RDS!DR10+RDS!EE10</f>
        <v>33569543</v>
      </c>
      <c r="G9" s="4">
        <f t="shared" si="5"/>
        <v>129535909</v>
      </c>
      <c r="H9" s="42"/>
      <c r="I9" s="4">
        <f>+RDS!H10+RDS!U10+RDS!AH10+RDS!AU10+RDS!CH10+RDS!DU10+RDS!EH10</f>
        <v>815</v>
      </c>
      <c r="J9" s="4">
        <f t="shared" si="6"/>
        <v>3242</v>
      </c>
      <c r="K9" s="42"/>
      <c r="L9" s="4">
        <f t="shared" si="0"/>
        <v>41189.623312883436</v>
      </c>
      <c r="M9" s="15"/>
      <c r="N9" s="4">
        <f>+RDS!M10+RDS!Z10+RDS!AM10+RDS!AZ10+RDS!CM10+RDS!DZ10+RDS!EM10</f>
        <v>26337</v>
      </c>
      <c r="O9" s="33">
        <f t="shared" si="1"/>
        <v>2.8135322929718647E-2</v>
      </c>
      <c r="R9" s="9">
        <v>45265</v>
      </c>
      <c r="S9" s="4">
        <f>+RDS!BB10+RDS!BO10+RDS!CO10+RDS!DB10</f>
        <v>219</v>
      </c>
      <c r="T9" s="4">
        <f t="shared" si="7"/>
        <v>785</v>
      </c>
      <c r="U9" s="15"/>
      <c r="V9" s="4">
        <f>+RDS!BE10+RDS!BR10+RDS!CR10+RDS!DE10</f>
        <v>10771070</v>
      </c>
      <c r="W9" s="4">
        <f t="shared" si="8"/>
        <v>34742147</v>
      </c>
      <c r="X9" s="42"/>
      <c r="Y9" s="4">
        <f>+RDS!BH10+RDS!BU10+RDS!CU10+RDS!DH10</f>
        <v>235</v>
      </c>
      <c r="Z9" s="4">
        <f t="shared" si="9"/>
        <v>865</v>
      </c>
      <c r="AA9" s="42"/>
      <c r="AB9" s="4">
        <f t="shared" si="2"/>
        <v>45834.340425531918</v>
      </c>
      <c r="AC9" s="15"/>
      <c r="AD9" s="4">
        <f>+RDS!BM10+RDS!BZ10+RDS!CZ10+RDS!DM10</f>
        <v>5917</v>
      </c>
      <c r="AE9" s="33">
        <f t="shared" si="3"/>
        <v>3.7011999323981748E-2</v>
      </c>
    </row>
    <row r="10" spans="1:31" x14ac:dyDescent="0.3">
      <c r="A10" s="59">
        <v>6</v>
      </c>
      <c r="B10" s="9">
        <v>45266</v>
      </c>
      <c r="C10" s="4">
        <f>+RDS!B11+RDS!O11+RDS!AB11+RDS!AO11+RDS!CB11+RDS!DO11+RDS!EB11</f>
        <v>534</v>
      </c>
      <c r="D10" s="4">
        <f t="shared" si="4"/>
        <v>3475</v>
      </c>
      <c r="E10" s="15"/>
      <c r="F10" s="4">
        <f>+RDS!E11+RDS!R11+RDS!AE11+RDS!AR11+RDS!CE11+RDS!DR11+RDS!EE11</f>
        <v>23037711</v>
      </c>
      <c r="G10" s="4">
        <f t="shared" si="5"/>
        <v>152573620</v>
      </c>
      <c r="H10" s="42"/>
      <c r="I10" s="4">
        <f>+RDS!H11+RDS!U11+RDS!AH11+RDS!AU11+RDS!CH11+RDS!DU11+RDS!EH11</f>
        <v>582</v>
      </c>
      <c r="J10" s="4">
        <f t="shared" si="6"/>
        <v>3824</v>
      </c>
      <c r="K10" s="42"/>
      <c r="L10" s="4">
        <f t="shared" si="0"/>
        <v>39583.695876288657</v>
      </c>
      <c r="M10" s="15"/>
      <c r="N10" s="4">
        <f>+RDS!M11+RDS!Z11+RDS!AM11+RDS!AZ11+RDS!CM11+RDS!DZ11+RDS!EM11</f>
        <v>24058</v>
      </c>
      <c r="O10" s="33">
        <f t="shared" si="1"/>
        <v>2.219635879956771E-2</v>
      </c>
      <c r="R10" s="9">
        <v>45266</v>
      </c>
      <c r="S10" s="4">
        <f>+RDS!BB11+RDS!BO11+RDS!CO11+RDS!DB11</f>
        <v>171</v>
      </c>
      <c r="T10" s="4">
        <f t="shared" si="7"/>
        <v>956</v>
      </c>
      <c r="U10" s="15"/>
      <c r="V10" s="4">
        <f>+RDS!BE11+RDS!BR11+RDS!CR11+RDS!DE11</f>
        <v>6273359</v>
      </c>
      <c r="W10" s="4">
        <f t="shared" si="8"/>
        <v>41015506</v>
      </c>
      <c r="X10" s="42"/>
      <c r="Y10" s="4">
        <f>+RDS!BH11+RDS!BU11+RDS!CU11+RDS!DH11</f>
        <v>184</v>
      </c>
      <c r="Z10" s="4">
        <f t="shared" si="9"/>
        <v>1049</v>
      </c>
      <c r="AA10" s="42"/>
      <c r="AB10" s="4">
        <f t="shared" si="2"/>
        <v>34094.342391304344</v>
      </c>
      <c r="AC10" s="15"/>
      <c r="AD10" s="4">
        <f>+RDS!BM11+RDS!BZ11+RDS!CZ11+RDS!DM11</f>
        <v>5744</v>
      </c>
      <c r="AE10" s="33">
        <f t="shared" si="3"/>
        <v>2.9770194986072425E-2</v>
      </c>
    </row>
    <row r="11" spans="1:31" x14ac:dyDescent="0.3">
      <c r="A11" s="59">
        <v>7</v>
      </c>
      <c r="B11" s="9">
        <v>45267</v>
      </c>
      <c r="C11" s="4">
        <f>+RDS!B12+RDS!O12+RDS!AB12+RDS!AO12+RDS!CB12+RDS!DO12+RDS!EB12</f>
        <v>513</v>
      </c>
      <c r="D11" s="4">
        <f t="shared" si="4"/>
        <v>3988</v>
      </c>
      <c r="E11" s="15"/>
      <c r="F11" s="4">
        <f>+RDS!E12+RDS!R12+RDS!AE12+RDS!AR12+RDS!CE12+RDS!DR12+RDS!EE12</f>
        <v>22975133</v>
      </c>
      <c r="G11" s="4">
        <f t="shared" si="5"/>
        <v>175548753</v>
      </c>
      <c r="H11" s="42"/>
      <c r="I11" s="4">
        <f>+RDS!H12+RDS!U12+RDS!AH12+RDS!AU12+RDS!CH12+RDS!DU12+RDS!EH12</f>
        <v>574</v>
      </c>
      <c r="J11" s="4">
        <f t="shared" si="6"/>
        <v>4398</v>
      </c>
      <c r="K11" s="42"/>
      <c r="L11" s="4">
        <f t="shared" si="0"/>
        <v>40026.36411149826</v>
      </c>
      <c r="M11" s="15"/>
      <c r="N11" s="4">
        <f>+RDS!M12+RDS!Z12+RDS!AM12+RDS!AZ12+RDS!CM12+RDS!DZ12+RDS!EM12</f>
        <v>21219</v>
      </c>
      <c r="O11" s="33">
        <f t="shared" si="1"/>
        <v>2.4176445638342994E-2</v>
      </c>
      <c r="R11" s="9">
        <v>45267</v>
      </c>
      <c r="S11" s="4">
        <f>+RDS!BB12+RDS!BO12+RDS!CO12+RDS!DB12</f>
        <v>127</v>
      </c>
      <c r="T11" s="4">
        <f t="shared" si="7"/>
        <v>1083</v>
      </c>
      <c r="U11" s="15"/>
      <c r="V11" s="4">
        <f>+RDS!BE12+RDS!BR12+RDS!CR12+RDS!DE12</f>
        <v>6386620</v>
      </c>
      <c r="W11" s="4">
        <f t="shared" si="8"/>
        <v>47402126</v>
      </c>
      <c r="X11" s="42"/>
      <c r="Y11" s="4">
        <f>+RDS!BH12+RDS!BU12+RDS!CU12+RDS!DH12</f>
        <v>138</v>
      </c>
      <c r="Z11" s="4">
        <f t="shared" si="9"/>
        <v>1187</v>
      </c>
      <c r="AA11" s="42"/>
      <c r="AB11" s="4">
        <f t="shared" si="2"/>
        <v>46279.855072463768</v>
      </c>
      <c r="AC11" s="15"/>
      <c r="AD11" s="4">
        <f>+RDS!BM12+RDS!BZ12+RDS!CZ12+RDS!DM12</f>
        <v>5010</v>
      </c>
      <c r="AE11" s="33">
        <f t="shared" si="3"/>
        <v>2.5349301397205589E-2</v>
      </c>
    </row>
    <row r="12" spans="1:31" x14ac:dyDescent="0.3">
      <c r="A12" s="59">
        <v>8</v>
      </c>
      <c r="B12" s="9">
        <v>45268</v>
      </c>
      <c r="C12" s="4">
        <f>+RDS!B13+RDS!O13+RDS!AB13+RDS!AO13+RDS!CB13+RDS!DO13+RDS!EB13</f>
        <v>322</v>
      </c>
      <c r="D12" s="4">
        <f t="shared" si="4"/>
        <v>4310</v>
      </c>
      <c r="E12" s="15"/>
      <c r="F12" s="4">
        <f>+RDS!E13+RDS!R13+RDS!AE13+RDS!AR13+RDS!CE13+RDS!DR13+RDS!EE13</f>
        <v>13441140</v>
      </c>
      <c r="G12" s="4">
        <f t="shared" si="5"/>
        <v>188989893</v>
      </c>
      <c r="H12" s="42"/>
      <c r="I12" s="4">
        <f>+RDS!H13+RDS!U13+RDS!AH13+RDS!AU13+RDS!CH13+RDS!DU13+RDS!EH13</f>
        <v>336</v>
      </c>
      <c r="J12" s="4">
        <f t="shared" si="6"/>
        <v>4734</v>
      </c>
      <c r="K12" s="42"/>
      <c r="L12" s="4">
        <f t="shared" si="0"/>
        <v>40003.392857142855</v>
      </c>
      <c r="M12" s="15"/>
      <c r="N12" s="4">
        <f>+RDS!M13+RDS!Z13+RDS!AM13+RDS!AZ13+RDS!CM13+RDS!DZ13+RDS!EM13</f>
        <v>18861</v>
      </c>
      <c r="O12" s="33">
        <f t="shared" si="1"/>
        <v>1.7072265521446372E-2</v>
      </c>
      <c r="R12" s="9">
        <v>45268</v>
      </c>
      <c r="S12" s="4">
        <f>+RDS!BB13+RDS!BO13+RDS!CO13+RDS!DB13</f>
        <v>86</v>
      </c>
      <c r="T12" s="4">
        <f t="shared" si="7"/>
        <v>1169</v>
      </c>
      <c r="U12" s="15"/>
      <c r="V12" s="4">
        <f>+RDS!BE13+RDS!BR13+RDS!CR13+RDS!DE13</f>
        <v>3773440</v>
      </c>
      <c r="W12" s="4">
        <f t="shared" si="8"/>
        <v>51175566</v>
      </c>
      <c r="X12" s="42"/>
      <c r="Y12" s="4">
        <f>+RDS!BH13+RDS!BU13+RDS!CU13+RDS!DH13</f>
        <v>99</v>
      </c>
      <c r="Z12" s="4">
        <f t="shared" si="9"/>
        <v>1286</v>
      </c>
      <c r="AA12" s="42"/>
      <c r="AB12" s="4">
        <f t="shared" si="2"/>
        <v>38115.555555555555</v>
      </c>
      <c r="AC12" s="15"/>
      <c r="AD12" s="4">
        <f>+RDS!BM13+RDS!BZ13+RDS!CZ13+RDS!DM13</f>
        <v>4363</v>
      </c>
      <c r="AE12" s="33">
        <f t="shared" si="3"/>
        <v>1.9711207884483155E-2</v>
      </c>
    </row>
    <row r="13" spans="1:31" x14ac:dyDescent="0.3">
      <c r="A13" s="59">
        <v>9</v>
      </c>
      <c r="B13" s="9">
        <v>45269</v>
      </c>
      <c r="C13" s="4">
        <f>+RDS!B14+RDS!O14+RDS!AB14+RDS!AO14+RDS!CB14+RDS!DO14+RDS!EB14</f>
        <v>297</v>
      </c>
      <c r="D13" s="4">
        <f t="shared" si="4"/>
        <v>4607</v>
      </c>
      <c r="E13" s="15"/>
      <c r="F13" s="4">
        <f>+RDS!E14+RDS!R14+RDS!AE14+RDS!AR14+RDS!CE14+RDS!DR14+RDS!EE14</f>
        <v>13244241</v>
      </c>
      <c r="G13" s="4">
        <f t="shared" si="5"/>
        <v>202234134</v>
      </c>
      <c r="H13" s="42"/>
      <c r="I13" s="4">
        <f>+RDS!H14+RDS!U14+RDS!AH14+RDS!AU14+RDS!CH14+RDS!DU14+RDS!EH14</f>
        <v>326</v>
      </c>
      <c r="J13" s="4">
        <f t="shared" si="6"/>
        <v>5060</v>
      </c>
      <c r="K13" s="42"/>
      <c r="L13" s="4">
        <f t="shared" si="0"/>
        <v>40626.506134969328</v>
      </c>
      <c r="M13" s="15"/>
      <c r="N13" s="4">
        <f>+RDS!M14+RDS!Z14+RDS!AM14+RDS!AZ14+RDS!CM14+RDS!DZ14+RDS!EM14</f>
        <v>17779</v>
      </c>
      <c r="O13" s="33">
        <f t="shared" si="1"/>
        <v>1.6705101524270207E-2</v>
      </c>
      <c r="R13" s="9">
        <v>45269</v>
      </c>
      <c r="S13" s="4">
        <f>+RDS!BB14+RDS!BO14+RDS!CO14+RDS!DB14</f>
        <v>85</v>
      </c>
      <c r="T13" s="4">
        <f t="shared" si="7"/>
        <v>1254</v>
      </c>
      <c r="U13" s="15"/>
      <c r="V13" s="4">
        <f>+RDS!BE14+RDS!BR14+RDS!CR14+RDS!DE14</f>
        <v>2649059</v>
      </c>
      <c r="W13" s="4">
        <f t="shared" si="8"/>
        <v>53824625</v>
      </c>
      <c r="X13" s="42"/>
      <c r="Y13" s="4">
        <f>+RDS!BH14+RDS!BU14+RDS!CU14+RDS!DH14</f>
        <v>97</v>
      </c>
      <c r="Z13" s="4">
        <f t="shared" si="9"/>
        <v>1383</v>
      </c>
      <c r="AA13" s="42"/>
      <c r="AB13" s="4">
        <f t="shared" si="2"/>
        <v>27309.886597938144</v>
      </c>
      <c r="AC13" s="15"/>
      <c r="AD13" s="4">
        <f>+RDS!BM14+RDS!BZ14+RDS!CZ14+RDS!DM14</f>
        <v>4495</v>
      </c>
      <c r="AE13" s="33">
        <f t="shared" si="3"/>
        <v>1.8909899888765295E-2</v>
      </c>
    </row>
    <row r="14" spans="1:31" x14ac:dyDescent="0.3">
      <c r="A14" s="59">
        <v>10</v>
      </c>
      <c r="B14" s="9">
        <v>45270</v>
      </c>
      <c r="C14" s="4">
        <f>+RDS!B15+RDS!O15+RDS!AB15+RDS!AO15+RDS!CB15+RDS!DO15+RDS!EB15</f>
        <v>616</v>
      </c>
      <c r="D14" s="4">
        <f t="shared" si="4"/>
        <v>5223</v>
      </c>
      <c r="E14" s="15"/>
      <c r="F14" s="4">
        <f>+RDS!E15+RDS!R15+RDS!AE15+RDS!AR15+RDS!CE15+RDS!DR15+RDS!EE15</f>
        <v>27511907</v>
      </c>
      <c r="G14" s="4">
        <f t="shared" si="5"/>
        <v>229746041</v>
      </c>
      <c r="H14" s="42"/>
      <c r="I14" s="4">
        <f>+RDS!H15+RDS!U15+RDS!AH15+RDS!AU15+RDS!CH15+RDS!DU15+RDS!EH15</f>
        <v>675</v>
      </c>
      <c r="J14" s="4">
        <f t="shared" si="6"/>
        <v>5735</v>
      </c>
      <c r="K14" s="42"/>
      <c r="L14" s="4">
        <f t="shared" si="0"/>
        <v>40758.380740740744</v>
      </c>
      <c r="M14" s="15"/>
      <c r="N14" s="4">
        <f>+RDS!M15+RDS!Z15+RDS!AM15+RDS!AZ15+RDS!CM15+RDS!DZ15+RDS!EM15</f>
        <v>22876</v>
      </c>
      <c r="O14" s="33">
        <f t="shared" si="1"/>
        <v>2.6927784577723379E-2</v>
      </c>
      <c r="R14" s="9">
        <v>45270</v>
      </c>
      <c r="S14" s="4">
        <f>+RDS!BB15+RDS!BO15+RDS!CO15+RDS!DB15</f>
        <v>168</v>
      </c>
      <c r="T14" s="4">
        <f t="shared" si="7"/>
        <v>1422</v>
      </c>
      <c r="U14" s="15"/>
      <c r="V14" s="4">
        <f>+RDS!BE15+RDS!BR15+RDS!CR15+RDS!DE15</f>
        <v>7959618</v>
      </c>
      <c r="W14" s="4">
        <f t="shared" si="8"/>
        <v>61784243</v>
      </c>
      <c r="X14" s="42"/>
      <c r="Y14" s="4">
        <f>+RDS!BH15+RDS!BU15+RDS!CU15+RDS!DH15</f>
        <v>191</v>
      </c>
      <c r="Z14" s="4">
        <f t="shared" si="9"/>
        <v>1574</v>
      </c>
      <c r="AA14" s="42"/>
      <c r="AB14" s="4">
        <f t="shared" si="2"/>
        <v>41673.392670157067</v>
      </c>
      <c r="AC14" s="15"/>
      <c r="AD14" s="4">
        <f>+RDS!BM15+RDS!BZ15+RDS!CZ15+RDS!DM15</f>
        <v>6150</v>
      </c>
      <c r="AE14" s="33">
        <f t="shared" si="3"/>
        <v>2.7317073170731707E-2</v>
      </c>
    </row>
    <row r="15" spans="1:31" x14ac:dyDescent="0.3">
      <c r="A15" s="59">
        <v>11</v>
      </c>
      <c r="B15" s="9">
        <v>45271</v>
      </c>
      <c r="C15" s="4">
        <f>+RDS!B16+RDS!O16+RDS!AB16+RDS!AO16+RDS!CB16+RDS!DO16+RDS!EB16</f>
        <v>557</v>
      </c>
      <c r="D15" s="4">
        <f t="shared" si="4"/>
        <v>5780</v>
      </c>
      <c r="E15" s="15"/>
      <c r="F15" s="4">
        <f>+RDS!E16+RDS!R16+RDS!AE16+RDS!AR16+RDS!CE16+RDS!DR16+RDS!EE16</f>
        <v>24119019</v>
      </c>
      <c r="G15" s="4">
        <f t="shared" si="5"/>
        <v>253865060</v>
      </c>
      <c r="H15" s="42"/>
      <c r="I15" s="4">
        <f>+RDS!H16+RDS!U16+RDS!AH16+RDS!AU16+RDS!CH16+RDS!DU16+RDS!EH16</f>
        <v>636</v>
      </c>
      <c r="J15" s="4">
        <f t="shared" si="6"/>
        <v>6371</v>
      </c>
      <c r="K15" s="42"/>
      <c r="L15" s="4">
        <f t="shared" si="0"/>
        <v>37922.985849056604</v>
      </c>
      <c r="M15" s="15"/>
      <c r="N15" s="4">
        <f>+RDS!M16+RDS!Z16+RDS!AM16+RDS!AZ16+RDS!CM16+RDS!DZ16+RDS!EM16</f>
        <v>20636</v>
      </c>
      <c r="O15" s="33">
        <f t="shared" si="1"/>
        <v>2.6991665051366544E-2</v>
      </c>
      <c r="R15" s="9">
        <v>45271</v>
      </c>
      <c r="S15" s="4">
        <f>+RDS!BB16+RDS!BO16+RDS!CO16+RDS!DB16</f>
        <v>162</v>
      </c>
      <c r="T15" s="4">
        <f t="shared" si="7"/>
        <v>1584</v>
      </c>
      <c r="U15" s="15"/>
      <c r="V15" s="4">
        <f>+RDS!BE16+RDS!BR16+RDS!CR16+RDS!DE16</f>
        <v>7762304</v>
      </c>
      <c r="W15" s="4">
        <f t="shared" si="8"/>
        <v>69546547</v>
      </c>
      <c r="X15" s="42"/>
      <c r="Y15" s="4">
        <f>+RDS!BH16+RDS!BU16+RDS!CU16+RDS!DH16</f>
        <v>187</v>
      </c>
      <c r="Z15" s="4">
        <f t="shared" si="9"/>
        <v>1761</v>
      </c>
      <c r="AA15" s="42"/>
      <c r="AB15" s="4">
        <f t="shared" si="2"/>
        <v>41509.647058823532</v>
      </c>
      <c r="AC15" s="15"/>
      <c r="AD15" s="4">
        <f>+RDS!BM16+RDS!BZ16+RDS!CZ16+RDS!DM16</f>
        <v>5605</v>
      </c>
      <c r="AE15" s="33">
        <f t="shared" si="3"/>
        <v>2.8902765388046387E-2</v>
      </c>
    </row>
    <row r="16" spans="1:31" x14ac:dyDescent="0.3">
      <c r="A16" s="59">
        <v>12</v>
      </c>
      <c r="B16" s="9">
        <v>45272</v>
      </c>
      <c r="C16" s="4">
        <f>+RDS!B17+RDS!O17+RDS!AB17+RDS!AO17+RDS!CB17+RDS!DO17+RDS!EB17</f>
        <v>521</v>
      </c>
      <c r="D16" s="4">
        <f t="shared" si="4"/>
        <v>6301</v>
      </c>
      <c r="E16" s="15"/>
      <c r="F16" s="4">
        <f>+RDS!E17+RDS!R17+RDS!AE17+RDS!AR17+RDS!CE17+RDS!DR17+RDS!EE17</f>
        <v>25239281</v>
      </c>
      <c r="G16" s="4">
        <f t="shared" si="5"/>
        <v>279104341</v>
      </c>
      <c r="H16" s="42"/>
      <c r="I16" s="4">
        <f>+RDS!H17+RDS!U17+RDS!AH17+RDS!AU17+RDS!CH17+RDS!DU17+RDS!EH17</f>
        <v>566</v>
      </c>
      <c r="J16" s="4">
        <f t="shared" si="6"/>
        <v>6937</v>
      </c>
      <c r="K16" s="42"/>
      <c r="L16" s="4">
        <f t="shared" si="0"/>
        <v>44592.36925795053</v>
      </c>
      <c r="M16" s="15"/>
      <c r="N16" s="4">
        <f>+RDS!M17+RDS!Z17+RDS!AM17+RDS!AZ17+RDS!CM17+RDS!DZ17+RDS!EM17</f>
        <v>21238</v>
      </c>
      <c r="O16" s="33">
        <f t="shared" si="1"/>
        <v>2.4531500141256237E-2</v>
      </c>
      <c r="R16" s="9">
        <v>45272</v>
      </c>
      <c r="S16" s="4">
        <f>+RDS!BB17+RDS!BO17+RDS!CO17+RDS!DB17</f>
        <v>132</v>
      </c>
      <c r="T16" s="4">
        <f t="shared" si="7"/>
        <v>1716</v>
      </c>
      <c r="U16" s="15"/>
      <c r="V16" s="4">
        <f>+RDS!BE17+RDS!BR17+RDS!CR17+RDS!DE17</f>
        <v>4814753</v>
      </c>
      <c r="W16" s="4">
        <f t="shared" si="8"/>
        <v>74361300</v>
      </c>
      <c r="X16" s="42"/>
      <c r="Y16" s="4">
        <f>+RDS!BH17+RDS!BU17+RDS!CU17+RDS!DH17</f>
        <v>146</v>
      </c>
      <c r="Z16" s="4">
        <f t="shared" si="9"/>
        <v>1907</v>
      </c>
      <c r="AA16" s="42"/>
      <c r="AB16" s="4">
        <f t="shared" si="2"/>
        <v>32977.760273972606</v>
      </c>
      <c r="AC16" s="15"/>
      <c r="AD16" s="4">
        <f>+RDS!BM17+RDS!BZ17+RDS!CZ17+RDS!DM17</f>
        <v>4914</v>
      </c>
      <c r="AE16" s="33">
        <f t="shared" si="3"/>
        <v>2.6862026862026864E-2</v>
      </c>
    </row>
    <row r="17" spans="1:31" x14ac:dyDescent="0.3">
      <c r="A17" s="59">
        <v>13</v>
      </c>
      <c r="B17" s="9">
        <v>45273</v>
      </c>
      <c r="C17" s="4">
        <f>+RDS!B18+RDS!O18+RDS!AB18+RDS!AO18+RDS!CB18+RDS!DO18+RDS!EB18</f>
        <v>378</v>
      </c>
      <c r="D17" s="4">
        <f t="shared" si="4"/>
        <v>6679</v>
      </c>
      <c r="E17" s="15"/>
      <c r="F17" s="4">
        <f>+RDS!E18+RDS!R18+RDS!AE18+RDS!AR18+RDS!CE18+RDS!DR18+RDS!EE18</f>
        <v>16291419</v>
      </c>
      <c r="G17" s="4">
        <f t="shared" si="5"/>
        <v>295395760</v>
      </c>
      <c r="H17" s="42"/>
      <c r="I17" s="4">
        <f>+RDS!H18+RDS!U18+RDS!AH18+RDS!AU18+RDS!CH18+RDS!DU18+RDS!EH18</f>
        <v>409</v>
      </c>
      <c r="J17" s="4">
        <f t="shared" si="6"/>
        <v>7346</v>
      </c>
      <c r="K17" s="42"/>
      <c r="L17" s="4">
        <f t="shared" si="0"/>
        <v>39832.32029339853</v>
      </c>
      <c r="M17" s="15"/>
      <c r="N17" s="4">
        <f>+RDS!M18+RDS!Z18+RDS!AM18+RDS!AZ18+RDS!CM18+RDS!DZ18+RDS!EM18</f>
        <v>17484</v>
      </c>
      <c r="O17" s="33">
        <f t="shared" si="1"/>
        <v>2.1619766643788608E-2</v>
      </c>
      <c r="R17" s="9">
        <v>45273</v>
      </c>
      <c r="S17" s="4">
        <f>+RDS!BB18+RDS!BO18+RDS!CO18+RDS!DB18</f>
        <v>122</v>
      </c>
      <c r="T17" s="4">
        <f t="shared" si="7"/>
        <v>1838</v>
      </c>
      <c r="U17" s="15"/>
      <c r="V17" s="4">
        <f>+RDS!BE18+RDS!BR18+RDS!CR18+RDS!DE18</f>
        <v>4872536</v>
      </c>
      <c r="W17" s="4">
        <f t="shared" si="8"/>
        <v>79233836</v>
      </c>
      <c r="X17" s="42"/>
      <c r="Y17" s="4">
        <f>+RDS!BH18+RDS!BU18+RDS!CU18+RDS!DH18</f>
        <v>140</v>
      </c>
      <c r="Z17" s="4">
        <f t="shared" si="9"/>
        <v>2047</v>
      </c>
      <c r="AA17" s="42"/>
      <c r="AB17" s="4">
        <f t="shared" si="2"/>
        <v>34803.828571428574</v>
      </c>
      <c r="AC17" s="15"/>
      <c r="AD17" s="4">
        <f>+RDS!BM18+RDS!BZ18+RDS!CZ18+RDS!DM18</f>
        <v>4520</v>
      </c>
      <c r="AE17" s="33">
        <f t="shared" si="3"/>
        <v>2.6991150442477876E-2</v>
      </c>
    </row>
    <row r="18" spans="1:31" x14ac:dyDescent="0.3">
      <c r="A18" s="59">
        <v>14</v>
      </c>
      <c r="B18" s="9">
        <v>45274</v>
      </c>
      <c r="C18" s="4">
        <f>+RDS!B19+RDS!O19+RDS!AB19+RDS!AO19+RDS!CB19+RDS!DO19+RDS!EB19</f>
        <v>394</v>
      </c>
      <c r="D18" s="4">
        <f t="shared" si="4"/>
        <v>7073</v>
      </c>
      <c r="E18" s="15"/>
      <c r="F18" s="4">
        <f>+RDS!E19+RDS!R19+RDS!AE19+RDS!AR19+RDS!CE19+RDS!DR19+RDS!EE19</f>
        <v>17490725</v>
      </c>
      <c r="G18" s="4">
        <f t="shared" si="5"/>
        <v>312886485</v>
      </c>
      <c r="H18" s="42"/>
      <c r="I18" s="4">
        <f>+RDS!H19+RDS!U19+RDS!AH19+RDS!AU19+RDS!CH19+RDS!DU19+RDS!EH19</f>
        <v>426</v>
      </c>
      <c r="J18" s="4">
        <f t="shared" si="6"/>
        <v>7772</v>
      </c>
      <c r="K18" s="42"/>
      <c r="L18" s="4">
        <f t="shared" si="0"/>
        <v>41058.039906103288</v>
      </c>
      <c r="M18" s="15"/>
      <c r="N18" s="4">
        <f>+RDS!M19+RDS!Z19+RDS!AM19+RDS!AZ19+RDS!CM19+RDS!DZ19+RDS!EM19</f>
        <v>18356</v>
      </c>
      <c r="O18" s="33">
        <f t="shared" si="1"/>
        <v>2.1464371322728264E-2</v>
      </c>
      <c r="R18" s="9">
        <v>45274</v>
      </c>
      <c r="S18" s="4">
        <f>+RDS!BB19+RDS!BO19+RDS!CO19+RDS!DB19</f>
        <v>112</v>
      </c>
      <c r="T18" s="4">
        <f t="shared" si="7"/>
        <v>1950</v>
      </c>
      <c r="U18" s="15"/>
      <c r="V18" s="4">
        <f>+RDS!BE19+RDS!BR19+RDS!CR19+RDS!DE19</f>
        <v>4770074</v>
      </c>
      <c r="W18" s="4">
        <f t="shared" si="8"/>
        <v>84003910</v>
      </c>
      <c r="X18" s="42"/>
      <c r="Y18" s="4">
        <f>+RDS!BH19+RDS!BU19+RDS!CU19+RDS!DH19</f>
        <v>129</v>
      </c>
      <c r="Z18" s="4">
        <f t="shared" si="9"/>
        <v>2176</v>
      </c>
      <c r="AA18" s="42"/>
      <c r="AB18" s="4">
        <f t="shared" si="2"/>
        <v>36977.317829457366</v>
      </c>
      <c r="AC18" s="15"/>
      <c r="AD18" s="4">
        <f>+RDS!BM19+RDS!BZ19+RDS!CZ19+RDS!DM19</f>
        <v>4729</v>
      </c>
      <c r="AE18" s="33">
        <f t="shared" si="3"/>
        <v>2.368365404948192E-2</v>
      </c>
    </row>
    <row r="19" spans="1:31" x14ac:dyDescent="0.3">
      <c r="A19" s="59">
        <v>15</v>
      </c>
      <c r="B19" s="9">
        <v>45275</v>
      </c>
      <c r="C19" s="4">
        <f>+RDS!B20+RDS!O20+RDS!AB20+RDS!AO20+RDS!CB20+RDS!DO20+RDS!EB20</f>
        <v>288</v>
      </c>
      <c r="D19" s="4">
        <f t="shared" si="4"/>
        <v>7361</v>
      </c>
      <c r="E19" s="15"/>
      <c r="F19" s="4">
        <f>+RDS!E20+RDS!R20+RDS!AE20+RDS!AR20+RDS!CE20+RDS!DR20+RDS!EE20</f>
        <v>12371075</v>
      </c>
      <c r="G19" s="4">
        <f t="shared" si="5"/>
        <v>325257560</v>
      </c>
      <c r="H19" s="42"/>
      <c r="I19" s="4">
        <f>+RDS!H20+RDS!U20+RDS!AH20+RDS!AU20+RDS!CH20+RDS!DU20+RDS!EH20</f>
        <v>323</v>
      </c>
      <c r="J19" s="4">
        <f t="shared" si="6"/>
        <v>8095</v>
      </c>
      <c r="K19" s="42"/>
      <c r="L19" s="4">
        <f t="shared" si="0"/>
        <v>38300.541795665631</v>
      </c>
      <c r="M19" s="15"/>
      <c r="N19" s="4">
        <f>+RDS!M20+RDS!Z20+RDS!AM20+RDS!AZ20+RDS!CM20+RDS!DZ20+RDS!EM20</f>
        <v>16079</v>
      </c>
      <c r="O19" s="33">
        <f t="shared" si="1"/>
        <v>1.7911561664282604E-2</v>
      </c>
      <c r="R19" s="9">
        <v>45275</v>
      </c>
      <c r="S19" s="4">
        <f>+RDS!BB20+RDS!BO20+RDS!CO20+RDS!DB20</f>
        <v>55</v>
      </c>
      <c r="T19" s="4">
        <f t="shared" si="7"/>
        <v>2005</v>
      </c>
      <c r="U19" s="15"/>
      <c r="V19" s="4">
        <f>+RDS!BE20+RDS!BR20+RDS!CR20+RDS!DE20</f>
        <v>2252642</v>
      </c>
      <c r="W19" s="4">
        <f t="shared" si="8"/>
        <v>86256552</v>
      </c>
      <c r="X19" s="42"/>
      <c r="Y19" s="4">
        <f>+RDS!BH20+RDS!BU20+RDS!CU20+RDS!DH20</f>
        <v>57</v>
      </c>
      <c r="Z19" s="4">
        <f t="shared" si="9"/>
        <v>2233</v>
      </c>
      <c r="AA19" s="42"/>
      <c r="AB19" s="4">
        <f t="shared" si="2"/>
        <v>39520.035087719298</v>
      </c>
      <c r="AC19" s="15"/>
      <c r="AD19" s="4">
        <f>+RDS!BM20+RDS!BZ20+RDS!CZ20+RDS!DM20</f>
        <v>4046</v>
      </c>
      <c r="AE19" s="33">
        <f t="shared" si="3"/>
        <v>1.3593672763222936E-2</v>
      </c>
    </row>
    <row r="20" spans="1:31" x14ac:dyDescent="0.3">
      <c r="A20" s="59">
        <v>16</v>
      </c>
      <c r="B20" s="9">
        <v>45276</v>
      </c>
      <c r="C20" s="4">
        <f>+RDS!B21+RDS!O21+RDS!AB21+RDS!AO21+RDS!CB21+RDS!DO21+RDS!EB21</f>
        <v>249</v>
      </c>
      <c r="D20" s="4">
        <f t="shared" si="4"/>
        <v>7610</v>
      </c>
      <c r="E20" s="15"/>
      <c r="F20" s="4">
        <f>+RDS!E21+RDS!R21+RDS!AE21+RDS!AR21+RDS!CE21+RDS!DR21+RDS!EE21</f>
        <v>10785913</v>
      </c>
      <c r="G20" s="4">
        <f t="shared" si="5"/>
        <v>336043473</v>
      </c>
      <c r="H20" s="42"/>
      <c r="I20" s="4">
        <f>+RDS!H21+RDS!U21+RDS!AH21+RDS!AU21+RDS!CH21+RDS!DU21+RDS!EH21</f>
        <v>264</v>
      </c>
      <c r="J20" s="4">
        <f t="shared" si="6"/>
        <v>8359</v>
      </c>
      <c r="K20" s="42"/>
      <c r="L20" s="4">
        <f t="shared" si="0"/>
        <v>40855.731060606064</v>
      </c>
      <c r="M20" s="15"/>
      <c r="N20" s="4">
        <f>+RDS!M21+RDS!Z21+RDS!AM21+RDS!AZ21+RDS!CM21+RDS!DZ21+RDS!EM21</f>
        <v>15328</v>
      </c>
      <c r="O20" s="33">
        <f t="shared" si="1"/>
        <v>1.6244780793319414E-2</v>
      </c>
      <c r="R20" s="9">
        <v>45276</v>
      </c>
      <c r="S20" s="4">
        <f>+RDS!BB21+RDS!BO21+RDS!CO21+RDS!DB21</f>
        <v>82</v>
      </c>
      <c r="T20" s="4">
        <f t="shared" si="7"/>
        <v>2087</v>
      </c>
      <c r="U20" s="15"/>
      <c r="V20" s="4">
        <f>+RDS!BE21+RDS!BR21+RDS!CR21+RDS!DE21</f>
        <v>2670349</v>
      </c>
      <c r="W20" s="4">
        <f t="shared" si="8"/>
        <v>88926901</v>
      </c>
      <c r="X20" s="42"/>
      <c r="Y20" s="4">
        <f>+RDS!BH21+RDS!BU21+RDS!CU21+RDS!DH21</f>
        <v>93</v>
      </c>
      <c r="Z20" s="4">
        <f t="shared" si="9"/>
        <v>2326</v>
      </c>
      <c r="AA20" s="42"/>
      <c r="AB20" s="4">
        <f t="shared" si="2"/>
        <v>28713.430107526881</v>
      </c>
      <c r="AC20" s="15"/>
      <c r="AD20" s="4">
        <f>+RDS!BM21+RDS!BZ21+RDS!CZ21+RDS!DM21</f>
        <v>4180</v>
      </c>
      <c r="AE20" s="33">
        <f t="shared" si="3"/>
        <v>1.9617224880382776E-2</v>
      </c>
    </row>
    <row r="21" spans="1:31" x14ac:dyDescent="0.3">
      <c r="A21" s="59">
        <v>17</v>
      </c>
      <c r="B21" s="9">
        <v>45277</v>
      </c>
      <c r="C21" s="4">
        <f>+RDS!B22+RDS!O22+RDS!AB22+RDS!AO22+RDS!CB22+RDS!DO22+RDS!EB22</f>
        <v>543</v>
      </c>
      <c r="D21" s="4">
        <f t="shared" si="4"/>
        <v>8153</v>
      </c>
      <c r="E21" s="15"/>
      <c r="F21" s="4">
        <f>+RDS!E22+RDS!R22+RDS!AE22+RDS!AR22+RDS!CE22+RDS!DR22+RDS!EE22</f>
        <v>26068597</v>
      </c>
      <c r="G21" s="4">
        <f t="shared" si="5"/>
        <v>362112070</v>
      </c>
      <c r="H21" s="42"/>
      <c r="I21" s="4">
        <f>+RDS!H22+RDS!U22+RDS!AH22+RDS!AU22+RDS!CH22+RDS!DU22+RDS!EH22</f>
        <v>584</v>
      </c>
      <c r="J21" s="4">
        <f t="shared" si="6"/>
        <v>8943</v>
      </c>
      <c r="K21" s="42"/>
      <c r="L21" s="4">
        <f t="shared" si="0"/>
        <v>44638.008561643837</v>
      </c>
      <c r="M21" s="15"/>
      <c r="N21" s="4">
        <f>+RDS!M22+RDS!Z22+RDS!AM22+RDS!AZ22+RDS!CM22+RDS!DZ22+RDS!EM22</f>
        <v>23644</v>
      </c>
      <c r="O21" s="33">
        <f t="shared" si="1"/>
        <v>2.2965657249196414E-2</v>
      </c>
      <c r="R21" s="9">
        <v>45277</v>
      </c>
      <c r="S21" s="4">
        <f>+RDS!BB22+RDS!BO22+RDS!CO22+RDS!DB22</f>
        <v>149</v>
      </c>
      <c r="T21" s="4">
        <f t="shared" si="7"/>
        <v>2236</v>
      </c>
      <c r="U21" s="15"/>
      <c r="V21" s="4">
        <f>+RDS!BE22+RDS!BR22+RDS!CR22+RDS!DE22</f>
        <v>7338528</v>
      </c>
      <c r="W21" s="4">
        <f t="shared" si="8"/>
        <v>96265429</v>
      </c>
      <c r="X21" s="42"/>
      <c r="Y21" s="4">
        <f>+RDS!BH22+RDS!BU22+RDS!CU22+RDS!DH22</f>
        <v>161</v>
      </c>
      <c r="Z21" s="4">
        <f t="shared" si="9"/>
        <v>2487</v>
      </c>
      <c r="AA21" s="42"/>
      <c r="AB21" s="4">
        <f t="shared" si="2"/>
        <v>45580.919254658387</v>
      </c>
      <c r="AC21" s="15"/>
      <c r="AD21" s="4">
        <f>+RDS!BM22+RDS!BZ22+RDS!CZ22+RDS!DM22</f>
        <v>6471</v>
      </c>
      <c r="AE21" s="33">
        <f t="shared" si="3"/>
        <v>2.3025807448616906E-2</v>
      </c>
    </row>
    <row r="22" spans="1:31" x14ac:dyDescent="0.3">
      <c r="A22" s="59">
        <v>18</v>
      </c>
      <c r="B22" s="9">
        <v>45278</v>
      </c>
      <c r="C22" s="4">
        <f>+RDS!B23+RDS!O23+RDS!AB23+RDS!AO23+RDS!CB23+RDS!DO23+RDS!EB23</f>
        <v>457</v>
      </c>
      <c r="D22" s="4">
        <f t="shared" si="4"/>
        <v>8610</v>
      </c>
      <c r="E22" s="15"/>
      <c r="F22" s="4">
        <f>+RDS!E23+RDS!R23+RDS!AE23+RDS!AR23+RDS!CE23+RDS!DR23+RDS!EE23</f>
        <v>22028470</v>
      </c>
      <c r="G22" s="4">
        <f t="shared" si="5"/>
        <v>384140540</v>
      </c>
      <c r="H22" s="42"/>
      <c r="I22" s="4">
        <f>+RDS!H23+RDS!U23+RDS!AH23+RDS!AU23+RDS!CH23+RDS!DU23+RDS!EH23</f>
        <v>514</v>
      </c>
      <c r="J22" s="4">
        <f t="shared" si="6"/>
        <v>9457</v>
      </c>
      <c r="K22" s="42"/>
      <c r="L22" s="4">
        <f t="shared" si="0"/>
        <v>42856.945525291827</v>
      </c>
      <c r="M22" s="15"/>
      <c r="N22" s="4">
        <f>+RDS!M23+RDS!Z23+RDS!AM23+RDS!AZ23+RDS!CM23+RDS!DZ23+RDS!EM23</f>
        <v>22643</v>
      </c>
      <c r="O22" s="33">
        <f t="shared" si="1"/>
        <v>2.0182837963167426E-2</v>
      </c>
      <c r="R22" s="9">
        <v>45278</v>
      </c>
      <c r="S22" s="4">
        <f>+RDS!BB23+RDS!BO23+RDS!CO23+RDS!DB23</f>
        <v>151</v>
      </c>
      <c r="T22" s="4">
        <f t="shared" si="7"/>
        <v>2387</v>
      </c>
      <c r="U22" s="15"/>
      <c r="V22" s="4">
        <f>+RDS!BE23+RDS!BR23+RDS!CR23+RDS!DE23</f>
        <v>7160883</v>
      </c>
      <c r="W22" s="4">
        <f t="shared" si="8"/>
        <v>103426312</v>
      </c>
      <c r="X22" s="42"/>
      <c r="Y22" s="4">
        <f>+RDS!BH23+RDS!BU23+RDS!CU23+RDS!DH23</f>
        <v>173</v>
      </c>
      <c r="Z22" s="4">
        <f t="shared" si="9"/>
        <v>2660</v>
      </c>
      <c r="AA22" s="42"/>
      <c r="AB22" s="4">
        <f t="shared" si="2"/>
        <v>41392.387283236996</v>
      </c>
      <c r="AC22" s="15"/>
      <c r="AD22" s="4">
        <f>+RDS!BM23+RDS!BZ23+RDS!CZ23+RDS!DM23</f>
        <v>5775</v>
      </c>
      <c r="AE22" s="33">
        <f t="shared" si="3"/>
        <v>2.6147186147186148E-2</v>
      </c>
    </row>
    <row r="23" spans="1:31" x14ac:dyDescent="0.3">
      <c r="A23" s="59">
        <v>19</v>
      </c>
      <c r="B23" s="9">
        <v>45279</v>
      </c>
      <c r="C23" s="4">
        <f>+RDS!B24+RDS!O24+RDS!AB24+RDS!AO24+RDS!CB24+RDS!DO24+RDS!EB24</f>
        <v>456</v>
      </c>
      <c r="D23" s="4">
        <f t="shared" si="4"/>
        <v>9066</v>
      </c>
      <c r="E23" s="15"/>
      <c r="F23" s="4">
        <f>+RDS!E24+RDS!R24+RDS!AE24+RDS!AR24+RDS!CE24+RDS!DR24+RDS!EE24</f>
        <v>21480934</v>
      </c>
      <c r="G23" s="4">
        <f t="shared" si="5"/>
        <v>405621474</v>
      </c>
      <c r="H23" s="42"/>
      <c r="I23" s="4">
        <f>+RDS!H24+RDS!U24+RDS!AH24+RDS!AU24+RDS!CH24+RDS!DU24+RDS!EH24</f>
        <v>527</v>
      </c>
      <c r="J23" s="4">
        <f t="shared" si="6"/>
        <v>9984</v>
      </c>
      <c r="K23" s="42"/>
      <c r="L23" s="4">
        <f t="shared" si="0"/>
        <v>40760.785578747629</v>
      </c>
      <c r="M23" s="15"/>
      <c r="N23" s="4">
        <f>+RDS!M24+RDS!Z24+RDS!AM24+RDS!AZ24+RDS!CM24+RDS!DZ24+RDS!EM24</f>
        <v>24819</v>
      </c>
      <c r="O23" s="33">
        <f t="shared" si="1"/>
        <v>1.8373020669648254E-2</v>
      </c>
      <c r="R23" s="9">
        <v>45279</v>
      </c>
      <c r="S23" s="4">
        <f>+RDS!BB24+RDS!BO24+RDS!CO24+RDS!DB24</f>
        <v>127</v>
      </c>
      <c r="T23" s="4">
        <f t="shared" si="7"/>
        <v>2514</v>
      </c>
      <c r="U23" s="15"/>
      <c r="V23" s="4">
        <f>+RDS!BE24+RDS!BR24+RDS!CR24+RDS!DE24</f>
        <v>5514810</v>
      </c>
      <c r="W23" s="4">
        <f t="shared" si="8"/>
        <v>108941122</v>
      </c>
      <c r="X23" s="42"/>
      <c r="Y23" s="4">
        <f>+RDS!BH24+RDS!BU24+RDS!CU24+RDS!DH24</f>
        <v>136</v>
      </c>
      <c r="Z23" s="4">
        <f t="shared" si="9"/>
        <v>2796</v>
      </c>
      <c r="AA23" s="42"/>
      <c r="AB23" s="4">
        <f t="shared" si="2"/>
        <v>40550.073529411762</v>
      </c>
      <c r="AC23" s="15"/>
      <c r="AD23" s="4">
        <f>+RDS!BM24+RDS!BZ24+RDS!CZ24+RDS!DM24</f>
        <v>5589</v>
      </c>
      <c r="AE23" s="33">
        <f t="shared" si="3"/>
        <v>2.2723206298085524E-2</v>
      </c>
    </row>
    <row r="24" spans="1:31" x14ac:dyDescent="0.3">
      <c r="A24" s="59">
        <v>20</v>
      </c>
      <c r="B24" s="9">
        <v>45280</v>
      </c>
      <c r="C24" s="4">
        <f>+RDS!B25+RDS!O25+RDS!AB25+RDS!AO25+RDS!CB25+RDS!DO25+RDS!EB25</f>
        <v>270</v>
      </c>
      <c r="D24" s="4">
        <f t="shared" si="4"/>
        <v>9336</v>
      </c>
      <c r="E24" s="15"/>
      <c r="F24" s="4">
        <f>+RDS!E25+RDS!R25+RDS!AE25+RDS!AR25+RDS!CE25+RDS!DR25+RDS!EE25</f>
        <v>11748255</v>
      </c>
      <c r="G24" s="4">
        <f t="shared" si="5"/>
        <v>417369729</v>
      </c>
      <c r="H24" s="42"/>
      <c r="I24" s="4">
        <f>+RDS!H25+RDS!U25+RDS!AH25+RDS!AU25+RDS!CH25+RDS!DU25+RDS!EH25</f>
        <v>300</v>
      </c>
      <c r="J24" s="4">
        <f t="shared" si="6"/>
        <v>10284</v>
      </c>
      <c r="K24" s="42"/>
      <c r="L24" s="4">
        <f t="shared" si="0"/>
        <v>39160.85</v>
      </c>
      <c r="M24" s="15"/>
      <c r="N24" s="4">
        <f>+RDS!M25+RDS!Z25+RDS!AM25+RDS!AZ25+RDS!CM25+RDS!DZ25+RDS!EM25</f>
        <v>18593</v>
      </c>
      <c r="O24" s="33">
        <f t="shared" si="1"/>
        <v>1.4521594148335395E-2</v>
      </c>
      <c r="R24" s="9">
        <v>45280</v>
      </c>
      <c r="S24" s="4">
        <f>+RDS!BB25+RDS!BO25+RDS!CO25+RDS!DB25</f>
        <v>102</v>
      </c>
      <c r="T24" s="4">
        <f t="shared" si="7"/>
        <v>2616</v>
      </c>
      <c r="U24" s="15"/>
      <c r="V24" s="4">
        <f>+RDS!BE25+RDS!BR25+RDS!CR25+RDS!DE25</f>
        <v>3773450</v>
      </c>
      <c r="W24" s="4">
        <f t="shared" si="8"/>
        <v>112714572</v>
      </c>
      <c r="X24" s="42"/>
      <c r="Y24" s="4">
        <f>+RDS!BH25+RDS!BU25+RDS!CU25+RDS!DH25</f>
        <v>114</v>
      </c>
      <c r="Z24" s="4">
        <f t="shared" si="9"/>
        <v>2910</v>
      </c>
      <c r="AA24" s="42"/>
      <c r="AB24" s="4">
        <f t="shared" si="2"/>
        <v>33100.438596491229</v>
      </c>
      <c r="AC24" s="15"/>
      <c r="AD24" s="4">
        <f>+RDS!BM25+RDS!BZ25+RDS!CZ25+RDS!DM25</f>
        <v>4720</v>
      </c>
      <c r="AE24" s="33">
        <f t="shared" si="3"/>
        <v>2.1610169491525423E-2</v>
      </c>
    </row>
    <row r="25" spans="1:31" x14ac:dyDescent="0.3">
      <c r="A25" s="59">
        <v>21</v>
      </c>
      <c r="B25" s="9">
        <v>45281</v>
      </c>
      <c r="C25" s="4">
        <f>+RDS!B26+RDS!O26+RDS!AB26+RDS!AO26+RDS!CB26+RDS!DO26+RDS!EB26</f>
        <v>376</v>
      </c>
      <c r="D25" s="4">
        <f t="shared" si="4"/>
        <v>9712</v>
      </c>
      <c r="E25" s="15"/>
      <c r="F25" s="4">
        <f>+RDS!E26+RDS!R26+RDS!AE26+RDS!AR26+RDS!CE26+RDS!DR26+RDS!EE26</f>
        <v>16809341</v>
      </c>
      <c r="G25" s="4">
        <f t="shared" si="5"/>
        <v>434179070</v>
      </c>
      <c r="H25" s="42"/>
      <c r="I25" s="4">
        <f>+RDS!H26+RDS!U26+RDS!AH26+RDS!AU26+RDS!CH26+RDS!DU26+RDS!EH26</f>
        <v>421</v>
      </c>
      <c r="J25" s="4">
        <f t="shared" si="6"/>
        <v>10705</v>
      </c>
      <c r="K25" s="42"/>
      <c r="L25" s="4">
        <f t="shared" si="0"/>
        <v>39927.175771971495</v>
      </c>
      <c r="M25" s="15"/>
      <c r="N25" s="4">
        <f>+RDS!M26+RDS!Z26+RDS!AM26+RDS!AZ26+RDS!CM26+RDS!DZ26+RDS!EM26</f>
        <v>18853</v>
      </c>
      <c r="O25" s="33">
        <f t="shared" si="1"/>
        <v>1.9943775526441415E-2</v>
      </c>
      <c r="R25" s="9">
        <v>45281</v>
      </c>
      <c r="S25" s="4">
        <f>+RDS!BB26+RDS!BO26+RDS!CO26+RDS!DB26</f>
        <v>105</v>
      </c>
      <c r="T25" s="4">
        <f t="shared" si="7"/>
        <v>2721</v>
      </c>
      <c r="U25" s="15"/>
      <c r="V25" s="4">
        <f>+RDS!BE26+RDS!BR26+RDS!CR26+RDS!DE26</f>
        <v>4811677</v>
      </c>
      <c r="W25" s="4">
        <f t="shared" si="8"/>
        <v>117526249</v>
      </c>
      <c r="X25" s="42"/>
      <c r="Y25" s="4">
        <f>+RDS!BH26+RDS!BU26+RDS!CU26+RDS!DH26</f>
        <v>116</v>
      </c>
      <c r="Z25" s="4">
        <f t="shared" si="9"/>
        <v>3026</v>
      </c>
      <c r="AA25" s="42"/>
      <c r="AB25" s="4">
        <f t="shared" si="2"/>
        <v>41479.974137931036</v>
      </c>
      <c r="AC25" s="15"/>
      <c r="AD25" s="4">
        <f>+RDS!BM26+RDS!BZ26+RDS!CZ26+RDS!DM26</f>
        <v>4793</v>
      </c>
      <c r="AE25" s="33">
        <f t="shared" si="3"/>
        <v>2.190694763196328E-2</v>
      </c>
    </row>
    <row r="26" spans="1:31" x14ac:dyDescent="0.3">
      <c r="A26" s="59">
        <v>22</v>
      </c>
      <c r="B26" s="9">
        <v>45282</v>
      </c>
      <c r="C26" s="4">
        <f>+RDS!B27+RDS!O27+RDS!AB27+RDS!AO27+RDS!CB27+RDS!DO27+RDS!EB27</f>
        <v>280</v>
      </c>
      <c r="D26" s="4">
        <f t="shared" si="4"/>
        <v>9992</v>
      </c>
      <c r="E26" s="15"/>
      <c r="F26" s="4">
        <f>+RDS!E27+RDS!R27+RDS!AE27+RDS!AR27+RDS!CE27+RDS!DR27+RDS!EE27</f>
        <v>12715005</v>
      </c>
      <c r="G26" s="4">
        <f t="shared" si="5"/>
        <v>446894075</v>
      </c>
      <c r="H26" s="42"/>
      <c r="I26" s="4">
        <f>+RDS!H27+RDS!U27+RDS!AH27+RDS!AU27+RDS!CH27+RDS!DU27+RDS!EH27</f>
        <v>289</v>
      </c>
      <c r="J26" s="4">
        <f t="shared" si="6"/>
        <v>10994</v>
      </c>
      <c r="K26" s="42"/>
      <c r="L26" s="4">
        <f t="shared" si="0"/>
        <v>43996.557093425603</v>
      </c>
      <c r="M26" s="15"/>
      <c r="N26" s="4">
        <f>+RDS!M27+RDS!Z27+RDS!AM27+RDS!AZ27+RDS!CM27+RDS!DZ27+RDS!EM27</f>
        <v>16815</v>
      </c>
      <c r="O26" s="33">
        <f t="shared" si="1"/>
        <v>1.6651798988997917E-2</v>
      </c>
      <c r="R26" s="9">
        <v>45282</v>
      </c>
      <c r="S26" s="4">
        <f>+RDS!BB27+RDS!BO27+RDS!CO27+RDS!DB27</f>
        <v>85</v>
      </c>
      <c r="T26" s="4">
        <f t="shared" si="7"/>
        <v>2806</v>
      </c>
      <c r="U26" s="15"/>
      <c r="V26" s="4">
        <f>+RDS!BE27+RDS!BR27+RDS!CR27+RDS!DE27</f>
        <v>3909537</v>
      </c>
      <c r="W26" s="4">
        <f t="shared" si="8"/>
        <v>121435786</v>
      </c>
      <c r="X26" s="42"/>
      <c r="Y26" s="4">
        <f>+RDS!BH27+RDS!BU27+RDS!CU27+RDS!DH27</f>
        <v>90</v>
      </c>
      <c r="Z26" s="4">
        <f t="shared" si="9"/>
        <v>3116</v>
      </c>
      <c r="AA26" s="42"/>
      <c r="AB26" s="4">
        <f t="shared" si="2"/>
        <v>43439.3</v>
      </c>
      <c r="AC26" s="15"/>
      <c r="AD26" s="4">
        <f>+RDS!BM27+RDS!BZ27+RDS!CZ27+RDS!DM27</f>
        <v>4268</v>
      </c>
      <c r="AE26" s="33">
        <f t="shared" si="3"/>
        <v>1.9915651358950327E-2</v>
      </c>
    </row>
    <row r="27" spans="1:31" x14ac:dyDescent="0.3">
      <c r="A27" s="59">
        <v>23</v>
      </c>
      <c r="B27" s="9">
        <v>45283</v>
      </c>
      <c r="C27" s="4">
        <f>+RDS!B28+RDS!O28+RDS!AB28+RDS!AO28+RDS!CB28+RDS!DO28+RDS!EB28</f>
        <v>259</v>
      </c>
      <c r="D27" s="4">
        <f t="shared" si="4"/>
        <v>10251</v>
      </c>
      <c r="E27" s="15"/>
      <c r="F27" s="4">
        <f>+RDS!E28+RDS!R28+RDS!AE28+RDS!AR28+RDS!CE28+RDS!DR28+RDS!EE28</f>
        <v>10675078</v>
      </c>
      <c r="G27" s="4">
        <f t="shared" si="5"/>
        <v>457569153</v>
      </c>
      <c r="H27" s="42"/>
      <c r="I27" s="4">
        <f>+RDS!H28+RDS!U28+RDS!AH28+RDS!AU28+RDS!CH28+RDS!DU28+RDS!EH28</f>
        <v>298</v>
      </c>
      <c r="J27" s="4">
        <f t="shared" si="6"/>
        <v>11292</v>
      </c>
      <c r="K27" s="42"/>
      <c r="L27" s="4">
        <f t="shared" si="0"/>
        <v>35822.409395973154</v>
      </c>
      <c r="M27" s="15"/>
      <c r="N27" s="4">
        <f>+RDS!M28+RDS!Z28+RDS!AM28+RDS!AZ28+RDS!CM28+RDS!DZ28+RDS!EM28</f>
        <v>17566</v>
      </c>
      <c r="O27" s="33">
        <f t="shared" si="1"/>
        <v>1.4744392576568371E-2</v>
      </c>
      <c r="R27" s="9">
        <v>45283</v>
      </c>
      <c r="S27" s="4">
        <f>+RDS!BB28+RDS!BO28+RDS!CO28+RDS!DB28</f>
        <v>68</v>
      </c>
      <c r="T27" s="4">
        <f t="shared" si="7"/>
        <v>2874</v>
      </c>
      <c r="U27" s="15"/>
      <c r="V27" s="4">
        <f>+RDS!BE28+RDS!BR28+RDS!CR28+RDS!DE28</f>
        <v>2667991</v>
      </c>
      <c r="W27" s="4">
        <f t="shared" si="8"/>
        <v>124103777</v>
      </c>
      <c r="X27" s="42"/>
      <c r="Y27" s="4">
        <f>+RDS!BH28+RDS!BU28+RDS!CU28+RDS!DH28</f>
        <v>73</v>
      </c>
      <c r="Z27" s="4">
        <f t="shared" si="9"/>
        <v>3189</v>
      </c>
      <c r="AA27" s="42"/>
      <c r="AB27" s="4">
        <f t="shared" si="2"/>
        <v>36547.821917808222</v>
      </c>
      <c r="AC27" s="15"/>
      <c r="AD27" s="4">
        <f>+RDS!BM28+RDS!BZ28+RDS!CZ28+RDS!DM28</f>
        <v>4708</v>
      </c>
      <c r="AE27" s="33">
        <f t="shared" si="3"/>
        <v>1.4443500424808835E-2</v>
      </c>
    </row>
    <row r="28" spans="1:31" x14ac:dyDescent="0.3">
      <c r="A28" s="59">
        <v>24</v>
      </c>
      <c r="B28" s="9">
        <v>45284</v>
      </c>
      <c r="C28" s="4">
        <f>+RDS!B29+RDS!O29+RDS!AB29+RDS!AO29+RDS!CB29+RDS!DO29+RDS!EB29</f>
        <v>548</v>
      </c>
      <c r="D28" s="4">
        <f t="shared" si="4"/>
        <v>10799</v>
      </c>
      <c r="E28" s="15"/>
      <c r="F28" s="4">
        <f>+RDS!E29+RDS!R29+RDS!AE29+RDS!AR29+RDS!CE29+RDS!DR29+RDS!EE29</f>
        <v>25090054</v>
      </c>
      <c r="G28" s="4">
        <f t="shared" si="5"/>
        <v>482659207</v>
      </c>
      <c r="H28" s="42"/>
      <c r="I28" s="4">
        <f>+RDS!H29+RDS!U29+RDS!AH29+RDS!AU29+RDS!CH29+RDS!DU29+RDS!EH29</f>
        <v>593</v>
      </c>
      <c r="J28" s="4">
        <f t="shared" si="6"/>
        <v>11885</v>
      </c>
      <c r="K28" s="42"/>
      <c r="L28" s="4">
        <f t="shared" si="0"/>
        <v>42310.377740303542</v>
      </c>
      <c r="M28" s="15"/>
      <c r="N28" s="4">
        <f>+RDS!M29+RDS!Z29+RDS!AM29+RDS!AZ29+RDS!CM29+RDS!DZ29+RDS!EM29</f>
        <v>23528</v>
      </c>
      <c r="O28" s="33">
        <f t="shared" si="1"/>
        <v>2.3291397483849032E-2</v>
      </c>
      <c r="R28" s="9">
        <v>45284</v>
      </c>
      <c r="S28" s="4">
        <f>+RDS!BB29+RDS!BO29+RDS!CO29+RDS!DB29</f>
        <v>141</v>
      </c>
      <c r="T28" s="4">
        <f t="shared" si="7"/>
        <v>3015</v>
      </c>
      <c r="U28" s="15"/>
      <c r="V28" s="4">
        <f>+RDS!BE29+RDS!BR29+RDS!CR29+RDS!DE29</f>
        <v>5775497</v>
      </c>
      <c r="W28" s="4">
        <f t="shared" si="8"/>
        <v>129879274</v>
      </c>
      <c r="X28" s="42"/>
      <c r="Y28" s="4">
        <f>+RDS!BH29+RDS!BU29+RDS!CU29+RDS!DH29</f>
        <v>154</v>
      </c>
      <c r="Z28" s="4">
        <f t="shared" si="9"/>
        <v>3343</v>
      </c>
      <c r="AA28" s="42"/>
      <c r="AB28" s="4">
        <f t="shared" si="2"/>
        <v>37503.227272727272</v>
      </c>
      <c r="AC28" s="15"/>
      <c r="AD28" s="4">
        <f>+RDS!BM29+RDS!BZ29+RDS!CZ29+RDS!DM29</f>
        <v>6423</v>
      </c>
      <c r="AE28" s="33">
        <f t="shared" si="3"/>
        <v>2.1952358710882764E-2</v>
      </c>
    </row>
    <row r="29" spans="1:31" x14ac:dyDescent="0.3">
      <c r="A29" s="59">
        <v>25</v>
      </c>
      <c r="B29" s="9">
        <v>45285</v>
      </c>
      <c r="C29" s="4">
        <f>+RDS!B30+RDS!O30+RDS!AB30+RDS!AO30+RDS!CB30+RDS!DO30+RDS!EB30</f>
        <v>487</v>
      </c>
      <c r="D29" s="4">
        <f t="shared" si="4"/>
        <v>11286</v>
      </c>
      <c r="E29" s="15"/>
      <c r="F29" s="4">
        <f>+RDS!E30+RDS!R30+RDS!AE30+RDS!AR30+RDS!CE30+RDS!DR30+RDS!EE30</f>
        <v>23755478</v>
      </c>
      <c r="G29" s="4">
        <f t="shared" si="5"/>
        <v>506414685</v>
      </c>
      <c r="H29" s="42"/>
      <c r="I29" s="4">
        <f>+RDS!H30+RDS!U30+RDS!AH30+RDS!AU30+RDS!CH30+RDS!DU30+RDS!EH30</f>
        <v>521</v>
      </c>
      <c r="J29" s="4">
        <f t="shared" si="6"/>
        <v>12406</v>
      </c>
      <c r="K29" s="42"/>
      <c r="L29" s="4">
        <f t="shared" si="0"/>
        <v>45595.927063339732</v>
      </c>
      <c r="M29" s="15"/>
      <c r="N29" s="4">
        <f>+RDS!M30+RDS!Z30+RDS!AM30+RDS!AZ30+RDS!CM30+RDS!DZ30+RDS!EM30</f>
        <v>22323</v>
      </c>
      <c r="O29" s="33">
        <f t="shared" si="1"/>
        <v>2.1816064149083905E-2</v>
      </c>
      <c r="R29" s="9">
        <v>45285</v>
      </c>
      <c r="S29" s="4">
        <f>+RDS!BB30+RDS!BO30+RDS!CO30+RDS!DB30</f>
        <v>131</v>
      </c>
      <c r="T29" s="4">
        <f t="shared" si="7"/>
        <v>3146</v>
      </c>
      <c r="U29" s="15"/>
      <c r="V29" s="4">
        <f>+RDS!BE30+RDS!BR30+RDS!CR30+RDS!DE30</f>
        <v>5643008</v>
      </c>
      <c r="W29" s="4">
        <f t="shared" si="8"/>
        <v>135522282</v>
      </c>
      <c r="X29" s="42"/>
      <c r="Y29" s="4">
        <f>+RDS!BH30+RDS!BU30+RDS!CU30+RDS!DH30</f>
        <v>156</v>
      </c>
      <c r="Z29" s="4">
        <f t="shared" si="9"/>
        <v>3499</v>
      </c>
      <c r="AA29" s="42"/>
      <c r="AB29" s="4">
        <f t="shared" si="2"/>
        <v>36173.128205128203</v>
      </c>
      <c r="AC29" s="15"/>
      <c r="AD29" s="4">
        <f>+RDS!BM30+RDS!BZ30+RDS!CZ30+RDS!DM30</f>
        <v>5801</v>
      </c>
      <c r="AE29" s="33">
        <f t="shared" si="3"/>
        <v>2.2582313394242371E-2</v>
      </c>
    </row>
    <row r="30" spans="1:31" x14ac:dyDescent="0.3">
      <c r="A30" s="59">
        <v>26</v>
      </c>
      <c r="B30" s="9">
        <v>45286</v>
      </c>
      <c r="C30" s="4">
        <f>+RDS!B31+RDS!O31+RDS!AB31+RDS!AO31+RDS!CB31+RDS!DO31+RDS!EB31</f>
        <v>568</v>
      </c>
      <c r="D30" s="4">
        <f t="shared" si="4"/>
        <v>11854</v>
      </c>
      <c r="E30" s="15"/>
      <c r="F30" s="4">
        <f>+RDS!E31+RDS!R31+RDS!AE31+RDS!AR31+RDS!CE31+RDS!DR31+RDS!EE31</f>
        <v>25811467</v>
      </c>
      <c r="G30" s="4">
        <f t="shared" si="5"/>
        <v>532226152</v>
      </c>
      <c r="H30" s="42"/>
      <c r="I30" s="4">
        <f>+RDS!H31+RDS!U31+RDS!AH31+RDS!AU31+RDS!CH31+RDS!DU31+RDS!EH31</f>
        <v>616</v>
      </c>
      <c r="J30" s="4">
        <f t="shared" si="6"/>
        <v>13022</v>
      </c>
      <c r="K30" s="42"/>
      <c r="L30" s="4">
        <f t="shared" si="0"/>
        <v>41901.732142857145</v>
      </c>
      <c r="M30" s="15"/>
      <c r="N30" s="4">
        <f>+RDS!M31+RDS!Z31+RDS!AM31+RDS!AZ31+RDS!CM31+RDS!DZ31+RDS!EM31</f>
        <v>23424</v>
      </c>
      <c r="O30" s="33">
        <f t="shared" si="1"/>
        <v>2.424863387978142E-2</v>
      </c>
      <c r="R30" s="9">
        <v>45286</v>
      </c>
      <c r="S30" s="4">
        <f>+RDS!BB31+RDS!BO31+RDS!CO31+RDS!DB31</f>
        <v>124</v>
      </c>
      <c r="T30" s="4">
        <f t="shared" si="7"/>
        <v>3270</v>
      </c>
      <c r="U30" s="15"/>
      <c r="V30" s="4">
        <f>+RDS!BE31+RDS!BR31+RDS!CR31+RDS!DE31</f>
        <v>5480971</v>
      </c>
      <c r="W30" s="4">
        <f t="shared" si="8"/>
        <v>141003253</v>
      </c>
      <c r="X30" s="42"/>
      <c r="Y30" s="4">
        <f>+RDS!BH31+RDS!BU31+RDS!CU31+RDS!DH31</f>
        <v>141</v>
      </c>
      <c r="Z30" s="4">
        <f t="shared" si="9"/>
        <v>3640</v>
      </c>
      <c r="AA30" s="42"/>
      <c r="AB30" s="4">
        <f t="shared" si="2"/>
        <v>38872.134751773046</v>
      </c>
      <c r="AC30" s="15"/>
      <c r="AD30" s="4">
        <f>+RDS!BM31+RDS!BZ31+RDS!CZ31+RDS!DM31</f>
        <v>6402</v>
      </c>
      <c r="AE30" s="33">
        <f t="shared" si="3"/>
        <v>1.9368947203998749E-2</v>
      </c>
    </row>
    <row r="31" spans="1:31" x14ac:dyDescent="0.3">
      <c r="A31" s="59">
        <v>27</v>
      </c>
      <c r="B31" s="9">
        <v>45287</v>
      </c>
      <c r="C31" s="4">
        <f>+RDS!B32+RDS!O32+RDS!AB32+RDS!AO32+RDS!CB32+RDS!DO32+RDS!EB32</f>
        <v>458</v>
      </c>
      <c r="D31" s="4">
        <f t="shared" si="4"/>
        <v>12312</v>
      </c>
      <c r="E31" s="15"/>
      <c r="F31" s="4">
        <f>+RDS!E32+RDS!R32+RDS!AE32+RDS!AR32+RDS!CE32+RDS!DR32+RDS!EE32</f>
        <v>22317018</v>
      </c>
      <c r="G31" s="4">
        <f t="shared" si="5"/>
        <v>554543170</v>
      </c>
      <c r="H31" s="42"/>
      <c r="I31" s="4">
        <f>+RDS!H32+RDS!U32+RDS!AH32+RDS!AU32+RDS!CH32+RDS!DU32+RDS!EH32</f>
        <v>507</v>
      </c>
      <c r="J31" s="4">
        <f t="shared" si="6"/>
        <v>13529</v>
      </c>
      <c r="K31" s="42"/>
      <c r="L31" s="4">
        <f t="shared" si="0"/>
        <v>44017.786982248523</v>
      </c>
      <c r="M31" s="15"/>
      <c r="N31" s="4">
        <f>+RDS!M32+RDS!Z32+RDS!AM32+RDS!AZ32+RDS!CM32+RDS!DZ32+RDS!EM32</f>
        <v>22899</v>
      </c>
      <c r="O31" s="33">
        <f t="shared" si="1"/>
        <v>2.0000873400585178E-2</v>
      </c>
      <c r="R31" s="9">
        <v>45287</v>
      </c>
      <c r="S31" s="4">
        <f>+RDS!BB32+RDS!BO32+RDS!CO32+RDS!DB32</f>
        <v>146</v>
      </c>
      <c r="T31" s="4">
        <f t="shared" si="7"/>
        <v>3416</v>
      </c>
      <c r="U31" s="15"/>
      <c r="V31" s="4">
        <f>+RDS!BE32+RDS!BR32+RDS!CR32+RDS!DE32</f>
        <v>5719189</v>
      </c>
      <c r="W31" s="4">
        <f t="shared" si="8"/>
        <v>146722442</v>
      </c>
      <c r="X31" s="42"/>
      <c r="Y31" s="4">
        <f>+RDS!BH32+RDS!BU32+RDS!CU32+RDS!DH32</f>
        <v>161</v>
      </c>
      <c r="Z31" s="4">
        <f t="shared" si="9"/>
        <v>3801</v>
      </c>
      <c r="AA31" s="42"/>
      <c r="AB31" s="4">
        <f t="shared" si="2"/>
        <v>35522.913043478264</v>
      </c>
      <c r="AC31" s="15"/>
      <c r="AD31" s="4">
        <f>+RDS!BM32+RDS!BZ32+RDS!CZ32+RDS!DM32</f>
        <v>6126</v>
      </c>
      <c r="AE31" s="33">
        <f t="shared" si="3"/>
        <v>2.3832843617368593E-2</v>
      </c>
    </row>
    <row r="32" spans="1:31" x14ac:dyDescent="0.3">
      <c r="A32" s="59">
        <v>28</v>
      </c>
      <c r="B32" s="9">
        <v>45288</v>
      </c>
      <c r="C32" s="4">
        <f>+RDS!B33+RDS!O33+RDS!AB33+RDS!AO33+RDS!CB33+RDS!DO33+RDS!EB33</f>
        <v>485</v>
      </c>
      <c r="D32" s="4">
        <f t="shared" si="4"/>
        <v>12797</v>
      </c>
      <c r="E32" s="15"/>
      <c r="F32" s="4">
        <f>+RDS!E33+RDS!R33+RDS!AE33+RDS!AR33+RDS!CE33+RDS!DR33+RDS!EE33</f>
        <v>21619739</v>
      </c>
      <c r="G32" s="4">
        <f t="shared" si="5"/>
        <v>576162909</v>
      </c>
      <c r="H32" s="42"/>
      <c r="I32" s="4">
        <f>+RDS!H33+RDS!U33+RDS!AH33+RDS!AU33+RDS!CH33+RDS!DU33+RDS!EH33</f>
        <v>540</v>
      </c>
      <c r="J32" s="4">
        <f t="shared" si="6"/>
        <v>14069</v>
      </c>
      <c r="K32" s="42"/>
      <c r="L32" s="4">
        <f t="shared" si="0"/>
        <v>40036.553703703707</v>
      </c>
      <c r="M32" s="15"/>
      <c r="N32" s="4">
        <f>+RDS!M33+RDS!Z33+RDS!AM33+RDS!AZ33+RDS!CM33+RDS!DZ33+RDS!EM33</f>
        <v>21267</v>
      </c>
      <c r="O32" s="33">
        <f t="shared" si="1"/>
        <v>2.280528518361781E-2</v>
      </c>
      <c r="R32" s="9">
        <v>45288</v>
      </c>
      <c r="S32" s="4">
        <f>+RDS!BB33+RDS!BO33+RDS!CO33+RDS!DB33</f>
        <v>127</v>
      </c>
      <c r="T32" s="4">
        <f t="shared" si="7"/>
        <v>3543</v>
      </c>
      <c r="U32" s="15"/>
      <c r="V32" s="4">
        <f>+RDS!BE33+RDS!BR33+RDS!CR33+RDS!DE33</f>
        <v>5098918</v>
      </c>
      <c r="W32" s="4">
        <f t="shared" si="8"/>
        <v>151821360</v>
      </c>
      <c r="X32" s="42"/>
      <c r="Y32" s="4">
        <f>+RDS!BH33+RDS!BU33+RDS!CU33+RDS!DH33</f>
        <v>131</v>
      </c>
      <c r="Z32" s="4">
        <f t="shared" si="9"/>
        <v>3932</v>
      </c>
      <c r="AA32" s="42"/>
      <c r="AB32" s="4">
        <f t="shared" si="2"/>
        <v>38923.038167938932</v>
      </c>
      <c r="AC32" s="15"/>
      <c r="AD32" s="4">
        <f>+RDS!BM33+RDS!BZ33+RDS!CZ33+RDS!DM33</f>
        <v>5679</v>
      </c>
      <c r="AE32" s="33">
        <f t="shared" si="3"/>
        <v>2.2363092093678465E-2</v>
      </c>
    </row>
    <row r="33" spans="1:31" x14ac:dyDescent="0.3">
      <c r="A33" s="59">
        <v>29</v>
      </c>
      <c r="B33" s="9">
        <v>45289</v>
      </c>
      <c r="C33" s="4">
        <f>+RDS!B34+RDS!O34+RDS!AB34+RDS!AO34+RDS!CB34+RDS!DO34+RDS!EB34</f>
        <v>288</v>
      </c>
      <c r="D33" s="4">
        <f t="shared" si="4"/>
        <v>13085</v>
      </c>
      <c r="E33" s="15"/>
      <c r="F33" s="4">
        <f>+RDS!E34+RDS!R34+RDS!AE34+RDS!AR34+RDS!CE34+RDS!DR34+RDS!EE34</f>
        <v>11373717</v>
      </c>
      <c r="G33" s="4">
        <f t="shared" si="5"/>
        <v>587536626</v>
      </c>
      <c r="H33" s="42"/>
      <c r="I33" s="4">
        <f>+RDS!H34+RDS!U34+RDS!AH34+RDS!AU34+RDS!CH34+RDS!DU34+RDS!EH34</f>
        <v>315</v>
      </c>
      <c r="J33" s="4">
        <f t="shared" si="6"/>
        <v>14384</v>
      </c>
      <c r="K33" s="42"/>
      <c r="L33" s="4">
        <f t="shared" si="0"/>
        <v>36107.038095238095</v>
      </c>
      <c r="M33" s="15"/>
      <c r="N33" s="4">
        <f>+RDS!M34+RDS!Z34+RDS!AM34+RDS!AZ34+RDS!CM34+RDS!DZ34+RDS!EM34</f>
        <v>16746</v>
      </c>
      <c r="O33" s="33">
        <f t="shared" si="1"/>
        <v>1.7198136868505912E-2</v>
      </c>
      <c r="R33" s="9">
        <v>45289</v>
      </c>
      <c r="S33" s="4">
        <f>+RDS!BB34+RDS!BO34+RDS!CO34+RDS!DB34</f>
        <v>100</v>
      </c>
      <c r="T33" s="4">
        <f t="shared" si="7"/>
        <v>3643</v>
      </c>
      <c r="U33" s="15"/>
      <c r="V33" s="4">
        <f>+RDS!BE34+RDS!BR34+RDS!CR34+RDS!DE34</f>
        <v>3407552</v>
      </c>
      <c r="W33" s="4">
        <f t="shared" si="8"/>
        <v>155228912</v>
      </c>
      <c r="X33" s="42"/>
      <c r="Y33" s="4">
        <f>+RDS!BH34+RDS!BU34+RDS!CU34+RDS!DH34</f>
        <v>107</v>
      </c>
      <c r="Z33" s="4">
        <f t="shared" si="9"/>
        <v>4039</v>
      </c>
      <c r="AA33" s="42"/>
      <c r="AB33" s="4">
        <f t="shared" si="2"/>
        <v>31846.280373831774</v>
      </c>
      <c r="AC33" s="15"/>
      <c r="AD33" s="4">
        <f>+RDS!BM34+RDS!BZ34+RDS!CZ34+RDS!DM34</f>
        <v>4658</v>
      </c>
      <c r="AE33" s="33">
        <f t="shared" si="3"/>
        <v>2.1468441391155002E-2</v>
      </c>
    </row>
    <row r="34" spans="1:31" x14ac:dyDescent="0.3">
      <c r="A34" s="59">
        <v>30</v>
      </c>
      <c r="B34" s="9">
        <v>45290</v>
      </c>
      <c r="C34" s="4" t="e">
        <f>+RDS!#REF!+RDS!#REF!+RDS!#REF!+RDS!#REF!+RDS!#REF!+RDS!#REF!+RDS!#REF!</f>
        <v>#REF!</v>
      </c>
      <c r="D34" s="4" t="e">
        <f t="shared" si="4"/>
        <v>#REF!</v>
      </c>
      <c r="E34" s="15"/>
      <c r="F34" s="4" t="e">
        <f>+RDS!#REF!+RDS!#REF!+RDS!#REF!+RDS!#REF!+RDS!#REF!+RDS!#REF!+RDS!#REF!</f>
        <v>#REF!</v>
      </c>
      <c r="G34" s="4" t="e">
        <f t="shared" si="5"/>
        <v>#REF!</v>
      </c>
      <c r="H34" s="42"/>
      <c r="I34" s="4" t="e">
        <f>+RDS!#REF!+RDS!#REF!+RDS!#REF!+RDS!#REF!+RDS!#REF!+RDS!#REF!+RDS!#REF!</f>
        <v>#REF!</v>
      </c>
      <c r="J34" s="4" t="e">
        <f t="shared" si="6"/>
        <v>#REF!</v>
      </c>
      <c r="K34" s="42"/>
      <c r="L34" s="4" t="e">
        <f t="shared" si="0"/>
        <v>#REF!</v>
      </c>
      <c r="M34" s="15"/>
      <c r="N34" s="4" t="e">
        <f>+RDS!#REF!+RDS!#REF!+RDS!#REF!+RDS!#REF!+RDS!#REF!+RDS!#REF!+RDS!#REF!</f>
        <v>#REF!</v>
      </c>
      <c r="O34" s="33" t="e">
        <f t="shared" si="1"/>
        <v>#REF!</v>
      </c>
      <c r="R34" s="9">
        <v>45290</v>
      </c>
      <c r="S34" s="4" t="e">
        <f>+RDS!#REF!+RDS!#REF!+RDS!#REF!+RDS!#REF!</f>
        <v>#REF!</v>
      </c>
      <c r="T34" s="4" t="e">
        <f t="shared" si="7"/>
        <v>#REF!</v>
      </c>
      <c r="U34" s="15"/>
      <c r="V34" s="4" t="e">
        <f>+RDS!#REF!+RDS!#REF!+RDS!#REF!+RDS!#REF!</f>
        <v>#REF!</v>
      </c>
      <c r="W34" s="4" t="e">
        <f t="shared" si="8"/>
        <v>#REF!</v>
      </c>
      <c r="X34" s="42"/>
      <c r="Y34" s="4" t="e">
        <f>+RDS!#REF!+RDS!#REF!+RDS!#REF!+RDS!#REF!</f>
        <v>#REF!</v>
      </c>
      <c r="Z34" s="4" t="e">
        <f t="shared" si="9"/>
        <v>#REF!</v>
      </c>
      <c r="AA34" s="42"/>
      <c r="AB34" s="4" t="e">
        <f t="shared" si="2"/>
        <v>#REF!</v>
      </c>
      <c r="AC34" s="15"/>
      <c r="AD34" s="4" t="e">
        <f>+RDS!#REF!+RDS!#REF!+RDS!#REF!+RDS!#REF!</f>
        <v>#REF!</v>
      </c>
      <c r="AE34" s="33" t="e">
        <f t="shared" si="3"/>
        <v>#REF!</v>
      </c>
    </row>
    <row r="35" spans="1:31" x14ac:dyDescent="0.3">
      <c r="A35" s="59"/>
      <c r="B35" s="9">
        <v>45291</v>
      </c>
      <c r="C35" s="4" t="e">
        <f>+RDS!#REF!+RDS!#REF!+RDS!#REF!+RDS!#REF!+RDS!#REF!+RDS!#REF!+RDS!#REF!</f>
        <v>#REF!</v>
      </c>
      <c r="D35" s="4" t="e">
        <f t="shared" ref="D35" si="10">+C35+D34</f>
        <v>#REF!</v>
      </c>
      <c r="E35" s="15"/>
      <c r="F35" s="4" t="e">
        <f>+RDS!#REF!+RDS!#REF!+RDS!#REF!+RDS!#REF!+RDS!#REF!+RDS!#REF!+RDS!#REF!</f>
        <v>#REF!</v>
      </c>
      <c r="G35" s="4" t="e">
        <f t="shared" ref="G35" si="11">+F35+G34</f>
        <v>#REF!</v>
      </c>
      <c r="H35" s="42"/>
      <c r="I35" s="4" t="e">
        <f>+RDS!#REF!+RDS!#REF!+RDS!#REF!+RDS!#REF!+RDS!#REF!+RDS!#REF!+RDS!#REF!</f>
        <v>#REF!</v>
      </c>
      <c r="J35" s="4" t="e">
        <f t="shared" ref="J35" si="12">+J34+I35</f>
        <v>#REF!</v>
      </c>
      <c r="K35" s="42"/>
      <c r="L35" s="4" t="e">
        <f t="shared" ref="L35" si="13">+F35/I35</f>
        <v>#REF!</v>
      </c>
      <c r="M35" s="15"/>
      <c r="N35" s="4" t="e">
        <f>+RDS!#REF!+RDS!#REF!+RDS!#REF!+RDS!#REF!+RDS!#REF!+RDS!#REF!+RDS!#REF!</f>
        <v>#REF!</v>
      </c>
      <c r="O35" s="33" t="e">
        <f t="shared" ref="O35" si="14">+C35/N35</f>
        <v>#REF!</v>
      </c>
      <c r="R35" s="9">
        <v>45291</v>
      </c>
      <c r="S35" s="4" t="e">
        <f>+RDS!#REF!+RDS!#REF!+RDS!#REF!+RDS!#REF!</f>
        <v>#REF!</v>
      </c>
      <c r="T35" s="4" t="e">
        <f t="shared" ref="T35" si="15">+S35+T34</f>
        <v>#REF!</v>
      </c>
      <c r="U35" s="15"/>
      <c r="V35" s="4" t="e">
        <f>+RDS!#REF!+RDS!#REF!+RDS!#REF!+RDS!#REF!</f>
        <v>#REF!</v>
      </c>
      <c r="W35" s="4" t="e">
        <f t="shared" ref="W35" si="16">+V35+W34</f>
        <v>#REF!</v>
      </c>
      <c r="X35" s="42"/>
      <c r="Y35" s="4" t="e">
        <f>+RDS!#REF!+RDS!#REF!+RDS!#REF!+RDS!#REF!</f>
        <v>#REF!</v>
      </c>
      <c r="Z35" s="4" t="e">
        <f t="shared" ref="Z35" si="17">+Z34+Y35</f>
        <v>#REF!</v>
      </c>
      <c r="AA35" s="42"/>
      <c r="AB35" s="4" t="e">
        <f t="shared" ref="AB35" si="18">+V35/Y35</f>
        <v>#REF!</v>
      </c>
      <c r="AC35" s="15"/>
      <c r="AD35" s="4" t="e">
        <f>+RDS!#REF!+RDS!#REF!+RDS!#REF!+RDS!#REF!</f>
        <v>#REF!</v>
      </c>
      <c r="AE35" s="33" t="e">
        <f t="shared" ref="AE35" si="19">+S35/AD35</f>
        <v>#REF!</v>
      </c>
    </row>
    <row r="36" spans="1:31" x14ac:dyDescent="0.3">
      <c r="B36" s="53" t="s">
        <v>22</v>
      </c>
      <c r="C36" s="10" t="e">
        <f>SUM(C5:C35)</f>
        <v>#REF!</v>
      </c>
      <c r="D36" s="10" t="e">
        <f>SUM(D5:D35)</f>
        <v>#REF!</v>
      </c>
      <c r="E36" s="10">
        <f t="shared" ref="E36:K36" si="20">SUM(E5:E34)</f>
        <v>0</v>
      </c>
      <c r="F36" s="10" t="e">
        <f>SUM(F5:F35)</f>
        <v>#REF!</v>
      </c>
      <c r="G36" s="10" t="e">
        <f>SUM(G5:G35)</f>
        <v>#REF!</v>
      </c>
      <c r="H36" s="10">
        <f t="shared" si="20"/>
        <v>0</v>
      </c>
      <c r="I36" s="10" t="e">
        <f>SUM(I5:I35)</f>
        <v>#REF!</v>
      </c>
      <c r="J36" s="10" t="e">
        <f>SUM(J5:J35)</f>
        <v>#REF!</v>
      </c>
      <c r="K36" s="10">
        <f t="shared" si="20"/>
        <v>0</v>
      </c>
      <c r="L36" s="40" t="e">
        <f>+F36/I36</f>
        <v>#REF!</v>
      </c>
      <c r="M36" s="36"/>
      <c r="N36" s="10" t="e">
        <f>SUM(N5:N35)</f>
        <v>#REF!</v>
      </c>
      <c r="O36" s="10"/>
      <c r="R36" s="53" t="s">
        <v>22</v>
      </c>
      <c r="S36" s="10" t="e">
        <f>SUM(S5:S35)</f>
        <v>#REF!</v>
      </c>
      <c r="T36" s="10" t="e">
        <f>SUM(T5:T35)</f>
        <v>#REF!</v>
      </c>
      <c r="U36" s="10">
        <f t="shared" ref="U36:X36" si="21">SUM(U5:U34)</f>
        <v>0</v>
      </c>
      <c r="V36" s="10" t="e">
        <f>SUM(V5:V35)</f>
        <v>#REF!</v>
      </c>
      <c r="W36" s="10" t="e">
        <f>SUM(W5:W35)</f>
        <v>#REF!</v>
      </c>
      <c r="X36" s="10">
        <f t="shared" si="21"/>
        <v>0</v>
      </c>
      <c r="Y36" s="10" t="e">
        <f>SUM(Y5:Y35)</f>
        <v>#REF!</v>
      </c>
      <c r="Z36" s="10" t="e">
        <f>SUM(Z5:Z35)</f>
        <v>#REF!</v>
      </c>
      <c r="AA36" s="10"/>
      <c r="AB36" s="40" t="e">
        <f>+V36/Y36</f>
        <v>#REF!</v>
      </c>
      <c r="AC36" s="36"/>
      <c r="AD36" s="10" t="e">
        <f>SUM(AD5:AD35)</f>
        <v>#REF!</v>
      </c>
      <c r="AE36" s="10"/>
    </row>
    <row r="39" spans="1:31" ht="21" x14ac:dyDescent="0.4">
      <c r="B39" s="268" t="s">
        <v>41</v>
      </c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R39" s="270" t="s">
        <v>43</v>
      </c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</row>
    <row r="40" spans="1:31" ht="43.2" x14ac:dyDescent="0.3">
      <c r="B40" s="6" t="s">
        <v>14</v>
      </c>
      <c r="C40" s="7" t="s">
        <v>0</v>
      </c>
      <c r="D40" s="7" t="s">
        <v>20</v>
      </c>
      <c r="E40" s="6" t="s">
        <v>30</v>
      </c>
      <c r="F40" s="7" t="s">
        <v>1</v>
      </c>
      <c r="G40" s="7" t="s">
        <v>2</v>
      </c>
      <c r="H40" s="7" t="s">
        <v>30</v>
      </c>
      <c r="I40" s="7" t="s">
        <v>17</v>
      </c>
      <c r="J40" s="7" t="s">
        <v>19</v>
      </c>
      <c r="K40" s="7" t="s">
        <v>30</v>
      </c>
      <c r="L40" s="7" t="s">
        <v>15</v>
      </c>
      <c r="M40" s="7" t="s">
        <v>30</v>
      </c>
      <c r="N40" s="7" t="s">
        <v>27</v>
      </c>
      <c r="O40" s="7" t="s">
        <v>28</v>
      </c>
      <c r="R40" s="6" t="s">
        <v>14</v>
      </c>
      <c r="S40" s="7" t="s">
        <v>0</v>
      </c>
      <c r="T40" s="7" t="s">
        <v>20</v>
      </c>
      <c r="U40" s="6" t="s">
        <v>30</v>
      </c>
      <c r="V40" s="7" t="s">
        <v>1</v>
      </c>
      <c r="W40" s="7" t="s">
        <v>2</v>
      </c>
      <c r="X40" s="7" t="s">
        <v>30</v>
      </c>
      <c r="Y40" s="7" t="s">
        <v>17</v>
      </c>
      <c r="Z40" s="7" t="s">
        <v>19</v>
      </c>
      <c r="AA40" s="7" t="s">
        <v>30</v>
      </c>
      <c r="AB40" s="7" t="s">
        <v>15</v>
      </c>
      <c r="AC40" s="7" t="s">
        <v>30</v>
      </c>
      <c r="AD40" s="7" t="s">
        <v>27</v>
      </c>
      <c r="AE40" s="7" t="s">
        <v>28</v>
      </c>
    </row>
    <row r="41" spans="1:31" x14ac:dyDescent="0.3">
      <c r="B41" s="9">
        <v>45627</v>
      </c>
      <c r="C41" s="4">
        <f>+RDS!B43+RDS!O43+RDS!AB43+RDS!AO43+RDS!CB43+RDS!DO43+RDS!EB43</f>
        <v>281</v>
      </c>
      <c r="D41" s="4">
        <f>+C41</f>
        <v>281</v>
      </c>
      <c r="E41" s="15">
        <f t="shared" ref="E41:E71" si="22">+D41/D5-1</f>
        <v>-9.3548387096774155E-2</v>
      </c>
      <c r="F41" s="4">
        <f>+RDS!E43+RDS!R43+RDS!AE43+RDS!AR43+RDS!CE43+RDS!DR43+RDS!EE43</f>
        <v>12019455</v>
      </c>
      <c r="G41" s="4">
        <f>+F41</f>
        <v>12019455</v>
      </c>
      <c r="H41" s="42">
        <f t="shared" ref="H41:H71" si="23">+G41/G5-1</f>
        <v>-3.5592348065207835E-2</v>
      </c>
      <c r="I41" s="4">
        <f>+RDS!H43+RDS!U43+RDS!AH43+RDS!AU43+RDS!CH43+RDS!DU43+RDS!EH43</f>
        <v>288</v>
      </c>
      <c r="J41" s="4">
        <f>+RDS!I43+RDS!V43+RDS!AI43+RDS!AV43+RDS!CI43+RDS!DV43+RDS!EI43</f>
        <v>288</v>
      </c>
      <c r="K41" s="42">
        <f t="shared" ref="K41:K71" si="24">+J41/J5-1</f>
        <v>-0.13772455089820357</v>
      </c>
      <c r="L41" s="4">
        <f>+F41/I41</f>
        <v>41734.21875</v>
      </c>
      <c r="M41" s="15">
        <f t="shared" ref="M41:M71" si="25">+L41/L5-1</f>
        <v>0.11844498522993252</v>
      </c>
      <c r="N41" s="4">
        <f>+RDS!M43+RDS!Z43+RDS!AM43+RDS!AZ43+RDS!CM43+RDS!DZ43+RDS!EM43</f>
        <v>14177</v>
      </c>
      <c r="O41" s="33">
        <f>+C41/N41</f>
        <v>1.9820836566269311E-2</v>
      </c>
      <c r="R41" s="9">
        <v>45627</v>
      </c>
      <c r="S41" s="4">
        <f>+RDS!BB43+RDS!BO43+RDS!CO43+RDS!DB43</f>
        <v>89</v>
      </c>
      <c r="T41" s="4">
        <f>+S41</f>
        <v>89</v>
      </c>
      <c r="U41" s="15">
        <f t="shared" ref="U41:U71" si="26">+T41/T5-1</f>
        <v>4.705882352941182E-2</v>
      </c>
      <c r="V41" s="4">
        <f>+RDS!BE43+RDS!BR43+RDS!CR43+RDS!DE43</f>
        <v>4920592</v>
      </c>
      <c r="W41" s="4">
        <f>+V41</f>
        <v>4920592</v>
      </c>
      <c r="X41" s="42">
        <f t="shared" ref="X41:X71" si="27">+W41/W5-1</f>
        <v>0.6580400550456984</v>
      </c>
      <c r="Y41" s="4">
        <f>+RDS!BH43+RDS!BU43+RDS!CU43+RDS!DH43</f>
        <v>96</v>
      </c>
      <c r="Z41" s="4">
        <f>+RDS!BI43+RDS!BV43+RDS!CV43+RDS!DI43</f>
        <v>96</v>
      </c>
      <c r="AA41" s="42">
        <f t="shared" ref="AA41:AA71" si="28">+Z41/Z5-1</f>
        <v>0</v>
      </c>
      <c r="AB41" s="4">
        <f>+V41/Y41</f>
        <v>51256.166666666664</v>
      </c>
      <c r="AC41" s="15">
        <f t="shared" ref="AC41:AC71" si="29">+AB41/AB5-1</f>
        <v>0.6580400550456984</v>
      </c>
      <c r="AD41" s="4">
        <f>+RDS!BM43+RDS!BZ43+RDS!CZ43+RDS!DM43</f>
        <v>4570</v>
      </c>
      <c r="AE41" s="33">
        <f>+S41/AD41</f>
        <v>1.9474835886214441E-2</v>
      </c>
    </row>
    <row r="42" spans="1:31" x14ac:dyDescent="0.3">
      <c r="B42" s="9">
        <v>45628</v>
      </c>
      <c r="C42" s="4">
        <f>+RDS!B44+RDS!O44+RDS!AB44+RDS!AO44+RDS!CB44+RDS!DO44+RDS!EB44</f>
        <v>691</v>
      </c>
      <c r="D42" s="4">
        <f>+C42+D41</f>
        <v>972</v>
      </c>
      <c r="E42" s="15">
        <f t="shared" si="22"/>
        <v>0.60396039603960405</v>
      </c>
      <c r="F42" s="4">
        <f>+RDS!E44+RDS!R44+RDS!AE44+RDS!AR44+RDS!CE44+RDS!DR44+RDS!EE44</f>
        <v>34341858</v>
      </c>
      <c r="G42" s="4">
        <f>+F42+G41</f>
        <v>46361313</v>
      </c>
      <c r="H42" s="42">
        <f t="shared" si="23"/>
        <v>0.89770959569983644</v>
      </c>
      <c r="I42" s="4">
        <f>+RDS!H44+RDS!U44+RDS!AH44+RDS!AU44+RDS!CH44+RDS!DU44+RDS!EH44</f>
        <v>732</v>
      </c>
      <c r="J42" s="4">
        <f>+J41+I42</f>
        <v>1020</v>
      </c>
      <c r="K42" s="42">
        <f t="shared" si="24"/>
        <v>0.55963302752293576</v>
      </c>
      <c r="L42" s="4">
        <f t="shared" ref="L42:L70" si="30">+F42/I42</f>
        <v>46915.106557377047</v>
      </c>
      <c r="M42" s="15">
        <f t="shared" si="25"/>
        <v>0.25450926806732288</v>
      </c>
      <c r="N42" s="4">
        <f>+RDS!M44+RDS!Z44+RDS!AM44+RDS!AZ44+RDS!CM44+RDS!DZ44+RDS!EM44</f>
        <v>22570</v>
      </c>
      <c r="O42" s="33">
        <f t="shared" ref="O42:O70" si="31">+C42/N42</f>
        <v>3.0615861763402748E-2</v>
      </c>
      <c r="R42" s="9">
        <v>45628</v>
      </c>
      <c r="S42" s="4">
        <f>+RDS!BB44+RDS!BO44+RDS!CO44+RDS!DB44</f>
        <v>211</v>
      </c>
      <c r="T42" s="4">
        <f>+S42+T41</f>
        <v>300</v>
      </c>
      <c r="U42" s="15">
        <f t="shared" si="26"/>
        <v>0.64835164835164827</v>
      </c>
      <c r="V42" s="4">
        <f>+RDS!BE44+RDS!BR44+RDS!CR44+RDS!DE44</f>
        <v>9749326</v>
      </c>
      <c r="W42" s="4">
        <f>+V42+W41</f>
        <v>14669918</v>
      </c>
      <c r="X42" s="42">
        <f t="shared" si="27"/>
        <v>1.3963539279351744</v>
      </c>
      <c r="Y42" s="4">
        <f>+RDS!BH44+RDS!BU44+RDS!CU44+RDS!DH44</f>
        <v>221</v>
      </c>
      <c r="Z42" s="4">
        <f>+Z41+Y42</f>
        <v>317</v>
      </c>
      <c r="AA42" s="42">
        <f t="shared" si="28"/>
        <v>0.56930693069306937</v>
      </c>
      <c r="AB42" s="4">
        <f t="shared" ref="AB42:AB70" si="32">+V42/Y42</f>
        <v>44114.597285067874</v>
      </c>
      <c r="AC42" s="15">
        <f t="shared" si="29"/>
        <v>0.48258502947549808</v>
      </c>
      <c r="AD42" s="4">
        <f>+RDS!BM44+RDS!BZ44+RDS!CZ44+RDS!DM44</f>
        <v>7042</v>
      </c>
      <c r="AE42" s="33">
        <f t="shared" ref="AE42:AE70" si="33">+S42/AD42</f>
        <v>2.9963078670832151E-2</v>
      </c>
    </row>
    <row r="43" spans="1:31" x14ac:dyDescent="0.3">
      <c r="B43" s="9">
        <v>45629</v>
      </c>
      <c r="C43" s="4">
        <f>+RDS!B45+RDS!O45+RDS!AB45+RDS!AO45+RDS!CB45+RDS!DO45+RDS!EB45</f>
        <v>720</v>
      </c>
      <c r="D43" s="4">
        <f t="shared" ref="D43:D70" si="34">+C43+D42</f>
        <v>1692</v>
      </c>
      <c r="E43" s="15">
        <f t="shared" si="22"/>
        <v>0.18903724525650034</v>
      </c>
      <c r="F43" s="4">
        <f>+RDS!E45+RDS!R45+RDS!AE45+RDS!AR45+RDS!CE45+RDS!DR45+RDS!EE45</f>
        <v>37569508</v>
      </c>
      <c r="G43" s="4">
        <f t="shared" ref="G43:G70" si="35">+F43+G42</f>
        <v>83930821</v>
      </c>
      <c r="H43" s="42">
        <f t="shared" si="23"/>
        <v>0.36949778887745999</v>
      </c>
      <c r="I43" s="4">
        <f>+RDS!H45+RDS!U45+RDS!AH45+RDS!AU45+RDS!CH45+RDS!DU45+RDS!EH45</f>
        <v>755</v>
      </c>
      <c r="J43" s="4">
        <f t="shared" ref="J43:J70" si="36">+J42+I43</f>
        <v>1775</v>
      </c>
      <c r="K43" s="42">
        <f t="shared" si="24"/>
        <v>0.13418530351437696</v>
      </c>
      <c r="L43" s="4">
        <f t="shared" si="30"/>
        <v>49760.937748344368</v>
      </c>
      <c r="M43" s="15">
        <f t="shared" si="25"/>
        <v>0.22999201612574849</v>
      </c>
      <c r="N43" s="4">
        <f>+RDS!M45+RDS!Z45+RDS!AM45+RDS!AZ45+RDS!CM45+RDS!DZ45+RDS!EM45</f>
        <v>21268</v>
      </c>
      <c r="O43" s="33">
        <f t="shared" si="31"/>
        <v>3.3853676885461724E-2</v>
      </c>
      <c r="R43" s="9">
        <v>45629</v>
      </c>
      <c r="S43" s="4">
        <f>+RDS!BB45+RDS!BO45+RDS!CO45+RDS!DB45</f>
        <v>200</v>
      </c>
      <c r="T43" s="4">
        <f t="shared" ref="T43:T70" si="37">+S43+T42</f>
        <v>500</v>
      </c>
      <c r="U43" s="15">
        <f t="shared" si="26"/>
        <v>0.33333333333333326</v>
      </c>
      <c r="V43" s="4">
        <f>+RDS!BE45+RDS!BR45+RDS!CR45+RDS!DE45</f>
        <v>9730341</v>
      </c>
      <c r="W43" s="4">
        <f t="shared" ref="W43:W70" si="38">+V43+W42</f>
        <v>24400259</v>
      </c>
      <c r="X43" s="42">
        <f t="shared" si="27"/>
        <v>0.65656471637435065</v>
      </c>
      <c r="Y43" s="4">
        <f>+RDS!BH45+RDS!BU45+RDS!CU45+RDS!DH45</f>
        <v>216</v>
      </c>
      <c r="Z43" s="4">
        <f t="shared" ref="Z43:Z70" si="39">+Z42+Y43</f>
        <v>533</v>
      </c>
      <c r="AA43" s="42">
        <f t="shared" si="28"/>
        <v>0.28125</v>
      </c>
      <c r="AB43" s="4">
        <f t="shared" si="32"/>
        <v>45047.875</v>
      </c>
      <c r="AC43" s="15">
        <f t="shared" si="29"/>
        <v>0.11996029237655237</v>
      </c>
      <c r="AD43" s="4">
        <f>+RDS!BM45+RDS!BZ45+RDS!CZ45+RDS!DM45</f>
        <v>6036</v>
      </c>
      <c r="AE43" s="33">
        <f t="shared" si="33"/>
        <v>3.3134526176275679E-2</v>
      </c>
    </row>
    <row r="44" spans="1:31" x14ac:dyDescent="0.3">
      <c r="B44" s="9">
        <v>45630</v>
      </c>
      <c r="C44" s="4">
        <f>+RDS!B46+RDS!O46+RDS!AB46+RDS!AO46+RDS!CB46+RDS!DO46+RDS!EB46</f>
        <v>728</v>
      </c>
      <c r="D44" s="4">
        <f t="shared" si="34"/>
        <v>2420</v>
      </c>
      <c r="E44" s="15">
        <f t="shared" si="22"/>
        <v>0.10000000000000009</v>
      </c>
      <c r="F44" s="4">
        <f>+RDS!E46+RDS!R46+RDS!AE46+RDS!AR46+RDS!CE46+RDS!DR46+RDS!EE46</f>
        <v>35233794</v>
      </c>
      <c r="G44" s="4">
        <f t="shared" si="35"/>
        <v>119164615</v>
      </c>
      <c r="H44" s="42">
        <f t="shared" si="23"/>
        <v>0.24173311928889762</v>
      </c>
      <c r="I44" s="4">
        <f>+RDS!H46+RDS!U46+RDS!AH46+RDS!AU46+RDS!CH46+RDS!DU46+RDS!EH46</f>
        <v>785</v>
      </c>
      <c r="J44" s="4">
        <f t="shared" si="36"/>
        <v>2560</v>
      </c>
      <c r="K44" s="42">
        <f t="shared" si="24"/>
        <v>5.4800164812525809E-2</v>
      </c>
      <c r="L44" s="4">
        <f t="shared" si="30"/>
        <v>44883.814012738854</v>
      </c>
      <c r="M44" s="15">
        <f t="shared" si="25"/>
        <v>0.11560725934126936</v>
      </c>
      <c r="N44" s="4">
        <f>+RDS!M46+RDS!Z46+RDS!AM46+RDS!AZ46+RDS!CM46+RDS!DZ46+RDS!EM46</f>
        <v>21093</v>
      </c>
      <c r="O44" s="33">
        <f t="shared" si="31"/>
        <v>3.4513819750628172E-2</v>
      </c>
      <c r="R44" s="9">
        <v>45630</v>
      </c>
      <c r="S44" s="4">
        <f>+RDS!BB46+RDS!BO46+RDS!CO46+RDS!DB46</f>
        <v>235</v>
      </c>
      <c r="T44" s="4">
        <f t="shared" si="37"/>
        <v>735</v>
      </c>
      <c r="U44" s="15">
        <f t="shared" si="26"/>
        <v>0.29858657243816245</v>
      </c>
      <c r="V44" s="4">
        <f>+RDS!BE46+RDS!BR46+RDS!CR46+RDS!DE46</f>
        <v>11390477</v>
      </c>
      <c r="W44" s="4">
        <f t="shared" si="38"/>
        <v>35790736</v>
      </c>
      <c r="X44" s="42">
        <f t="shared" si="27"/>
        <v>0.49308001471940544</v>
      </c>
      <c r="Y44" s="4">
        <f>+RDS!BH46+RDS!BU46+RDS!CU46+RDS!DH46</f>
        <v>247</v>
      </c>
      <c r="Z44" s="4">
        <f t="shared" si="39"/>
        <v>780</v>
      </c>
      <c r="AA44" s="42">
        <f t="shared" si="28"/>
        <v>0.23809523809523814</v>
      </c>
      <c r="AB44" s="4">
        <f t="shared" si="32"/>
        <v>46115.291497975712</v>
      </c>
      <c r="AC44" s="15">
        <f t="shared" si="29"/>
        <v>6.7848142664530542E-2</v>
      </c>
      <c r="AD44" s="4">
        <f>+RDS!BM46+RDS!BZ46+RDS!CZ46+RDS!DM46</f>
        <v>5978</v>
      </c>
      <c r="AE44" s="33">
        <f t="shared" si="33"/>
        <v>3.9310806289729008E-2</v>
      </c>
    </row>
    <row r="45" spans="1:31" x14ac:dyDescent="0.3">
      <c r="B45" s="9">
        <v>45631</v>
      </c>
      <c r="C45" s="4">
        <f>+RDS!B47+RDS!O47+RDS!AB47+RDS!AO47+RDS!CB47+RDS!DO47+RDS!EB47</f>
        <v>538</v>
      </c>
      <c r="D45" s="4">
        <f t="shared" si="34"/>
        <v>2958</v>
      </c>
      <c r="E45" s="15">
        <f t="shared" si="22"/>
        <v>5.7803468208093012E-3</v>
      </c>
      <c r="F45" s="4">
        <f>+RDS!E47+RDS!R47+RDS!AE47+RDS!AR47+RDS!CE47+RDS!DR47+RDS!EE47</f>
        <v>25769023</v>
      </c>
      <c r="G45" s="4">
        <f t="shared" si="35"/>
        <v>144933638</v>
      </c>
      <c r="H45" s="42">
        <f t="shared" si="23"/>
        <v>0.11886842126533415</v>
      </c>
      <c r="I45" s="4">
        <f>+RDS!H47+RDS!U47+RDS!AH47+RDS!AU47+RDS!CH47+RDS!DU47+RDS!EH47</f>
        <v>570</v>
      </c>
      <c r="J45" s="4">
        <f t="shared" si="36"/>
        <v>3130</v>
      </c>
      <c r="K45" s="42">
        <f t="shared" si="24"/>
        <v>-3.4546576187538536E-2</v>
      </c>
      <c r="L45" s="4">
        <f t="shared" si="30"/>
        <v>45208.812280701757</v>
      </c>
      <c r="M45" s="15">
        <f t="shared" si="25"/>
        <v>9.7577706338508374E-2</v>
      </c>
      <c r="N45" s="4">
        <f>+RDS!M47+RDS!Z47+RDS!AM47+RDS!AZ47+RDS!CM47+RDS!DZ47+RDS!EM47</f>
        <v>19918</v>
      </c>
      <c r="O45" s="33">
        <f t="shared" si="31"/>
        <v>2.701074405060749E-2</v>
      </c>
      <c r="R45" s="9">
        <v>45631</v>
      </c>
      <c r="S45" s="4">
        <f>+RDS!BB47+RDS!BO47+RDS!CO47+RDS!DB47</f>
        <v>171</v>
      </c>
      <c r="T45" s="4">
        <f t="shared" si="37"/>
        <v>906</v>
      </c>
      <c r="U45" s="15">
        <f t="shared" si="26"/>
        <v>0.154140127388535</v>
      </c>
      <c r="V45" s="4">
        <f>+RDS!BE47+RDS!BR47+RDS!CR47+RDS!DE47</f>
        <v>8659384</v>
      </c>
      <c r="W45" s="4">
        <f t="shared" si="38"/>
        <v>44450120</v>
      </c>
      <c r="X45" s="42">
        <f t="shared" si="27"/>
        <v>0.27942927649232496</v>
      </c>
      <c r="Y45" s="4">
        <f>+RDS!BH47+RDS!BU47+RDS!CU47+RDS!DH47</f>
        <v>177</v>
      </c>
      <c r="Z45" s="4">
        <f t="shared" si="39"/>
        <v>957</v>
      </c>
      <c r="AA45" s="42">
        <f t="shared" si="28"/>
        <v>0.10635838150289012</v>
      </c>
      <c r="AB45" s="4">
        <f t="shared" si="32"/>
        <v>48923.073446327682</v>
      </c>
      <c r="AC45" s="15">
        <f t="shared" si="29"/>
        <v>6.7389057901118932E-2</v>
      </c>
      <c r="AD45" s="4">
        <f>+RDS!BM47+RDS!BZ47+RDS!CZ47+RDS!DM47</f>
        <v>5418</v>
      </c>
      <c r="AE45" s="33">
        <f t="shared" si="33"/>
        <v>3.1561461794019932E-2</v>
      </c>
    </row>
    <row r="46" spans="1:31" x14ac:dyDescent="0.3">
      <c r="B46" s="9">
        <v>45632</v>
      </c>
      <c r="C46" s="4">
        <f>+RDS!B48+RDS!O48+RDS!AB48+RDS!AO48+RDS!CB48+RDS!DO48+RDS!EB48</f>
        <v>415</v>
      </c>
      <c r="D46" s="4">
        <f t="shared" si="34"/>
        <v>3373</v>
      </c>
      <c r="E46" s="15">
        <f t="shared" si="22"/>
        <v>-2.9352517985611559E-2</v>
      </c>
      <c r="F46" s="4">
        <f>+RDS!E48+RDS!R48+RDS!AE48+RDS!AR48+RDS!CE48+RDS!DR48+RDS!EE48</f>
        <v>20048767</v>
      </c>
      <c r="G46" s="4">
        <f t="shared" si="35"/>
        <v>164982405</v>
      </c>
      <c r="H46" s="42">
        <f t="shared" si="23"/>
        <v>8.1329819663451541E-2</v>
      </c>
      <c r="I46" s="4">
        <f>+RDS!H48+RDS!U48+RDS!AH48+RDS!AU48+RDS!CH48+RDS!DU48+RDS!EH48</f>
        <v>446</v>
      </c>
      <c r="J46" s="4">
        <f t="shared" si="36"/>
        <v>3576</v>
      </c>
      <c r="K46" s="42">
        <f t="shared" si="24"/>
        <v>-6.4853556485355623E-2</v>
      </c>
      <c r="L46" s="4">
        <f t="shared" si="30"/>
        <v>44952.392376681615</v>
      </c>
      <c r="M46" s="15">
        <f t="shared" si="25"/>
        <v>0.13562898515519617</v>
      </c>
      <c r="N46" s="4">
        <f>+RDS!M48+RDS!Z48+RDS!AM48+RDS!AZ48+RDS!CM48+RDS!DZ48+RDS!EM48</f>
        <v>17290</v>
      </c>
      <c r="O46" s="33">
        <f t="shared" si="31"/>
        <v>2.4002313475997687E-2</v>
      </c>
      <c r="R46" s="9">
        <v>45632</v>
      </c>
      <c r="S46" s="4">
        <f>+RDS!BB48+RDS!BO48+RDS!CO48+RDS!DB48</f>
        <v>135</v>
      </c>
      <c r="T46" s="4">
        <f t="shared" si="37"/>
        <v>1041</v>
      </c>
      <c r="U46" s="15">
        <f t="shared" si="26"/>
        <v>8.891213389121333E-2</v>
      </c>
      <c r="V46" s="4">
        <f>+RDS!BE48+RDS!BR48+RDS!CR48+RDS!DE48</f>
        <v>6173990</v>
      </c>
      <c r="W46" s="4">
        <f t="shared" si="38"/>
        <v>50624110</v>
      </c>
      <c r="X46" s="42">
        <f t="shared" si="27"/>
        <v>0.23426759625981441</v>
      </c>
      <c r="Y46" s="4">
        <f>+RDS!BH48+RDS!BU48+RDS!CU48+RDS!DH48</f>
        <v>144</v>
      </c>
      <c r="Z46" s="4">
        <f t="shared" si="39"/>
        <v>1101</v>
      </c>
      <c r="AA46" s="42">
        <f t="shared" si="28"/>
        <v>4.957102001906577E-2</v>
      </c>
      <c r="AB46" s="4">
        <f t="shared" si="32"/>
        <v>42874.930555555555</v>
      </c>
      <c r="AC46" s="15">
        <f t="shared" si="29"/>
        <v>0.25753798279713025</v>
      </c>
      <c r="AD46" s="4">
        <f>+RDS!BM48+RDS!BZ48+RDS!CZ48+RDS!DM48</f>
        <v>4719</v>
      </c>
      <c r="AE46" s="33">
        <f t="shared" si="33"/>
        <v>2.8607755880483154E-2</v>
      </c>
    </row>
    <row r="47" spans="1:31" x14ac:dyDescent="0.3">
      <c r="B47" s="9">
        <v>45633</v>
      </c>
      <c r="C47" s="4">
        <f>+RDS!B49+RDS!O49+RDS!AB49+RDS!AO49+RDS!CB49+RDS!DO49+RDS!EB49</f>
        <v>299</v>
      </c>
      <c r="D47" s="4">
        <f t="shared" si="34"/>
        <v>3672</v>
      </c>
      <c r="E47" s="15">
        <f t="shared" si="22"/>
        <v>-7.9237713139418298E-2</v>
      </c>
      <c r="F47" s="4">
        <f>+RDS!E49+RDS!R49+RDS!AE49+RDS!AR49+RDS!CE49+RDS!DR49+RDS!EE49</f>
        <v>13939902</v>
      </c>
      <c r="G47" s="4">
        <f t="shared" si="35"/>
        <v>178922307</v>
      </c>
      <c r="H47" s="42">
        <f t="shared" si="23"/>
        <v>1.9217191477287177E-2</v>
      </c>
      <c r="I47" s="4">
        <f>+RDS!H49+RDS!U49+RDS!AH49+RDS!AU49+RDS!CH49+RDS!DU49+RDS!EH49</f>
        <v>309</v>
      </c>
      <c r="J47" s="4">
        <f t="shared" si="36"/>
        <v>3885</v>
      </c>
      <c r="K47" s="42">
        <f t="shared" si="24"/>
        <v>-0.11664392905866305</v>
      </c>
      <c r="L47" s="4">
        <f t="shared" si="30"/>
        <v>45112.951456310679</v>
      </c>
      <c r="M47" s="15">
        <f t="shared" si="25"/>
        <v>0.12708092422891859</v>
      </c>
      <c r="N47" s="4">
        <f>+RDS!M49+RDS!Z49+RDS!AM49+RDS!AZ49+RDS!CM49+RDS!DZ49+RDS!EM49</f>
        <v>15868</v>
      </c>
      <c r="O47" s="33">
        <f t="shared" si="31"/>
        <v>1.8842954373582053E-2</v>
      </c>
      <c r="R47" s="9">
        <v>45633</v>
      </c>
      <c r="S47" s="4">
        <f>+RDS!BB49+RDS!BO49+RDS!CO49+RDS!DB49</f>
        <v>98</v>
      </c>
      <c r="T47" s="4">
        <f t="shared" si="37"/>
        <v>1139</v>
      </c>
      <c r="U47" s="15">
        <f t="shared" si="26"/>
        <v>5.1708217913204013E-2</v>
      </c>
      <c r="V47" s="4">
        <f>+RDS!BE49+RDS!BR49+RDS!CR49+RDS!DE49</f>
        <v>4333051</v>
      </c>
      <c r="W47" s="4">
        <f t="shared" si="38"/>
        <v>54957161</v>
      </c>
      <c r="X47" s="42">
        <f t="shared" si="27"/>
        <v>0.15938177540813259</v>
      </c>
      <c r="Y47" s="4">
        <f>+RDS!BH49+RDS!BU49+RDS!CU49+RDS!DH49</f>
        <v>101</v>
      </c>
      <c r="Z47" s="4">
        <f t="shared" si="39"/>
        <v>1202</v>
      </c>
      <c r="AA47" s="42">
        <f t="shared" si="28"/>
        <v>1.2636899747261898E-2</v>
      </c>
      <c r="AB47" s="4">
        <f t="shared" si="32"/>
        <v>42901.495049504949</v>
      </c>
      <c r="AC47" s="15">
        <f t="shared" si="29"/>
        <v>-7.2998500485126239E-2</v>
      </c>
      <c r="AD47" s="4">
        <f>+RDS!BM49+RDS!BZ49+RDS!CZ49+RDS!DM49</f>
        <v>4300</v>
      </c>
      <c r="AE47" s="33">
        <f t="shared" si="33"/>
        <v>2.2790697674418603E-2</v>
      </c>
    </row>
    <row r="48" spans="1:31" x14ac:dyDescent="0.3">
      <c r="B48" s="9">
        <v>45634</v>
      </c>
      <c r="C48" s="4">
        <f>+RDS!B50+RDS!O50+RDS!AB50+RDS!AO50+RDS!CB50+RDS!DO50+RDS!EB50</f>
        <v>278</v>
      </c>
      <c r="D48" s="4">
        <f t="shared" si="34"/>
        <v>3950</v>
      </c>
      <c r="E48" s="15">
        <f t="shared" si="22"/>
        <v>-8.3526682134570818E-2</v>
      </c>
      <c r="F48" s="4">
        <f>+RDS!E50+RDS!R50+RDS!AE50+RDS!AR50+RDS!CE50+RDS!DR50+RDS!EE50</f>
        <v>12417671</v>
      </c>
      <c r="G48" s="4">
        <f t="shared" si="35"/>
        <v>191339978</v>
      </c>
      <c r="H48" s="42">
        <f t="shared" si="23"/>
        <v>1.2434977144518466E-2</v>
      </c>
      <c r="I48" s="4">
        <f>+RDS!H50+RDS!U50+RDS!AH50+RDS!AU50+RDS!CH50+RDS!DU50+RDS!EH50</f>
        <v>293</v>
      </c>
      <c r="J48" s="4">
        <f t="shared" si="36"/>
        <v>4178</v>
      </c>
      <c r="K48" s="42">
        <f t="shared" si="24"/>
        <v>-0.11744824672581322</v>
      </c>
      <c r="L48" s="4">
        <f t="shared" si="30"/>
        <v>42381.129692832765</v>
      </c>
      <c r="M48" s="15">
        <f t="shared" si="25"/>
        <v>5.9438379244008299E-2</v>
      </c>
      <c r="N48" s="4">
        <f>+RDS!M50+RDS!Z50+RDS!AM50+RDS!AZ50+RDS!CM50+RDS!DZ50+RDS!EM50</f>
        <v>15000</v>
      </c>
      <c r="O48" s="33">
        <f t="shared" si="31"/>
        <v>1.8533333333333332E-2</v>
      </c>
      <c r="R48" s="9">
        <v>45634</v>
      </c>
      <c r="S48" s="4">
        <f>+RDS!BB50+RDS!BO50+RDS!CO50+RDS!DB50</f>
        <v>90</v>
      </c>
      <c r="T48" s="4">
        <f t="shared" si="37"/>
        <v>1229</v>
      </c>
      <c r="U48" s="15">
        <f t="shared" si="26"/>
        <v>5.1325919589392699E-2</v>
      </c>
      <c r="V48" s="4">
        <f>+RDS!BE50+RDS!BR50+RDS!CR50+RDS!DE50</f>
        <v>3674319</v>
      </c>
      <c r="W48" s="4">
        <f t="shared" si="38"/>
        <v>58631480</v>
      </c>
      <c r="X48" s="42">
        <f t="shared" si="27"/>
        <v>0.14569284880991829</v>
      </c>
      <c r="Y48" s="4">
        <f>+RDS!BH50+RDS!BU50+RDS!CU50+RDS!DH50</f>
        <v>95</v>
      </c>
      <c r="Z48" s="4">
        <f t="shared" si="39"/>
        <v>1297</v>
      </c>
      <c r="AA48" s="42">
        <f t="shared" si="28"/>
        <v>8.5536547433904264E-3</v>
      </c>
      <c r="AB48" s="4">
        <f t="shared" si="32"/>
        <v>38677.042105263157</v>
      </c>
      <c r="AC48" s="15">
        <f t="shared" si="29"/>
        <v>1.4731165308326855E-2</v>
      </c>
      <c r="AD48" s="4">
        <f>+RDS!BM50+RDS!BZ50+RDS!CZ50+RDS!DM50</f>
        <v>3987</v>
      </c>
      <c r="AE48" s="33">
        <f t="shared" si="33"/>
        <v>2.2573363431151242E-2</v>
      </c>
    </row>
    <row r="49" spans="2:31" x14ac:dyDescent="0.3">
      <c r="B49" s="9">
        <v>45635</v>
      </c>
      <c r="C49" s="4">
        <f>+RDS!B51+RDS!O51+RDS!AB51+RDS!AO51+RDS!CB51+RDS!DO51+RDS!EB51</f>
        <v>529</v>
      </c>
      <c r="D49" s="4">
        <f t="shared" si="34"/>
        <v>4479</v>
      </c>
      <c r="E49" s="15">
        <f t="shared" si="22"/>
        <v>-2.77838072498372E-2</v>
      </c>
      <c r="F49" s="4">
        <f>+RDS!E51+RDS!R51+RDS!AE51+RDS!AR51+RDS!CE51+RDS!DR51+RDS!EE51</f>
        <v>27491167</v>
      </c>
      <c r="G49" s="4">
        <f t="shared" si="35"/>
        <v>218831145</v>
      </c>
      <c r="H49" s="42">
        <f t="shared" si="23"/>
        <v>8.206829713524022E-2</v>
      </c>
      <c r="I49" s="4">
        <f>+RDS!H51+RDS!U51+RDS!AH51+RDS!AU51+RDS!CH51+RDS!DU51+RDS!EH51</f>
        <v>558</v>
      </c>
      <c r="J49" s="4">
        <f t="shared" si="36"/>
        <v>4736</v>
      </c>
      <c r="K49" s="42">
        <f t="shared" si="24"/>
        <v>-6.4031620553359647E-2</v>
      </c>
      <c r="L49" s="4">
        <f t="shared" si="30"/>
        <v>49267.32437275986</v>
      </c>
      <c r="M49" s="15">
        <f t="shared" si="25"/>
        <v>0.21268917905674734</v>
      </c>
      <c r="N49" s="4">
        <f>+RDS!M51+RDS!Z51+RDS!AM51+RDS!AZ51+RDS!CM51+RDS!DZ51+RDS!EM51</f>
        <v>19753</v>
      </c>
      <c r="O49" s="33">
        <f t="shared" si="31"/>
        <v>2.6780742165746975E-2</v>
      </c>
      <c r="R49" s="9">
        <v>45635</v>
      </c>
      <c r="S49" s="4">
        <f>+RDS!BB51+RDS!BO51+RDS!CO51+RDS!DB51</f>
        <v>166</v>
      </c>
      <c r="T49" s="4">
        <f t="shared" si="37"/>
        <v>1395</v>
      </c>
      <c r="U49" s="15">
        <f t="shared" si="26"/>
        <v>0.1124401913875599</v>
      </c>
      <c r="V49" s="4">
        <f>+RDS!BE51+RDS!BR51+RDS!CR51+RDS!DE51</f>
        <v>6923982</v>
      </c>
      <c r="W49" s="4">
        <f t="shared" si="38"/>
        <v>65555462</v>
      </c>
      <c r="X49" s="42">
        <f t="shared" si="27"/>
        <v>0.21794554072601535</v>
      </c>
      <c r="Y49" s="4">
        <f>+RDS!BH51+RDS!BU51+RDS!CU51+RDS!DH51</f>
        <v>185</v>
      </c>
      <c r="Z49" s="4">
        <f t="shared" si="39"/>
        <v>1482</v>
      </c>
      <c r="AA49" s="42">
        <f t="shared" si="28"/>
        <v>7.1583514099783141E-2</v>
      </c>
      <c r="AB49" s="4">
        <f t="shared" si="32"/>
        <v>37426.929729729731</v>
      </c>
      <c r="AC49" s="15">
        <f t="shared" si="29"/>
        <v>0.37045350208650851</v>
      </c>
      <c r="AD49" s="4">
        <f>+RDS!BM51+RDS!BZ51+RDS!CZ51+RDS!DM51</f>
        <v>5353</v>
      </c>
      <c r="AE49" s="33">
        <f t="shared" si="33"/>
        <v>3.1010648234634786E-2</v>
      </c>
    </row>
    <row r="50" spans="2:31" x14ac:dyDescent="0.3">
      <c r="B50" s="9">
        <v>45636</v>
      </c>
      <c r="C50" s="4">
        <f>+RDS!B52+RDS!O52+RDS!AB52+RDS!AO52+RDS!CB52+RDS!DO52+RDS!EB52</f>
        <v>539</v>
      </c>
      <c r="D50" s="4">
        <f t="shared" si="34"/>
        <v>5018</v>
      </c>
      <c r="E50" s="15">
        <f t="shared" si="22"/>
        <v>-3.9249473482672825E-2</v>
      </c>
      <c r="F50" s="4">
        <f>+RDS!E52+RDS!R52+RDS!AE52+RDS!AR52+RDS!CE52+RDS!DR52+RDS!EE52</f>
        <v>27943909</v>
      </c>
      <c r="G50" s="4">
        <f t="shared" si="35"/>
        <v>246775054</v>
      </c>
      <c r="H50" s="42">
        <f t="shared" si="23"/>
        <v>7.4121029141041905E-2</v>
      </c>
      <c r="I50" s="4">
        <f>+RDS!H52+RDS!U52+RDS!AH52+RDS!AU52+RDS!CH52+RDS!DU52+RDS!EH52</f>
        <v>563</v>
      </c>
      <c r="J50" s="4">
        <f t="shared" si="36"/>
        <v>5299</v>
      </c>
      <c r="K50" s="42">
        <f t="shared" si="24"/>
        <v>-7.602441150828243E-2</v>
      </c>
      <c r="L50" s="4">
        <f t="shared" si="30"/>
        <v>49633.941385435166</v>
      </c>
      <c r="M50" s="15">
        <f t="shared" si="25"/>
        <v>0.21776038408274401</v>
      </c>
      <c r="N50" s="4">
        <f>+RDS!M52+RDS!Z52+RDS!AM52+RDS!AZ52+RDS!CM52+RDS!DZ52+RDS!EM52</f>
        <v>18447</v>
      </c>
      <c r="O50" s="33">
        <f t="shared" si="31"/>
        <v>2.9218843172331546E-2</v>
      </c>
      <c r="R50" s="9">
        <v>45636</v>
      </c>
      <c r="S50" s="4">
        <f>+RDS!BB52+RDS!BO52+RDS!CO52+RDS!DB52</f>
        <v>148</v>
      </c>
      <c r="T50" s="4">
        <f t="shared" si="37"/>
        <v>1543</v>
      </c>
      <c r="U50" s="15">
        <f t="shared" si="26"/>
        <v>8.5091420534458617E-2</v>
      </c>
      <c r="V50" s="4">
        <f>+RDS!BE52+RDS!BR52+RDS!CR52+RDS!DE52</f>
        <v>6971913</v>
      </c>
      <c r="W50" s="4">
        <f t="shared" si="38"/>
        <v>72527375</v>
      </c>
      <c r="X50" s="42">
        <f t="shared" si="27"/>
        <v>0.17388142151389641</v>
      </c>
      <c r="Y50" s="4">
        <f>+RDS!BH52+RDS!BU52+RDS!CU52+RDS!DH52</f>
        <v>162</v>
      </c>
      <c r="Z50" s="4">
        <f t="shared" si="39"/>
        <v>1644</v>
      </c>
      <c r="AA50" s="42">
        <f t="shared" si="28"/>
        <v>4.4472681067344366E-2</v>
      </c>
      <c r="AB50" s="4">
        <f t="shared" si="32"/>
        <v>43036.5</v>
      </c>
      <c r="AC50" s="15">
        <f t="shared" si="29"/>
        <v>3.2709295848117437E-2</v>
      </c>
      <c r="AD50" s="4">
        <f>+RDS!BM52+RDS!BZ52+RDS!CZ52+RDS!DM52</f>
        <v>5133</v>
      </c>
      <c r="AE50" s="33">
        <f t="shared" si="33"/>
        <v>2.8833041106565361E-2</v>
      </c>
    </row>
    <row r="51" spans="2:31" x14ac:dyDescent="0.3">
      <c r="B51" s="9">
        <v>45637</v>
      </c>
      <c r="C51" s="4">
        <f>+RDS!B53+RDS!O53+RDS!AB53+RDS!AO53+RDS!CB53+RDS!DO53+RDS!EB53</f>
        <v>459</v>
      </c>
      <c r="D51" s="4">
        <f t="shared" si="34"/>
        <v>5477</v>
      </c>
      <c r="E51" s="15">
        <f t="shared" si="22"/>
        <v>-5.2422145328719694E-2</v>
      </c>
      <c r="F51" s="4">
        <f>+RDS!E53+RDS!R53+RDS!AE53+RDS!AR53+RDS!CE53+RDS!DR53+RDS!EE53</f>
        <v>23567353</v>
      </c>
      <c r="G51" s="4">
        <f t="shared" si="35"/>
        <v>270342407</v>
      </c>
      <c r="H51" s="42">
        <f t="shared" si="23"/>
        <v>6.4905926794337043E-2</v>
      </c>
      <c r="I51" s="4">
        <f>+RDS!H53+RDS!U53+RDS!AH53+RDS!AU53+RDS!CH53+RDS!DU53+RDS!EH53</f>
        <v>480</v>
      </c>
      <c r="J51" s="4">
        <f t="shared" si="36"/>
        <v>5779</v>
      </c>
      <c r="K51" s="42">
        <f t="shared" si="24"/>
        <v>-9.2921048501020231E-2</v>
      </c>
      <c r="L51" s="4">
        <f t="shared" si="30"/>
        <v>49098.652083333334</v>
      </c>
      <c r="M51" s="15">
        <f t="shared" si="25"/>
        <v>0.29469373215386585</v>
      </c>
      <c r="N51" s="4">
        <f>+RDS!M53+RDS!Z53+RDS!AM53+RDS!AZ53+RDS!CM53+RDS!DZ53+RDS!EM53</f>
        <v>17852</v>
      </c>
      <c r="O51" s="33">
        <f t="shared" si="31"/>
        <v>2.5711404884606767E-2</v>
      </c>
      <c r="R51" s="9">
        <v>45637</v>
      </c>
      <c r="S51" s="4">
        <f>+RDS!BB53+RDS!BO53+RDS!CO53+RDS!DB53</f>
        <v>161</v>
      </c>
      <c r="T51" s="4">
        <f t="shared" si="37"/>
        <v>1704</v>
      </c>
      <c r="U51" s="15">
        <f t="shared" si="26"/>
        <v>7.575757575757569E-2</v>
      </c>
      <c r="V51" s="4">
        <f>+RDS!BE53+RDS!BR53+RDS!CR53+RDS!DE53</f>
        <v>7911207</v>
      </c>
      <c r="W51" s="4">
        <f t="shared" si="38"/>
        <v>80438582</v>
      </c>
      <c r="X51" s="42">
        <f t="shared" si="27"/>
        <v>0.15661503654523634</v>
      </c>
      <c r="Y51" s="4">
        <f>+RDS!BH53+RDS!BU53+RDS!CU53+RDS!DH53</f>
        <v>171</v>
      </c>
      <c r="Z51" s="4">
        <f t="shared" si="39"/>
        <v>1815</v>
      </c>
      <c r="AA51" s="42">
        <f t="shared" si="28"/>
        <v>3.0664395229982988E-2</v>
      </c>
      <c r="AB51" s="4">
        <f t="shared" si="32"/>
        <v>46264.368421052633</v>
      </c>
      <c r="AC51" s="15">
        <f t="shared" si="29"/>
        <v>0.11454497205170555</v>
      </c>
      <c r="AD51" s="4">
        <f>+RDS!BM53+RDS!BZ53+RDS!CZ53+RDS!DM53</f>
        <v>4994</v>
      </c>
      <c r="AE51" s="33">
        <f t="shared" si="33"/>
        <v>3.2238686423708453E-2</v>
      </c>
    </row>
    <row r="52" spans="2:31" x14ac:dyDescent="0.3">
      <c r="B52" s="9">
        <v>45638</v>
      </c>
      <c r="C52" s="4">
        <f>+RDS!B54+RDS!O54+RDS!AB54+RDS!AO54+RDS!CB54+RDS!DO54+RDS!EB54</f>
        <v>435</v>
      </c>
      <c r="D52" s="4">
        <f t="shared" si="34"/>
        <v>5912</v>
      </c>
      <c r="E52" s="15">
        <f t="shared" si="22"/>
        <v>-6.1736232344072328E-2</v>
      </c>
      <c r="F52" s="4">
        <f>+RDS!E54+RDS!R54+RDS!AE54+RDS!AR54+RDS!CE54+RDS!DR54+RDS!EE54</f>
        <v>20257046</v>
      </c>
      <c r="G52" s="4">
        <f t="shared" si="35"/>
        <v>290599453</v>
      </c>
      <c r="H52" s="42">
        <f t="shared" si="23"/>
        <v>4.1185715560045688E-2</v>
      </c>
      <c r="I52" s="4">
        <f>+RDS!H54+RDS!U54+RDS!AH54+RDS!AU54+RDS!CH54+RDS!DU54+RDS!EH54</f>
        <v>476</v>
      </c>
      <c r="J52" s="4">
        <f t="shared" si="36"/>
        <v>6255</v>
      </c>
      <c r="K52" s="42">
        <f t="shared" si="24"/>
        <v>-9.8313391956177054E-2</v>
      </c>
      <c r="L52" s="4">
        <f t="shared" si="30"/>
        <v>42556.819327731093</v>
      </c>
      <c r="M52" s="15">
        <f t="shared" si="25"/>
        <v>-4.5647943002187774E-2</v>
      </c>
      <c r="N52" s="4">
        <f>+RDS!M54+RDS!Z54+RDS!AM54+RDS!AZ54+RDS!CM54+RDS!DZ54+RDS!EM54</f>
        <v>17048</v>
      </c>
      <c r="O52" s="33">
        <f t="shared" si="31"/>
        <v>2.55161895823557E-2</v>
      </c>
      <c r="R52" s="9">
        <v>45638</v>
      </c>
      <c r="S52" s="4">
        <f>+RDS!BB54+RDS!BO54+RDS!CO54+RDS!DB54</f>
        <v>177</v>
      </c>
      <c r="T52" s="4">
        <f t="shared" si="37"/>
        <v>1881</v>
      </c>
      <c r="U52" s="15">
        <f t="shared" si="26"/>
        <v>9.6153846153846256E-2</v>
      </c>
      <c r="V52" s="4">
        <f>+RDS!BE54+RDS!BR54+RDS!CR54+RDS!DE54</f>
        <v>7998233</v>
      </c>
      <c r="W52" s="4">
        <f t="shared" si="38"/>
        <v>88436815</v>
      </c>
      <c r="X52" s="42">
        <f t="shared" si="27"/>
        <v>0.18928548855385796</v>
      </c>
      <c r="Y52" s="4">
        <f>+RDS!BH54+RDS!BU54+RDS!CU54+RDS!DH54</f>
        <v>193</v>
      </c>
      <c r="Z52" s="4">
        <f t="shared" si="39"/>
        <v>2008</v>
      </c>
      <c r="AA52" s="42">
        <f t="shared" si="28"/>
        <v>5.2962768746722677E-2</v>
      </c>
      <c r="AB52" s="4">
        <f t="shared" si="32"/>
        <v>41441.621761658032</v>
      </c>
      <c r="AC52" s="15">
        <f t="shared" si="29"/>
        <v>0.25665361799495678</v>
      </c>
      <c r="AD52" s="4">
        <f>+RDS!BM54+RDS!BZ54+RDS!CZ54+RDS!DM54</f>
        <v>5040</v>
      </c>
      <c r="AE52" s="33">
        <f t="shared" si="33"/>
        <v>3.5119047619047619E-2</v>
      </c>
    </row>
    <row r="53" spans="2:31" x14ac:dyDescent="0.3">
      <c r="B53" s="9">
        <v>45639</v>
      </c>
      <c r="C53" s="4">
        <f>+RDS!B55+RDS!O55+RDS!AB55+RDS!AO55+RDS!CB55+RDS!DO55+RDS!EB55</f>
        <v>389</v>
      </c>
      <c r="D53" s="4">
        <f t="shared" si="34"/>
        <v>6301</v>
      </c>
      <c r="E53" s="15">
        <f t="shared" si="22"/>
        <v>-5.6595298697409757E-2</v>
      </c>
      <c r="F53" s="4">
        <f>+RDS!E55+RDS!R55+RDS!AE55+RDS!AR55+RDS!CE55+RDS!DR55+RDS!EE55</f>
        <v>19533448</v>
      </c>
      <c r="G53" s="4">
        <f t="shared" si="35"/>
        <v>310132901</v>
      </c>
      <c r="H53" s="42">
        <f t="shared" si="23"/>
        <v>4.9889480471893011E-2</v>
      </c>
      <c r="I53" s="4">
        <f>+RDS!H55+RDS!U55+RDS!AH55+RDS!AU55+RDS!CH55+RDS!DU55+RDS!EH55</f>
        <v>405</v>
      </c>
      <c r="J53" s="4">
        <f t="shared" si="36"/>
        <v>6660</v>
      </c>
      <c r="K53" s="42">
        <f t="shared" si="24"/>
        <v>-9.338415464198202E-2</v>
      </c>
      <c r="L53" s="4">
        <f t="shared" si="30"/>
        <v>48230.735802469135</v>
      </c>
      <c r="M53" s="15">
        <f t="shared" si="25"/>
        <v>0.21084424525634482</v>
      </c>
      <c r="N53" s="4">
        <f>+RDS!M55+RDS!Z55+RDS!AM55+RDS!AZ55+RDS!CM55+RDS!DZ55+RDS!EM55</f>
        <v>17590</v>
      </c>
      <c r="O53" s="33">
        <f t="shared" si="31"/>
        <v>2.2114837976122795E-2</v>
      </c>
      <c r="R53" s="9">
        <v>45639</v>
      </c>
      <c r="S53" s="4">
        <f>+RDS!BB55+RDS!BO55+RDS!CO55+RDS!DB55</f>
        <v>130</v>
      </c>
      <c r="T53" s="4">
        <f t="shared" si="37"/>
        <v>2011</v>
      </c>
      <c r="U53" s="15">
        <f t="shared" si="26"/>
        <v>9.4124047878128447E-2</v>
      </c>
      <c r="V53" s="4">
        <f>+RDS!BE55+RDS!BR55+RDS!CR55+RDS!DE55</f>
        <v>6947779</v>
      </c>
      <c r="W53" s="4">
        <f t="shared" si="38"/>
        <v>95384594</v>
      </c>
      <c r="X53" s="42">
        <f t="shared" si="27"/>
        <v>0.20383662858377827</v>
      </c>
      <c r="Y53" s="4">
        <f>+RDS!BH55+RDS!BU55+RDS!CU55+RDS!DH55</f>
        <v>136</v>
      </c>
      <c r="Z53" s="4">
        <f t="shared" si="39"/>
        <v>2144</v>
      </c>
      <c r="AA53" s="42">
        <f t="shared" si="28"/>
        <v>4.7386419149975545E-2</v>
      </c>
      <c r="AB53" s="4">
        <f t="shared" si="32"/>
        <v>51086.61029411765</v>
      </c>
      <c r="AC53" s="15">
        <f t="shared" si="29"/>
        <v>0.46784455593072494</v>
      </c>
      <c r="AD53" s="4">
        <f>+RDS!BM55+RDS!BZ55+RDS!CZ55+RDS!DM55</f>
        <v>4748</v>
      </c>
      <c r="AE53" s="33">
        <f t="shared" si="33"/>
        <v>2.737994945240101E-2</v>
      </c>
    </row>
    <row r="54" spans="2:31" x14ac:dyDescent="0.3">
      <c r="B54" s="9">
        <v>45640</v>
      </c>
      <c r="C54" s="4">
        <f>+RDS!B56+RDS!O56+RDS!AB56+RDS!AO56+RDS!CB56+RDS!DO56+RDS!EB56</f>
        <v>274</v>
      </c>
      <c r="D54" s="4">
        <f t="shared" si="34"/>
        <v>6575</v>
      </c>
      <c r="E54" s="15">
        <f t="shared" si="22"/>
        <v>-7.0408596069560292E-2</v>
      </c>
      <c r="F54" s="4">
        <f>+RDS!E56+RDS!R56+RDS!AE56+RDS!AR56+RDS!CE56+RDS!DR56+RDS!EE56</f>
        <v>11633216</v>
      </c>
      <c r="G54" s="4">
        <f t="shared" si="35"/>
        <v>321766117</v>
      </c>
      <c r="H54" s="42">
        <f t="shared" si="23"/>
        <v>2.8379723719929917E-2</v>
      </c>
      <c r="I54" s="4">
        <f>+RDS!H56+RDS!U56+RDS!AH56+RDS!AU56+RDS!CH56+RDS!DU56+RDS!EH56</f>
        <v>285</v>
      </c>
      <c r="J54" s="4">
        <f t="shared" si="36"/>
        <v>6945</v>
      </c>
      <c r="K54" s="42">
        <f t="shared" si="24"/>
        <v>-0.10640761708697888</v>
      </c>
      <c r="L54" s="4">
        <f t="shared" si="30"/>
        <v>40818.301754385968</v>
      </c>
      <c r="M54" s="15">
        <f t="shared" si="25"/>
        <v>-5.8390062522610808E-3</v>
      </c>
      <c r="N54" s="4">
        <f>+RDS!M56+RDS!Z56+RDS!AM56+RDS!AZ56+RDS!CM56+RDS!DZ56+RDS!EM56</f>
        <v>14118</v>
      </c>
      <c r="O54" s="33">
        <f t="shared" si="31"/>
        <v>1.9407848137129907E-2</v>
      </c>
      <c r="R54" s="9">
        <v>45640</v>
      </c>
      <c r="S54" s="4">
        <f>+RDS!BB56+RDS!BO56+RDS!CO56+RDS!DB56</f>
        <v>95</v>
      </c>
      <c r="T54" s="4">
        <f t="shared" si="37"/>
        <v>2106</v>
      </c>
      <c r="U54" s="15">
        <f t="shared" si="26"/>
        <v>8.0000000000000071E-2</v>
      </c>
      <c r="V54" s="4">
        <f>+RDS!BE56+RDS!BR56+RDS!CR56+RDS!DE56</f>
        <v>3777680</v>
      </c>
      <c r="W54" s="4">
        <f t="shared" si="38"/>
        <v>99162274</v>
      </c>
      <c r="X54" s="42">
        <f t="shared" si="27"/>
        <v>0.18044831484629698</v>
      </c>
      <c r="Y54" s="4">
        <f>+RDS!BH56+RDS!BU56+RDS!CU56+RDS!DH56</f>
        <v>101</v>
      </c>
      <c r="Z54" s="4">
        <f t="shared" si="39"/>
        <v>2245</v>
      </c>
      <c r="AA54" s="42">
        <f t="shared" si="28"/>
        <v>3.1709558823529438E-2</v>
      </c>
      <c r="AB54" s="4">
        <f t="shared" si="32"/>
        <v>37402.772277227719</v>
      </c>
      <c r="AC54" s="15">
        <f t="shared" si="29"/>
        <v>1.1505822291724588E-2</v>
      </c>
      <c r="AD54" s="4">
        <f>+RDS!BM56+RDS!BZ56+RDS!CZ56+RDS!DM56</f>
        <v>3764</v>
      </c>
      <c r="AE54" s="33">
        <f t="shared" si="33"/>
        <v>2.5239107332624869E-2</v>
      </c>
    </row>
    <row r="55" spans="2:31" x14ac:dyDescent="0.3">
      <c r="B55" s="9">
        <v>45641</v>
      </c>
      <c r="C55" s="4">
        <f>+RDS!B57+RDS!O57+RDS!AB57+RDS!AO57+RDS!CB57+RDS!DO57+RDS!EB57</f>
        <v>266</v>
      </c>
      <c r="D55" s="4">
        <f t="shared" si="34"/>
        <v>6841</v>
      </c>
      <c r="E55" s="15">
        <f t="shared" si="22"/>
        <v>-7.0642575736992286E-2</v>
      </c>
      <c r="F55" s="4">
        <f>+RDS!E57+RDS!R57+RDS!AE57+RDS!AR57+RDS!CE57+RDS!DR57+RDS!EE57</f>
        <v>12110758</v>
      </c>
      <c r="G55" s="4">
        <f t="shared" si="35"/>
        <v>333876875</v>
      </c>
      <c r="H55" s="42">
        <f t="shared" si="23"/>
        <v>2.6499968209808822E-2</v>
      </c>
      <c r="I55" s="4">
        <f>+RDS!H57+RDS!U57+RDS!AH57+RDS!AU57+RDS!CH57+RDS!DU57+RDS!EH57</f>
        <v>276</v>
      </c>
      <c r="J55" s="4">
        <f t="shared" si="36"/>
        <v>7221</v>
      </c>
      <c r="K55" s="42">
        <f t="shared" si="24"/>
        <v>-0.10796788140827673</v>
      </c>
      <c r="L55" s="4">
        <f t="shared" si="30"/>
        <v>43879.557971014496</v>
      </c>
      <c r="M55" s="15">
        <f t="shared" si="25"/>
        <v>0.14566415809763367</v>
      </c>
      <c r="N55" s="4">
        <f>+RDS!M57+RDS!Z57+RDS!AM57+RDS!AZ57+RDS!CM57+RDS!DZ57+RDS!EM57</f>
        <v>12123</v>
      </c>
      <c r="O55" s="33">
        <f t="shared" si="31"/>
        <v>2.1941763589870496E-2</v>
      </c>
      <c r="R55" s="9">
        <v>45641</v>
      </c>
      <c r="S55" s="4">
        <f>+RDS!BB57+RDS!BO57+RDS!CO57+RDS!DB57</f>
        <v>81</v>
      </c>
      <c r="T55" s="4">
        <f t="shared" si="37"/>
        <v>2187</v>
      </c>
      <c r="U55" s="15">
        <f t="shared" si="26"/>
        <v>9.0773067331670898E-2</v>
      </c>
      <c r="V55" s="4">
        <f>+RDS!BE57+RDS!BR57+RDS!CR57+RDS!DE57</f>
        <v>3211201</v>
      </c>
      <c r="W55" s="4">
        <f t="shared" si="38"/>
        <v>102373475</v>
      </c>
      <c r="X55" s="42">
        <f t="shared" si="27"/>
        <v>0.18684868136161992</v>
      </c>
      <c r="Y55" s="4">
        <f>+RDS!BH57+RDS!BU57+RDS!CU57+RDS!DH57</f>
        <v>83</v>
      </c>
      <c r="Z55" s="4">
        <f t="shared" si="39"/>
        <v>2328</v>
      </c>
      <c r="AA55" s="42">
        <f t="shared" si="28"/>
        <v>4.2543663233318485E-2</v>
      </c>
      <c r="AB55" s="4">
        <f t="shared" si="32"/>
        <v>38689.168674698798</v>
      </c>
      <c r="AC55" s="15">
        <f t="shared" si="29"/>
        <v>-2.1023929031851685E-2</v>
      </c>
      <c r="AD55" s="4">
        <f>+RDS!BM57+RDS!BZ57+RDS!CZ57+RDS!DM57</f>
        <v>3319</v>
      </c>
      <c r="AE55" s="33">
        <f t="shared" si="33"/>
        <v>2.4404941247363664E-2</v>
      </c>
    </row>
    <row r="56" spans="2:31" x14ac:dyDescent="0.3">
      <c r="B56" s="9">
        <v>45642</v>
      </c>
      <c r="C56" s="4">
        <f>+RDS!B58+RDS!O58+RDS!AB58+RDS!AO58+RDS!CB58+RDS!DO58+RDS!EB58</f>
        <v>477</v>
      </c>
      <c r="D56" s="4">
        <f t="shared" si="34"/>
        <v>7318</v>
      </c>
      <c r="E56" s="15">
        <f t="shared" si="22"/>
        <v>-3.8370565045992122E-2</v>
      </c>
      <c r="F56" s="4">
        <f>+RDS!E58+RDS!R58+RDS!AE58+RDS!AR58+RDS!CE58+RDS!DR58+RDS!EE58</f>
        <v>25447018</v>
      </c>
      <c r="G56" s="4">
        <f t="shared" si="35"/>
        <v>359323893</v>
      </c>
      <c r="H56" s="42">
        <f t="shared" si="23"/>
        <v>6.927800082580382E-2</v>
      </c>
      <c r="I56" s="4">
        <f>+RDS!H58+RDS!U58+RDS!AH58+RDS!AU58+RDS!CH58+RDS!DU58+RDS!EH58</f>
        <v>498</v>
      </c>
      <c r="J56" s="4">
        <f t="shared" si="36"/>
        <v>7719</v>
      </c>
      <c r="K56" s="42">
        <f t="shared" si="24"/>
        <v>-7.6564182318459184E-2</v>
      </c>
      <c r="L56" s="4">
        <f t="shared" si="30"/>
        <v>51098.429718875501</v>
      </c>
      <c r="M56" s="15">
        <f t="shared" si="25"/>
        <v>0.25070408465033345</v>
      </c>
      <c r="N56" s="4">
        <f>+RDS!M58+RDS!Z58+RDS!AM58+RDS!AZ58+RDS!CM58+RDS!DZ58+RDS!EM58</f>
        <v>18095</v>
      </c>
      <c r="O56" s="33">
        <f t="shared" si="31"/>
        <v>2.6360873169383809E-2</v>
      </c>
      <c r="R56" s="9">
        <v>45642</v>
      </c>
      <c r="S56" s="4">
        <f>+RDS!BB58+RDS!BO58+RDS!CO58+RDS!DB58</f>
        <v>171</v>
      </c>
      <c r="T56" s="4">
        <f t="shared" si="37"/>
        <v>2358</v>
      </c>
      <c r="U56" s="15">
        <f t="shared" si="26"/>
        <v>0.12985146142788695</v>
      </c>
      <c r="V56" s="4">
        <f>+RDS!BE58+RDS!BR58+RDS!CR58+RDS!DE58</f>
        <v>8154338</v>
      </c>
      <c r="W56" s="4">
        <f t="shared" si="38"/>
        <v>110527813</v>
      </c>
      <c r="X56" s="42">
        <f t="shared" si="27"/>
        <v>0.2429063844246635</v>
      </c>
      <c r="Y56" s="4">
        <f>+RDS!BH58+RDS!BU58+RDS!CU58+RDS!DH58</f>
        <v>181</v>
      </c>
      <c r="Z56" s="4">
        <f t="shared" si="39"/>
        <v>2509</v>
      </c>
      <c r="AA56" s="42">
        <f t="shared" si="28"/>
        <v>7.8675838349097083E-2</v>
      </c>
      <c r="AB56" s="4">
        <f t="shared" si="32"/>
        <v>45051.591160220996</v>
      </c>
      <c r="AC56" s="15">
        <f t="shared" si="29"/>
        <v>0.56900763829018342</v>
      </c>
      <c r="AD56" s="4">
        <f>+RDS!BM58+RDS!BZ58+RDS!CZ58+RDS!DM58</f>
        <v>5130</v>
      </c>
      <c r="AE56" s="33">
        <f t="shared" si="33"/>
        <v>3.3333333333333333E-2</v>
      </c>
    </row>
    <row r="57" spans="2:31" x14ac:dyDescent="0.3">
      <c r="B57" s="9">
        <v>45643</v>
      </c>
      <c r="C57" s="4">
        <f>+RDS!B59+RDS!O59+RDS!AB59+RDS!AO59+RDS!CB59+RDS!DO59+RDS!EB59</f>
        <v>449</v>
      </c>
      <c r="D57" s="4">
        <f t="shared" si="34"/>
        <v>7767</v>
      </c>
      <c r="E57" s="15">
        <f t="shared" si="22"/>
        <v>-4.7344535753710337E-2</v>
      </c>
      <c r="F57" s="4">
        <f>+RDS!E59+RDS!R59+RDS!AE59+RDS!AR59+RDS!CE59+RDS!DR59+RDS!EE59</f>
        <v>21485820</v>
      </c>
      <c r="G57" s="4">
        <f t="shared" si="35"/>
        <v>380809713</v>
      </c>
      <c r="H57" s="42">
        <f t="shared" si="23"/>
        <v>5.1634962071272605E-2</v>
      </c>
      <c r="I57" s="4">
        <f>+RDS!H59+RDS!U59+RDS!AH59+RDS!AU59+RDS!CH59+RDS!DU59+RDS!EH59</f>
        <v>482</v>
      </c>
      <c r="J57" s="4">
        <f t="shared" si="36"/>
        <v>8201</v>
      </c>
      <c r="K57" s="42">
        <f t="shared" si="24"/>
        <v>-8.2969920608296999E-2</v>
      </c>
      <c r="L57" s="4">
        <f t="shared" si="30"/>
        <v>44576.390041493774</v>
      </c>
      <c r="M57" s="15">
        <f t="shared" si="25"/>
        <v>-1.3804047746657222E-3</v>
      </c>
      <c r="N57" s="4">
        <f>+RDS!M59+RDS!Z59+RDS!AM59+RDS!AZ59+RDS!CM59+RDS!DZ59+RDS!EM59</f>
        <v>18347</v>
      </c>
      <c r="O57" s="33">
        <f t="shared" si="31"/>
        <v>2.4472665830926037E-2</v>
      </c>
      <c r="R57" s="9">
        <v>45643</v>
      </c>
      <c r="S57" s="4">
        <f>+RDS!BB59+RDS!BO59+RDS!CO59+RDS!DB59</f>
        <v>169</v>
      </c>
      <c r="T57" s="4">
        <f t="shared" si="37"/>
        <v>2527</v>
      </c>
      <c r="U57" s="15">
        <f t="shared" si="26"/>
        <v>0.13014311270125223</v>
      </c>
      <c r="V57" s="4">
        <f>+RDS!BE59+RDS!BR59+RDS!CR59+RDS!DE59</f>
        <v>8949384</v>
      </c>
      <c r="W57" s="4">
        <f t="shared" si="38"/>
        <v>119477197</v>
      </c>
      <c r="X57" s="42">
        <f t="shared" si="27"/>
        <v>0.24112257371231371</v>
      </c>
      <c r="Y57" s="4">
        <f>+RDS!BH59+RDS!BU59+RDS!CU59+RDS!DH59</f>
        <v>180</v>
      </c>
      <c r="Z57" s="4">
        <f t="shared" si="39"/>
        <v>2689</v>
      </c>
      <c r="AA57" s="42">
        <f t="shared" si="28"/>
        <v>8.1222356252513173E-2</v>
      </c>
      <c r="AB57" s="4">
        <f t="shared" si="32"/>
        <v>49718.8</v>
      </c>
      <c r="AC57" s="15">
        <f t="shared" si="29"/>
        <v>9.0780984960471711E-2</v>
      </c>
      <c r="AD57" s="4">
        <f>+RDS!BM59+RDS!BZ59+RDS!CZ59+RDS!DM59</f>
        <v>4927</v>
      </c>
      <c r="AE57" s="33">
        <f t="shared" si="33"/>
        <v>3.430079155672823E-2</v>
      </c>
    </row>
    <row r="58" spans="2:31" x14ac:dyDescent="0.3">
      <c r="B58" s="9">
        <v>45644</v>
      </c>
      <c r="C58" s="4">
        <f>+RDS!B60+RDS!O60+RDS!AB60+RDS!AO60+RDS!CB60+RDS!DO60+RDS!EB60</f>
        <v>410</v>
      </c>
      <c r="D58" s="4">
        <f t="shared" si="34"/>
        <v>8177</v>
      </c>
      <c r="E58" s="15">
        <f t="shared" si="22"/>
        <v>-5.0290360046457594E-2</v>
      </c>
      <c r="F58" s="4">
        <f>+RDS!E60+RDS!R60+RDS!AE60+RDS!AR60+RDS!CE60+RDS!DR60+RDS!EE60</f>
        <v>20651133</v>
      </c>
      <c r="G58" s="4">
        <f t="shared" si="35"/>
        <v>401460846</v>
      </c>
      <c r="H58" s="42">
        <f t="shared" si="23"/>
        <v>4.5088461634379851E-2</v>
      </c>
      <c r="I58" s="4">
        <f>+RDS!H60+RDS!U60+RDS!AH60+RDS!AU60+RDS!CH60+RDS!DU60+RDS!EH60</f>
        <v>430</v>
      </c>
      <c r="J58" s="4">
        <f t="shared" si="36"/>
        <v>8631</v>
      </c>
      <c r="K58" s="42">
        <f t="shared" si="24"/>
        <v>-8.7342709104367144E-2</v>
      </c>
      <c r="L58" s="4">
        <f t="shared" si="30"/>
        <v>48025.890697674418</v>
      </c>
      <c r="M58" s="15">
        <f t="shared" si="25"/>
        <v>0.12060927602346649</v>
      </c>
      <c r="N58" s="4">
        <f>+RDS!M60+RDS!Z60+RDS!AM60+RDS!AZ60+RDS!CM60+RDS!DZ60+RDS!EM60</f>
        <v>17423</v>
      </c>
      <c r="O58" s="33">
        <f t="shared" si="31"/>
        <v>2.353211272455949E-2</v>
      </c>
      <c r="R58" s="9">
        <v>45644</v>
      </c>
      <c r="S58" s="4">
        <f>+RDS!BB60+RDS!BO60+RDS!CO60+RDS!DB60</f>
        <v>165</v>
      </c>
      <c r="T58" s="4">
        <f t="shared" si="37"/>
        <v>2692</v>
      </c>
      <c r="U58" s="15">
        <f t="shared" si="26"/>
        <v>0.1277754503560955</v>
      </c>
      <c r="V58" s="4">
        <f>+RDS!BE60+RDS!BR60+RDS!CR60+RDS!DE60</f>
        <v>8550212</v>
      </c>
      <c r="W58" s="4">
        <f t="shared" si="38"/>
        <v>128027409</v>
      </c>
      <c r="X58" s="42">
        <f t="shared" si="27"/>
        <v>0.23786110636914137</v>
      </c>
      <c r="Y58" s="4">
        <f>+RDS!BH60+RDS!BU60+RDS!CU60+RDS!DH60</f>
        <v>168</v>
      </c>
      <c r="Z58" s="4">
        <f t="shared" si="39"/>
        <v>2857</v>
      </c>
      <c r="AA58" s="42">
        <f t="shared" si="28"/>
        <v>7.4060150375939937E-2</v>
      </c>
      <c r="AB58" s="4">
        <f t="shared" si="32"/>
        <v>50894.119047619046</v>
      </c>
      <c r="AC58" s="15">
        <f t="shared" si="29"/>
        <v>0.2295526397007317</v>
      </c>
      <c r="AD58" s="4">
        <f>+RDS!BM60+RDS!BZ60+RDS!CZ60+RDS!DM60</f>
        <v>4643</v>
      </c>
      <c r="AE58" s="33">
        <f t="shared" si="33"/>
        <v>3.5537368080982124E-2</v>
      </c>
    </row>
    <row r="59" spans="2:31" x14ac:dyDescent="0.3">
      <c r="B59" s="9">
        <v>45645</v>
      </c>
      <c r="C59" s="4">
        <f>+RDS!B61+RDS!O61+RDS!AB61+RDS!AO61+RDS!CB61+RDS!DO61+RDS!EB61</f>
        <v>348</v>
      </c>
      <c r="D59" s="4">
        <f t="shared" si="34"/>
        <v>8525</v>
      </c>
      <c r="E59" s="15">
        <f t="shared" si="22"/>
        <v>-5.9673505404809202E-2</v>
      </c>
      <c r="F59" s="4">
        <f>+RDS!E61+RDS!R61+RDS!AE61+RDS!AR61+RDS!CE61+RDS!DR61+RDS!EE61</f>
        <v>16786683</v>
      </c>
      <c r="G59" s="4">
        <f t="shared" si="35"/>
        <v>418247529</v>
      </c>
      <c r="H59" s="42">
        <f t="shared" si="23"/>
        <v>3.1127678905875644E-2</v>
      </c>
      <c r="I59" s="4">
        <f>+RDS!H61+RDS!U61+RDS!AH61+RDS!AU61+RDS!CH61+RDS!DU61+RDS!EH61</f>
        <v>366</v>
      </c>
      <c r="J59" s="4">
        <f t="shared" si="36"/>
        <v>8997</v>
      </c>
      <c r="K59" s="42">
        <f t="shared" si="24"/>
        <v>-9.8858173076923128E-2</v>
      </c>
      <c r="L59" s="4">
        <f t="shared" si="30"/>
        <v>45865.254098360652</v>
      </c>
      <c r="M59" s="15">
        <f t="shared" si="25"/>
        <v>0.12522988571335225</v>
      </c>
      <c r="N59" s="4">
        <f>+RDS!M61+RDS!Z61+RDS!AM61+RDS!AZ61+RDS!CM61+RDS!DZ61+RDS!EM61</f>
        <v>16598</v>
      </c>
      <c r="O59" s="33">
        <f t="shared" si="31"/>
        <v>2.0966381491745994E-2</v>
      </c>
      <c r="R59" s="9">
        <v>45645</v>
      </c>
      <c r="S59" s="4">
        <f>+RDS!BB61+RDS!BO61+RDS!CO61+RDS!DB61</f>
        <v>97</v>
      </c>
      <c r="T59" s="4">
        <f t="shared" si="37"/>
        <v>2789</v>
      </c>
      <c r="U59" s="15">
        <f t="shared" si="26"/>
        <v>0.10938743038981702</v>
      </c>
      <c r="V59" s="4">
        <f>+RDS!BE61+RDS!BR61+RDS!CR61+RDS!DE61</f>
        <v>4940684</v>
      </c>
      <c r="W59" s="4">
        <f t="shared" si="38"/>
        <v>132968093</v>
      </c>
      <c r="X59" s="42">
        <f t="shared" si="27"/>
        <v>0.22055006005904731</v>
      </c>
      <c r="Y59" s="4">
        <f>+RDS!BH61+RDS!BU61+RDS!CU61+RDS!DH61</f>
        <v>102</v>
      </c>
      <c r="Z59" s="4">
        <f t="shared" si="39"/>
        <v>2959</v>
      </c>
      <c r="AA59" s="42">
        <f t="shared" si="28"/>
        <v>5.8297567954220364E-2</v>
      </c>
      <c r="AB59" s="4">
        <f t="shared" si="32"/>
        <v>48438.078431372553</v>
      </c>
      <c r="AC59" s="15">
        <f t="shared" si="29"/>
        <v>0.19452504558936168</v>
      </c>
      <c r="AD59" s="4">
        <f>+RDS!BM61+RDS!BZ61+RDS!CZ61+RDS!DM61</f>
        <v>4522</v>
      </c>
      <c r="AE59" s="33">
        <f t="shared" si="33"/>
        <v>2.1450685537372845E-2</v>
      </c>
    </row>
    <row r="60" spans="2:31" x14ac:dyDescent="0.3">
      <c r="B60" s="9">
        <v>45646</v>
      </c>
      <c r="C60" s="4">
        <f>+RDS!B62+RDS!O62+RDS!AB62+RDS!AO62+RDS!CB62+RDS!DO62+RDS!EB62</f>
        <v>265</v>
      </c>
      <c r="D60" s="4">
        <f t="shared" si="34"/>
        <v>8790</v>
      </c>
      <c r="E60" s="15">
        <f t="shared" si="22"/>
        <v>-5.8483290488431927E-2</v>
      </c>
      <c r="F60" s="4">
        <f>+RDS!E62+RDS!R62+RDS!AE62+RDS!AR62+RDS!CE62+RDS!DR62+RDS!EE62</f>
        <v>12502877</v>
      </c>
      <c r="G60" s="4">
        <f t="shared" si="35"/>
        <v>430750406</v>
      </c>
      <c r="H60" s="42">
        <f t="shared" si="23"/>
        <v>3.2059529166285072E-2</v>
      </c>
      <c r="I60" s="4">
        <f>+RDS!H62+RDS!U62+RDS!AH62+RDS!AU62+RDS!CH62+RDS!DU62+RDS!EH62</f>
        <v>283</v>
      </c>
      <c r="J60" s="4">
        <f t="shared" si="36"/>
        <v>9280</v>
      </c>
      <c r="K60" s="42">
        <f t="shared" si="24"/>
        <v>-9.7627382341501368E-2</v>
      </c>
      <c r="L60" s="4">
        <f t="shared" si="30"/>
        <v>44179.77738515901</v>
      </c>
      <c r="M60" s="15">
        <f t="shared" si="25"/>
        <v>0.12816186025479559</v>
      </c>
      <c r="N60" s="4">
        <f>+RDS!M62+RDS!Z62+RDS!AM62+RDS!AZ62+RDS!CM62+RDS!DZ62+RDS!EM62</f>
        <v>14948</v>
      </c>
      <c r="O60" s="33">
        <f t="shared" si="31"/>
        <v>1.7728124163767726E-2</v>
      </c>
      <c r="R60" s="9">
        <v>45646</v>
      </c>
      <c r="S60" s="4">
        <f>+RDS!BB62+RDS!BO62+RDS!CO62+RDS!DB62</f>
        <v>75</v>
      </c>
      <c r="T60" s="4">
        <f t="shared" si="37"/>
        <v>2864</v>
      </c>
      <c r="U60" s="15">
        <f t="shared" si="26"/>
        <v>9.4801223241590238E-2</v>
      </c>
      <c r="V60" s="4">
        <f>+RDS!BE62+RDS!BR62+RDS!CR62+RDS!DE62</f>
        <v>3012519</v>
      </c>
      <c r="W60" s="4">
        <f t="shared" si="38"/>
        <v>135980612</v>
      </c>
      <c r="X60" s="42">
        <f t="shared" si="27"/>
        <v>0.20641554669612727</v>
      </c>
      <c r="Y60" s="4">
        <f>+RDS!BH62+RDS!BU62+RDS!CU62+RDS!DH62</f>
        <v>80</v>
      </c>
      <c r="Z60" s="4">
        <f t="shared" si="39"/>
        <v>3039</v>
      </c>
      <c r="AA60" s="42">
        <f t="shared" si="28"/>
        <v>4.4329896907216559E-2</v>
      </c>
      <c r="AB60" s="4">
        <f t="shared" si="32"/>
        <v>37656.487500000003</v>
      </c>
      <c r="AC60" s="15">
        <f t="shared" si="29"/>
        <v>0.13764315811790273</v>
      </c>
      <c r="AD60" s="4">
        <f>+RDS!BM62+RDS!BZ62+RDS!CZ62+RDS!DM62</f>
        <v>4263</v>
      </c>
      <c r="AE60" s="33">
        <f t="shared" si="33"/>
        <v>1.7593244194229415E-2</v>
      </c>
    </row>
    <row r="61" spans="2:31" x14ac:dyDescent="0.3">
      <c r="B61" s="9">
        <v>45647</v>
      </c>
      <c r="C61" s="4">
        <f>+RDS!B63+RDS!O63+RDS!AB63+RDS!AO63+RDS!CB63+RDS!DO63+RDS!EB63</f>
        <v>205</v>
      </c>
      <c r="D61" s="4">
        <f t="shared" si="34"/>
        <v>8995</v>
      </c>
      <c r="E61" s="15">
        <f t="shared" si="22"/>
        <v>-7.3826194398681988E-2</v>
      </c>
      <c r="F61" s="4">
        <f>+RDS!E63+RDS!R63+RDS!AE63+RDS!AR63+RDS!CE63+RDS!DR63+RDS!EE63</f>
        <v>10163126</v>
      </c>
      <c r="G61" s="4">
        <f t="shared" si="35"/>
        <v>440913532</v>
      </c>
      <c r="H61" s="42">
        <f t="shared" si="23"/>
        <v>1.5510793737708362E-2</v>
      </c>
      <c r="I61" s="4">
        <f>+RDS!H63+RDS!U63+RDS!AH63+RDS!AU63+RDS!CH63+RDS!DU63+RDS!EH63</f>
        <v>217</v>
      </c>
      <c r="J61" s="4">
        <f t="shared" si="36"/>
        <v>9497</v>
      </c>
      <c r="K61" s="42">
        <f t="shared" si="24"/>
        <v>-0.11284446520317604</v>
      </c>
      <c r="L61" s="4">
        <f t="shared" si="30"/>
        <v>46834.682027649767</v>
      </c>
      <c r="M61" s="15">
        <f t="shared" si="25"/>
        <v>0.17300262595901605</v>
      </c>
      <c r="N61" s="4">
        <f>+RDS!M63+RDS!Z63+RDS!AM63+RDS!AZ63+RDS!CM63+RDS!DZ63+RDS!EM63</f>
        <v>14837</v>
      </c>
      <c r="O61" s="33">
        <f t="shared" si="31"/>
        <v>1.3816809328031273E-2</v>
      </c>
      <c r="R61" s="9">
        <v>45647</v>
      </c>
      <c r="S61" s="4">
        <f>+RDS!BB63+RDS!BO63+RDS!CO63+RDS!DB63</f>
        <v>91</v>
      </c>
      <c r="T61" s="4">
        <f t="shared" si="37"/>
        <v>2955</v>
      </c>
      <c r="U61" s="15">
        <f t="shared" si="26"/>
        <v>8.5997794928335258E-2</v>
      </c>
      <c r="V61" s="4">
        <f>+RDS!BE63+RDS!BR63+RDS!CR63+RDS!DE63</f>
        <v>4901130</v>
      </c>
      <c r="W61" s="4">
        <f t="shared" si="38"/>
        <v>140881742</v>
      </c>
      <c r="X61" s="42">
        <f t="shared" si="27"/>
        <v>0.19872575870263676</v>
      </c>
      <c r="Y61" s="4">
        <f>+RDS!BH63+RDS!BU63+RDS!CU63+RDS!DH63</f>
        <v>96</v>
      </c>
      <c r="Z61" s="4">
        <f t="shared" si="39"/>
        <v>3135</v>
      </c>
      <c r="AA61" s="42">
        <f t="shared" si="28"/>
        <v>3.6021150033046956E-2</v>
      </c>
      <c r="AB61" s="4">
        <f t="shared" si="32"/>
        <v>51053.4375</v>
      </c>
      <c r="AC61" s="15">
        <f t="shared" si="29"/>
        <v>0.23079723555841336</v>
      </c>
      <c r="AD61" s="4">
        <f>+RDS!BM63+RDS!BZ63+RDS!CZ63+RDS!DM63</f>
        <v>4237</v>
      </c>
      <c r="AE61" s="33">
        <f t="shared" si="33"/>
        <v>2.1477460467311776E-2</v>
      </c>
    </row>
    <row r="62" spans="2:31" x14ac:dyDescent="0.3">
      <c r="B62" s="9">
        <v>45648</v>
      </c>
      <c r="C62" s="4">
        <f>+RDS!B64+RDS!O64+RDS!AB64+RDS!AO64+RDS!CB64+RDS!DO64+RDS!EB64</f>
        <v>225</v>
      </c>
      <c r="D62" s="4">
        <f t="shared" si="34"/>
        <v>9220</v>
      </c>
      <c r="E62" s="15">
        <f t="shared" si="22"/>
        <v>-7.7261809447558005E-2</v>
      </c>
      <c r="F62" s="4">
        <f>+RDS!E64+RDS!R64+RDS!AE64+RDS!AR64+RDS!CE64+RDS!DR64+RDS!EE64</f>
        <v>10220513</v>
      </c>
      <c r="G62" s="4">
        <f t="shared" si="35"/>
        <v>451134045</v>
      </c>
      <c r="H62" s="42">
        <f t="shared" si="23"/>
        <v>9.4876397723555606E-3</v>
      </c>
      <c r="I62" s="4">
        <f>+RDS!H64+RDS!U64+RDS!AH64+RDS!AU64+RDS!CH64+RDS!DU64+RDS!EH64</f>
        <v>235</v>
      </c>
      <c r="J62" s="4">
        <f t="shared" si="36"/>
        <v>9732</v>
      </c>
      <c r="K62" s="42">
        <f t="shared" si="24"/>
        <v>-0.11478988539203205</v>
      </c>
      <c r="L62" s="4">
        <f t="shared" si="30"/>
        <v>43491.544680851061</v>
      </c>
      <c r="M62" s="15">
        <f t="shared" si="25"/>
        <v>-1.1478452995814181E-2</v>
      </c>
      <c r="N62" s="4">
        <f>+RDS!M64+RDS!Z64+RDS!AM64+RDS!AZ64+RDS!CM64+RDS!DZ64+RDS!EM64</f>
        <v>13809</v>
      </c>
      <c r="O62" s="33">
        <f t="shared" si="31"/>
        <v>1.62937214859874E-2</v>
      </c>
      <c r="R62" s="9">
        <v>45648</v>
      </c>
      <c r="S62" s="4">
        <f>+RDS!BB64+RDS!BO64+RDS!CO64+RDS!DB64</f>
        <v>77</v>
      </c>
      <c r="T62" s="4">
        <f t="shared" si="37"/>
        <v>3032</v>
      </c>
      <c r="U62" s="15">
        <f t="shared" si="26"/>
        <v>8.0541696364932358E-2</v>
      </c>
      <c r="V62" s="4">
        <f>+RDS!BE64+RDS!BR64+RDS!CR64+RDS!DE64</f>
        <v>3189754</v>
      </c>
      <c r="W62" s="4">
        <f t="shared" si="38"/>
        <v>144071496</v>
      </c>
      <c r="X62" s="42">
        <f t="shared" si="27"/>
        <v>0.18640065458134392</v>
      </c>
      <c r="Y62" s="4">
        <f>+RDS!BH64+RDS!BU64+RDS!CU64+RDS!DH64</f>
        <v>78</v>
      </c>
      <c r="Z62" s="4">
        <f t="shared" si="39"/>
        <v>3213</v>
      </c>
      <c r="AA62" s="42">
        <f t="shared" si="28"/>
        <v>3.1129653401797075E-2</v>
      </c>
      <c r="AB62" s="4">
        <f t="shared" si="32"/>
        <v>40894.282051282054</v>
      </c>
      <c r="AC62" s="15">
        <f t="shared" si="29"/>
        <v>-5.8587913449755114E-2</v>
      </c>
      <c r="AD62" s="4">
        <f>+RDS!BM64+RDS!BZ64+RDS!CZ64+RDS!DM64</f>
        <v>3820</v>
      </c>
      <c r="AE62" s="33">
        <f t="shared" si="33"/>
        <v>2.0157068062827226E-2</v>
      </c>
    </row>
    <row r="63" spans="2:31" x14ac:dyDescent="0.3">
      <c r="B63" s="9">
        <v>45649</v>
      </c>
      <c r="C63" s="4">
        <f>+RDS!B65+RDS!O65+RDS!AB65+RDS!AO65+RDS!CB65+RDS!DO65+RDS!EB65</f>
        <v>521</v>
      </c>
      <c r="D63" s="4">
        <f t="shared" si="34"/>
        <v>9741</v>
      </c>
      <c r="E63" s="15">
        <f t="shared" si="22"/>
        <v>-4.9751243781094523E-2</v>
      </c>
      <c r="F63" s="4">
        <f>+RDS!E65+RDS!R65+RDS!AE65+RDS!AR65+RDS!CE65+RDS!DR65+RDS!EE65</f>
        <v>27241429</v>
      </c>
      <c r="G63" s="4">
        <f t="shared" si="35"/>
        <v>478375474</v>
      </c>
      <c r="H63" s="42">
        <f t="shared" si="23"/>
        <v>4.5471424075652189E-2</v>
      </c>
      <c r="I63" s="4">
        <f>+RDS!H65+RDS!U65+RDS!AH65+RDS!AU65+RDS!CH65+RDS!DU65+RDS!EH65</f>
        <v>547</v>
      </c>
      <c r="J63" s="4">
        <f t="shared" si="36"/>
        <v>10279</v>
      </c>
      <c r="K63" s="42">
        <f t="shared" si="24"/>
        <v>-8.9709528869996502E-2</v>
      </c>
      <c r="L63" s="4">
        <f t="shared" si="30"/>
        <v>49801.515539305299</v>
      </c>
      <c r="M63" s="15">
        <f t="shared" si="25"/>
        <v>0.39023355433215379</v>
      </c>
      <c r="N63" s="4">
        <f>+RDS!M65+RDS!Z65+RDS!AM65+RDS!AZ65+RDS!CM65+RDS!DZ65+RDS!EM65</f>
        <v>19368</v>
      </c>
      <c r="O63" s="33">
        <f t="shared" si="31"/>
        <v>2.6900041305245766E-2</v>
      </c>
      <c r="R63" s="9">
        <v>45649</v>
      </c>
      <c r="S63" s="4">
        <f>+RDS!BB65+RDS!BO65+RDS!CO65+RDS!DB65</f>
        <v>191</v>
      </c>
      <c r="T63" s="4">
        <f t="shared" si="37"/>
        <v>3223</v>
      </c>
      <c r="U63" s="15">
        <f t="shared" si="26"/>
        <v>0.12143354210160062</v>
      </c>
      <c r="V63" s="4">
        <f>+RDS!BE65+RDS!BR65+RDS!CR65+RDS!DE65</f>
        <v>8231643</v>
      </c>
      <c r="W63" s="4">
        <f t="shared" si="38"/>
        <v>152303139</v>
      </c>
      <c r="X63" s="42">
        <f t="shared" si="27"/>
        <v>0.22722404331014046</v>
      </c>
      <c r="Y63" s="4">
        <f>+RDS!BH65+RDS!BU65+RDS!CU65+RDS!DH65</f>
        <v>198</v>
      </c>
      <c r="Z63" s="4">
        <f t="shared" si="39"/>
        <v>3411</v>
      </c>
      <c r="AA63" s="42">
        <f t="shared" si="28"/>
        <v>6.9614299153339498E-2</v>
      </c>
      <c r="AB63" s="4">
        <f t="shared" si="32"/>
        <v>41573.954545454544</v>
      </c>
      <c r="AC63" s="15">
        <f t="shared" si="29"/>
        <v>0.1375220837769624</v>
      </c>
      <c r="AD63" s="4">
        <f>+RDS!BM65+RDS!BZ65+RDS!CZ65+RDS!DM65</f>
        <v>5612</v>
      </c>
      <c r="AE63" s="33">
        <f t="shared" si="33"/>
        <v>3.4034212401995723E-2</v>
      </c>
    </row>
    <row r="64" spans="2:31" x14ac:dyDescent="0.3">
      <c r="B64" s="9">
        <v>45650</v>
      </c>
      <c r="C64" s="4">
        <f>+RDS!B66+RDS!O66+RDS!AB66+RDS!AO66+RDS!CB66+RDS!DO66+RDS!EB66</f>
        <v>552</v>
      </c>
      <c r="D64" s="4">
        <f t="shared" si="34"/>
        <v>10293</v>
      </c>
      <c r="E64" s="15">
        <f t="shared" si="22"/>
        <v>-4.6856190387998931E-2</v>
      </c>
      <c r="F64" s="4">
        <f>+RDS!E66+RDS!R66+RDS!AE66+RDS!AR66+RDS!CE66+RDS!DR66+RDS!EE66</f>
        <v>26243869</v>
      </c>
      <c r="G64" s="4">
        <f t="shared" si="35"/>
        <v>504619343</v>
      </c>
      <c r="H64" s="42">
        <f t="shared" si="23"/>
        <v>4.5498222517073028E-2</v>
      </c>
      <c r="I64" s="4">
        <f>+RDS!H66+RDS!U66+RDS!AH66+RDS!AU66+RDS!CH66+RDS!DU66+RDS!EH66</f>
        <v>590</v>
      </c>
      <c r="J64" s="4">
        <f t="shared" si="36"/>
        <v>10869</v>
      </c>
      <c r="K64" s="42">
        <f t="shared" si="24"/>
        <v>-8.5485906604964246E-2</v>
      </c>
      <c r="L64" s="4">
        <f t="shared" si="30"/>
        <v>44481.133898305088</v>
      </c>
      <c r="M64" s="15">
        <f t="shared" si="25"/>
        <v>5.1305525356578174E-2</v>
      </c>
      <c r="N64" s="4">
        <f>+RDS!M66+RDS!Z66+RDS!AM66+RDS!AZ66+RDS!CM66+RDS!DZ66+RDS!EM66</f>
        <v>21078</v>
      </c>
      <c r="O64" s="33">
        <f t="shared" si="31"/>
        <v>2.6188442926273842E-2</v>
      </c>
      <c r="R64" s="9">
        <v>45650</v>
      </c>
      <c r="S64" s="4">
        <f>+RDS!BB66+RDS!BO66+RDS!CO66+RDS!DB66</f>
        <v>162</v>
      </c>
      <c r="T64" s="4">
        <f t="shared" si="37"/>
        <v>3385</v>
      </c>
      <c r="U64" s="15">
        <f t="shared" si="26"/>
        <v>0.12271973466003328</v>
      </c>
      <c r="V64" s="4">
        <f>+RDS!BE66+RDS!BR66+RDS!CR66+RDS!DE66</f>
        <v>7706056</v>
      </c>
      <c r="W64" s="4">
        <f t="shared" si="38"/>
        <v>160009195</v>
      </c>
      <c r="X64" s="42">
        <f t="shared" si="27"/>
        <v>0.23198405774889075</v>
      </c>
      <c r="Y64" s="4">
        <f>+RDS!BH66+RDS!BU66+RDS!CU66+RDS!DH66</f>
        <v>179</v>
      </c>
      <c r="Z64" s="4">
        <f t="shared" si="39"/>
        <v>3590</v>
      </c>
      <c r="AA64" s="42">
        <f t="shared" si="28"/>
        <v>7.3885731379000896E-2</v>
      </c>
      <c r="AB64" s="4">
        <f t="shared" si="32"/>
        <v>43050.592178770952</v>
      </c>
      <c r="AC64" s="15">
        <f t="shared" si="29"/>
        <v>0.14791700100107863</v>
      </c>
      <c r="AD64" s="4">
        <f>+RDS!BM66+RDS!BZ66+RDS!CZ66+RDS!DM66</f>
        <v>5941</v>
      </c>
      <c r="AE64" s="33">
        <f t="shared" si="33"/>
        <v>2.726813667732705E-2</v>
      </c>
    </row>
    <row r="65" spans="2:31" x14ac:dyDescent="0.3">
      <c r="B65" s="9">
        <v>45651</v>
      </c>
      <c r="C65" s="4">
        <f>+RDS!B67+RDS!O67+RDS!AB67+RDS!AO67+RDS!CB67+RDS!DO67+RDS!EB67</f>
        <v>517</v>
      </c>
      <c r="D65" s="4">
        <f t="shared" si="34"/>
        <v>10810</v>
      </c>
      <c r="E65" s="15">
        <f t="shared" si="22"/>
        <v>-4.2176147439305312E-2</v>
      </c>
      <c r="F65" s="4">
        <f>+RDS!E67+RDS!R67+RDS!AE67+RDS!AR67+RDS!CE67+RDS!DR67+RDS!EE67</f>
        <v>28741775</v>
      </c>
      <c r="G65" s="4">
        <f t="shared" si="35"/>
        <v>533361118</v>
      </c>
      <c r="H65" s="42">
        <f t="shared" si="23"/>
        <v>5.3210212496108689E-2</v>
      </c>
      <c r="I65" s="4">
        <f>+RDS!H67+RDS!U67+RDS!AH67+RDS!AU67+RDS!CH67+RDS!DU67+RDS!EH67</f>
        <v>552</v>
      </c>
      <c r="J65" s="4">
        <f t="shared" si="36"/>
        <v>11421</v>
      </c>
      <c r="K65" s="42">
        <f t="shared" si="24"/>
        <v>-7.9397065935837507E-2</v>
      </c>
      <c r="L65" s="4">
        <f t="shared" si="30"/>
        <v>52068.432971014496</v>
      </c>
      <c r="M65" s="15">
        <f t="shared" si="25"/>
        <v>0.14195359815106867</v>
      </c>
      <c r="N65" s="4">
        <f>+RDS!M67+RDS!Z67+RDS!AM67+RDS!AZ67+RDS!CM67+RDS!DZ67+RDS!EM67</f>
        <v>20389</v>
      </c>
      <c r="O65" s="33">
        <f t="shared" si="31"/>
        <v>2.535681004463191E-2</v>
      </c>
      <c r="R65" s="9">
        <v>45651</v>
      </c>
      <c r="S65" s="4">
        <f>+RDS!BB67+RDS!BO67+RDS!CO67+RDS!DB67</f>
        <v>166</v>
      </c>
      <c r="T65" s="4">
        <f t="shared" si="37"/>
        <v>3551</v>
      </c>
      <c r="U65" s="15">
        <f t="shared" si="26"/>
        <v>0.12873490146217414</v>
      </c>
      <c r="V65" s="4">
        <f>+RDS!BE67+RDS!BR67+RDS!CR67+RDS!DE67</f>
        <v>7868406</v>
      </c>
      <c r="W65" s="4">
        <f t="shared" si="38"/>
        <v>167877601</v>
      </c>
      <c r="X65" s="42">
        <f t="shared" si="27"/>
        <v>0.23874538210624285</v>
      </c>
      <c r="Y65" s="4">
        <f>+RDS!BH67+RDS!BU67+RDS!CU67+RDS!DH67</f>
        <v>178</v>
      </c>
      <c r="Z65" s="4">
        <f t="shared" si="39"/>
        <v>3768</v>
      </c>
      <c r="AA65" s="42">
        <f t="shared" si="28"/>
        <v>7.6879108316662004E-2</v>
      </c>
      <c r="AB65" s="4">
        <f t="shared" si="32"/>
        <v>44204.528089887637</v>
      </c>
      <c r="AC65" s="15">
        <f t="shared" si="29"/>
        <v>0.22202668896136091</v>
      </c>
      <c r="AD65" s="4">
        <f>+RDS!BM67+RDS!BZ67+RDS!CZ67+RDS!DM67</f>
        <v>5969</v>
      </c>
      <c r="AE65" s="33">
        <f t="shared" si="33"/>
        <v>2.7810353493047411E-2</v>
      </c>
    </row>
    <row r="66" spans="2:31" x14ac:dyDescent="0.3">
      <c r="B66" s="9">
        <v>45652</v>
      </c>
      <c r="C66" s="4">
        <f>+RDS!B68+RDS!O68+RDS!AB68+RDS!AO68+RDS!CB68+RDS!DO68+RDS!EB68</f>
        <v>414</v>
      </c>
      <c r="D66" s="4">
        <f t="shared" si="34"/>
        <v>11224</v>
      </c>
      <c r="E66" s="15">
        <f t="shared" si="22"/>
        <v>-5.3146617175636957E-2</v>
      </c>
      <c r="F66" s="4">
        <f>+RDS!E68+RDS!R68+RDS!AE68+RDS!AR68+RDS!CE68+RDS!DR68+RDS!EE68</f>
        <v>21985068</v>
      </c>
      <c r="G66" s="4">
        <f t="shared" si="35"/>
        <v>555346186</v>
      </c>
      <c r="H66" s="42">
        <f t="shared" si="23"/>
        <v>4.344024417650183E-2</v>
      </c>
      <c r="I66" s="4">
        <f>+RDS!H68+RDS!U68+RDS!AH68+RDS!AU68+RDS!CH68+RDS!DU68+RDS!EH68</f>
        <v>426</v>
      </c>
      <c r="J66" s="4">
        <f t="shared" si="36"/>
        <v>11847</v>
      </c>
      <c r="K66" s="42">
        <f t="shared" si="24"/>
        <v>-9.0231915220396197E-2</v>
      </c>
      <c r="L66" s="4">
        <f t="shared" si="30"/>
        <v>51608.140845070426</v>
      </c>
      <c r="M66" s="15">
        <f t="shared" si="25"/>
        <v>0.2316469560046075</v>
      </c>
      <c r="N66" s="4">
        <f>+RDS!M68+RDS!Z68+RDS!AM68+RDS!AZ68+RDS!CM68+RDS!DZ68+RDS!EM68</f>
        <v>20477</v>
      </c>
      <c r="O66" s="33">
        <f t="shared" si="31"/>
        <v>2.0217805342579481E-2</v>
      </c>
      <c r="R66" s="9">
        <v>45652</v>
      </c>
      <c r="S66" s="4">
        <f>+RDS!BB68+RDS!BO68+RDS!CO68+RDS!DB68</f>
        <v>158</v>
      </c>
      <c r="T66" s="4">
        <f t="shared" si="37"/>
        <v>3709</v>
      </c>
      <c r="U66" s="15">
        <f t="shared" si="26"/>
        <v>0.13425076452599383</v>
      </c>
      <c r="V66" s="4">
        <f>+RDS!BE68+RDS!BR68+RDS!CR68+RDS!DE68</f>
        <v>7845632</v>
      </c>
      <c r="W66" s="4">
        <f t="shared" si="38"/>
        <v>175723233</v>
      </c>
      <c r="X66" s="42">
        <f t="shared" si="27"/>
        <v>0.24623531203212745</v>
      </c>
      <c r="Y66" s="4">
        <f>+RDS!BH68+RDS!BU68+RDS!CU68+RDS!DH68</f>
        <v>168</v>
      </c>
      <c r="Z66" s="4">
        <f t="shared" si="39"/>
        <v>3936</v>
      </c>
      <c r="AA66" s="42">
        <f t="shared" si="28"/>
        <v>8.1318681318681252E-2</v>
      </c>
      <c r="AB66" s="4">
        <f t="shared" si="32"/>
        <v>46700.190476190473</v>
      </c>
      <c r="AC66" s="15">
        <f t="shared" si="29"/>
        <v>0.20137961998756371</v>
      </c>
      <c r="AD66" s="4">
        <f>+RDS!BM68+RDS!BZ68+RDS!CZ68+RDS!DM68</f>
        <v>6200</v>
      </c>
      <c r="AE66" s="33">
        <f t="shared" si="33"/>
        <v>2.5483870967741934E-2</v>
      </c>
    </row>
    <row r="67" spans="2:31" x14ac:dyDescent="0.3">
      <c r="B67" s="9">
        <v>45653</v>
      </c>
      <c r="C67" s="4">
        <f>+RDS!B69+RDS!O69+RDS!AB69+RDS!AO69+RDS!CB69+RDS!DO69+RDS!EB69</f>
        <v>355</v>
      </c>
      <c r="D67" s="4">
        <f t="shared" si="34"/>
        <v>11579</v>
      </c>
      <c r="E67" s="15">
        <f t="shared" si="22"/>
        <v>-5.9535412605588034E-2</v>
      </c>
      <c r="F67" s="4">
        <f>+RDS!E69+RDS!R69+RDS!AE69+RDS!AR69+RDS!CE69+RDS!DR69+RDS!EE69</f>
        <v>16959296</v>
      </c>
      <c r="G67" s="4">
        <f t="shared" si="35"/>
        <v>572305482</v>
      </c>
      <c r="H67" s="42">
        <f t="shared" si="23"/>
        <v>3.2030530643809119E-2</v>
      </c>
      <c r="I67" s="4">
        <f>+RDS!H69+RDS!U69+RDS!AH69+RDS!AU69+RDS!CH69+RDS!DU69+RDS!EH69</f>
        <v>379</v>
      </c>
      <c r="J67" s="4">
        <f t="shared" si="36"/>
        <v>12226</v>
      </c>
      <c r="K67" s="42">
        <f t="shared" si="24"/>
        <v>-9.6311626875600576E-2</v>
      </c>
      <c r="L67" s="4">
        <f t="shared" si="30"/>
        <v>44747.482849604225</v>
      </c>
      <c r="M67" s="15">
        <f t="shared" si="25"/>
        <v>1.6577295620290311E-2</v>
      </c>
      <c r="N67" s="4">
        <f>+RDS!M69+RDS!Z69+RDS!AM69+RDS!AZ69+RDS!CM69+RDS!DZ69+RDS!EM69</f>
        <v>18813</v>
      </c>
      <c r="O67" s="33">
        <f t="shared" si="31"/>
        <v>1.8869930367299208E-2</v>
      </c>
      <c r="R67" s="9">
        <v>45653</v>
      </c>
      <c r="S67" s="4">
        <f>+RDS!BB69+RDS!BO69+RDS!CO69+RDS!DB69</f>
        <v>120</v>
      </c>
      <c r="T67" s="4">
        <f t="shared" si="37"/>
        <v>3829</v>
      </c>
      <c r="U67" s="15">
        <f t="shared" si="26"/>
        <v>0.12090163934426235</v>
      </c>
      <c r="V67" s="4">
        <f>+RDS!BE69+RDS!BR69+RDS!CR69+RDS!DE69</f>
        <v>5837980</v>
      </c>
      <c r="W67" s="4">
        <f t="shared" si="38"/>
        <v>181561213</v>
      </c>
      <c r="X67" s="42">
        <f t="shared" si="27"/>
        <v>0.23744677722853069</v>
      </c>
      <c r="Y67" s="4">
        <f>+RDS!BH69+RDS!BU69+RDS!CU69+RDS!DH69</f>
        <v>128</v>
      </c>
      <c r="Z67" s="4">
        <f t="shared" si="39"/>
        <v>4064</v>
      </c>
      <c r="AA67" s="42">
        <f t="shared" si="28"/>
        <v>6.9192317811102244E-2</v>
      </c>
      <c r="AB67" s="4">
        <f t="shared" si="32"/>
        <v>45609.21875</v>
      </c>
      <c r="AC67" s="15">
        <f t="shared" si="29"/>
        <v>0.28393802316202521</v>
      </c>
      <c r="AD67" s="4">
        <f>+RDS!BM69+RDS!BZ69+RDS!CZ69+RDS!DM69</f>
        <v>5757</v>
      </c>
      <c r="AE67" s="33">
        <f t="shared" si="33"/>
        <v>2.0844189682126108E-2</v>
      </c>
    </row>
    <row r="68" spans="2:31" x14ac:dyDescent="0.3">
      <c r="B68" s="9">
        <v>45654</v>
      </c>
      <c r="C68" s="4">
        <f>+RDS!B70+RDS!O70+RDS!AB70+RDS!AO70+RDS!CB70+RDS!DO70+RDS!EB70</f>
        <v>309</v>
      </c>
      <c r="D68" s="4">
        <f t="shared" si="34"/>
        <v>11888</v>
      </c>
      <c r="E68" s="15">
        <f t="shared" si="22"/>
        <v>-7.1032273189028716E-2</v>
      </c>
      <c r="F68" s="4">
        <f>+RDS!E70+RDS!R70+RDS!AE70+RDS!AR70+RDS!CE70+RDS!DR70+RDS!EE70</f>
        <v>15151935</v>
      </c>
      <c r="G68" s="4">
        <f t="shared" si="35"/>
        <v>587457417</v>
      </c>
      <c r="H68" s="42">
        <f t="shared" si="23"/>
        <v>1.9602976560228358E-2</v>
      </c>
      <c r="I68" s="4">
        <f>+RDS!H70+RDS!U70+RDS!AH70+RDS!AU70+RDS!CH70+RDS!DU70+RDS!EH70</f>
        <v>327</v>
      </c>
      <c r="J68" s="4">
        <f t="shared" si="36"/>
        <v>12553</v>
      </c>
      <c r="K68" s="42">
        <f t="shared" si="24"/>
        <v>-0.10775463785627981</v>
      </c>
      <c r="L68" s="4">
        <f t="shared" si="30"/>
        <v>46336.192660550456</v>
      </c>
      <c r="M68" s="15">
        <f t="shared" si="25"/>
        <v>0.15734718336318698</v>
      </c>
      <c r="N68" s="4">
        <f>+RDS!M70+RDS!Z70+RDS!AM70+RDS!AZ70+RDS!CM70+RDS!DZ70+RDS!EM70</f>
        <v>16428</v>
      </c>
      <c r="O68" s="33">
        <f t="shared" si="31"/>
        <v>1.8809349890430972E-2</v>
      </c>
      <c r="R68" s="9">
        <v>45654</v>
      </c>
      <c r="S68" s="4">
        <f>+RDS!BB70+RDS!BO70+RDS!CO70+RDS!DB70</f>
        <v>95</v>
      </c>
      <c r="T68" s="4">
        <f t="shared" si="37"/>
        <v>3924</v>
      </c>
      <c r="U68" s="15">
        <f t="shared" si="26"/>
        <v>0.10753598645215923</v>
      </c>
      <c r="V68" s="4">
        <f>+RDS!BE70+RDS!BR70+RDS!CR70+RDS!DE70</f>
        <v>3841290</v>
      </c>
      <c r="W68" s="4">
        <f t="shared" si="38"/>
        <v>185402503</v>
      </c>
      <c r="X68" s="42">
        <f t="shared" si="27"/>
        <v>0.22118852709526515</v>
      </c>
      <c r="Y68" s="4">
        <f>+RDS!BH70+RDS!BU70+RDS!CU70+RDS!DH70</f>
        <v>101</v>
      </c>
      <c r="Z68" s="4">
        <f t="shared" si="39"/>
        <v>4165</v>
      </c>
      <c r="AA68" s="42">
        <f t="shared" si="28"/>
        <v>5.9257375381485344E-2</v>
      </c>
      <c r="AB68" s="4">
        <f t="shared" si="32"/>
        <v>38032.574257425746</v>
      </c>
      <c r="AC68" s="15">
        <f t="shared" si="29"/>
        <v>-2.2877554076615403E-2</v>
      </c>
      <c r="AD68" s="4">
        <f>+RDS!BM70+RDS!BZ70+RDS!CZ70+RDS!DM70</f>
        <v>5071</v>
      </c>
      <c r="AE68" s="33">
        <f t="shared" si="33"/>
        <v>1.8733977519226976E-2</v>
      </c>
    </row>
    <row r="69" spans="2:31" x14ac:dyDescent="0.3">
      <c r="B69" s="9">
        <v>45655</v>
      </c>
      <c r="C69" s="4" t="e">
        <f>+RDS!#REF!+RDS!#REF!+RDS!#REF!+RDS!#REF!+RDS!#REF!+RDS!#REF!+RDS!#REF!</f>
        <v>#REF!</v>
      </c>
      <c r="D69" s="4" t="e">
        <f t="shared" si="34"/>
        <v>#REF!</v>
      </c>
      <c r="E69" s="15" t="e">
        <f t="shared" si="22"/>
        <v>#REF!</v>
      </c>
      <c r="F69" s="4" t="e">
        <f>+RDS!#REF!+RDS!#REF!+RDS!#REF!+RDS!#REF!+RDS!#REF!+RDS!#REF!+RDS!#REF!</f>
        <v>#REF!</v>
      </c>
      <c r="G69" s="4" t="e">
        <f t="shared" si="35"/>
        <v>#REF!</v>
      </c>
      <c r="H69" s="42" t="e">
        <f t="shared" si="23"/>
        <v>#REF!</v>
      </c>
      <c r="I69" s="4" t="e">
        <f>+RDS!#REF!+RDS!#REF!+RDS!#REF!+RDS!#REF!+RDS!#REF!+RDS!#REF!+RDS!#REF!</f>
        <v>#REF!</v>
      </c>
      <c r="J69" s="4" t="e">
        <f t="shared" si="36"/>
        <v>#REF!</v>
      </c>
      <c r="K69" s="42" t="e">
        <f t="shared" si="24"/>
        <v>#REF!</v>
      </c>
      <c r="L69" s="4" t="e">
        <f t="shared" si="30"/>
        <v>#REF!</v>
      </c>
      <c r="M69" s="15" t="e">
        <f t="shared" si="25"/>
        <v>#REF!</v>
      </c>
      <c r="N69" s="4" t="e">
        <f>+RDS!#REF!+RDS!#REF!+RDS!#REF!+RDS!#REF!+RDS!#REF!+RDS!#REF!+RDS!#REF!</f>
        <v>#REF!</v>
      </c>
      <c r="O69" s="33" t="e">
        <f t="shared" si="31"/>
        <v>#REF!</v>
      </c>
      <c r="R69" s="9">
        <v>45655</v>
      </c>
      <c r="S69" s="4" t="e">
        <f>+RDS!#REF!+RDS!#REF!+RDS!#REF!+RDS!#REF!</f>
        <v>#REF!</v>
      </c>
      <c r="T69" s="4" t="e">
        <f t="shared" si="37"/>
        <v>#REF!</v>
      </c>
      <c r="U69" s="15" t="e">
        <f t="shared" si="26"/>
        <v>#REF!</v>
      </c>
      <c r="V69" s="4" t="e">
        <f>+RDS!#REF!+RDS!#REF!+RDS!#REF!+RDS!#REF!</f>
        <v>#REF!</v>
      </c>
      <c r="W69" s="4" t="e">
        <f t="shared" si="38"/>
        <v>#REF!</v>
      </c>
      <c r="X69" s="42" t="e">
        <f t="shared" si="27"/>
        <v>#REF!</v>
      </c>
      <c r="Y69" s="4" t="e">
        <f>+RDS!#REF!+RDS!#REF!+RDS!#REF!+RDS!#REF!</f>
        <v>#REF!</v>
      </c>
      <c r="Z69" s="4" t="e">
        <f t="shared" si="39"/>
        <v>#REF!</v>
      </c>
      <c r="AA69" s="42" t="e">
        <f t="shared" si="28"/>
        <v>#REF!</v>
      </c>
      <c r="AB69" s="4" t="e">
        <f t="shared" si="32"/>
        <v>#REF!</v>
      </c>
      <c r="AC69" s="15" t="e">
        <f t="shared" si="29"/>
        <v>#REF!</v>
      </c>
      <c r="AD69" s="4" t="e">
        <f>+RDS!#REF!+RDS!#REF!+RDS!#REF!+RDS!#REF!</f>
        <v>#REF!</v>
      </c>
      <c r="AE69" s="33" t="e">
        <f t="shared" si="33"/>
        <v>#REF!</v>
      </c>
    </row>
    <row r="70" spans="2:31" x14ac:dyDescent="0.3">
      <c r="B70" s="9">
        <v>45656</v>
      </c>
      <c r="C70" s="4" t="e">
        <f>+RDS!#REF!+RDS!#REF!+RDS!#REF!+RDS!#REF!+RDS!#REF!+RDS!#REF!+RDS!#REF!</f>
        <v>#REF!</v>
      </c>
      <c r="D70" s="4" t="e">
        <f t="shared" si="34"/>
        <v>#REF!</v>
      </c>
      <c r="E70" s="15" t="e">
        <f t="shared" si="22"/>
        <v>#REF!</v>
      </c>
      <c r="F70" s="4" t="e">
        <f>+RDS!#REF!+RDS!#REF!+RDS!#REF!+RDS!#REF!+RDS!#REF!+RDS!#REF!+RDS!#REF!</f>
        <v>#REF!</v>
      </c>
      <c r="G70" s="4" t="e">
        <f t="shared" si="35"/>
        <v>#REF!</v>
      </c>
      <c r="H70" s="42" t="e">
        <f t="shared" si="23"/>
        <v>#REF!</v>
      </c>
      <c r="I70" s="4" t="e">
        <f>+RDS!#REF!+RDS!#REF!+RDS!#REF!+RDS!#REF!+RDS!#REF!+RDS!#REF!+RDS!#REF!</f>
        <v>#REF!</v>
      </c>
      <c r="J70" s="4" t="e">
        <f t="shared" si="36"/>
        <v>#REF!</v>
      </c>
      <c r="K70" s="42" t="e">
        <f t="shared" si="24"/>
        <v>#REF!</v>
      </c>
      <c r="L70" s="4" t="e">
        <f t="shared" si="30"/>
        <v>#REF!</v>
      </c>
      <c r="M70" s="15" t="e">
        <f t="shared" si="25"/>
        <v>#REF!</v>
      </c>
      <c r="N70" s="4" t="e">
        <f>+RDS!#REF!+RDS!#REF!+RDS!#REF!+RDS!#REF!+RDS!#REF!+RDS!#REF!+RDS!#REF!</f>
        <v>#REF!</v>
      </c>
      <c r="O70" s="33" t="e">
        <f t="shared" si="31"/>
        <v>#REF!</v>
      </c>
      <c r="R70" s="9">
        <v>45656</v>
      </c>
      <c r="S70" s="4" t="e">
        <f>+RDS!#REF!+RDS!#REF!+RDS!#REF!+RDS!#REF!</f>
        <v>#REF!</v>
      </c>
      <c r="T70" s="4" t="e">
        <f t="shared" si="37"/>
        <v>#REF!</v>
      </c>
      <c r="U70" s="15" t="e">
        <f t="shared" si="26"/>
        <v>#REF!</v>
      </c>
      <c r="V70" s="4" t="e">
        <f>+RDS!#REF!+RDS!#REF!+RDS!#REF!+RDS!#REF!</f>
        <v>#REF!</v>
      </c>
      <c r="W70" s="4" t="e">
        <f t="shared" si="38"/>
        <v>#REF!</v>
      </c>
      <c r="X70" s="42" t="e">
        <f t="shared" si="27"/>
        <v>#REF!</v>
      </c>
      <c r="Y70" s="4" t="e">
        <f>+RDS!#REF!+RDS!#REF!+RDS!#REF!+RDS!#REF!</f>
        <v>#REF!</v>
      </c>
      <c r="Z70" s="4" t="e">
        <f t="shared" si="39"/>
        <v>#REF!</v>
      </c>
      <c r="AA70" s="42" t="e">
        <f t="shared" si="28"/>
        <v>#REF!</v>
      </c>
      <c r="AB70" s="4" t="e">
        <f t="shared" si="32"/>
        <v>#REF!</v>
      </c>
      <c r="AC70" s="15" t="e">
        <f t="shared" si="29"/>
        <v>#REF!</v>
      </c>
      <c r="AD70" s="4" t="e">
        <f>+RDS!#REF!+RDS!#REF!+RDS!#REF!+RDS!#REF!</f>
        <v>#REF!</v>
      </c>
      <c r="AE70" s="33" t="e">
        <f t="shared" si="33"/>
        <v>#REF!</v>
      </c>
    </row>
    <row r="71" spans="2:31" x14ac:dyDescent="0.3">
      <c r="B71" s="9">
        <v>45657</v>
      </c>
      <c r="C71" s="4" t="e">
        <f>+RDS!#REF!+RDS!#REF!+RDS!#REF!+RDS!#REF!+RDS!#REF!+RDS!#REF!+RDS!#REF!</f>
        <v>#REF!</v>
      </c>
      <c r="D71" s="4" t="e">
        <f t="shared" ref="D71" si="40">+C71+D70</f>
        <v>#REF!</v>
      </c>
      <c r="E71" s="15" t="e">
        <f t="shared" si="22"/>
        <v>#REF!</v>
      </c>
      <c r="F71" s="4" t="e">
        <f>+RDS!#REF!+RDS!#REF!+RDS!#REF!+RDS!#REF!+RDS!#REF!+RDS!#REF!+RDS!#REF!</f>
        <v>#REF!</v>
      </c>
      <c r="G71" s="4" t="e">
        <f t="shared" ref="G71" si="41">+F71+G70</f>
        <v>#REF!</v>
      </c>
      <c r="H71" s="42" t="e">
        <f t="shared" si="23"/>
        <v>#REF!</v>
      </c>
      <c r="I71" s="4" t="e">
        <f>+RDS!#REF!+RDS!#REF!+RDS!#REF!+RDS!#REF!+RDS!#REF!+RDS!#REF!+RDS!#REF!</f>
        <v>#REF!</v>
      </c>
      <c r="J71" s="4" t="e">
        <f t="shared" ref="J71" si="42">+J70+I71</f>
        <v>#REF!</v>
      </c>
      <c r="K71" s="42" t="e">
        <f t="shared" si="24"/>
        <v>#REF!</v>
      </c>
      <c r="L71" s="4" t="e">
        <f t="shared" ref="L71" si="43">+F71/I71</f>
        <v>#REF!</v>
      </c>
      <c r="M71" s="15" t="e">
        <f t="shared" si="25"/>
        <v>#REF!</v>
      </c>
      <c r="N71" s="4" t="e">
        <f>+RDS!#REF!+RDS!#REF!+RDS!#REF!+RDS!#REF!+RDS!#REF!+RDS!#REF!+RDS!#REF!</f>
        <v>#REF!</v>
      </c>
      <c r="O71" s="33" t="e">
        <f t="shared" ref="O71" si="44">+C71/N71</f>
        <v>#REF!</v>
      </c>
      <c r="R71" s="9">
        <v>45657</v>
      </c>
      <c r="S71" s="4" t="e">
        <f>+RDS!#REF!+RDS!#REF!+RDS!#REF!+RDS!#REF!</f>
        <v>#REF!</v>
      </c>
      <c r="T71" s="4" t="e">
        <f t="shared" ref="T71" si="45">+S71+T70</f>
        <v>#REF!</v>
      </c>
      <c r="U71" s="15" t="e">
        <f t="shared" si="26"/>
        <v>#REF!</v>
      </c>
      <c r="V71" s="4" t="e">
        <f>+RDS!#REF!+RDS!#REF!+RDS!#REF!+RDS!#REF!</f>
        <v>#REF!</v>
      </c>
      <c r="W71" s="4" t="e">
        <f t="shared" ref="W71" si="46">+V71+W70</f>
        <v>#REF!</v>
      </c>
      <c r="X71" s="42" t="e">
        <f t="shared" si="27"/>
        <v>#REF!</v>
      </c>
      <c r="Y71" s="4" t="e">
        <f>+RDS!#REF!+RDS!#REF!+RDS!#REF!+RDS!#REF!</f>
        <v>#REF!</v>
      </c>
      <c r="Z71" s="4" t="e">
        <f t="shared" ref="Z71" si="47">+Z70+Y71</f>
        <v>#REF!</v>
      </c>
      <c r="AA71" s="42" t="e">
        <f t="shared" si="28"/>
        <v>#REF!</v>
      </c>
      <c r="AB71" s="4" t="e">
        <f t="shared" ref="AB71" si="48">+V71/Y71</f>
        <v>#REF!</v>
      </c>
      <c r="AC71" s="15" t="e">
        <f t="shared" si="29"/>
        <v>#REF!</v>
      </c>
      <c r="AD71" s="4" t="e">
        <f>+RDS!#REF!+RDS!#REF!+RDS!#REF!+RDS!#REF!</f>
        <v>#REF!</v>
      </c>
      <c r="AE71" s="33" t="e">
        <f t="shared" ref="AE71" si="49">+S71/AD71</f>
        <v>#REF!</v>
      </c>
    </row>
    <row r="72" spans="2:31" x14ac:dyDescent="0.3">
      <c r="B72" s="53" t="s">
        <v>22</v>
      </c>
      <c r="C72" s="10" t="e">
        <f>SUM(C41:C71)</f>
        <v>#REF!</v>
      </c>
      <c r="D72" s="10" t="e">
        <f t="shared" ref="D72:J72" si="50">SUM(D41:D71)</f>
        <v>#REF!</v>
      </c>
      <c r="E72" s="10"/>
      <c r="F72" s="10" t="e">
        <f t="shared" si="50"/>
        <v>#REF!</v>
      </c>
      <c r="G72" s="10" t="e">
        <f t="shared" si="50"/>
        <v>#REF!</v>
      </c>
      <c r="H72" s="10"/>
      <c r="I72" s="10" t="e">
        <f t="shared" si="50"/>
        <v>#REF!</v>
      </c>
      <c r="J72" s="10" t="e">
        <f t="shared" si="50"/>
        <v>#REF!</v>
      </c>
      <c r="K72" s="10"/>
      <c r="L72" s="40" t="e">
        <f>+F72/I72</f>
        <v>#REF!</v>
      </c>
      <c r="M72" s="36"/>
      <c r="N72" s="10" t="e">
        <f>SUM(N41:N71)</f>
        <v>#REF!</v>
      </c>
      <c r="O72" s="10"/>
      <c r="R72" s="53" t="s">
        <v>22</v>
      </c>
      <c r="S72" s="10" t="e">
        <f>SUM(S41:S71)</f>
        <v>#REF!</v>
      </c>
      <c r="T72" s="10" t="e">
        <f t="shared" ref="T72:Z72" si="51">SUM(T41:T71)</f>
        <v>#REF!</v>
      </c>
      <c r="U72" s="10"/>
      <c r="V72" s="10" t="e">
        <f t="shared" si="51"/>
        <v>#REF!</v>
      </c>
      <c r="W72" s="10" t="e">
        <f t="shared" si="51"/>
        <v>#REF!</v>
      </c>
      <c r="X72" s="10"/>
      <c r="Y72" s="10" t="e">
        <f t="shared" si="51"/>
        <v>#REF!</v>
      </c>
      <c r="Z72" s="10" t="e">
        <f t="shared" si="51"/>
        <v>#REF!</v>
      </c>
      <c r="AA72" s="10"/>
      <c r="AB72" s="40" t="e">
        <f>+V72/Y72</f>
        <v>#REF!</v>
      </c>
      <c r="AC72" s="36"/>
      <c r="AD72" s="10" t="e">
        <f>SUM(AD41:AD71)</f>
        <v>#REF!</v>
      </c>
      <c r="AE72" s="10"/>
    </row>
  </sheetData>
  <mergeCells count="4">
    <mergeCell ref="B3:O3"/>
    <mergeCell ref="B39:O39"/>
    <mergeCell ref="R3:AE3"/>
    <mergeCell ref="R39:AE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D8DB-DBDD-4951-9365-9BA8F42EF98A}">
  <dimension ref="B3:AE75"/>
  <sheetViews>
    <sheetView workbookViewId="0">
      <selection activeCell="C44" sqref="C44"/>
    </sheetView>
  </sheetViews>
  <sheetFormatPr baseColWidth="10" defaultRowHeight="14.4" x14ac:dyDescent="0.3"/>
  <cols>
    <col min="2" max="2" width="14.6640625" customWidth="1"/>
    <col min="4" max="4" width="14" customWidth="1"/>
    <col min="7" max="7" width="12.88671875" customWidth="1"/>
    <col min="10" max="10" width="13.6640625" customWidth="1"/>
    <col min="15" max="15" width="12.6640625" customWidth="1"/>
  </cols>
  <sheetData>
    <row r="3" spans="2:31" ht="21" x14ac:dyDescent="0.4">
      <c r="B3" s="57" t="s">
        <v>38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R3" s="272" t="s">
        <v>39</v>
      </c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32"/>
    </row>
    <row r="4" spans="2:31" ht="57.6" x14ac:dyDescent="0.3">
      <c r="B4" s="6" t="s">
        <v>14</v>
      </c>
      <c r="C4" s="7" t="s">
        <v>0</v>
      </c>
      <c r="D4" s="7" t="s">
        <v>20</v>
      </c>
      <c r="E4" s="6" t="s">
        <v>30</v>
      </c>
      <c r="F4" s="7" t="s">
        <v>1</v>
      </c>
      <c r="G4" s="7" t="s">
        <v>2</v>
      </c>
      <c r="H4" s="7" t="s">
        <v>30</v>
      </c>
      <c r="I4" s="7" t="s">
        <v>17</v>
      </c>
      <c r="J4" s="7" t="s">
        <v>19</v>
      </c>
      <c r="K4" s="7" t="s">
        <v>30</v>
      </c>
      <c r="L4" s="7" t="s">
        <v>15</v>
      </c>
      <c r="M4" s="7" t="s">
        <v>30</v>
      </c>
      <c r="N4" s="7" t="s">
        <v>27</v>
      </c>
      <c r="O4" s="7" t="s">
        <v>28</v>
      </c>
      <c r="R4" s="6" t="s">
        <v>14</v>
      </c>
      <c r="S4" s="7" t="s">
        <v>0</v>
      </c>
      <c r="T4" s="7" t="s">
        <v>20</v>
      </c>
      <c r="U4" s="6" t="s">
        <v>30</v>
      </c>
      <c r="V4" s="7" t="s">
        <v>1</v>
      </c>
      <c r="W4" s="7" t="s">
        <v>2</v>
      </c>
      <c r="X4" s="7" t="s">
        <v>30</v>
      </c>
      <c r="Y4" s="7" t="s">
        <v>17</v>
      </c>
      <c r="Z4" s="7" t="s">
        <v>19</v>
      </c>
      <c r="AA4" s="7" t="s">
        <v>30</v>
      </c>
      <c r="AB4" s="7" t="s">
        <v>15</v>
      </c>
      <c r="AC4" s="7" t="s">
        <v>30</v>
      </c>
      <c r="AD4" s="7" t="s">
        <v>27</v>
      </c>
      <c r="AE4" s="7" t="s">
        <v>28</v>
      </c>
    </row>
    <row r="5" spans="2:31" x14ac:dyDescent="0.3">
      <c r="B5" s="9">
        <v>45352</v>
      </c>
      <c r="C5" s="4">
        <f>+RDS!B43+RDS!O43+RDS!AB43+RDS!CB43+RDS!DO43+RDS!EB43</f>
        <v>246</v>
      </c>
      <c r="D5" s="4">
        <f>+C5</f>
        <v>246</v>
      </c>
      <c r="E5" s="15" t="e">
        <f t="shared" ref="E5" si="0">+D5/#REF!-1</f>
        <v>#REF!</v>
      </c>
      <c r="F5" s="4" t="e">
        <f t="shared" ref="F5" si="1">+#REF!+#REF!+#REF!+#REF!+#REF!+#REF!+#REF!</f>
        <v>#REF!</v>
      </c>
      <c r="G5" s="4" t="e">
        <f>+F5</f>
        <v>#REF!</v>
      </c>
      <c r="H5" s="42" t="e">
        <f t="shared" ref="H5" si="2">+G5/#REF!-1</f>
        <v>#REF!</v>
      </c>
      <c r="I5" s="4" t="e">
        <f t="shared" ref="I5" si="3">+#REF!+#REF!+#REF!+#REF!+#REF!+#REF!+#REF!</f>
        <v>#REF!</v>
      </c>
      <c r="J5" s="4">
        <v>0</v>
      </c>
      <c r="K5" s="42" t="e">
        <f t="shared" ref="K5" si="4">+J5/#REF!-1</f>
        <v>#REF!</v>
      </c>
      <c r="L5" s="4" t="e">
        <f>+F5/I5</f>
        <v>#REF!</v>
      </c>
      <c r="M5" s="15" t="e">
        <f t="shared" ref="M5" si="5">+L5/#REF!-1</f>
        <v>#REF!</v>
      </c>
      <c r="N5" s="4" t="e">
        <f t="shared" ref="N5" si="6">+#REF!+#REF!+#REF!+#REF!+#REF!+#REF!+#REF!</f>
        <v>#REF!</v>
      </c>
      <c r="O5" s="33" t="e">
        <f>+C5/N5</f>
        <v>#REF!</v>
      </c>
      <c r="R5" s="9">
        <v>45352</v>
      </c>
      <c r="S5" s="4" t="e">
        <f>+#REF!+#REF!+#REF!+#REF!</f>
        <v>#REF!</v>
      </c>
      <c r="T5" s="4" t="e">
        <f>+S5</f>
        <v>#REF!</v>
      </c>
      <c r="U5" s="15" t="e">
        <f t="shared" ref="U5" si="7">+T5/#REF!-1</f>
        <v>#REF!</v>
      </c>
      <c r="V5" s="4" t="e">
        <f>+#REF!+#REF!+#REF!+#REF!</f>
        <v>#REF!</v>
      </c>
      <c r="W5" s="4" t="e">
        <f>+V5</f>
        <v>#REF!</v>
      </c>
      <c r="X5" s="42" t="e">
        <f t="shared" ref="X5" si="8">+W5/#REF!-1</f>
        <v>#REF!</v>
      </c>
      <c r="Y5" s="4" t="e">
        <f>+#REF!+#REF!+#REF!+#REF!</f>
        <v>#REF!</v>
      </c>
      <c r="Z5" s="4">
        <v>0</v>
      </c>
      <c r="AA5" s="42" t="e">
        <f t="shared" ref="AA5" si="9">+Z5/#REF!-1</f>
        <v>#REF!</v>
      </c>
      <c r="AB5" s="4" t="e">
        <f>+V5/Y5</f>
        <v>#REF!</v>
      </c>
      <c r="AC5" s="15" t="e">
        <f t="shared" ref="AC5" si="10">+AB5/#REF!-1</f>
        <v>#REF!</v>
      </c>
      <c r="AD5" s="4" t="e">
        <f>+#REF!+#REF!+#REF!+#REF!+#REF!+#REF!+#REF!</f>
        <v>#REF!</v>
      </c>
      <c r="AE5" s="33" t="e">
        <f>+S5/AD5</f>
        <v>#REF!</v>
      </c>
    </row>
    <row r="6" spans="2:31" x14ac:dyDescent="0.3">
      <c r="B6" s="9">
        <v>45353</v>
      </c>
      <c r="C6" s="4" t="e">
        <f t="shared" ref="C6" si="11">+#REF!+#REF!+#REF!+#REF!+#REF!+#REF!+#REF!</f>
        <v>#REF!</v>
      </c>
      <c r="D6" s="4" t="e">
        <f>+C6+D5</f>
        <v>#REF!</v>
      </c>
      <c r="E6" s="15" t="e">
        <f t="shared" ref="E6" si="12">+D6/#REF!-1</f>
        <v>#REF!</v>
      </c>
      <c r="F6" s="4" t="e">
        <f t="shared" ref="F6" si="13">+#REF!+#REF!+#REF!+#REF!+#REF!+#REF!+#REF!</f>
        <v>#REF!</v>
      </c>
      <c r="G6" s="4" t="e">
        <f>+F6+G5</f>
        <v>#REF!</v>
      </c>
      <c r="H6" s="42" t="e">
        <f t="shared" ref="H6" si="14">+G6/#REF!-1</f>
        <v>#REF!</v>
      </c>
      <c r="I6" s="4" t="e">
        <f t="shared" ref="I6" si="15">+#REF!+#REF!+#REF!+#REF!+#REF!+#REF!+#REF!</f>
        <v>#REF!</v>
      </c>
      <c r="J6" s="4" t="e">
        <f>+J5+I6</f>
        <v>#REF!</v>
      </c>
      <c r="K6" s="42" t="e">
        <f t="shared" ref="K6" si="16">+J6/#REF!-1</f>
        <v>#REF!</v>
      </c>
      <c r="L6" s="4" t="e">
        <f t="shared" ref="L6:L35" si="17">+F6/I6</f>
        <v>#REF!</v>
      </c>
      <c r="M6" s="15" t="e">
        <f t="shared" ref="M6" si="18">+L6/#REF!-1</f>
        <v>#REF!</v>
      </c>
      <c r="N6" s="4" t="e">
        <f t="shared" ref="N6" si="19">+#REF!+#REF!+#REF!+#REF!+#REF!+#REF!+#REF!</f>
        <v>#REF!</v>
      </c>
      <c r="O6" s="33" t="e">
        <f t="shared" ref="O6:O35" si="20">+C6/N6</f>
        <v>#REF!</v>
      </c>
      <c r="R6" s="9">
        <v>45353</v>
      </c>
      <c r="S6" s="4" t="e">
        <f t="shared" ref="S6" si="21">+#REF!+#REF!+#REF!+#REF!</f>
        <v>#REF!</v>
      </c>
      <c r="T6" s="4" t="e">
        <f>+S6+T5</f>
        <v>#REF!</v>
      </c>
      <c r="U6" s="15" t="e">
        <f t="shared" ref="U6" si="22">+T6/#REF!-1</f>
        <v>#REF!</v>
      </c>
      <c r="V6" s="4" t="e">
        <f t="shared" ref="V6" si="23">+#REF!+#REF!+#REF!+#REF!</f>
        <v>#REF!</v>
      </c>
      <c r="W6" s="4" t="e">
        <f>+V6+W5</f>
        <v>#REF!</v>
      </c>
      <c r="X6" s="42" t="e">
        <f t="shared" ref="X6" si="24">+W6/#REF!-1</f>
        <v>#REF!</v>
      </c>
      <c r="Y6" s="4" t="e">
        <f t="shared" ref="Y6" si="25">+#REF!+#REF!+#REF!+#REF!</f>
        <v>#REF!</v>
      </c>
      <c r="Z6" s="4" t="e">
        <f>+Z5+Y6</f>
        <v>#REF!</v>
      </c>
      <c r="AA6" s="42" t="e">
        <f t="shared" ref="AA6" si="26">+Z6/#REF!-1</f>
        <v>#REF!</v>
      </c>
      <c r="AB6" s="4" t="e">
        <f t="shared" ref="AB6:AB35" si="27">+V6/Y6</f>
        <v>#REF!</v>
      </c>
      <c r="AC6" s="15" t="e">
        <f t="shared" ref="AC6" si="28">+AB6/#REF!-1</f>
        <v>#REF!</v>
      </c>
      <c r="AD6" s="4" t="e">
        <f t="shared" ref="AD6" si="29">+#REF!+#REF!+#REF!+#REF!+#REF!+#REF!+#REF!</f>
        <v>#REF!</v>
      </c>
      <c r="AE6" s="33" t="e">
        <f t="shared" ref="AE6:AE35" si="30">+S6/AD6</f>
        <v>#REF!</v>
      </c>
    </row>
    <row r="7" spans="2:31" x14ac:dyDescent="0.3">
      <c r="B7" s="9">
        <v>45354</v>
      </c>
      <c r="C7" s="4" t="e">
        <f t="shared" ref="C7" si="31">+#REF!+#REF!+#REF!+#REF!+#REF!+#REF!+#REF!</f>
        <v>#REF!</v>
      </c>
      <c r="D7" s="4" t="e">
        <f t="shared" ref="D7:D35" si="32">+C7+D6</f>
        <v>#REF!</v>
      </c>
      <c r="E7" s="15" t="e">
        <f t="shared" ref="E7" si="33">+D7/#REF!-1</f>
        <v>#REF!</v>
      </c>
      <c r="F7" s="4" t="e">
        <f t="shared" ref="F7" si="34">+#REF!+#REF!+#REF!+#REF!+#REF!+#REF!+#REF!</f>
        <v>#REF!</v>
      </c>
      <c r="G7" s="4" t="e">
        <f t="shared" ref="G7:G35" si="35">+F7+G6</f>
        <v>#REF!</v>
      </c>
      <c r="H7" s="42" t="e">
        <f t="shared" ref="H7" si="36">+G7/#REF!-1</f>
        <v>#REF!</v>
      </c>
      <c r="I7" s="4" t="e">
        <f t="shared" ref="I7" si="37">+#REF!+#REF!+#REF!+#REF!+#REF!+#REF!+#REF!</f>
        <v>#REF!</v>
      </c>
      <c r="J7" s="4" t="e">
        <f t="shared" ref="J7:J35" si="38">+J6+I7</f>
        <v>#REF!</v>
      </c>
      <c r="K7" s="42" t="e">
        <f t="shared" ref="K7" si="39">+J7/#REF!-1</f>
        <v>#REF!</v>
      </c>
      <c r="L7" s="4" t="e">
        <f t="shared" si="17"/>
        <v>#REF!</v>
      </c>
      <c r="M7" s="15" t="e">
        <f t="shared" ref="M7" si="40">+L7/#REF!-1</f>
        <v>#REF!</v>
      </c>
      <c r="N7" s="4" t="e">
        <f t="shared" ref="N7" si="41">+#REF!+#REF!+#REF!+#REF!+#REF!+#REF!+#REF!</f>
        <v>#REF!</v>
      </c>
      <c r="O7" s="33" t="e">
        <f t="shared" si="20"/>
        <v>#REF!</v>
      </c>
      <c r="R7" s="9">
        <v>45354</v>
      </c>
      <c r="S7" s="4" t="e">
        <f t="shared" ref="S7" si="42">+#REF!+#REF!+#REF!+#REF!</f>
        <v>#REF!</v>
      </c>
      <c r="T7" s="4" t="e">
        <f t="shared" ref="T7:T35" si="43">+S7+T6</f>
        <v>#REF!</v>
      </c>
      <c r="U7" s="15" t="e">
        <f t="shared" ref="U7" si="44">+T7/#REF!-1</f>
        <v>#REF!</v>
      </c>
      <c r="V7" s="4" t="e">
        <f t="shared" ref="V7" si="45">+#REF!+#REF!+#REF!+#REF!</f>
        <v>#REF!</v>
      </c>
      <c r="W7" s="4" t="e">
        <f t="shared" ref="W7:W35" si="46">+V7+W6</f>
        <v>#REF!</v>
      </c>
      <c r="X7" s="42" t="e">
        <f t="shared" ref="X7" si="47">+W7/#REF!-1</f>
        <v>#REF!</v>
      </c>
      <c r="Y7" s="4" t="e">
        <f t="shared" ref="Y7" si="48">+#REF!+#REF!+#REF!+#REF!</f>
        <v>#REF!</v>
      </c>
      <c r="Z7" s="4" t="e">
        <f t="shared" ref="Z7:Z35" si="49">+Z6+Y7</f>
        <v>#REF!</v>
      </c>
      <c r="AA7" s="42" t="e">
        <f t="shared" ref="AA7" si="50">+Z7/#REF!-1</f>
        <v>#REF!</v>
      </c>
      <c r="AB7" s="4" t="e">
        <f t="shared" si="27"/>
        <v>#REF!</v>
      </c>
      <c r="AC7" s="15" t="e">
        <f t="shared" ref="AC7" si="51">+AB7/#REF!-1</f>
        <v>#REF!</v>
      </c>
      <c r="AD7" s="4" t="e">
        <f t="shared" ref="AD7" si="52">+#REF!+#REF!+#REF!+#REF!+#REF!+#REF!+#REF!</f>
        <v>#REF!</v>
      </c>
      <c r="AE7" s="33" t="e">
        <f t="shared" si="30"/>
        <v>#REF!</v>
      </c>
    </row>
    <row r="8" spans="2:31" x14ac:dyDescent="0.3">
      <c r="B8" s="9">
        <v>45355</v>
      </c>
      <c r="C8" s="4" t="e">
        <f t="shared" ref="C8" si="53">+#REF!+#REF!+#REF!+#REF!+#REF!+#REF!+#REF!</f>
        <v>#REF!</v>
      </c>
      <c r="D8" s="4" t="e">
        <f t="shared" si="32"/>
        <v>#REF!</v>
      </c>
      <c r="E8" s="15" t="e">
        <f t="shared" ref="E8" si="54">+D8/#REF!-1</f>
        <v>#REF!</v>
      </c>
      <c r="F8" s="4" t="e">
        <f t="shared" ref="F8" si="55">+#REF!+#REF!+#REF!+#REF!+#REF!+#REF!+#REF!</f>
        <v>#REF!</v>
      </c>
      <c r="G8" s="4" t="e">
        <f t="shared" si="35"/>
        <v>#REF!</v>
      </c>
      <c r="H8" s="42" t="e">
        <f t="shared" ref="H8" si="56">+G8/#REF!-1</f>
        <v>#REF!</v>
      </c>
      <c r="I8" s="4" t="e">
        <f t="shared" ref="I8" si="57">+#REF!+#REF!+#REF!+#REF!+#REF!+#REF!+#REF!</f>
        <v>#REF!</v>
      </c>
      <c r="J8" s="4" t="e">
        <f t="shared" si="38"/>
        <v>#REF!</v>
      </c>
      <c r="K8" s="42" t="e">
        <f t="shared" ref="K8" si="58">+J8/#REF!-1</f>
        <v>#REF!</v>
      </c>
      <c r="L8" s="4" t="e">
        <f t="shared" si="17"/>
        <v>#REF!</v>
      </c>
      <c r="M8" s="15" t="e">
        <f t="shared" ref="M8" si="59">+L8/#REF!-1</f>
        <v>#REF!</v>
      </c>
      <c r="N8" s="4" t="e">
        <f t="shared" ref="N8" si="60">+#REF!+#REF!+#REF!+#REF!+#REF!+#REF!+#REF!</f>
        <v>#REF!</v>
      </c>
      <c r="O8" s="33" t="e">
        <f t="shared" si="20"/>
        <v>#REF!</v>
      </c>
      <c r="R8" s="9">
        <v>45355</v>
      </c>
      <c r="S8" s="4" t="e">
        <f t="shared" ref="S8" si="61">+#REF!+#REF!+#REF!+#REF!</f>
        <v>#REF!</v>
      </c>
      <c r="T8" s="4" t="e">
        <f t="shared" si="43"/>
        <v>#REF!</v>
      </c>
      <c r="U8" s="15" t="e">
        <f t="shared" ref="U8" si="62">+T8/#REF!-1</f>
        <v>#REF!</v>
      </c>
      <c r="V8" s="4" t="e">
        <f t="shared" ref="V8" si="63">+#REF!+#REF!+#REF!+#REF!</f>
        <v>#REF!</v>
      </c>
      <c r="W8" s="4" t="e">
        <f t="shared" si="46"/>
        <v>#REF!</v>
      </c>
      <c r="X8" s="42" t="e">
        <f t="shared" ref="X8" si="64">+W8/#REF!-1</f>
        <v>#REF!</v>
      </c>
      <c r="Y8" s="4" t="e">
        <f t="shared" ref="Y8" si="65">+#REF!+#REF!+#REF!+#REF!</f>
        <v>#REF!</v>
      </c>
      <c r="Z8" s="4" t="e">
        <f t="shared" si="49"/>
        <v>#REF!</v>
      </c>
      <c r="AA8" s="42" t="e">
        <f t="shared" ref="AA8" si="66">+Z8/#REF!-1</f>
        <v>#REF!</v>
      </c>
      <c r="AB8" s="4" t="e">
        <f t="shared" si="27"/>
        <v>#REF!</v>
      </c>
      <c r="AC8" s="15" t="e">
        <f t="shared" ref="AC8" si="67">+AB8/#REF!-1</f>
        <v>#REF!</v>
      </c>
      <c r="AD8" s="4" t="e">
        <f t="shared" ref="AD8" si="68">+#REF!+#REF!+#REF!+#REF!+#REF!+#REF!+#REF!</f>
        <v>#REF!</v>
      </c>
      <c r="AE8" s="33" t="e">
        <f t="shared" si="30"/>
        <v>#REF!</v>
      </c>
    </row>
    <row r="9" spans="2:31" x14ac:dyDescent="0.3">
      <c r="B9" s="9">
        <v>45356</v>
      </c>
      <c r="C9" s="4" t="e">
        <f t="shared" ref="C9" si="69">+#REF!+#REF!+#REF!+#REF!+#REF!+#REF!+#REF!</f>
        <v>#REF!</v>
      </c>
      <c r="D9" s="4" t="e">
        <f t="shared" si="32"/>
        <v>#REF!</v>
      </c>
      <c r="E9" s="15" t="e">
        <f t="shared" ref="E9" si="70">+D9/#REF!-1</f>
        <v>#REF!</v>
      </c>
      <c r="F9" s="4" t="e">
        <f t="shared" ref="F9" si="71">+#REF!+#REF!+#REF!+#REF!+#REF!+#REF!+#REF!</f>
        <v>#REF!</v>
      </c>
      <c r="G9" s="4" t="e">
        <f t="shared" si="35"/>
        <v>#REF!</v>
      </c>
      <c r="H9" s="42" t="e">
        <f t="shared" ref="H9" si="72">+G9/#REF!-1</f>
        <v>#REF!</v>
      </c>
      <c r="I9" s="4" t="e">
        <f t="shared" ref="I9" si="73">+#REF!+#REF!+#REF!+#REF!+#REF!+#REF!+#REF!</f>
        <v>#REF!</v>
      </c>
      <c r="J9" s="4" t="e">
        <f t="shared" si="38"/>
        <v>#REF!</v>
      </c>
      <c r="K9" s="42" t="e">
        <f t="shared" ref="K9" si="74">+J9/#REF!-1</f>
        <v>#REF!</v>
      </c>
      <c r="L9" s="4" t="e">
        <f t="shared" si="17"/>
        <v>#REF!</v>
      </c>
      <c r="M9" s="15" t="e">
        <f t="shared" ref="M9" si="75">+L9/#REF!-1</f>
        <v>#REF!</v>
      </c>
      <c r="N9" s="4" t="e">
        <f t="shared" ref="N9" si="76">+#REF!+#REF!+#REF!+#REF!+#REF!+#REF!+#REF!</f>
        <v>#REF!</v>
      </c>
      <c r="O9" s="33" t="e">
        <f t="shared" si="20"/>
        <v>#REF!</v>
      </c>
      <c r="R9" s="9">
        <v>45356</v>
      </c>
      <c r="S9" s="4" t="e">
        <f t="shared" ref="S9" si="77">+#REF!+#REF!+#REF!+#REF!</f>
        <v>#REF!</v>
      </c>
      <c r="T9" s="4" t="e">
        <f t="shared" si="43"/>
        <v>#REF!</v>
      </c>
      <c r="U9" s="15" t="e">
        <f t="shared" ref="U9" si="78">+T9/#REF!-1</f>
        <v>#REF!</v>
      </c>
      <c r="V9" s="4" t="e">
        <f t="shared" ref="V9" si="79">+#REF!+#REF!+#REF!+#REF!</f>
        <v>#REF!</v>
      </c>
      <c r="W9" s="4" t="e">
        <f t="shared" si="46"/>
        <v>#REF!</v>
      </c>
      <c r="X9" s="42" t="e">
        <f t="shared" ref="X9" si="80">+W9/#REF!-1</f>
        <v>#REF!</v>
      </c>
      <c r="Y9" s="4" t="e">
        <f t="shared" ref="Y9" si="81">+#REF!+#REF!+#REF!+#REF!</f>
        <v>#REF!</v>
      </c>
      <c r="Z9" s="4" t="e">
        <f t="shared" si="49"/>
        <v>#REF!</v>
      </c>
      <c r="AA9" s="42" t="e">
        <f t="shared" ref="AA9" si="82">+Z9/#REF!-1</f>
        <v>#REF!</v>
      </c>
      <c r="AB9" s="4" t="e">
        <f t="shared" si="27"/>
        <v>#REF!</v>
      </c>
      <c r="AC9" s="15" t="e">
        <f t="shared" ref="AC9" si="83">+AB9/#REF!-1</f>
        <v>#REF!</v>
      </c>
      <c r="AD9" s="4" t="e">
        <f t="shared" ref="AD9" si="84">+#REF!+#REF!+#REF!+#REF!+#REF!+#REF!+#REF!</f>
        <v>#REF!</v>
      </c>
      <c r="AE9" s="33" t="e">
        <f t="shared" si="30"/>
        <v>#REF!</v>
      </c>
    </row>
    <row r="10" spans="2:31" x14ac:dyDescent="0.3">
      <c r="B10" s="9">
        <v>45357</v>
      </c>
      <c r="C10" s="4" t="e">
        <f t="shared" ref="C10" si="85">+#REF!+#REF!+#REF!+#REF!+#REF!+#REF!+#REF!</f>
        <v>#REF!</v>
      </c>
      <c r="D10" s="4" t="e">
        <f t="shared" si="32"/>
        <v>#REF!</v>
      </c>
      <c r="E10" s="15" t="e">
        <f t="shared" ref="E10" si="86">+D10/#REF!-1</f>
        <v>#REF!</v>
      </c>
      <c r="F10" s="4" t="e">
        <f t="shared" ref="F10" si="87">+#REF!+#REF!+#REF!+#REF!+#REF!+#REF!+#REF!</f>
        <v>#REF!</v>
      </c>
      <c r="G10" s="4" t="e">
        <f t="shared" si="35"/>
        <v>#REF!</v>
      </c>
      <c r="H10" s="42" t="e">
        <f t="shared" ref="H10" si="88">+G10/#REF!-1</f>
        <v>#REF!</v>
      </c>
      <c r="I10" s="4" t="e">
        <f t="shared" ref="I10" si="89">+#REF!+#REF!+#REF!+#REF!+#REF!+#REF!+#REF!</f>
        <v>#REF!</v>
      </c>
      <c r="J10" s="4" t="e">
        <f t="shared" si="38"/>
        <v>#REF!</v>
      </c>
      <c r="K10" s="42" t="e">
        <f t="shared" ref="K10" si="90">+J10/#REF!-1</f>
        <v>#REF!</v>
      </c>
      <c r="L10" s="4" t="e">
        <f t="shared" si="17"/>
        <v>#REF!</v>
      </c>
      <c r="M10" s="15" t="e">
        <f t="shared" ref="M10" si="91">+L10/#REF!-1</f>
        <v>#REF!</v>
      </c>
      <c r="N10" s="4" t="e">
        <f t="shared" ref="N10" si="92">+#REF!+#REF!+#REF!+#REF!+#REF!+#REF!+#REF!</f>
        <v>#REF!</v>
      </c>
      <c r="O10" s="33" t="e">
        <f t="shared" si="20"/>
        <v>#REF!</v>
      </c>
      <c r="R10" s="9">
        <v>45357</v>
      </c>
      <c r="S10" s="4" t="e">
        <f t="shared" ref="S10" si="93">+#REF!+#REF!+#REF!+#REF!</f>
        <v>#REF!</v>
      </c>
      <c r="T10" s="4" t="e">
        <f t="shared" si="43"/>
        <v>#REF!</v>
      </c>
      <c r="U10" s="15" t="e">
        <f t="shared" ref="U10" si="94">+T10/#REF!-1</f>
        <v>#REF!</v>
      </c>
      <c r="V10" s="4" t="e">
        <f t="shared" ref="V10" si="95">+#REF!+#REF!+#REF!+#REF!</f>
        <v>#REF!</v>
      </c>
      <c r="W10" s="4" t="e">
        <f t="shared" si="46"/>
        <v>#REF!</v>
      </c>
      <c r="X10" s="42" t="e">
        <f t="shared" ref="X10" si="96">+W10/#REF!-1</f>
        <v>#REF!</v>
      </c>
      <c r="Y10" s="4" t="e">
        <f t="shared" ref="Y10" si="97">+#REF!+#REF!+#REF!+#REF!</f>
        <v>#REF!</v>
      </c>
      <c r="Z10" s="4" t="e">
        <f t="shared" si="49"/>
        <v>#REF!</v>
      </c>
      <c r="AA10" s="42" t="e">
        <f t="shared" ref="AA10" si="98">+Z10/#REF!-1</f>
        <v>#REF!</v>
      </c>
      <c r="AB10" s="4" t="e">
        <f t="shared" si="27"/>
        <v>#REF!</v>
      </c>
      <c r="AC10" s="15" t="e">
        <f t="shared" ref="AC10" si="99">+AB10/#REF!-1</f>
        <v>#REF!</v>
      </c>
      <c r="AD10" s="4" t="e">
        <f t="shared" ref="AD10" si="100">+#REF!+#REF!+#REF!+#REF!+#REF!+#REF!+#REF!</f>
        <v>#REF!</v>
      </c>
      <c r="AE10" s="33" t="e">
        <f t="shared" si="30"/>
        <v>#REF!</v>
      </c>
    </row>
    <row r="11" spans="2:31" x14ac:dyDescent="0.3">
      <c r="B11" s="9">
        <v>45358</v>
      </c>
      <c r="C11" s="4" t="e">
        <f t="shared" ref="C11" si="101">+#REF!+#REF!+#REF!+#REF!+#REF!+#REF!+#REF!</f>
        <v>#REF!</v>
      </c>
      <c r="D11" s="4" t="e">
        <f t="shared" si="32"/>
        <v>#REF!</v>
      </c>
      <c r="E11" s="15" t="e">
        <f t="shared" ref="E11" si="102">+D11/#REF!-1</f>
        <v>#REF!</v>
      </c>
      <c r="F11" s="4" t="e">
        <f t="shared" ref="F11" si="103">+#REF!+#REF!+#REF!+#REF!+#REF!+#REF!+#REF!</f>
        <v>#REF!</v>
      </c>
      <c r="G11" s="4" t="e">
        <f t="shared" si="35"/>
        <v>#REF!</v>
      </c>
      <c r="H11" s="42" t="e">
        <f t="shared" ref="H11" si="104">+G11/#REF!-1</f>
        <v>#REF!</v>
      </c>
      <c r="I11" s="4" t="e">
        <f t="shared" ref="I11" si="105">+#REF!+#REF!+#REF!+#REF!+#REF!+#REF!+#REF!</f>
        <v>#REF!</v>
      </c>
      <c r="J11" s="4" t="e">
        <f t="shared" si="38"/>
        <v>#REF!</v>
      </c>
      <c r="K11" s="42" t="e">
        <f t="shared" ref="K11" si="106">+J11/#REF!-1</f>
        <v>#REF!</v>
      </c>
      <c r="L11" s="4" t="e">
        <f t="shared" si="17"/>
        <v>#REF!</v>
      </c>
      <c r="M11" s="15" t="e">
        <f t="shared" ref="M11" si="107">+L11/#REF!-1</f>
        <v>#REF!</v>
      </c>
      <c r="N11" s="4" t="e">
        <f t="shared" ref="N11" si="108">+#REF!+#REF!+#REF!+#REF!+#REF!+#REF!+#REF!</f>
        <v>#REF!</v>
      </c>
      <c r="O11" s="33" t="e">
        <f t="shared" si="20"/>
        <v>#REF!</v>
      </c>
      <c r="R11" s="9">
        <v>45358</v>
      </c>
      <c r="S11" s="4" t="e">
        <f t="shared" ref="S11" si="109">+#REF!+#REF!+#REF!+#REF!</f>
        <v>#REF!</v>
      </c>
      <c r="T11" s="4" t="e">
        <f t="shared" si="43"/>
        <v>#REF!</v>
      </c>
      <c r="U11" s="15" t="e">
        <f t="shared" ref="U11" si="110">+T11/#REF!-1</f>
        <v>#REF!</v>
      </c>
      <c r="V11" s="4" t="e">
        <f t="shared" ref="V11" si="111">+#REF!+#REF!+#REF!+#REF!</f>
        <v>#REF!</v>
      </c>
      <c r="W11" s="4" t="e">
        <f t="shared" si="46"/>
        <v>#REF!</v>
      </c>
      <c r="X11" s="42" t="e">
        <f t="shared" ref="X11" si="112">+W11/#REF!-1</f>
        <v>#REF!</v>
      </c>
      <c r="Y11" s="4" t="e">
        <f t="shared" ref="Y11" si="113">+#REF!+#REF!+#REF!+#REF!</f>
        <v>#REF!</v>
      </c>
      <c r="Z11" s="4" t="e">
        <f t="shared" si="49"/>
        <v>#REF!</v>
      </c>
      <c r="AA11" s="42" t="e">
        <f t="shared" ref="AA11" si="114">+Z11/#REF!-1</f>
        <v>#REF!</v>
      </c>
      <c r="AB11" s="4" t="e">
        <f t="shared" si="27"/>
        <v>#REF!</v>
      </c>
      <c r="AC11" s="15" t="e">
        <f t="shared" ref="AC11" si="115">+AB11/#REF!-1</f>
        <v>#REF!</v>
      </c>
      <c r="AD11" s="4" t="e">
        <f t="shared" ref="AD11" si="116">+#REF!+#REF!+#REF!+#REF!+#REF!+#REF!+#REF!</f>
        <v>#REF!</v>
      </c>
      <c r="AE11" s="33" t="e">
        <f t="shared" si="30"/>
        <v>#REF!</v>
      </c>
    </row>
    <row r="12" spans="2:31" x14ac:dyDescent="0.3">
      <c r="B12" s="9">
        <v>45359</v>
      </c>
      <c r="C12" s="4" t="e">
        <f t="shared" ref="C12" si="117">+#REF!+#REF!+#REF!+#REF!+#REF!+#REF!+#REF!</f>
        <v>#REF!</v>
      </c>
      <c r="D12" s="4" t="e">
        <f t="shared" si="32"/>
        <v>#REF!</v>
      </c>
      <c r="E12" s="15" t="e">
        <f t="shared" ref="E12" si="118">+D12/#REF!-1</f>
        <v>#REF!</v>
      </c>
      <c r="F12" s="4" t="e">
        <f t="shared" ref="F12" si="119">+#REF!+#REF!+#REF!+#REF!+#REF!+#REF!+#REF!</f>
        <v>#REF!</v>
      </c>
      <c r="G12" s="4" t="e">
        <f t="shared" si="35"/>
        <v>#REF!</v>
      </c>
      <c r="H12" s="42" t="e">
        <f t="shared" ref="H12" si="120">+G12/#REF!-1</f>
        <v>#REF!</v>
      </c>
      <c r="I12" s="4" t="e">
        <f t="shared" ref="I12" si="121">+#REF!+#REF!+#REF!+#REF!+#REF!+#REF!+#REF!</f>
        <v>#REF!</v>
      </c>
      <c r="J12" s="4" t="e">
        <f t="shared" si="38"/>
        <v>#REF!</v>
      </c>
      <c r="K12" s="42" t="e">
        <f t="shared" ref="K12" si="122">+J12/#REF!-1</f>
        <v>#REF!</v>
      </c>
      <c r="L12" s="4" t="e">
        <f t="shared" si="17"/>
        <v>#REF!</v>
      </c>
      <c r="M12" s="15" t="e">
        <f t="shared" ref="M12" si="123">+L12/#REF!-1</f>
        <v>#REF!</v>
      </c>
      <c r="N12" s="4" t="e">
        <f t="shared" ref="N12" si="124">+#REF!+#REF!+#REF!+#REF!+#REF!+#REF!+#REF!</f>
        <v>#REF!</v>
      </c>
      <c r="O12" s="33" t="e">
        <f t="shared" si="20"/>
        <v>#REF!</v>
      </c>
      <c r="R12" s="9">
        <v>45359</v>
      </c>
      <c r="S12" s="4" t="e">
        <f t="shared" ref="S12" si="125">+#REF!+#REF!+#REF!+#REF!</f>
        <v>#REF!</v>
      </c>
      <c r="T12" s="4" t="e">
        <f t="shared" si="43"/>
        <v>#REF!</v>
      </c>
      <c r="U12" s="15" t="e">
        <f t="shared" ref="U12" si="126">+T12/#REF!-1</f>
        <v>#REF!</v>
      </c>
      <c r="V12" s="4" t="e">
        <f t="shared" ref="V12" si="127">+#REF!+#REF!+#REF!+#REF!</f>
        <v>#REF!</v>
      </c>
      <c r="W12" s="4" t="e">
        <f t="shared" si="46"/>
        <v>#REF!</v>
      </c>
      <c r="X12" s="42" t="e">
        <f t="shared" ref="X12" si="128">+W12/#REF!-1</f>
        <v>#REF!</v>
      </c>
      <c r="Y12" s="4" t="e">
        <f t="shared" ref="Y12" si="129">+#REF!+#REF!+#REF!+#REF!</f>
        <v>#REF!</v>
      </c>
      <c r="Z12" s="4" t="e">
        <f t="shared" si="49"/>
        <v>#REF!</v>
      </c>
      <c r="AA12" s="42" t="e">
        <f t="shared" ref="AA12" si="130">+Z12/#REF!-1</f>
        <v>#REF!</v>
      </c>
      <c r="AB12" s="4" t="e">
        <f t="shared" si="27"/>
        <v>#REF!</v>
      </c>
      <c r="AC12" s="15" t="e">
        <f t="shared" ref="AC12" si="131">+AB12/#REF!-1</f>
        <v>#REF!</v>
      </c>
      <c r="AD12" s="4" t="e">
        <f t="shared" ref="AD12" si="132">+#REF!+#REF!+#REF!+#REF!+#REF!+#REF!+#REF!</f>
        <v>#REF!</v>
      </c>
      <c r="AE12" s="33" t="e">
        <f t="shared" si="30"/>
        <v>#REF!</v>
      </c>
    </row>
    <row r="13" spans="2:31" x14ac:dyDescent="0.3">
      <c r="B13" s="9">
        <v>45360</v>
      </c>
      <c r="C13" s="4" t="e">
        <f t="shared" ref="C13" si="133">+#REF!+#REF!+#REF!+#REF!+#REF!+#REF!+#REF!</f>
        <v>#REF!</v>
      </c>
      <c r="D13" s="4" t="e">
        <f t="shared" si="32"/>
        <v>#REF!</v>
      </c>
      <c r="E13" s="15" t="e">
        <f t="shared" ref="E13" si="134">+D13/#REF!-1</f>
        <v>#REF!</v>
      </c>
      <c r="F13" s="4" t="e">
        <f t="shared" ref="F13" si="135">+#REF!+#REF!+#REF!+#REF!+#REF!+#REF!+#REF!</f>
        <v>#REF!</v>
      </c>
      <c r="G13" s="4" t="e">
        <f t="shared" si="35"/>
        <v>#REF!</v>
      </c>
      <c r="H13" s="42" t="e">
        <f t="shared" ref="H13" si="136">+G13/#REF!-1</f>
        <v>#REF!</v>
      </c>
      <c r="I13" s="4" t="e">
        <f t="shared" ref="I13" si="137">+#REF!+#REF!+#REF!+#REF!+#REF!+#REF!+#REF!</f>
        <v>#REF!</v>
      </c>
      <c r="J13" s="4" t="e">
        <f t="shared" si="38"/>
        <v>#REF!</v>
      </c>
      <c r="K13" s="42" t="e">
        <f t="shared" ref="K13" si="138">+J13/#REF!-1</f>
        <v>#REF!</v>
      </c>
      <c r="L13" s="4" t="e">
        <f t="shared" si="17"/>
        <v>#REF!</v>
      </c>
      <c r="M13" s="15" t="e">
        <f t="shared" ref="M13" si="139">+L13/#REF!-1</f>
        <v>#REF!</v>
      </c>
      <c r="N13" s="4" t="e">
        <f t="shared" ref="N13" si="140">+#REF!+#REF!+#REF!+#REF!+#REF!+#REF!+#REF!</f>
        <v>#REF!</v>
      </c>
      <c r="O13" s="33" t="e">
        <f t="shared" si="20"/>
        <v>#REF!</v>
      </c>
      <c r="R13" s="9">
        <v>45360</v>
      </c>
      <c r="S13" s="4" t="e">
        <f t="shared" ref="S13" si="141">+#REF!+#REF!+#REF!+#REF!</f>
        <v>#REF!</v>
      </c>
      <c r="T13" s="4" t="e">
        <f t="shared" si="43"/>
        <v>#REF!</v>
      </c>
      <c r="U13" s="15" t="e">
        <f t="shared" ref="U13" si="142">+T13/#REF!-1</f>
        <v>#REF!</v>
      </c>
      <c r="V13" s="4" t="e">
        <f t="shared" ref="V13" si="143">+#REF!+#REF!+#REF!+#REF!</f>
        <v>#REF!</v>
      </c>
      <c r="W13" s="4" t="e">
        <f t="shared" si="46"/>
        <v>#REF!</v>
      </c>
      <c r="X13" s="42" t="e">
        <f t="shared" ref="X13" si="144">+W13/#REF!-1</f>
        <v>#REF!</v>
      </c>
      <c r="Y13" s="4" t="e">
        <f t="shared" ref="Y13" si="145">+#REF!+#REF!+#REF!+#REF!</f>
        <v>#REF!</v>
      </c>
      <c r="Z13" s="4" t="e">
        <f t="shared" si="49"/>
        <v>#REF!</v>
      </c>
      <c r="AA13" s="42" t="e">
        <f t="shared" ref="AA13" si="146">+Z13/#REF!-1</f>
        <v>#REF!</v>
      </c>
      <c r="AB13" s="4" t="e">
        <f t="shared" si="27"/>
        <v>#REF!</v>
      </c>
      <c r="AC13" s="15" t="e">
        <f t="shared" ref="AC13" si="147">+AB13/#REF!-1</f>
        <v>#REF!</v>
      </c>
      <c r="AD13" s="4" t="e">
        <f t="shared" ref="AD13" si="148">+#REF!+#REF!+#REF!+#REF!+#REF!+#REF!+#REF!</f>
        <v>#REF!</v>
      </c>
      <c r="AE13" s="33" t="e">
        <f t="shared" si="30"/>
        <v>#REF!</v>
      </c>
    </row>
    <row r="14" spans="2:31" x14ac:dyDescent="0.3">
      <c r="B14" s="9">
        <v>45361</v>
      </c>
      <c r="C14" s="4" t="e">
        <f t="shared" ref="C14" si="149">+#REF!+#REF!+#REF!+#REF!+#REF!+#REF!+#REF!</f>
        <v>#REF!</v>
      </c>
      <c r="D14" s="4" t="e">
        <f t="shared" si="32"/>
        <v>#REF!</v>
      </c>
      <c r="E14" s="15" t="e">
        <f t="shared" ref="E14" si="150">+D14/#REF!-1</f>
        <v>#REF!</v>
      </c>
      <c r="F14" s="4" t="e">
        <f t="shared" ref="F14" si="151">+#REF!+#REF!+#REF!+#REF!+#REF!+#REF!+#REF!</f>
        <v>#REF!</v>
      </c>
      <c r="G14" s="4" t="e">
        <f t="shared" si="35"/>
        <v>#REF!</v>
      </c>
      <c r="H14" s="42" t="e">
        <f t="shared" ref="H14" si="152">+G14/#REF!-1</f>
        <v>#REF!</v>
      </c>
      <c r="I14" s="4" t="e">
        <f t="shared" ref="I14" si="153">+#REF!+#REF!+#REF!+#REF!+#REF!+#REF!+#REF!</f>
        <v>#REF!</v>
      </c>
      <c r="J14" s="4" t="e">
        <f t="shared" si="38"/>
        <v>#REF!</v>
      </c>
      <c r="K14" s="42" t="e">
        <f t="shared" ref="K14" si="154">+J14/#REF!-1</f>
        <v>#REF!</v>
      </c>
      <c r="L14" s="4" t="e">
        <f t="shared" si="17"/>
        <v>#REF!</v>
      </c>
      <c r="M14" s="15" t="e">
        <f t="shared" ref="M14" si="155">+L14/#REF!-1</f>
        <v>#REF!</v>
      </c>
      <c r="N14" s="4" t="e">
        <f t="shared" ref="N14" si="156">+#REF!+#REF!+#REF!+#REF!+#REF!+#REF!+#REF!</f>
        <v>#REF!</v>
      </c>
      <c r="O14" s="33" t="e">
        <f t="shared" si="20"/>
        <v>#REF!</v>
      </c>
      <c r="R14" s="9">
        <v>45361</v>
      </c>
      <c r="S14" s="4" t="e">
        <f t="shared" ref="S14" si="157">+#REF!+#REF!+#REF!+#REF!</f>
        <v>#REF!</v>
      </c>
      <c r="T14" s="4" t="e">
        <f t="shared" si="43"/>
        <v>#REF!</v>
      </c>
      <c r="U14" s="15" t="e">
        <f t="shared" ref="U14" si="158">+T14/#REF!-1</f>
        <v>#REF!</v>
      </c>
      <c r="V14" s="4" t="e">
        <f t="shared" ref="V14" si="159">+#REF!+#REF!+#REF!+#REF!</f>
        <v>#REF!</v>
      </c>
      <c r="W14" s="4" t="e">
        <f t="shared" si="46"/>
        <v>#REF!</v>
      </c>
      <c r="X14" s="42" t="e">
        <f t="shared" ref="X14" si="160">+W14/#REF!-1</f>
        <v>#REF!</v>
      </c>
      <c r="Y14" s="4" t="e">
        <f t="shared" ref="Y14" si="161">+#REF!+#REF!+#REF!+#REF!</f>
        <v>#REF!</v>
      </c>
      <c r="Z14" s="4" t="e">
        <f t="shared" si="49"/>
        <v>#REF!</v>
      </c>
      <c r="AA14" s="42" t="e">
        <f t="shared" ref="AA14" si="162">+Z14/#REF!-1</f>
        <v>#REF!</v>
      </c>
      <c r="AB14" s="4" t="e">
        <f t="shared" si="27"/>
        <v>#REF!</v>
      </c>
      <c r="AC14" s="15" t="e">
        <f t="shared" ref="AC14" si="163">+AB14/#REF!-1</f>
        <v>#REF!</v>
      </c>
      <c r="AD14" s="4" t="e">
        <f t="shared" ref="AD14" si="164">+#REF!+#REF!+#REF!+#REF!+#REF!+#REF!+#REF!</f>
        <v>#REF!</v>
      </c>
      <c r="AE14" s="33" t="e">
        <f t="shared" si="30"/>
        <v>#REF!</v>
      </c>
    </row>
    <row r="15" spans="2:31" x14ac:dyDescent="0.3">
      <c r="B15" s="9">
        <v>45362</v>
      </c>
      <c r="C15" s="4" t="e">
        <f t="shared" ref="C15" si="165">+#REF!+#REF!+#REF!+#REF!+#REF!+#REF!+#REF!</f>
        <v>#REF!</v>
      </c>
      <c r="D15" s="4" t="e">
        <f t="shared" si="32"/>
        <v>#REF!</v>
      </c>
      <c r="E15" s="15" t="e">
        <f t="shared" ref="E15" si="166">+D15/#REF!-1</f>
        <v>#REF!</v>
      </c>
      <c r="F15" s="4" t="e">
        <f t="shared" ref="F15" si="167">+#REF!+#REF!+#REF!+#REF!+#REF!+#REF!+#REF!</f>
        <v>#REF!</v>
      </c>
      <c r="G15" s="4" t="e">
        <f t="shared" si="35"/>
        <v>#REF!</v>
      </c>
      <c r="H15" s="42" t="e">
        <f t="shared" ref="H15" si="168">+G15/#REF!-1</f>
        <v>#REF!</v>
      </c>
      <c r="I15" s="4" t="e">
        <f t="shared" ref="I15" si="169">+#REF!+#REF!+#REF!+#REF!+#REF!+#REF!+#REF!</f>
        <v>#REF!</v>
      </c>
      <c r="J15" s="4" t="e">
        <f t="shared" si="38"/>
        <v>#REF!</v>
      </c>
      <c r="K15" s="42" t="e">
        <f t="shared" ref="K15" si="170">+J15/#REF!-1</f>
        <v>#REF!</v>
      </c>
      <c r="L15" s="4" t="e">
        <f t="shared" si="17"/>
        <v>#REF!</v>
      </c>
      <c r="M15" s="15" t="e">
        <f t="shared" ref="M15" si="171">+L15/#REF!-1</f>
        <v>#REF!</v>
      </c>
      <c r="N15" s="4" t="e">
        <f t="shared" ref="N15" si="172">+#REF!+#REF!+#REF!+#REF!+#REF!+#REF!+#REF!</f>
        <v>#REF!</v>
      </c>
      <c r="O15" s="33" t="e">
        <f t="shared" si="20"/>
        <v>#REF!</v>
      </c>
      <c r="R15" s="9">
        <v>45362</v>
      </c>
      <c r="S15" s="4" t="e">
        <f t="shared" ref="S15" si="173">+#REF!+#REF!+#REF!+#REF!</f>
        <v>#REF!</v>
      </c>
      <c r="T15" s="4" t="e">
        <f t="shared" si="43"/>
        <v>#REF!</v>
      </c>
      <c r="U15" s="15" t="e">
        <f t="shared" ref="U15" si="174">+T15/#REF!-1</f>
        <v>#REF!</v>
      </c>
      <c r="V15" s="4" t="e">
        <f t="shared" ref="V15" si="175">+#REF!+#REF!+#REF!+#REF!</f>
        <v>#REF!</v>
      </c>
      <c r="W15" s="4" t="e">
        <f t="shared" si="46"/>
        <v>#REF!</v>
      </c>
      <c r="X15" s="42" t="e">
        <f t="shared" ref="X15" si="176">+W15/#REF!-1</f>
        <v>#REF!</v>
      </c>
      <c r="Y15" s="4" t="e">
        <f t="shared" ref="Y15" si="177">+#REF!+#REF!+#REF!+#REF!</f>
        <v>#REF!</v>
      </c>
      <c r="Z15" s="4" t="e">
        <f t="shared" si="49"/>
        <v>#REF!</v>
      </c>
      <c r="AA15" s="42" t="e">
        <f t="shared" ref="AA15" si="178">+Z15/#REF!-1</f>
        <v>#REF!</v>
      </c>
      <c r="AB15" s="4" t="e">
        <f t="shared" si="27"/>
        <v>#REF!</v>
      </c>
      <c r="AC15" s="15" t="e">
        <f t="shared" ref="AC15" si="179">+AB15/#REF!-1</f>
        <v>#REF!</v>
      </c>
      <c r="AD15" s="4" t="e">
        <f t="shared" ref="AD15" si="180">+#REF!+#REF!+#REF!+#REF!+#REF!+#REF!+#REF!</f>
        <v>#REF!</v>
      </c>
      <c r="AE15" s="33" t="e">
        <f t="shared" si="30"/>
        <v>#REF!</v>
      </c>
    </row>
    <row r="16" spans="2:31" x14ac:dyDescent="0.3">
      <c r="B16" s="9">
        <v>45363</v>
      </c>
      <c r="C16" s="4" t="e">
        <f t="shared" ref="C16" si="181">+#REF!+#REF!+#REF!+#REF!+#REF!+#REF!+#REF!</f>
        <v>#REF!</v>
      </c>
      <c r="D16" s="4" t="e">
        <f t="shared" si="32"/>
        <v>#REF!</v>
      </c>
      <c r="E16" s="15" t="e">
        <f t="shared" ref="E16" si="182">+D16/#REF!-1</f>
        <v>#REF!</v>
      </c>
      <c r="F16" s="4" t="e">
        <f t="shared" ref="F16" si="183">+#REF!+#REF!+#REF!+#REF!+#REF!+#REF!+#REF!</f>
        <v>#REF!</v>
      </c>
      <c r="G16" s="4" t="e">
        <f t="shared" si="35"/>
        <v>#REF!</v>
      </c>
      <c r="H16" s="42" t="e">
        <f t="shared" ref="H16" si="184">+G16/#REF!-1</f>
        <v>#REF!</v>
      </c>
      <c r="I16" s="4" t="e">
        <f t="shared" ref="I16" si="185">+#REF!+#REF!+#REF!+#REF!+#REF!+#REF!+#REF!</f>
        <v>#REF!</v>
      </c>
      <c r="J16" s="4" t="e">
        <f t="shared" si="38"/>
        <v>#REF!</v>
      </c>
      <c r="K16" s="42" t="e">
        <f t="shared" ref="K16" si="186">+J16/#REF!-1</f>
        <v>#REF!</v>
      </c>
      <c r="L16" s="4" t="e">
        <f t="shared" si="17"/>
        <v>#REF!</v>
      </c>
      <c r="M16" s="15" t="e">
        <f t="shared" ref="M16" si="187">+L16/#REF!-1</f>
        <v>#REF!</v>
      </c>
      <c r="N16" s="4" t="e">
        <f t="shared" ref="N16" si="188">+#REF!+#REF!+#REF!+#REF!+#REF!+#REF!+#REF!</f>
        <v>#REF!</v>
      </c>
      <c r="O16" s="33" t="e">
        <f t="shared" si="20"/>
        <v>#REF!</v>
      </c>
      <c r="R16" s="9">
        <v>45363</v>
      </c>
      <c r="S16" s="4" t="e">
        <f t="shared" ref="S16" si="189">+#REF!+#REF!+#REF!+#REF!</f>
        <v>#REF!</v>
      </c>
      <c r="T16" s="4" t="e">
        <f t="shared" si="43"/>
        <v>#REF!</v>
      </c>
      <c r="U16" s="15" t="e">
        <f t="shared" ref="U16" si="190">+T16/#REF!-1</f>
        <v>#REF!</v>
      </c>
      <c r="V16" s="4" t="e">
        <f t="shared" ref="V16" si="191">+#REF!+#REF!+#REF!+#REF!</f>
        <v>#REF!</v>
      </c>
      <c r="W16" s="4" t="e">
        <f t="shared" si="46"/>
        <v>#REF!</v>
      </c>
      <c r="X16" s="42" t="e">
        <f t="shared" ref="X16" si="192">+W16/#REF!-1</f>
        <v>#REF!</v>
      </c>
      <c r="Y16" s="4" t="e">
        <f t="shared" ref="Y16" si="193">+#REF!+#REF!+#REF!+#REF!</f>
        <v>#REF!</v>
      </c>
      <c r="Z16" s="4" t="e">
        <f t="shared" si="49"/>
        <v>#REF!</v>
      </c>
      <c r="AA16" s="42" t="e">
        <f t="shared" ref="AA16" si="194">+Z16/#REF!-1</f>
        <v>#REF!</v>
      </c>
      <c r="AB16" s="4" t="e">
        <f t="shared" si="27"/>
        <v>#REF!</v>
      </c>
      <c r="AC16" s="15" t="e">
        <f t="shared" ref="AC16" si="195">+AB16/#REF!-1</f>
        <v>#REF!</v>
      </c>
      <c r="AD16" s="4" t="e">
        <f t="shared" ref="AD16" si="196">+#REF!+#REF!+#REF!+#REF!+#REF!+#REF!+#REF!</f>
        <v>#REF!</v>
      </c>
      <c r="AE16" s="33" t="e">
        <f t="shared" si="30"/>
        <v>#REF!</v>
      </c>
    </row>
    <row r="17" spans="2:31" x14ac:dyDescent="0.3">
      <c r="B17" s="9">
        <v>45364</v>
      </c>
      <c r="C17" s="4" t="e">
        <f t="shared" ref="C17" si="197">+#REF!+#REF!+#REF!+#REF!+#REF!+#REF!+#REF!</f>
        <v>#REF!</v>
      </c>
      <c r="D17" s="4" t="e">
        <f t="shared" si="32"/>
        <v>#REF!</v>
      </c>
      <c r="E17" s="15" t="e">
        <f t="shared" ref="E17" si="198">+D17/#REF!-1</f>
        <v>#REF!</v>
      </c>
      <c r="F17" s="4" t="e">
        <f t="shared" ref="F17" si="199">+#REF!+#REF!+#REF!+#REF!+#REF!+#REF!+#REF!</f>
        <v>#REF!</v>
      </c>
      <c r="G17" s="4" t="e">
        <f t="shared" si="35"/>
        <v>#REF!</v>
      </c>
      <c r="H17" s="42" t="e">
        <f t="shared" ref="H17" si="200">+G17/#REF!-1</f>
        <v>#REF!</v>
      </c>
      <c r="I17" s="4" t="e">
        <f t="shared" ref="I17" si="201">+#REF!+#REF!+#REF!+#REF!+#REF!+#REF!+#REF!</f>
        <v>#REF!</v>
      </c>
      <c r="J17" s="4" t="e">
        <f t="shared" si="38"/>
        <v>#REF!</v>
      </c>
      <c r="K17" s="42" t="e">
        <f t="shared" ref="K17" si="202">+J17/#REF!-1</f>
        <v>#REF!</v>
      </c>
      <c r="L17" s="4" t="e">
        <f t="shared" si="17"/>
        <v>#REF!</v>
      </c>
      <c r="M17" s="15" t="e">
        <f t="shared" ref="M17" si="203">+L17/#REF!-1</f>
        <v>#REF!</v>
      </c>
      <c r="N17" s="4" t="e">
        <f t="shared" ref="N17" si="204">+#REF!+#REF!+#REF!+#REF!+#REF!+#REF!+#REF!</f>
        <v>#REF!</v>
      </c>
      <c r="O17" s="33" t="e">
        <f t="shared" si="20"/>
        <v>#REF!</v>
      </c>
      <c r="R17" s="9">
        <v>45364</v>
      </c>
      <c r="S17" s="4" t="e">
        <f t="shared" ref="S17" si="205">+#REF!+#REF!+#REF!+#REF!</f>
        <v>#REF!</v>
      </c>
      <c r="T17" s="4" t="e">
        <f t="shared" si="43"/>
        <v>#REF!</v>
      </c>
      <c r="U17" s="15" t="e">
        <f t="shared" ref="U17" si="206">+T17/#REF!-1</f>
        <v>#REF!</v>
      </c>
      <c r="V17" s="4" t="e">
        <f t="shared" ref="V17" si="207">+#REF!+#REF!+#REF!+#REF!</f>
        <v>#REF!</v>
      </c>
      <c r="W17" s="4" t="e">
        <f t="shared" si="46"/>
        <v>#REF!</v>
      </c>
      <c r="X17" s="42" t="e">
        <f t="shared" ref="X17" si="208">+W17/#REF!-1</f>
        <v>#REF!</v>
      </c>
      <c r="Y17" s="4" t="e">
        <f t="shared" ref="Y17" si="209">+#REF!+#REF!+#REF!+#REF!</f>
        <v>#REF!</v>
      </c>
      <c r="Z17" s="4" t="e">
        <f t="shared" si="49"/>
        <v>#REF!</v>
      </c>
      <c r="AA17" s="42" t="e">
        <f t="shared" ref="AA17" si="210">+Z17/#REF!-1</f>
        <v>#REF!</v>
      </c>
      <c r="AB17" s="4" t="e">
        <f t="shared" si="27"/>
        <v>#REF!</v>
      </c>
      <c r="AC17" s="15" t="e">
        <f t="shared" ref="AC17" si="211">+AB17/#REF!-1</f>
        <v>#REF!</v>
      </c>
      <c r="AD17" s="4" t="e">
        <f t="shared" ref="AD17" si="212">+#REF!+#REF!+#REF!+#REF!+#REF!+#REF!+#REF!</f>
        <v>#REF!</v>
      </c>
      <c r="AE17" s="33" t="e">
        <f t="shared" si="30"/>
        <v>#REF!</v>
      </c>
    </row>
    <row r="18" spans="2:31" x14ac:dyDescent="0.3">
      <c r="B18" s="9">
        <v>45365</v>
      </c>
      <c r="C18" s="4" t="e">
        <f t="shared" ref="C18" si="213">+#REF!+#REF!+#REF!+#REF!+#REF!+#REF!+#REF!</f>
        <v>#REF!</v>
      </c>
      <c r="D18" s="4" t="e">
        <f t="shared" si="32"/>
        <v>#REF!</v>
      </c>
      <c r="E18" s="15" t="e">
        <f t="shared" ref="E18" si="214">+D18/#REF!-1</f>
        <v>#REF!</v>
      </c>
      <c r="F18" s="4" t="e">
        <f t="shared" ref="F18" si="215">+#REF!+#REF!+#REF!+#REF!+#REF!+#REF!+#REF!</f>
        <v>#REF!</v>
      </c>
      <c r="G18" s="4" t="e">
        <f t="shared" si="35"/>
        <v>#REF!</v>
      </c>
      <c r="H18" s="42" t="e">
        <f t="shared" ref="H18" si="216">+G18/#REF!-1</f>
        <v>#REF!</v>
      </c>
      <c r="I18" s="4" t="e">
        <f t="shared" ref="I18" si="217">+#REF!+#REF!+#REF!+#REF!+#REF!+#REF!+#REF!</f>
        <v>#REF!</v>
      </c>
      <c r="J18" s="4" t="e">
        <f t="shared" si="38"/>
        <v>#REF!</v>
      </c>
      <c r="K18" s="42" t="e">
        <f t="shared" ref="K18" si="218">+J18/#REF!-1</f>
        <v>#REF!</v>
      </c>
      <c r="L18" s="4" t="e">
        <f t="shared" si="17"/>
        <v>#REF!</v>
      </c>
      <c r="M18" s="15" t="e">
        <f t="shared" ref="M18" si="219">+L18/#REF!-1</f>
        <v>#REF!</v>
      </c>
      <c r="N18" s="4" t="e">
        <f t="shared" ref="N18" si="220">+#REF!+#REF!+#REF!+#REF!+#REF!+#REF!+#REF!</f>
        <v>#REF!</v>
      </c>
      <c r="O18" s="33" t="e">
        <f t="shared" si="20"/>
        <v>#REF!</v>
      </c>
      <c r="R18" s="9">
        <v>45365</v>
      </c>
      <c r="S18" s="4" t="e">
        <f t="shared" ref="S18" si="221">+#REF!+#REF!+#REF!+#REF!</f>
        <v>#REF!</v>
      </c>
      <c r="T18" s="4" t="e">
        <f t="shared" si="43"/>
        <v>#REF!</v>
      </c>
      <c r="U18" s="15" t="e">
        <f t="shared" ref="U18" si="222">+T18/#REF!-1</f>
        <v>#REF!</v>
      </c>
      <c r="V18" s="4" t="e">
        <f t="shared" ref="V18" si="223">+#REF!+#REF!+#REF!+#REF!</f>
        <v>#REF!</v>
      </c>
      <c r="W18" s="4" t="e">
        <f t="shared" si="46"/>
        <v>#REF!</v>
      </c>
      <c r="X18" s="42" t="e">
        <f t="shared" ref="X18" si="224">+W18/#REF!-1</f>
        <v>#REF!</v>
      </c>
      <c r="Y18" s="4" t="e">
        <f t="shared" ref="Y18" si="225">+#REF!+#REF!+#REF!+#REF!</f>
        <v>#REF!</v>
      </c>
      <c r="Z18" s="4" t="e">
        <f t="shared" si="49"/>
        <v>#REF!</v>
      </c>
      <c r="AA18" s="42" t="e">
        <f t="shared" ref="AA18" si="226">+Z18/#REF!-1</f>
        <v>#REF!</v>
      </c>
      <c r="AB18" s="4" t="e">
        <f t="shared" si="27"/>
        <v>#REF!</v>
      </c>
      <c r="AC18" s="15" t="e">
        <f t="shared" ref="AC18" si="227">+AB18/#REF!-1</f>
        <v>#REF!</v>
      </c>
      <c r="AD18" s="4" t="e">
        <f t="shared" ref="AD18" si="228">+#REF!+#REF!+#REF!+#REF!+#REF!+#REF!+#REF!</f>
        <v>#REF!</v>
      </c>
      <c r="AE18" s="33" t="e">
        <f t="shared" si="30"/>
        <v>#REF!</v>
      </c>
    </row>
    <row r="19" spans="2:31" x14ac:dyDescent="0.3">
      <c r="B19" s="9">
        <v>45366</v>
      </c>
      <c r="C19" s="4" t="e">
        <f t="shared" ref="C19" si="229">+#REF!+#REF!+#REF!+#REF!+#REF!+#REF!+#REF!</f>
        <v>#REF!</v>
      </c>
      <c r="D19" s="4" t="e">
        <f t="shared" si="32"/>
        <v>#REF!</v>
      </c>
      <c r="E19" s="15" t="e">
        <f t="shared" ref="E19" si="230">+D19/#REF!-1</f>
        <v>#REF!</v>
      </c>
      <c r="F19" s="4" t="e">
        <f t="shared" ref="F19" si="231">+#REF!+#REF!+#REF!+#REF!+#REF!+#REF!+#REF!</f>
        <v>#REF!</v>
      </c>
      <c r="G19" s="4" t="e">
        <f t="shared" si="35"/>
        <v>#REF!</v>
      </c>
      <c r="H19" s="42" t="e">
        <f t="shared" ref="H19" si="232">+G19/#REF!-1</f>
        <v>#REF!</v>
      </c>
      <c r="I19" s="4" t="e">
        <f t="shared" ref="I19" si="233">+#REF!+#REF!+#REF!+#REF!+#REF!+#REF!+#REF!</f>
        <v>#REF!</v>
      </c>
      <c r="J19" s="4" t="e">
        <f t="shared" si="38"/>
        <v>#REF!</v>
      </c>
      <c r="K19" s="42" t="e">
        <f t="shared" ref="K19" si="234">+J19/#REF!-1</f>
        <v>#REF!</v>
      </c>
      <c r="L19" s="4" t="e">
        <f t="shared" si="17"/>
        <v>#REF!</v>
      </c>
      <c r="M19" s="15" t="e">
        <f t="shared" ref="M19" si="235">+L19/#REF!-1</f>
        <v>#REF!</v>
      </c>
      <c r="N19" s="4" t="e">
        <f t="shared" ref="N19" si="236">+#REF!+#REF!+#REF!+#REF!+#REF!+#REF!+#REF!</f>
        <v>#REF!</v>
      </c>
      <c r="O19" s="33" t="e">
        <f t="shared" si="20"/>
        <v>#REF!</v>
      </c>
      <c r="R19" s="9">
        <v>45366</v>
      </c>
      <c r="S19" s="4" t="e">
        <f t="shared" ref="S19" si="237">+#REF!+#REF!+#REF!+#REF!</f>
        <v>#REF!</v>
      </c>
      <c r="T19" s="4" t="e">
        <f t="shared" si="43"/>
        <v>#REF!</v>
      </c>
      <c r="U19" s="15" t="e">
        <f t="shared" ref="U19" si="238">+T19/#REF!-1</f>
        <v>#REF!</v>
      </c>
      <c r="V19" s="4" t="e">
        <f t="shared" ref="V19" si="239">+#REF!+#REF!+#REF!+#REF!</f>
        <v>#REF!</v>
      </c>
      <c r="W19" s="4" t="e">
        <f t="shared" si="46"/>
        <v>#REF!</v>
      </c>
      <c r="X19" s="42" t="e">
        <f t="shared" ref="X19" si="240">+W19/#REF!-1</f>
        <v>#REF!</v>
      </c>
      <c r="Y19" s="4" t="e">
        <f t="shared" ref="Y19" si="241">+#REF!+#REF!+#REF!+#REF!</f>
        <v>#REF!</v>
      </c>
      <c r="Z19" s="4" t="e">
        <f t="shared" si="49"/>
        <v>#REF!</v>
      </c>
      <c r="AA19" s="42" t="e">
        <f t="shared" ref="AA19" si="242">+Z19/#REF!-1</f>
        <v>#REF!</v>
      </c>
      <c r="AB19" s="4" t="e">
        <f t="shared" si="27"/>
        <v>#REF!</v>
      </c>
      <c r="AC19" s="15" t="e">
        <f t="shared" ref="AC19" si="243">+AB19/#REF!-1</f>
        <v>#REF!</v>
      </c>
      <c r="AD19" s="4" t="e">
        <f t="shared" ref="AD19" si="244">+#REF!+#REF!+#REF!+#REF!+#REF!+#REF!+#REF!</f>
        <v>#REF!</v>
      </c>
      <c r="AE19" s="33" t="e">
        <f t="shared" si="30"/>
        <v>#REF!</v>
      </c>
    </row>
    <row r="20" spans="2:31" x14ac:dyDescent="0.3">
      <c r="B20" s="9">
        <v>45367</v>
      </c>
      <c r="C20" s="4" t="e">
        <f t="shared" ref="C20" si="245">+#REF!+#REF!+#REF!+#REF!+#REF!+#REF!+#REF!</f>
        <v>#REF!</v>
      </c>
      <c r="D20" s="4" t="e">
        <f t="shared" si="32"/>
        <v>#REF!</v>
      </c>
      <c r="E20" s="15" t="e">
        <f t="shared" ref="E20" si="246">+D20/#REF!-1</f>
        <v>#REF!</v>
      </c>
      <c r="F20" s="4" t="e">
        <f t="shared" ref="F20" si="247">+#REF!+#REF!+#REF!+#REF!+#REF!+#REF!+#REF!</f>
        <v>#REF!</v>
      </c>
      <c r="G20" s="4" t="e">
        <f t="shared" si="35"/>
        <v>#REF!</v>
      </c>
      <c r="H20" s="42" t="e">
        <f t="shared" ref="H20" si="248">+G20/#REF!-1</f>
        <v>#REF!</v>
      </c>
      <c r="I20" s="4" t="e">
        <f t="shared" ref="I20" si="249">+#REF!+#REF!+#REF!+#REF!+#REF!+#REF!+#REF!</f>
        <v>#REF!</v>
      </c>
      <c r="J20" s="4" t="e">
        <f t="shared" si="38"/>
        <v>#REF!</v>
      </c>
      <c r="K20" s="42" t="e">
        <f t="shared" ref="K20" si="250">+J20/#REF!-1</f>
        <v>#REF!</v>
      </c>
      <c r="L20" s="4" t="e">
        <f t="shared" si="17"/>
        <v>#REF!</v>
      </c>
      <c r="M20" s="15" t="e">
        <f t="shared" ref="M20" si="251">+L20/#REF!-1</f>
        <v>#REF!</v>
      </c>
      <c r="N20" s="4" t="e">
        <f t="shared" ref="N20" si="252">+#REF!+#REF!+#REF!+#REF!+#REF!+#REF!+#REF!</f>
        <v>#REF!</v>
      </c>
      <c r="O20" s="33" t="e">
        <f t="shared" si="20"/>
        <v>#REF!</v>
      </c>
      <c r="R20" s="9">
        <v>45367</v>
      </c>
      <c r="S20" s="4" t="e">
        <f t="shared" ref="S20" si="253">+#REF!+#REF!+#REF!+#REF!</f>
        <v>#REF!</v>
      </c>
      <c r="T20" s="4" t="e">
        <f t="shared" si="43"/>
        <v>#REF!</v>
      </c>
      <c r="U20" s="15" t="e">
        <f t="shared" ref="U20" si="254">+T20/#REF!-1</f>
        <v>#REF!</v>
      </c>
      <c r="V20" s="4" t="e">
        <f t="shared" ref="V20" si="255">+#REF!+#REF!+#REF!+#REF!</f>
        <v>#REF!</v>
      </c>
      <c r="W20" s="4" t="e">
        <f t="shared" si="46"/>
        <v>#REF!</v>
      </c>
      <c r="X20" s="42" t="e">
        <f t="shared" ref="X20" si="256">+W20/#REF!-1</f>
        <v>#REF!</v>
      </c>
      <c r="Y20" s="4" t="e">
        <f t="shared" ref="Y20" si="257">+#REF!+#REF!+#REF!+#REF!</f>
        <v>#REF!</v>
      </c>
      <c r="Z20" s="4" t="e">
        <f t="shared" si="49"/>
        <v>#REF!</v>
      </c>
      <c r="AA20" s="42" t="e">
        <f t="shared" ref="AA20" si="258">+Z20/#REF!-1</f>
        <v>#REF!</v>
      </c>
      <c r="AB20" s="4" t="e">
        <f t="shared" si="27"/>
        <v>#REF!</v>
      </c>
      <c r="AC20" s="15" t="e">
        <f t="shared" ref="AC20" si="259">+AB20/#REF!-1</f>
        <v>#REF!</v>
      </c>
      <c r="AD20" s="4" t="e">
        <f t="shared" ref="AD20" si="260">+#REF!+#REF!+#REF!+#REF!+#REF!+#REF!+#REF!</f>
        <v>#REF!</v>
      </c>
      <c r="AE20" s="33" t="e">
        <f t="shared" si="30"/>
        <v>#REF!</v>
      </c>
    </row>
    <row r="21" spans="2:31" x14ac:dyDescent="0.3">
      <c r="B21" s="9">
        <v>45368</v>
      </c>
      <c r="C21" s="4" t="e">
        <f t="shared" ref="C21" si="261">+#REF!+#REF!+#REF!+#REF!+#REF!+#REF!+#REF!</f>
        <v>#REF!</v>
      </c>
      <c r="D21" s="4" t="e">
        <f t="shared" si="32"/>
        <v>#REF!</v>
      </c>
      <c r="E21" s="15" t="e">
        <f t="shared" ref="E21" si="262">+D21/#REF!-1</f>
        <v>#REF!</v>
      </c>
      <c r="F21" s="4" t="e">
        <f t="shared" ref="F21" si="263">+#REF!+#REF!+#REF!+#REF!+#REF!+#REF!+#REF!</f>
        <v>#REF!</v>
      </c>
      <c r="G21" s="4" t="e">
        <f t="shared" si="35"/>
        <v>#REF!</v>
      </c>
      <c r="H21" s="42" t="e">
        <f t="shared" ref="H21" si="264">+G21/#REF!-1</f>
        <v>#REF!</v>
      </c>
      <c r="I21" s="4" t="e">
        <f t="shared" ref="I21" si="265">+#REF!+#REF!+#REF!+#REF!+#REF!+#REF!+#REF!</f>
        <v>#REF!</v>
      </c>
      <c r="J21" s="4" t="e">
        <f t="shared" si="38"/>
        <v>#REF!</v>
      </c>
      <c r="K21" s="42" t="e">
        <f t="shared" ref="K21" si="266">+J21/#REF!-1</f>
        <v>#REF!</v>
      </c>
      <c r="L21" s="4" t="e">
        <f t="shared" si="17"/>
        <v>#REF!</v>
      </c>
      <c r="M21" s="15" t="e">
        <f t="shared" ref="M21" si="267">+L21/#REF!-1</f>
        <v>#REF!</v>
      </c>
      <c r="N21" s="4" t="e">
        <f t="shared" ref="N21" si="268">+#REF!+#REF!+#REF!+#REF!+#REF!+#REF!+#REF!</f>
        <v>#REF!</v>
      </c>
      <c r="O21" s="33" t="e">
        <f t="shared" si="20"/>
        <v>#REF!</v>
      </c>
      <c r="R21" s="9">
        <v>45368</v>
      </c>
      <c r="S21" s="4" t="e">
        <f t="shared" ref="S21" si="269">+#REF!+#REF!+#REF!+#REF!</f>
        <v>#REF!</v>
      </c>
      <c r="T21" s="4" t="e">
        <f t="shared" si="43"/>
        <v>#REF!</v>
      </c>
      <c r="U21" s="15" t="e">
        <f t="shared" ref="U21" si="270">+T21/#REF!-1</f>
        <v>#REF!</v>
      </c>
      <c r="V21" s="4" t="e">
        <f t="shared" ref="V21" si="271">+#REF!+#REF!+#REF!+#REF!</f>
        <v>#REF!</v>
      </c>
      <c r="W21" s="4" t="e">
        <f t="shared" si="46"/>
        <v>#REF!</v>
      </c>
      <c r="X21" s="42" t="e">
        <f t="shared" ref="X21" si="272">+W21/#REF!-1</f>
        <v>#REF!</v>
      </c>
      <c r="Y21" s="4" t="e">
        <f t="shared" ref="Y21" si="273">+#REF!+#REF!+#REF!+#REF!</f>
        <v>#REF!</v>
      </c>
      <c r="Z21" s="4" t="e">
        <f t="shared" si="49"/>
        <v>#REF!</v>
      </c>
      <c r="AA21" s="42" t="e">
        <f t="shared" ref="AA21" si="274">+Z21/#REF!-1</f>
        <v>#REF!</v>
      </c>
      <c r="AB21" s="4" t="e">
        <f t="shared" si="27"/>
        <v>#REF!</v>
      </c>
      <c r="AC21" s="15" t="e">
        <f t="shared" ref="AC21" si="275">+AB21/#REF!-1</f>
        <v>#REF!</v>
      </c>
      <c r="AD21" s="4" t="e">
        <f t="shared" ref="AD21" si="276">+#REF!+#REF!+#REF!+#REF!+#REF!+#REF!+#REF!</f>
        <v>#REF!</v>
      </c>
      <c r="AE21" s="33" t="e">
        <f t="shared" si="30"/>
        <v>#REF!</v>
      </c>
    </row>
    <row r="22" spans="2:31" x14ac:dyDescent="0.3">
      <c r="B22" s="9">
        <v>45369</v>
      </c>
      <c r="C22" s="4" t="e">
        <f t="shared" ref="C22" si="277">+#REF!+#REF!+#REF!+#REF!+#REF!+#REF!+#REF!</f>
        <v>#REF!</v>
      </c>
      <c r="D22" s="4" t="e">
        <f t="shared" si="32"/>
        <v>#REF!</v>
      </c>
      <c r="E22" s="15" t="e">
        <f t="shared" ref="E22" si="278">+D22/#REF!-1</f>
        <v>#REF!</v>
      </c>
      <c r="F22" s="4" t="e">
        <f t="shared" ref="F22" si="279">+#REF!+#REF!+#REF!+#REF!+#REF!+#REF!+#REF!</f>
        <v>#REF!</v>
      </c>
      <c r="G22" s="4" t="e">
        <f t="shared" si="35"/>
        <v>#REF!</v>
      </c>
      <c r="H22" s="42" t="e">
        <f t="shared" ref="H22" si="280">+G22/#REF!-1</f>
        <v>#REF!</v>
      </c>
      <c r="I22" s="4" t="e">
        <f t="shared" ref="I22" si="281">+#REF!+#REF!+#REF!+#REF!+#REF!+#REF!+#REF!</f>
        <v>#REF!</v>
      </c>
      <c r="J22" s="4" t="e">
        <f t="shared" si="38"/>
        <v>#REF!</v>
      </c>
      <c r="K22" s="42" t="e">
        <f t="shared" ref="K22" si="282">+J22/#REF!-1</f>
        <v>#REF!</v>
      </c>
      <c r="L22" s="4" t="e">
        <f t="shared" si="17"/>
        <v>#REF!</v>
      </c>
      <c r="M22" s="15" t="e">
        <f t="shared" ref="M22" si="283">+L22/#REF!-1</f>
        <v>#REF!</v>
      </c>
      <c r="N22" s="4" t="e">
        <f t="shared" ref="N22" si="284">+#REF!+#REF!+#REF!+#REF!+#REF!+#REF!+#REF!</f>
        <v>#REF!</v>
      </c>
      <c r="O22" s="33" t="e">
        <f t="shared" si="20"/>
        <v>#REF!</v>
      </c>
      <c r="R22" s="9">
        <v>45369</v>
      </c>
      <c r="S22" s="4" t="e">
        <f t="shared" ref="S22" si="285">+#REF!+#REF!+#REF!+#REF!</f>
        <v>#REF!</v>
      </c>
      <c r="T22" s="4" t="e">
        <f t="shared" si="43"/>
        <v>#REF!</v>
      </c>
      <c r="U22" s="15" t="e">
        <f t="shared" ref="U22" si="286">+T22/#REF!-1</f>
        <v>#REF!</v>
      </c>
      <c r="V22" s="4" t="e">
        <f t="shared" ref="V22" si="287">+#REF!+#REF!+#REF!+#REF!</f>
        <v>#REF!</v>
      </c>
      <c r="W22" s="4" t="e">
        <f t="shared" si="46"/>
        <v>#REF!</v>
      </c>
      <c r="X22" s="42" t="e">
        <f t="shared" ref="X22" si="288">+W22/#REF!-1</f>
        <v>#REF!</v>
      </c>
      <c r="Y22" s="4" t="e">
        <f t="shared" ref="Y22" si="289">+#REF!+#REF!+#REF!+#REF!</f>
        <v>#REF!</v>
      </c>
      <c r="Z22" s="4" t="e">
        <f t="shared" si="49"/>
        <v>#REF!</v>
      </c>
      <c r="AA22" s="42" t="e">
        <f t="shared" ref="AA22" si="290">+Z22/#REF!-1</f>
        <v>#REF!</v>
      </c>
      <c r="AB22" s="4" t="e">
        <f t="shared" si="27"/>
        <v>#REF!</v>
      </c>
      <c r="AC22" s="15" t="e">
        <f t="shared" ref="AC22" si="291">+AB22/#REF!-1</f>
        <v>#REF!</v>
      </c>
      <c r="AD22" s="4" t="e">
        <f t="shared" ref="AD22" si="292">+#REF!+#REF!+#REF!+#REF!+#REF!+#REF!+#REF!</f>
        <v>#REF!</v>
      </c>
      <c r="AE22" s="33" t="e">
        <f t="shared" si="30"/>
        <v>#REF!</v>
      </c>
    </row>
    <row r="23" spans="2:31" x14ac:dyDescent="0.3">
      <c r="B23" s="9">
        <v>45370</v>
      </c>
      <c r="C23" s="4" t="e">
        <f t="shared" ref="C23" si="293">+#REF!+#REF!+#REF!+#REF!+#REF!+#REF!+#REF!</f>
        <v>#REF!</v>
      </c>
      <c r="D23" s="4" t="e">
        <f t="shared" si="32"/>
        <v>#REF!</v>
      </c>
      <c r="E23" s="15" t="e">
        <f t="shared" ref="E23" si="294">+D23/#REF!-1</f>
        <v>#REF!</v>
      </c>
      <c r="F23" s="4" t="e">
        <f t="shared" ref="F23" si="295">+#REF!+#REF!+#REF!+#REF!+#REF!+#REF!+#REF!</f>
        <v>#REF!</v>
      </c>
      <c r="G23" s="4" t="e">
        <f t="shared" si="35"/>
        <v>#REF!</v>
      </c>
      <c r="H23" s="42" t="e">
        <f t="shared" ref="H23" si="296">+G23/#REF!-1</f>
        <v>#REF!</v>
      </c>
      <c r="I23" s="4" t="e">
        <f t="shared" ref="I23" si="297">+#REF!+#REF!+#REF!+#REF!+#REF!+#REF!+#REF!</f>
        <v>#REF!</v>
      </c>
      <c r="J23" s="4" t="e">
        <f t="shared" si="38"/>
        <v>#REF!</v>
      </c>
      <c r="K23" s="42" t="e">
        <f t="shared" ref="K23" si="298">+J23/#REF!-1</f>
        <v>#REF!</v>
      </c>
      <c r="L23" s="4" t="e">
        <f t="shared" si="17"/>
        <v>#REF!</v>
      </c>
      <c r="M23" s="15" t="e">
        <f t="shared" ref="M23" si="299">+L23/#REF!-1</f>
        <v>#REF!</v>
      </c>
      <c r="N23" s="4" t="e">
        <f t="shared" ref="N23" si="300">+#REF!+#REF!+#REF!+#REF!+#REF!+#REF!+#REF!</f>
        <v>#REF!</v>
      </c>
      <c r="O23" s="33" t="e">
        <f t="shared" si="20"/>
        <v>#REF!</v>
      </c>
      <c r="R23" s="9">
        <v>45370</v>
      </c>
      <c r="S23" s="4" t="e">
        <f t="shared" ref="S23" si="301">+#REF!+#REF!+#REF!+#REF!</f>
        <v>#REF!</v>
      </c>
      <c r="T23" s="4" t="e">
        <f t="shared" si="43"/>
        <v>#REF!</v>
      </c>
      <c r="U23" s="15" t="e">
        <f t="shared" ref="U23" si="302">+T23/#REF!-1</f>
        <v>#REF!</v>
      </c>
      <c r="V23" s="4" t="e">
        <f t="shared" ref="V23" si="303">+#REF!+#REF!+#REF!+#REF!</f>
        <v>#REF!</v>
      </c>
      <c r="W23" s="4" t="e">
        <f t="shared" si="46"/>
        <v>#REF!</v>
      </c>
      <c r="X23" s="42" t="e">
        <f t="shared" ref="X23" si="304">+W23/#REF!-1</f>
        <v>#REF!</v>
      </c>
      <c r="Y23" s="4" t="e">
        <f t="shared" ref="Y23" si="305">+#REF!+#REF!+#REF!+#REF!</f>
        <v>#REF!</v>
      </c>
      <c r="Z23" s="4" t="e">
        <f t="shared" si="49"/>
        <v>#REF!</v>
      </c>
      <c r="AA23" s="42" t="e">
        <f t="shared" ref="AA23" si="306">+Z23/#REF!-1</f>
        <v>#REF!</v>
      </c>
      <c r="AB23" s="4" t="e">
        <f t="shared" si="27"/>
        <v>#REF!</v>
      </c>
      <c r="AC23" s="15" t="e">
        <f t="shared" ref="AC23" si="307">+AB23/#REF!-1</f>
        <v>#REF!</v>
      </c>
      <c r="AD23" s="4" t="e">
        <f t="shared" ref="AD23" si="308">+#REF!+#REF!+#REF!+#REF!+#REF!+#REF!+#REF!</f>
        <v>#REF!</v>
      </c>
      <c r="AE23" s="33" t="e">
        <f t="shared" si="30"/>
        <v>#REF!</v>
      </c>
    </row>
    <row r="24" spans="2:31" x14ac:dyDescent="0.3">
      <c r="B24" s="9">
        <v>45371</v>
      </c>
      <c r="C24" s="4" t="e">
        <f t="shared" ref="C24" si="309">+#REF!+#REF!+#REF!+#REF!+#REF!+#REF!+#REF!</f>
        <v>#REF!</v>
      </c>
      <c r="D24" s="4" t="e">
        <f t="shared" si="32"/>
        <v>#REF!</v>
      </c>
      <c r="E24" s="15" t="e">
        <f t="shared" ref="E24" si="310">+D24/#REF!-1</f>
        <v>#REF!</v>
      </c>
      <c r="F24" s="4" t="e">
        <f t="shared" ref="F24" si="311">+#REF!+#REF!+#REF!+#REF!+#REF!+#REF!+#REF!</f>
        <v>#REF!</v>
      </c>
      <c r="G24" s="4" t="e">
        <f t="shared" si="35"/>
        <v>#REF!</v>
      </c>
      <c r="H24" s="42" t="e">
        <f t="shared" ref="H24" si="312">+G24/#REF!-1</f>
        <v>#REF!</v>
      </c>
      <c r="I24" s="4" t="e">
        <f t="shared" ref="I24" si="313">+#REF!+#REF!+#REF!+#REF!+#REF!+#REF!+#REF!</f>
        <v>#REF!</v>
      </c>
      <c r="J24" s="4" t="e">
        <f t="shared" si="38"/>
        <v>#REF!</v>
      </c>
      <c r="K24" s="42" t="e">
        <f t="shared" ref="K24" si="314">+J24/#REF!-1</f>
        <v>#REF!</v>
      </c>
      <c r="L24" s="4" t="e">
        <f t="shared" si="17"/>
        <v>#REF!</v>
      </c>
      <c r="M24" s="15" t="e">
        <f t="shared" ref="M24" si="315">+L24/#REF!-1</f>
        <v>#REF!</v>
      </c>
      <c r="N24" s="4" t="e">
        <f t="shared" ref="N24" si="316">+#REF!+#REF!+#REF!+#REF!+#REF!+#REF!+#REF!</f>
        <v>#REF!</v>
      </c>
      <c r="O24" s="33" t="e">
        <f t="shared" si="20"/>
        <v>#REF!</v>
      </c>
      <c r="R24" s="9">
        <v>45371</v>
      </c>
      <c r="S24" s="4" t="e">
        <f t="shared" ref="S24" si="317">+#REF!+#REF!+#REF!+#REF!</f>
        <v>#REF!</v>
      </c>
      <c r="T24" s="4" t="e">
        <f t="shared" si="43"/>
        <v>#REF!</v>
      </c>
      <c r="U24" s="15" t="e">
        <f t="shared" ref="U24" si="318">+T24/#REF!-1</f>
        <v>#REF!</v>
      </c>
      <c r="V24" s="4" t="e">
        <f t="shared" ref="V24" si="319">+#REF!+#REF!+#REF!+#REF!</f>
        <v>#REF!</v>
      </c>
      <c r="W24" s="4" t="e">
        <f t="shared" si="46"/>
        <v>#REF!</v>
      </c>
      <c r="X24" s="42" t="e">
        <f t="shared" ref="X24" si="320">+W24/#REF!-1</f>
        <v>#REF!</v>
      </c>
      <c r="Y24" s="4" t="e">
        <f t="shared" ref="Y24" si="321">+#REF!+#REF!+#REF!+#REF!</f>
        <v>#REF!</v>
      </c>
      <c r="Z24" s="4" t="e">
        <f t="shared" si="49"/>
        <v>#REF!</v>
      </c>
      <c r="AA24" s="42" t="e">
        <f t="shared" ref="AA24" si="322">+Z24/#REF!-1</f>
        <v>#REF!</v>
      </c>
      <c r="AB24" s="4" t="e">
        <f t="shared" si="27"/>
        <v>#REF!</v>
      </c>
      <c r="AC24" s="15" t="e">
        <f t="shared" ref="AC24" si="323">+AB24/#REF!-1</f>
        <v>#REF!</v>
      </c>
      <c r="AD24" s="4" t="e">
        <f t="shared" ref="AD24" si="324">+#REF!+#REF!+#REF!+#REF!+#REF!+#REF!+#REF!</f>
        <v>#REF!</v>
      </c>
      <c r="AE24" s="33" t="e">
        <f t="shared" si="30"/>
        <v>#REF!</v>
      </c>
    </row>
    <row r="25" spans="2:31" x14ac:dyDescent="0.3">
      <c r="B25" s="9">
        <v>45372</v>
      </c>
      <c r="C25" s="4" t="e">
        <f t="shared" ref="C25" si="325">+#REF!+#REF!+#REF!+#REF!+#REF!+#REF!+#REF!</f>
        <v>#REF!</v>
      </c>
      <c r="D25" s="4" t="e">
        <f t="shared" si="32"/>
        <v>#REF!</v>
      </c>
      <c r="E25" s="15" t="e">
        <f t="shared" ref="E25" si="326">+D25/#REF!-1</f>
        <v>#REF!</v>
      </c>
      <c r="F25" s="4" t="e">
        <f t="shared" ref="F25" si="327">+#REF!+#REF!+#REF!+#REF!+#REF!+#REF!+#REF!</f>
        <v>#REF!</v>
      </c>
      <c r="G25" s="4" t="e">
        <f t="shared" si="35"/>
        <v>#REF!</v>
      </c>
      <c r="H25" s="42" t="e">
        <f t="shared" ref="H25" si="328">+G25/#REF!-1</f>
        <v>#REF!</v>
      </c>
      <c r="I25" s="4" t="e">
        <f t="shared" ref="I25" si="329">+#REF!+#REF!+#REF!+#REF!+#REF!+#REF!+#REF!</f>
        <v>#REF!</v>
      </c>
      <c r="J25" s="4" t="e">
        <f t="shared" si="38"/>
        <v>#REF!</v>
      </c>
      <c r="K25" s="42" t="e">
        <f t="shared" ref="K25" si="330">+J25/#REF!-1</f>
        <v>#REF!</v>
      </c>
      <c r="L25" s="4" t="e">
        <f t="shared" si="17"/>
        <v>#REF!</v>
      </c>
      <c r="M25" s="15" t="e">
        <f t="shared" ref="M25" si="331">+L25/#REF!-1</f>
        <v>#REF!</v>
      </c>
      <c r="N25" s="4" t="e">
        <f t="shared" ref="N25" si="332">+#REF!+#REF!+#REF!+#REF!+#REF!+#REF!+#REF!</f>
        <v>#REF!</v>
      </c>
      <c r="O25" s="33" t="e">
        <f t="shared" si="20"/>
        <v>#REF!</v>
      </c>
      <c r="R25" s="9">
        <v>45372</v>
      </c>
      <c r="S25" s="4" t="e">
        <f t="shared" ref="S25" si="333">+#REF!+#REF!+#REF!+#REF!</f>
        <v>#REF!</v>
      </c>
      <c r="T25" s="4" t="e">
        <f t="shared" si="43"/>
        <v>#REF!</v>
      </c>
      <c r="U25" s="15" t="e">
        <f t="shared" ref="U25" si="334">+T25/#REF!-1</f>
        <v>#REF!</v>
      </c>
      <c r="V25" s="4" t="e">
        <f t="shared" ref="V25" si="335">+#REF!+#REF!+#REF!+#REF!</f>
        <v>#REF!</v>
      </c>
      <c r="W25" s="4" t="e">
        <f t="shared" si="46"/>
        <v>#REF!</v>
      </c>
      <c r="X25" s="42" t="e">
        <f t="shared" ref="X25" si="336">+W25/#REF!-1</f>
        <v>#REF!</v>
      </c>
      <c r="Y25" s="4" t="e">
        <f t="shared" ref="Y25" si="337">+#REF!+#REF!+#REF!+#REF!</f>
        <v>#REF!</v>
      </c>
      <c r="Z25" s="4" t="e">
        <f t="shared" si="49"/>
        <v>#REF!</v>
      </c>
      <c r="AA25" s="42" t="e">
        <f t="shared" ref="AA25" si="338">+Z25/#REF!-1</f>
        <v>#REF!</v>
      </c>
      <c r="AB25" s="4" t="e">
        <f t="shared" si="27"/>
        <v>#REF!</v>
      </c>
      <c r="AC25" s="15" t="e">
        <f t="shared" ref="AC25" si="339">+AB25/#REF!-1</f>
        <v>#REF!</v>
      </c>
      <c r="AD25" s="4" t="e">
        <f t="shared" ref="AD25" si="340">+#REF!+#REF!+#REF!+#REF!+#REF!+#REF!+#REF!</f>
        <v>#REF!</v>
      </c>
      <c r="AE25" s="33" t="e">
        <f t="shared" si="30"/>
        <v>#REF!</v>
      </c>
    </row>
    <row r="26" spans="2:31" x14ac:dyDescent="0.3">
      <c r="B26" s="9">
        <v>45373</v>
      </c>
      <c r="C26" s="4" t="e">
        <f t="shared" ref="C26" si="341">+#REF!+#REF!+#REF!+#REF!+#REF!+#REF!+#REF!</f>
        <v>#REF!</v>
      </c>
      <c r="D26" s="4" t="e">
        <f t="shared" si="32"/>
        <v>#REF!</v>
      </c>
      <c r="E26" s="15" t="e">
        <f t="shared" ref="E26" si="342">+D26/#REF!-1</f>
        <v>#REF!</v>
      </c>
      <c r="F26" s="4" t="e">
        <f t="shared" ref="F26" si="343">+#REF!+#REF!+#REF!+#REF!+#REF!+#REF!+#REF!</f>
        <v>#REF!</v>
      </c>
      <c r="G26" s="4" t="e">
        <f t="shared" si="35"/>
        <v>#REF!</v>
      </c>
      <c r="H26" s="42" t="e">
        <f t="shared" ref="H26" si="344">+G26/#REF!-1</f>
        <v>#REF!</v>
      </c>
      <c r="I26" s="4" t="e">
        <f t="shared" ref="I26" si="345">+#REF!+#REF!+#REF!+#REF!+#REF!+#REF!+#REF!</f>
        <v>#REF!</v>
      </c>
      <c r="J26" s="4" t="e">
        <f t="shared" si="38"/>
        <v>#REF!</v>
      </c>
      <c r="K26" s="42" t="e">
        <f t="shared" ref="K26" si="346">+J26/#REF!-1</f>
        <v>#REF!</v>
      </c>
      <c r="L26" s="4" t="e">
        <f t="shared" si="17"/>
        <v>#REF!</v>
      </c>
      <c r="M26" s="15" t="e">
        <f t="shared" ref="M26" si="347">+L26/#REF!-1</f>
        <v>#REF!</v>
      </c>
      <c r="N26" s="4" t="e">
        <f t="shared" ref="N26" si="348">+#REF!+#REF!+#REF!+#REF!+#REF!+#REF!+#REF!</f>
        <v>#REF!</v>
      </c>
      <c r="O26" s="33" t="e">
        <f t="shared" si="20"/>
        <v>#REF!</v>
      </c>
      <c r="R26" s="9">
        <v>45373</v>
      </c>
      <c r="S26" s="4" t="e">
        <f t="shared" ref="S26" si="349">+#REF!+#REF!+#REF!+#REF!</f>
        <v>#REF!</v>
      </c>
      <c r="T26" s="4" t="e">
        <f t="shared" si="43"/>
        <v>#REF!</v>
      </c>
      <c r="U26" s="15" t="e">
        <f t="shared" ref="U26" si="350">+T26/#REF!-1</f>
        <v>#REF!</v>
      </c>
      <c r="V26" s="4" t="e">
        <f t="shared" ref="V26" si="351">+#REF!+#REF!+#REF!+#REF!</f>
        <v>#REF!</v>
      </c>
      <c r="W26" s="4" t="e">
        <f t="shared" si="46"/>
        <v>#REF!</v>
      </c>
      <c r="X26" s="42" t="e">
        <f t="shared" ref="X26" si="352">+W26/#REF!-1</f>
        <v>#REF!</v>
      </c>
      <c r="Y26" s="4" t="e">
        <f t="shared" ref="Y26" si="353">+#REF!+#REF!+#REF!+#REF!</f>
        <v>#REF!</v>
      </c>
      <c r="Z26" s="4" t="e">
        <f t="shared" si="49"/>
        <v>#REF!</v>
      </c>
      <c r="AA26" s="42" t="e">
        <f t="shared" ref="AA26" si="354">+Z26/#REF!-1</f>
        <v>#REF!</v>
      </c>
      <c r="AB26" s="4" t="e">
        <f t="shared" si="27"/>
        <v>#REF!</v>
      </c>
      <c r="AC26" s="15" t="e">
        <f t="shared" ref="AC26" si="355">+AB26/#REF!-1</f>
        <v>#REF!</v>
      </c>
      <c r="AD26" s="4" t="e">
        <f t="shared" ref="AD26" si="356">+#REF!+#REF!+#REF!+#REF!+#REF!+#REF!+#REF!</f>
        <v>#REF!</v>
      </c>
      <c r="AE26" s="33" t="e">
        <f t="shared" si="30"/>
        <v>#REF!</v>
      </c>
    </row>
    <row r="27" spans="2:31" x14ac:dyDescent="0.3">
      <c r="B27" s="9">
        <v>45374</v>
      </c>
      <c r="C27" s="4" t="e">
        <f t="shared" ref="C27" si="357">+#REF!+#REF!+#REF!+#REF!+#REF!+#REF!+#REF!</f>
        <v>#REF!</v>
      </c>
      <c r="D27" s="4" t="e">
        <f t="shared" si="32"/>
        <v>#REF!</v>
      </c>
      <c r="E27" s="15" t="e">
        <f t="shared" ref="E27" si="358">+D27/#REF!-1</f>
        <v>#REF!</v>
      </c>
      <c r="F27" s="4" t="e">
        <f t="shared" ref="F27" si="359">+#REF!+#REF!+#REF!+#REF!+#REF!+#REF!+#REF!</f>
        <v>#REF!</v>
      </c>
      <c r="G27" s="4" t="e">
        <f t="shared" si="35"/>
        <v>#REF!</v>
      </c>
      <c r="H27" s="42" t="e">
        <f t="shared" ref="H27" si="360">+G27/#REF!-1</f>
        <v>#REF!</v>
      </c>
      <c r="I27" s="4" t="e">
        <f t="shared" ref="I27" si="361">+#REF!+#REF!+#REF!+#REF!+#REF!+#REF!+#REF!</f>
        <v>#REF!</v>
      </c>
      <c r="J27" s="4" t="e">
        <f t="shared" si="38"/>
        <v>#REF!</v>
      </c>
      <c r="K27" s="42" t="e">
        <f t="shared" ref="K27" si="362">+J27/#REF!-1</f>
        <v>#REF!</v>
      </c>
      <c r="L27" s="4" t="e">
        <f t="shared" si="17"/>
        <v>#REF!</v>
      </c>
      <c r="M27" s="15" t="e">
        <f t="shared" ref="M27" si="363">+L27/#REF!-1</f>
        <v>#REF!</v>
      </c>
      <c r="N27" s="4" t="e">
        <f t="shared" ref="N27" si="364">+#REF!+#REF!+#REF!+#REF!+#REF!+#REF!+#REF!</f>
        <v>#REF!</v>
      </c>
      <c r="O27" s="33" t="e">
        <f t="shared" si="20"/>
        <v>#REF!</v>
      </c>
      <c r="R27" s="9">
        <v>45374</v>
      </c>
      <c r="S27" s="4" t="e">
        <f t="shared" ref="S27" si="365">+#REF!+#REF!+#REF!+#REF!</f>
        <v>#REF!</v>
      </c>
      <c r="T27" s="4" t="e">
        <f t="shared" si="43"/>
        <v>#REF!</v>
      </c>
      <c r="U27" s="15" t="e">
        <f t="shared" ref="U27" si="366">+T27/#REF!-1</f>
        <v>#REF!</v>
      </c>
      <c r="V27" s="4" t="e">
        <f t="shared" ref="V27" si="367">+#REF!+#REF!+#REF!+#REF!</f>
        <v>#REF!</v>
      </c>
      <c r="W27" s="4" t="e">
        <f t="shared" si="46"/>
        <v>#REF!</v>
      </c>
      <c r="X27" s="42" t="e">
        <f t="shared" ref="X27" si="368">+W27/#REF!-1</f>
        <v>#REF!</v>
      </c>
      <c r="Y27" s="4" t="e">
        <f t="shared" ref="Y27" si="369">+#REF!+#REF!+#REF!+#REF!</f>
        <v>#REF!</v>
      </c>
      <c r="Z27" s="4" t="e">
        <f t="shared" si="49"/>
        <v>#REF!</v>
      </c>
      <c r="AA27" s="42" t="e">
        <f t="shared" ref="AA27" si="370">+Z27/#REF!-1</f>
        <v>#REF!</v>
      </c>
      <c r="AB27" s="4" t="e">
        <f t="shared" si="27"/>
        <v>#REF!</v>
      </c>
      <c r="AC27" s="15" t="e">
        <f t="shared" ref="AC27" si="371">+AB27/#REF!-1</f>
        <v>#REF!</v>
      </c>
      <c r="AD27" s="4" t="e">
        <f t="shared" ref="AD27" si="372">+#REF!+#REF!+#REF!+#REF!+#REF!+#REF!+#REF!</f>
        <v>#REF!</v>
      </c>
      <c r="AE27" s="33" t="e">
        <f t="shared" si="30"/>
        <v>#REF!</v>
      </c>
    </row>
    <row r="28" spans="2:31" x14ac:dyDescent="0.3">
      <c r="B28" s="9">
        <v>45375</v>
      </c>
      <c r="C28" s="4" t="e">
        <f t="shared" ref="C28" si="373">+#REF!+#REF!+#REF!+#REF!+#REF!+#REF!+#REF!</f>
        <v>#REF!</v>
      </c>
      <c r="D28" s="4" t="e">
        <f t="shared" si="32"/>
        <v>#REF!</v>
      </c>
      <c r="E28" s="15" t="e">
        <f t="shared" ref="E28" si="374">+D28/#REF!-1</f>
        <v>#REF!</v>
      </c>
      <c r="F28" s="4" t="e">
        <f t="shared" ref="F28" si="375">+#REF!+#REF!+#REF!+#REF!+#REF!+#REF!+#REF!</f>
        <v>#REF!</v>
      </c>
      <c r="G28" s="4" t="e">
        <f t="shared" si="35"/>
        <v>#REF!</v>
      </c>
      <c r="H28" s="42" t="e">
        <f t="shared" ref="H28" si="376">+G28/#REF!-1</f>
        <v>#REF!</v>
      </c>
      <c r="I28" s="4" t="e">
        <f t="shared" ref="I28" si="377">+#REF!+#REF!+#REF!+#REF!+#REF!+#REF!+#REF!</f>
        <v>#REF!</v>
      </c>
      <c r="J28" s="4" t="e">
        <f t="shared" si="38"/>
        <v>#REF!</v>
      </c>
      <c r="K28" s="42" t="e">
        <f t="shared" ref="K28" si="378">+J28/#REF!-1</f>
        <v>#REF!</v>
      </c>
      <c r="L28" s="4" t="e">
        <f t="shared" si="17"/>
        <v>#REF!</v>
      </c>
      <c r="M28" s="15" t="e">
        <f t="shared" ref="M28" si="379">+L28/#REF!-1</f>
        <v>#REF!</v>
      </c>
      <c r="N28" s="4" t="e">
        <f t="shared" ref="N28" si="380">+#REF!+#REF!+#REF!+#REF!+#REF!+#REF!+#REF!</f>
        <v>#REF!</v>
      </c>
      <c r="O28" s="33" t="e">
        <f t="shared" si="20"/>
        <v>#REF!</v>
      </c>
      <c r="R28" s="9">
        <v>45375</v>
      </c>
      <c r="S28" s="4" t="e">
        <f t="shared" ref="S28" si="381">+#REF!+#REF!+#REF!+#REF!</f>
        <v>#REF!</v>
      </c>
      <c r="T28" s="4" t="e">
        <f t="shared" si="43"/>
        <v>#REF!</v>
      </c>
      <c r="U28" s="15" t="e">
        <f t="shared" ref="U28" si="382">+T28/#REF!-1</f>
        <v>#REF!</v>
      </c>
      <c r="V28" s="4" t="e">
        <f t="shared" ref="V28" si="383">+#REF!+#REF!+#REF!+#REF!</f>
        <v>#REF!</v>
      </c>
      <c r="W28" s="4" t="e">
        <f t="shared" si="46"/>
        <v>#REF!</v>
      </c>
      <c r="X28" s="42" t="e">
        <f t="shared" ref="X28" si="384">+W28/#REF!-1</f>
        <v>#REF!</v>
      </c>
      <c r="Y28" s="4" t="e">
        <f t="shared" ref="Y28" si="385">+#REF!+#REF!+#REF!+#REF!</f>
        <v>#REF!</v>
      </c>
      <c r="Z28" s="4" t="e">
        <f t="shared" si="49"/>
        <v>#REF!</v>
      </c>
      <c r="AA28" s="42" t="e">
        <f t="shared" ref="AA28" si="386">+Z28/#REF!-1</f>
        <v>#REF!</v>
      </c>
      <c r="AB28" s="4" t="e">
        <f t="shared" si="27"/>
        <v>#REF!</v>
      </c>
      <c r="AC28" s="15" t="e">
        <f t="shared" ref="AC28" si="387">+AB28/#REF!-1</f>
        <v>#REF!</v>
      </c>
      <c r="AD28" s="4" t="e">
        <f t="shared" ref="AD28" si="388">+#REF!+#REF!+#REF!+#REF!+#REF!+#REF!+#REF!</f>
        <v>#REF!</v>
      </c>
      <c r="AE28" s="33" t="e">
        <f t="shared" si="30"/>
        <v>#REF!</v>
      </c>
    </row>
    <row r="29" spans="2:31" x14ac:dyDescent="0.3">
      <c r="B29" s="9">
        <v>45376</v>
      </c>
      <c r="C29" s="4" t="e">
        <f t="shared" ref="C29" si="389">+#REF!+#REF!+#REF!+#REF!+#REF!+#REF!+#REF!</f>
        <v>#REF!</v>
      </c>
      <c r="D29" s="4" t="e">
        <f t="shared" si="32"/>
        <v>#REF!</v>
      </c>
      <c r="E29" s="15" t="e">
        <f t="shared" ref="E29" si="390">+D29/#REF!-1</f>
        <v>#REF!</v>
      </c>
      <c r="F29" s="4" t="e">
        <f t="shared" ref="F29" si="391">+#REF!+#REF!+#REF!+#REF!+#REF!+#REF!+#REF!</f>
        <v>#REF!</v>
      </c>
      <c r="G29" s="4" t="e">
        <f t="shared" si="35"/>
        <v>#REF!</v>
      </c>
      <c r="H29" s="42" t="e">
        <f t="shared" ref="H29" si="392">+G29/#REF!-1</f>
        <v>#REF!</v>
      </c>
      <c r="I29" s="4" t="e">
        <f t="shared" ref="I29" si="393">+#REF!+#REF!+#REF!+#REF!+#REF!+#REF!+#REF!</f>
        <v>#REF!</v>
      </c>
      <c r="J29" s="4" t="e">
        <f t="shared" si="38"/>
        <v>#REF!</v>
      </c>
      <c r="K29" s="42" t="e">
        <f t="shared" ref="K29" si="394">+J29/#REF!-1</f>
        <v>#REF!</v>
      </c>
      <c r="L29" s="4" t="e">
        <f t="shared" si="17"/>
        <v>#REF!</v>
      </c>
      <c r="M29" s="15" t="e">
        <f t="shared" ref="M29" si="395">+L29/#REF!-1</f>
        <v>#REF!</v>
      </c>
      <c r="N29" s="4" t="e">
        <f t="shared" ref="N29" si="396">+#REF!+#REF!+#REF!+#REF!+#REF!+#REF!+#REF!</f>
        <v>#REF!</v>
      </c>
      <c r="O29" s="33" t="e">
        <f t="shared" si="20"/>
        <v>#REF!</v>
      </c>
      <c r="R29" s="9">
        <v>45376</v>
      </c>
      <c r="S29" s="4" t="e">
        <f t="shared" ref="S29" si="397">+#REF!+#REF!+#REF!+#REF!</f>
        <v>#REF!</v>
      </c>
      <c r="T29" s="4" t="e">
        <f t="shared" si="43"/>
        <v>#REF!</v>
      </c>
      <c r="U29" s="15" t="e">
        <f t="shared" ref="U29" si="398">+T29/#REF!-1</f>
        <v>#REF!</v>
      </c>
      <c r="V29" s="4" t="e">
        <f t="shared" ref="V29" si="399">+#REF!+#REF!+#REF!+#REF!</f>
        <v>#REF!</v>
      </c>
      <c r="W29" s="4" t="e">
        <f t="shared" si="46"/>
        <v>#REF!</v>
      </c>
      <c r="X29" s="42" t="e">
        <f t="shared" ref="X29" si="400">+W29/#REF!-1</f>
        <v>#REF!</v>
      </c>
      <c r="Y29" s="4" t="e">
        <f t="shared" ref="Y29" si="401">+#REF!+#REF!+#REF!+#REF!</f>
        <v>#REF!</v>
      </c>
      <c r="Z29" s="4" t="e">
        <f t="shared" si="49"/>
        <v>#REF!</v>
      </c>
      <c r="AA29" s="42" t="e">
        <f t="shared" ref="AA29" si="402">+Z29/#REF!-1</f>
        <v>#REF!</v>
      </c>
      <c r="AB29" s="4" t="e">
        <f t="shared" si="27"/>
        <v>#REF!</v>
      </c>
      <c r="AC29" s="15" t="e">
        <f t="shared" ref="AC29" si="403">+AB29/#REF!-1</f>
        <v>#REF!</v>
      </c>
      <c r="AD29" s="4" t="e">
        <f t="shared" ref="AD29" si="404">+#REF!+#REF!+#REF!+#REF!+#REF!+#REF!+#REF!</f>
        <v>#REF!</v>
      </c>
      <c r="AE29" s="33" t="e">
        <f t="shared" si="30"/>
        <v>#REF!</v>
      </c>
    </row>
    <row r="30" spans="2:31" x14ac:dyDescent="0.3">
      <c r="B30" s="9">
        <v>45377</v>
      </c>
      <c r="C30" s="4" t="e">
        <f t="shared" ref="C30" si="405">+#REF!+#REF!+#REF!+#REF!+#REF!+#REF!+#REF!</f>
        <v>#REF!</v>
      </c>
      <c r="D30" s="4" t="e">
        <f t="shared" si="32"/>
        <v>#REF!</v>
      </c>
      <c r="E30" s="15" t="e">
        <f t="shared" ref="E30" si="406">+D30/#REF!-1</f>
        <v>#REF!</v>
      </c>
      <c r="F30" s="4" t="e">
        <f t="shared" ref="F30" si="407">+#REF!+#REF!+#REF!+#REF!+#REF!+#REF!+#REF!</f>
        <v>#REF!</v>
      </c>
      <c r="G30" s="4" t="e">
        <f t="shared" si="35"/>
        <v>#REF!</v>
      </c>
      <c r="H30" s="42" t="e">
        <f t="shared" ref="H30" si="408">+G30/#REF!-1</f>
        <v>#REF!</v>
      </c>
      <c r="I30" s="4" t="e">
        <f t="shared" ref="I30" si="409">+#REF!+#REF!+#REF!+#REF!+#REF!+#REF!+#REF!</f>
        <v>#REF!</v>
      </c>
      <c r="J30" s="4" t="e">
        <f t="shared" si="38"/>
        <v>#REF!</v>
      </c>
      <c r="K30" s="42" t="e">
        <f t="shared" ref="K30" si="410">+J30/#REF!-1</f>
        <v>#REF!</v>
      </c>
      <c r="L30" s="4" t="e">
        <f t="shared" si="17"/>
        <v>#REF!</v>
      </c>
      <c r="M30" s="15" t="e">
        <f t="shared" ref="M30" si="411">+L30/#REF!-1</f>
        <v>#REF!</v>
      </c>
      <c r="N30" s="4" t="e">
        <f t="shared" ref="N30" si="412">+#REF!+#REF!+#REF!+#REF!+#REF!+#REF!+#REF!</f>
        <v>#REF!</v>
      </c>
      <c r="O30" s="33" t="e">
        <f t="shared" si="20"/>
        <v>#REF!</v>
      </c>
      <c r="R30" s="9">
        <v>45377</v>
      </c>
      <c r="S30" s="4" t="e">
        <f t="shared" ref="S30" si="413">+#REF!+#REF!+#REF!+#REF!</f>
        <v>#REF!</v>
      </c>
      <c r="T30" s="4" t="e">
        <f t="shared" si="43"/>
        <v>#REF!</v>
      </c>
      <c r="U30" s="15" t="e">
        <f t="shared" ref="U30" si="414">+T30/#REF!-1</f>
        <v>#REF!</v>
      </c>
      <c r="V30" s="4" t="e">
        <f t="shared" ref="V30" si="415">+#REF!+#REF!+#REF!+#REF!</f>
        <v>#REF!</v>
      </c>
      <c r="W30" s="4" t="e">
        <f t="shared" si="46"/>
        <v>#REF!</v>
      </c>
      <c r="X30" s="42" t="e">
        <f t="shared" ref="X30" si="416">+W30/#REF!-1</f>
        <v>#REF!</v>
      </c>
      <c r="Y30" s="4" t="e">
        <f t="shared" ref="Y30" si="417">+#REF!+#REF!+#REF!+#REF!</f>
        <v>#REF!</v>
      </c>
      <c r="Z30" s="4" t="e">
        <f t="shared" si="49"/>
        <v>#REF!</v>
      </c>
      <c r="AA30" s="42" t="e">
        <f t="shared" ref="AA30" si="418">+Z30/#REF!-1</f>
        <v>#REF!</v>
      </c>
      <c r="AB30" s="4" t="e">
        <f t="shared" si="27"/>
        <v>#REF!</v>
      </c>
      <c r="AC30" s="15" t="e">
        <f t="shared" ref="AC30" si="419">+AB30/#REF!-1</f>
        <v>#REF!</v>
      </c>
      <c r="AD30" s="4" t="e">
        <f t="shared" ref="AD30" si="420">+#REF!+#REF!+#REF!+#REF!+#REF!+#REF!+#REF!</f>
        <v>#REF!</v>
      </c>
      <c r="AE30" s="33" t="e">
        <f t="shared" si="30"/>
        <v>#REF!</v>
      </c>
    </row>
    <row r="31" spans="2:31" x14ac:dyDescent="0.3">
      <c r="B31" s="9">
        <v>45378</v>
      </c>
      <c r="C31" s="4" t="e">
        <f t="shared" ref="C31" si="421">+#REF!+#REF!+#REF!+#REF!+#REF!+#REF!+#REF!</f>
        <v>#REF!</v>
      </c>
      <c r="D31" s="4" t="e">
        <f t="shared" si="32"/>
        <v>#REF!</v>
      </c>
      <c r="E31" s="15" t="e">
        <f t="shared" ref="E31" si="422">+D31/#REF!-1</f>
        <v>#REF!</v>
      </c>
      <c r="F31" s="4" t="e">
        <f t="shared" ref="F31" si="423">+#REF!+#REF!+#REF!+#REF!+#REF!+#REF!+#REF!</f>
        <v>#REF!</v>
      </c>
      <c r="G31" s="4" t="e">
        <f t="shared" si="35"/>
        <v>#REF!</v>
      </c>
      <c r="H31" s="42" t="e">
        <f t="shared" ref="H31" si="424">+G31/#REF!-1</f>
        <v>#REF!</v>
      </c>
      <c r="I31" s="4" t="e">
        <f t="shared" ref="I31" si="425">+#REF!+#REF!+#REF!+#REF!+#REF!+#REF!+#REF!</f>
        <v>#REF!</v>
      </c>
      <c r="J31" s="4" t="e">
        <f t="shared" si="38"/>
        <v>#REF!</v>
      </c>
      <c r="K31" s="42" t="e">
        <f t="shared" ref="K31" si="426">+J31/#REF!-1</f>
        <v>#REF!</v>
      </c>
      <c r="L31" s="4" t="e">
        <f t="shared" si="17"/>
        <v>#REF!</v>
      </c>
      <c r="M31" s="15" t="e">
        <f t="shared" ref="M31" si="427">+L31/#REF!-1</f>
        <v>#REF!</v>
      </c>
      <c r="N31" s="4" t="e">
        <f t="shared" ref="N31" si="428">+#REF!+#REF!+#REF!+#REF!+#REF!+#REF!+#REF!</f>
        <v>#REF!</v>
      </c>
      <c r="O31" s="33" t="e">
        <f t="shared" si="20"/>
        <v>#REF!</v>
      </c>
      <c r="R31" s="9">
        <v>45378</v>
      </c>
      <c r="S31" s="4" t="e">
        <f t="shared" ref="S31" si="429">+#REF!+#REF!+#REF!+#REF!</f>
        <v>#REF!</v>
      </c>
      <c r="T31" s="4" t="e">
        <f t="shared" si="43"/>
        <v>#REF!</v>
      </c>
      <c r="U31" s="15" t="e">
        <f t="shared" ref="U31" si="430">+T31/#REF!-1</f>
        <v>#REF!</v>
      </c>
      <c r="V31" s="4" t="e">
        <f t="shared" ref="V31" si="431">+#REF!+#REF!+#REF!+#REF!</f>
        <v>#REF!</v>
      </c>
      <c r="W31" s="4" t="e">
        <f t="shared" si="46"/>
        <v>#REF!</v>
      </c>
      <c r="X31" s="42" t="e">
        <f t="shared" ref="X31" si="432">+W31/#REF!-1</f>
        <v>#REF!</v>
      </c>
      <c r="Y31" s="4" t="e">
        <f t="shared" ref="Y31" si="433">+#REF!+#REF!+#REF!+#REF!</f>
        <v>#REF!</v>
      </c>
      <c r="Z31" s="4" t="e">
        <f t="shared" si="49"/>
        <v>#REF!</v>
      </c>
      <c r="AA31" s="42" t="e">
        <f t="shared" ref="AA31" si="434">+Z31/#REF!-1</f>
        <v>#REF!</v>
      </c>
      <c r="AB31" s="4" t="e">
        <f t="shared" si="27"/>
        <v>#REF!</v>
      </c>
      <c r="AC31" s="15" t="e">
        <f t="shared" ref="AC31" si="435">+AB31/#REF!-1</f>
        <v>#REF!</v>
      </c>
      <c r="AD31" s="4" t="e">
        <f t="shared" ref="AD31" si="436">+#REF!+#REF!+#REF!+#REF!+#REF!+#REF!+#REF!</f>
        <v>#REF!</v>
      </c>
      <c r="AE31" s="33" t="e">
        <f t="shared" si="30"/>
        <v>#REF!</v>
      </c>
    </row>
    <row r="32" spans="2:31" x14ac:dyDescent="0.3">
      <c r="B32" s="9">
        <v>45379</v>
      </c>
      <c r="C32" s="4" t="e">
        <f t="shared" ref="C32" si="437">+#REF!+#REF!+#REF!+#REF!+#REF!+#REF!+#REF!</f>
        <v>#REF!</v>
      </c>
      <c r="D32" s="4" t="e">
        <f t="shared" si="32"/>
        <v>#REF!</v>
      </c>
      <c r="E32" s="15" t="e">
        <f t="shared" ref="E32" si="438">+D32/#REF!-1</f>
        <v>#REF!</v>
      </c>
      <c r="F32" s="4" t="e">
        <f t="shared" ref="F32" si="439">+#REF!+#REF!+#REF!+#REF!+#REF!+#REF!+#REF!</f>
        <v>#REF!</v>
      </c>
      <c r="G32" s="4" t="e">
        <f t="shared" si="35"/>
        <v>#REF!</v>
      </c>
      <c r="H32" s="42" t="e">
        <f t="shared" ref="H32" si="440">+G32/#REF!-1</f>
        <v>#REF!</v>
      </c>
      <c r="I32" s="4" t="e">
        <f t="shared" ref="I32" si="441">+#REF!+#REF!+#REF!+#REF!+#REF!+#REF!+#REF!</f>
        <v>#REF!</v>
      </c>
      <c r="J32" s="4" t="e">
        <f t="shared" si="38"/>
        <v>#REF!</v>
      </c>
      <c r="K32" s="42" t="e">
        <f t="shared" ref="K32" si="442">+J32/#REF!-1</f>
        <v>#REF!</v>
      </c>
      <c r="L32" s="4" t="e">
        <f t="shared" si="17"/>
        <v>#REF!</v>
      </c>
      <c r="M32" s="15" t="e">
        <f t="shared" ref="M32" si="443">+L32/#REF!-1</f>
        <v>#REF!</v>
      </c>
      <c r="N32" s="4" t="e">
        <f t="shared" ref="N32" si="444">+#REF!+#REF!+#REF!+#REF!+#REF!+#REF!+#REF!</f>
        <v>#REF!</v>
      </c>
      <c r="O32" s="33" t="e">
        <f t="shared" si="20"/>
        <v>#REF!</v>
      </c>
      <c r="R32" s="9">
        <v>45379</v>
      </c>
      <c r="S32" s="4" t="e">
        <f t="shared" ref="S32" si="445">+#REF!+#REF!+#REF!+#REF!</f>
        <v>#REF!</v>
      </c>
      <c r="T32" s="4" t="e">
        <f t="shared" si="43"/>
        <v>#REF!</v>
      </c>
      <c r="U32" s="15" t="e">
        <f t="shared" ref="U32" si="446">+T32/#REF!-1</f>
        <v>#REF!</v>
      </c>
      <c r="V32" s="4" t="e">
        <f t="shared" ref="V32" si="447">+#REF!+#REF!+#REF!+#REF!</f>
        <v>#REF!</v>
      </c>
      <c r="W32" s="4" t="e">
        <f t="shared" si="46"/>
        <v>#REF!</v>
      </c>
      <c r="X32" s="42" t="e">
        <f t="shared" ref="X32" si="448">+W32/#REF!-1</f>
        <v>#REF!</v>
      </c>
      <c r="Y32" s="4" t="e">
        <f t="shared" ref="Y32" si="449">+#REF!+#REF!+#REF!+#REF!</f>
        <v>#REF!</v>
      </c>
      <c r="Z32" s="4" t="e">
        <f t="shared" si="49"/>
        <v>#REF!</v>
      </c>
      <c r="AA32" s="42" t="e">
        <f t="shared" ref="AA32" si="450">+Z32/#REF!-1</f>
        <v>#REF!</v>
      </c>
      <c r="AB32" s="4" t="e">
        <f t="shared" si="27"/>
        <v>#REF!</v>
      </c>
      <c r="AC32" s="15" t="e">
        <f t="shared" ref="AC32" si="451">+AB32/#REF!-1</f>
        <v>#REF!</v>
      </c>
      <c r="AD32" s="4" t="e">
        <f t="shared" ref="AD32" si="452">+#REF!+#REF!+#REF!+#REF!+#REF!+#REF!+#REF!</f>
        <v>#REF!</v>
      </c>
      <c r="AE32" s="33" t="e">
        <f t="shared" si="30"/>
        <v>#REF!</v>
      </c>
    </row>
    <row r="33" spans="2:31" x14ac:dyDescent="0.3">
      <c r="B33" s="9">
        <v>45380</v>
      </c>
      <c r="C33" s="4" t="e">
        <f t="shared" ref="C33" si="453">+#REF!+#REF!+#REF!+#REF!+#REF!+#REF!+#REF!</f>
        <v>#REF!</v>
      </c>
      <c r="D33" s="4" t="e">
        <f t="shared" si="32"/>
        <v>#REF!</v>
      </c>
      <c r="E33" s="15" t="e">
        <f t="shared" ref="E33" si="454">+D33/#REF!-1</f>
        <v>#REF!</v>
      </c>
      <c r="F33" s="4" t="e">
        <f t="shared" ref="F33" si="455">+#REF!+#REF!+#REF!+#REF!+#REF!+#REF!+#REF!</f>
        <v>#REF!</v>
      </c>
      <c r="G33" s="4" t="e">
        <f t="shared" si="35"/>
        <v>#REF!</v>
      </c>
      <c r="H33" s="42" t="e">
        <f t="shared" ref="H33" si="456">+G33/#REF!-1</f>
        <v>#REF!</v>
      </c>
      <c r="I33" s="4" t="e">
        <f t="shared" ref="I33" si="457">+#REF!+#REF!+#REF!+#REF!+#REF!+#REF!+#REF!</f>
        <v>#REF!</v>
      </c>
      <c r="J33" s="4" t="e">
        <f t="shared" si="38"/>
        <v>#REF!</v>
      </c>
      <c r="K33" s="42" t="e">
        <f t="shared" ref="K33" si="458">+J33/#REF!-1</f>
        <v>#REF!</v>
      </c>
      <c r="L33" s="4" t="e">
        <f t="shared" si="17"/>
        <v>#REF!</v>
      </c>
      <c r="M33" s="15" t="e">
        <f>+L33/#REF!-1</f>
        <v>#REF!</v>
      </c>
      <c r="N33" s="4" t="e">
        <f t="shared" ref="N33" si="459">+#REF!+#REF!+#REF!+#REF!+#REF!+#REF!+#REF!</f>
        <v>#REF!</v>
      </c>
      <c r="O33" s="33" t="e">
        <f t="shared" si="20"/>
        <v>#REF!</v>
      </c>
      <c r="R33" s="9">
        <v>45380</v>
      </c>
      <c r="S33" s="4" t="e">
        <f t="shared" ref="S33" si="460">+#REF!+#REF!+#REF!+#REF!</f>
        <v>#REF!</v>
      </c>
      <c r="T33" s="4" t="e">
        <f t="shared" si="43"/>
        <v>#REF!</v>
      </c>
      <c r="U33" s="15" t="e">
        <f t="shared" ref="U33" si="461">+T33/#REF!-1</f>
        <v>#REF!</v>
      </c>
      <c r="V33" s="4" t="e">
        <f t="shared" ref="V33" si="462">+#REF!+#REF!+#REF!+#REF!</f>
        <v>#REF!</v>
      </c>
      <c r="W33" s="4" t="e">
        <f t="shared" si="46"/>
        <v>#REF!</v>
      </c>
      <c r="X33" s="42" t="e">
        <f t="shared" ref="X33" si="463">+W33/#REF!-1</f>
        <v>#REF!</v>
      </c>
      <c r="Y33" s="4" t="e">
        <f t="shared" ref="Y33" si="464">+#REF!+#REF!+#REF!+#REF!</f>
        <v>#REF!</v>
      </c>
      <c r="Z33" s="4" t="e">
        <f t="shared" si="49"/>
        <v>#REF!</v>
      </c>
      <c r="AA33" s="42" t="e">
        <f t="shared" ref="AA33" si="465">+Z33/#REF!-1</f>
        <v>#REF!</v>
      </c>
      <c r="AB33" s="4" t="e">
        <f t="shared" si="27"/>
        <v>#REF!</v>
      </c>
      <c r="AC33" s="15" t="e">
        <f>+AB33/#REF!-1</f>
        <v>#REF!</v>
      </c>
      <c r="AD33" s="4" t="e">
        <f t="shared" ref="AD33" si="466">+#REF!+#REF!+#REF!+#REF!+#REF!+#REF!+#REF!</f>
        <v>#REF!</v>
      </c>
      <c r="AE33" s="33" t="e">
        <f t="shared" si="30"/>
        <v>#REF!</v>
      </c>
    </row>
    <row r="34" spans="2:31" x14ac:dyDescent="0.3">
      <c r="B34" s="9">
        <v>45381</v>
      </c>
      <c r="C34" s="4" t="e">
        <f t="shared" ref="C34" si="467">+#REF!+#REF!+#REF!+#REF!+#REF!+#REF!+#REF!</f>
        <v>#REF!</v>
      </c>
      <c r="D34" s="4" t="e">
        <f t="shared" si="32"/>
        <v>#REF!</v>
      </c>
      <c r="E34" s="15" t="e">
        <f t="shared" ref="E34" si="468">+D34/#REF!-1</f>
        <v>#REF!</v>
      </c>
      <c r="F34" s="4" t="e">
        <f t="shared" ref="F34" si="469">+#REF!+#REF!+#REF!+#REF!+#REF!+#REF!+#REF!</f>
        <v>#REF!</v>
      </c>
      <c r="G34" s="4" t="e">
        <f t="shared" si="35"/>
        <v>#REF!</v>
      </c>
      <c r="H34" s="42" t="e">
        <f t="shared" ref="H34" si="470">+G34/#REF!-1</f>
        <v>#REF!</v>
      </c>
      <c r="I34" s="4" t="e">
        <f t="shared" ref="I34" si="471">+#REF!+#REF!+#REF!+#REF!+#REF!+#REF!+#REF!</f>
        <v>#REF!</v>
      </c>
      <c r="J34" s="4" t="e">
        <f t="shared" si="38"/>
        <v>#REF!</v>
      </c>
      <c r="K34" s="42" t="e">
        <f t="shared" ref="K34" si="472">+J34/#REF!-1</f>
        <v>#REF!</v>
      </c>
      <c r="L34" s="4" t="e">
        <f t="shared" si="17"/>
        <v>#REF!</v>
      </c>
      <c r="M34" s="15" t="e">
        <f>+L34/#REF!-1</f>
        <v>#REF!</v>
      </c>
      <c r="N34" s="4" t="e">
        <f t="shared" ref="N34" si="473">+#REF!+#REF!+#REF!+#REF!+#REF!+#REF!+#REF!</f>
        <v>#REF!</v>
      </c>
      <c r="O34" s="33" t="e">
        <f t="shared" si="20"/>
        <v>#REF!</v>
      </c>
      <c r="R34" s="9">
        <v>45381</v>
      </c>
      <c r="S34" s="4" t="e">
        <f t="shared" ref="S34" si="474">+#REF!+#REF!+#REF!+#REF!</f>
        <v>#REF!</v>
      </c>
      <c r="T34" s="4" t="e">
        <f t="shared" si="43"/>
        <v>#REF!</v>
      </c>
      <c r="U34" s="15" t="e">
        <f t="shared" ref="U34" si="475">+T34/#REF!-1</f>
        <v>#REF!</v>
      </c>
      <c r="V34" s="4" t="e">
        <f t="shared" ref="V34" si="476">+#REF!+#REF!+#REF!+#REF!</f>
        <v>#REF!</v>
      </c>
      <c r="W34" s="4" t="e">
        <f t="shared" si="46"/>
        <v>#REF!</v>
      </c>
      <c r="X34" s="42" t="e">
        <f t="shared" ref="X34" si="477">+W34/#REF!-1</f>
        <v>#REF!</v>
      </c>
      <c r="Y34" s="4" t="e">
        <f t="shared" ref="Y34" si="478">+#REF!+#REF!+#REF!+#REF!</f>
        <v>#REF!</v>
      </c>
      <c r="Z34" s="4" t="e">
        <f t="shared" si="49"/>
        <v>#REF!</v>
      </c>
      <c r="AA34" s="42" t="e">
        <f t="shared" ref="AA34" si="479">+Z34/#REF!-1</f>
        <v>#REF!</v>
      </c>
      <c r="AB34" s="4" t="e">
        <f t="shared" si="27"/>
        <v>#REF!</v>
      </c>
      <c r="AC34" s="15" t="e">
        <f>+AB34/#REF!-1</f>
        <v>#REF!</v>
      </c>
      <c r="AD34" s="4" t="e">
        <f t="shared" ref="AD34" si="480">+#REF!+#REF!+#REF!+#REF!+#REF!+#REF!+#REF!</f>
        <v>#REF!</v>
      </c>
      <c r="AE34" s="33" t="e">
        <f t="shared" si="30"/>
        <v>#REF!</v>
      </c>
    </row>
    <row r="35" spans="2:31" x14ac:dyDescent="0.3">
      <c r="B35" s="9">
        <v>45382</v>
      </c>
      <c r="C35" s="4" t="e">
        <f t="shared" ref="C35" si="481">+#REF!+#REF!+#REF!+#REF!+#REF!+#REF!+#REF!</f>
        <v>#REF!</v>
      </c>
      <c r="D35" s="4" t="e">
        <f t="shared" si="32"/>
        <v>#REF!</v>
      </c>
      <c r="E35" s="15" t="e">
        <f t="shared" ref="E35" si="482">+D35/#REF!-1</f>
        <v>#REF!</v>
      </c>
      <c r="F35" s="4" t="e">
        <f t="shared" ref="F35" si="483">+#REF!+#REF!+#REF!+#REF!+#REF!+#REF!+#REF!</f>
        <v>#REF!</v>
      </c>
      <c r="G35" s="4" t="e">
        <f t="shared" si="35"/>
        <v>#REF!</v>
      </c>
      <c r="H35" s="42" t="e">
        <f t="shared" ref="H35" si="484">+G35/#REF!-1</f>
        <v>#REF!</v>
      </c>
      <c r="I35" s="4" t="e">
        <f t="shared" ref="I35" si="485">+#REF!+#REF!+#REF!+#REF!+#REF!+#REF!+#REF!</f>
        <v>#REF!</v>
      </c>
      <c r="J35" s="4" t="e">
        <f t="shared" si="38"/>
        <v>#REF!</v>
      </c>
      <c r="K35" s="42" t="e">
        <f t="shared" ref="K35" si="486">+J35/#REF!-1</f>
        <v>#REF!</v>
      </c>
      <c r="L35" s="4" t="e">
        <f t="shared" si="17"/>
        <v>#REF!</v>
      </c>
      <c r="M35" s="15" t="e">
        <f>+L35/#REF!-1</f>
        <v>#REF!</v>
      </c>
      <c r="N35" s="4" t="e">
        <f t="shared" ref="N35" si="487">+#REF!+#REF!+#REF!+#REF!+#REF!+#REF!+#REF!</f>
        <v>#REF!</v>
      </c>
      <c r="O35" s="33" t="e">
        <f t="shared" si="20"/>
        <v>#REF!</v>
      </c>
      <c r="R35" s="9">
        <v>45382</v>
      </c>
      <c r="S35" s="4" t="e">
        <f t="shared" ref="S35" si="488">+#REF!+#REF!+#REF!+#REF!</f>
        <v>#REF!</v>
      </c>
      <c r="T35" s="4" t="e">
        <f t="shared" si="43"/>
        <v>#REF!</v>
      </c>
      <c r="U35" s="15" t="e">
        <f t="shared" ref="U35" si="489">+T35/#REF!-1</f>
        <v>#REF!</v>
      </c>
      <c r="V35" s="4" t="e">
        <f t="shared" ref="V35" si="490">+#REF!+#REF!+#REF!+#REF!</f>
        <v>#REF!</v>
      </c>
      <c r="W35" s="4" t="e">
        <f t="shared" si="46"/>
        <v>#REF!</v>
      </c>
      <c r="X35" s="42" t="e">
        <f t="shared" ref="X35" si="491">+W35/#REF!-1</f>
        <v>#REF!</v>
      </c>
      <c r="Y35" s="4" t="e">
        <f t="shared" ref="Y35" si="492">+#REF!+#REF!+#REF!+#REF!</f>
        <v>#REF!</v>
      </c>
      <c r="Z35" s="4" t="e">
        <f t="shared" si="49"/>
        <v>#REF!</v>
      </c>
      <c r="AA35" s="42" t="e">
        <f t="shared" ref="AA35" si="493">+Z35/#REF!-1</f>
        <v>#REF!</v>
      </c>
      <c r="AB35" s="4" t="e">
        <f t="shared" si="27"/>
        <v>#REF!</v>
      </c>
      <c r="AC35" s="15" t="e">
        <f>+AB35/#REF!-1</f>
        <v>#REF!</v>
      </c>
      <c r="AD35" s="4" t="e">
        <f t="shared" ref="AD35" si="494">+#REF!+#REF!+#REF!+#REF!+#REF!+#REF!+#REF!</f>
        <v>#REF!</v>
      </c>
      <c r="AE35" s="33" t="e">
        <f t="shared" si="30"/>
        <v>#REF!</v>
      </c>
    </row>
    <row r="36" spans="2:31" x14ac:dyDescent="0.3">
      <c r="B36" s="53" t="s">
        <v>22</v>
      </c>
      <c r="C36" s="10" t="e">
        <f>SUM(C5:C33)</f>
        <v>#REF!</v>
      </c>
      <c r="D36" s="10" t="e">
        <f>SUM(D5:D33)</f>
        <v>#REF!</v>
      </c>
      <c r="E36" s="41"/>
      <c r="F36" s="10" t="e">
        <f>SUM(F5:F33)</f>
        <v>#REF!</v>
      </c>
      <c r="G36" s="10" t="e">
        <f>SUM(G5:G33)</f>
        <v>#REF!</v>
      </c>
      <c r="H36" s="10"/>
      <c r="I36" s="10" t="e">
        <f>SUM(I5:I33)</f>
        <v>#REF!</v>
      </c>
      <c r="J36" s="10" t="e">
        <f>SUM(J5:J33)</f>
        <v>#REF!</v>
      </c>
      <c r="K36" s="10"/>
      <c r="L36" s="40" t="e">
        <f>+F36/I36</f>
        <v>#REF!</v>
      </c>
      <c r="M36" s="36"/>
      <c r="N36" s="10" t="e">
        <f>SUM(N5:N33)</f>
        <v>#REF!</v>
      </c>
      <c r="O36" s="10"/>
      <c r="R36" s="53" t="s">
        <v>22</v>
      </c>
      <c r="S36" s="10" t="e">
        <f>SUM(S5:S33)</f>
        <v>#REF!</v>
      </c>
      <c r="T36" s="10" t="e">
        <f>SUM(T5:T33)</f>
        <v>#REF!</v>
      </c>
      <c r="U36" s="41"/>
      <c r="V36" s="10" t="e">
        <f>SUM(V5:V33)</f>
        <v>#REF!</v>
      </c>
      <c r="W36" s="10" t="e">
        <f>SUM(W5:W33)</f>
        <v>#REF!</v>
      </c>
      <c r="X36" s="10"/>
      <c r="Y36" s="10" t="e">
        <f>SUM(Y5:Y35)</f>
        <v>#REF!</v>
      </c>
      <c r="Z36" s="10" t="e">
        <f>SUM(Z5:Z33)</f>
        <v>#REF!</v>
      </c>
      <c r="AA36" s="10"/>
      <c r="AB36" s="40" t="e">
        <f>+V36/Y36</f>
        <v>#REF!</v>
      </c>
      <c r="AC36" s="36"/>
      <c r="AD36" s="10" t="e">
        <f>SUM(AD5:AD33)</f>
        <v>#REF!</v>
      </c>
      <c r="AE36" s="10"/>
    </row>
    <row r="42" spans="2:31" ht="21" x14ac:dyDescent="0.4">
      <c r="B42" s="57" t="s">
        <v>38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R42" s="272" t="s">
        <v>39</v>
      </c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32"/>
    </row>
    <row r="43" spans="2:31" ht="57.6" x14ac:dyDescent="0.3">
      <c r="B43" s="6" t="s">
        <v>14</v>
      </c>
      <c r="C43" s="7" t="s">
        <v>0</v>
      </c>
      <c r="D43" s="7" t="s">
        <v>16</v>
      </c>
      <c r="E43" s="6" t="s">
        <v>30</v>
      </c>
      <c r="F43" s="7" t="s">
        <v>1</v>
      </c>
      <c r="G43" s="7" t="s">
        <v>2</v>
      </c>
      <c r="H43" s="7" t="s">
        <v>30</v>
      </c>
      <c r="I43" s="7" t="s">
        <v>17</v>
      </c>
      <c r="J43" s="7" t="s">
        <v>19</v>
      </c>
      <c r="K43" s="7" t="s">
        <v>30</v>
      </c>
      <c r="L43" s="7" t="s">
        <v>15</v>
      </c>
      <c r="M43" s="7" t="s">
        <v>30</v>
      </c>
      <c r="N43" s="7" t="s">
        <v>27</v>
      </c>
      <c r="O43" s="7" t="s">
        <v>28</v>
      </c>
      <c r="R43" s="6" t="s">
        <v>14</v>
      </c>
      <c r="S43" s="7" t="s">
        <v>0</v>
      </c>
      <c r="T43" s="7" t="s">
        <v>20</v>
      </c>
      <c r="U43" s="6" t="s">
        <v>30</v>
      </c>
      <c r="V43" s="7" t="s">
        <v>1</v>
      </c>
      <c r="W43" s="7" t="s">
        <v>2</v>
      </c>
      <c r="X43" s="7" t="s">
        <v>30</v>
      </c>
      <c r="Y43" s="7" t="s">
        <v>17</v>
      </c>
      <c r="Z43" s="7" t="s">
        <v>19</v>
      </c>
      <c r="AA43" s="7" t="s">
        <v>30</v>
      </c>
      <c r="AB43" s="7" t="s">
        <v>15</v>
      </c>
      <c r="AC43" s="7" t="s">
        <v>30</v>
      </c>
      <c r="AD43" s="7" t="s">
        <v>27</v>
      </c>
      <c r="AE43" s="7" t="s">
        <v>28</v>
      </c>
    </row>
    <row r="44" spans="2:31" x14ac:dyDescent="0.3">
      <c r="B44" s="9">
        <v>45352</v>
      </c>
      <c r="C44" s="4" t="e">
        <f t="shared" ref="C44:C74" si="495">+B6+O6+AB6+AO6+CB6+DO6+EB6</f>
        <v>#REF!</v>
      </c>
      <c r="D44" s="4" t="e">
        <f>+C44</f>
        <v>#REF!</v>
      </c>
      <c r="E44" s="15" t="e">
        <f t="shared" ref="E44:E74" si="496">+D44/C6-1</f>
        <v>#REF!</v>
      </c>
      <c r="F44" s="4" t="e">
        <f t="shared" ref="F44:F74" si="497">+E6+R6+AE6+AR6+CE6+DR6+EE6</f>
        <v>#REF!</v>
      </c>
      <c r="G44" s="4" t="e">
        <f>+F44</f>
        <v>#REF!</v>
      </c>
      <c r="H44" s="42" t="e">
        <f t="shared" ref="H44:H74" si="498">+G44/F6-1</f>
        <v>#REF!</v>
      </c>
      <c r="I44" s="4" t="e">
        <f t="shared" ref="I44:I74" si="499">+H6+U6+AH6+AU6+CH6+DU6+EH6</f>
        <v>#REF!</v>
      </c>
      <c r="J44" s="4">
        <v>0</v>
      </c>
      <c r="K44" s="42" t="e">
        <f t="shared" ref="K44:K74" si="500">+J44/I6-1</f>
        <v>#REF!</v>
      </c>
      <c r="L44" s="4" t="e">
        <f>+F44/I44</f>
        <v>#REF!</v>
      </c>
      <c r="M44" s="15" t="e">
        <f t="shared" ref="M44:M71" si="501">+L44/K6-1</f>
        <v>#REF!</v>
      </c>
      <c r="N44" s="4" t="e">
        <f t="shared" ref="N44:N74" si="502">+M6+Z6+AM6+AZ6+CM6+DZ6+EM6</f>
        <v>#REF!</v>
      </c>
      <c r="O44" s="33" t="e">
        <f>+C44/N44</f>
        <v>#REF!</v>
      </c>
      <c r="R44" s="9">
        <v>45352</v>
      </c>
      <c r="S44" s="4">
        <f>+BC6+BP6+CP6+DC6</f>
        <v>0</v>
      </c>
      <c r="T44" s="4">
        <f>+S44</f>
        <v>0</v>
      </c>
      <c r="U44" s="15" t="e">
        <f t="shared" ref="U44:U74" si="503">+T44/T6-1</f>
        <v>#REF!</v>
      </c>
      <c r="V44" s="4">
        <f>+BF6+BS6+CS6+DF6</f>
        <v>0</v>
      </c>
      <c r="W44" s="4">
        <f>+V44</f>
        <v>0</v>
      </c>
      <c r="X44" s="42" t="e">
        <f t="shared" ref="X44:X74" si="504">+W44/W6-1</f>
        <v>#REF!</v>
      </c>
      <c r="Y44" s="4">
        <f>+BI6+BV6+CV6+DI6</f>
        <v>0</v>
      </c>
      <c r="Z44" s="4">
        <v>0</v>
      </c>
      <c r="AA44" s="42" t="e">
        <f t="shared" ref="AA44:AA74" si="505">+Z44/Z6-1</f>
        <v>#REF!</v>
      </c>
      <c r="AB44" s="4" t="e">
        <f>+V44/Y44</f>
        <v>#DIV/0!</v>
      </c>
      <c r="AC44" s="15" t="e">
        <f t="shared" ref="AC44:AC71" si="506">+AB44/AB6-1</f>
        <v>#DIV/0!</v>
      </c>
      <c r="AD44" s="4" t="e">
        <f>+AD6+AQ6+BD6+BQ6+DD6+EQ6+FD6</f>
        <v>#REF!</v>
      </c>
      <c r="AE44" s="33" t="e">
        <f>+S44/AD44</f>
        <v>#REF!</v>
      </c>
    </row>
    <row r="45" spans="2:31" x14ac:dyDescent="0.3">
      <c r="B45" s="9">
        <v>45353</v>
      </c>
      <c r="C45" s="4" t="e">
        <f t="shared" si="495"/>
        <v>#REF!</v>
      </c>
      <c r="D45" s="4" t="e">
        <f>+C45+D44</f>
        <v>#REF!</v>
      </c>
      <c r="E45" s="15" t="e">
        <f t="shared" si="496"/>
        <v>#REF!</v>
      </c>
      <c r="F45" s="4" t="e">
        <f t="shared" si="497"/>
        <v>#REF!</v>
      </c>
      <c r="G45" s="4" t="e">
        <f>+F45+G44</f>
        <v>#REF!</v>
      </c>
      <c r="H45" s="42" t="e">
        <f t="shared" si="498"/>
        <v>#REF!</v>
      </c>
      <c r="I45" s="4" t="e">
        <f t="shared" si="499"/>
        <v>#REF!</v>
      </c>
      <c r="J45" s="4" t="e">
        <f>+J44+I45</f>
        <v>#REF!</v>
      </c>
      <c r="K45" s="42" t="e">
        <f t="shared" si="500"/>
        <v>#REF!</v>
      </c>
      <c r="L45" s="4" t="e">
        <f t="shared" ref="L45:L74" si="507">+F45/I45</f>
        <v>#REF!</v>
      </c>
      <c r="M45" s="15" t="e">
        <f t="shared" si="501"/>
        <v>#REF!</v>
      </c>
      <c r="N45" s="4" t="e">
        <f t="shared" si="502"/>
        <v>#REF!</v>
      </c>
      <c r="O45" s="33" t="e">
        <f t="shared" ref="O45:O74" si="508">+C45/N45</f>
        <v>#REF!</v>
      </c>
      <c r="R45" s="9">
        <v>45353</v>
      </c>
      <c r="S45" s="4">
        <f t="shared" ref="S45:S74" si="509">+BC7+BP7+CP7+DC7</f>
        <v>0</v>
      </c>
      <c r="T45" s="4">
        <f>+S45+T44</f>
        <v>0</v>
      </c>
      <c r="U45" s="15" t="e">
        <f t="shared" si="503"/>
        <v>#REF!</v>
      </c>
      <c r="V45" s="4">
        <f t="shared" ref="V45:V74" si="510">+BF7+BS7+CS7+DF7</f>
        <v>0</v>
      </c>
      <c r="W45" s="4">
        <f>+V45+W44</f>
        <v>0</v>
      </c>
      <c r="X45" s="42" t="e">
        <f t="shared" si="504"/>
        <v>#REF!</v>
      </c>
      <c r="Y45" s="4">
        <f t="shared" ref="Y45:Y74" si="511">+BI7+BV7+CV7+DI7</f>
        <v>0</v>
      </c>
      <c r="Z45" s="4">
        <f>+Z44+Y45</f>
        <v>0</v>
      </c>
      <c r="AA45" s="42" t="e">
        <f t="shared" si="505"/>
        <v>#REF!</v>
      </c>
      <c r="AB45" s="4" t="e">
        <f t="shared" ref="AB45:AB74" si="512">+V45/Y45</f>
        <v>#DIV/0!</v>
      </c>
      <c r="AC45" s="15" t="e">
        <f t="shared" si="506"/>
        <v>#DIV/0!</v>
      </c>
      <c r="AD45" s="4" t="e">
        <f t="shared" ref="AD45:AD74" si="513">+AD7+AQ7+BD7+BQ7+DD7+EQ7+FD7</f>
        <v>#REF!</v>
      </c>
      <c r="AE45" s="33" t="e">
        <f t="shared" ref="AE45:AE74" si="514">+S45/AD45</f>
        <v>#REF!</v>
      </c>
    </row>
    <row r="46" spans="2:31" x14ac:dyDescent="0.3">
      <c r="B46" s="9">
        <v>45354</v>
      </c>
      <c r="C46" s="4" t="e">
        <f t="shared" si="495"/>
        <v>#REF!</v>
      </c>
      <c r="D46" s="4" t="e">
        <f t="shared" ref="D46:D74" si="515">+C46+D45</f>
        <v>#REF!</v>
      </c>
      <c r="E46" s="15" t="e">
        <f t="shared" si="496"/>
        <v>#REF!</v>
      </c>
      <c r="F46" s="4" t="e">
        <f t="shared" si="497"/>
        <v>#REF!</v>
      </c>
      <c r="G46" s="4" t="e">
        <f t="shared" ref="G46:G74" si="516">+F46+G45</f>
        <v>#REF!</v>
      </c>
      <c r="H46" s="42" t="e">
        <f t="shared" si="498"/>
        <v>#REF!</v>
      </c>
      <c r="I46" s="4" t="e">
        <f t="shared" si="499"/>
        <v>#REF!</v>
      </c>
      <c r="J46" s="4" t="e">
        <f t="shared" ref="J46:J74" si="517">+J45+I46</f>
        <v>#REF!</v>
      </c>
      <c r="K46" s="42" t="e">
        <f t="shared" si="500"/>
        <v>#REF!</v>
      </c>
      <c r="L46" s="4" t="e">
        <f t="shared" si="507"/>
        <v>#REF!</v>
      </c>
      <c r="M46" s="15" t="e">
        <f t="shared" si="501"/>
        <v>#REF!</v>
      </c>
      <c r="N46" s="4" t="e">
        <f t="shared" si="502"/>
        <v>#REF!</v>
      </c>
      <c r="O46" s="33" t="e">
        <f t="shared" si="508"/>
        <v>#REF!</v>
      </c>
      <c r="R46" s="9">
        <v>45354</v>
      </c>
      <c r="S46" s="4">
        <f t="shared" si="509"/>
        <v>0</v>
      </c>
      <c r="T46" s="4">
        <f t="shared" ref="T46:T74" si="518">+S46+T45</f>
        <v>0</v>
      </c>
      <c r="U46" s="15" t="e">
        <f t="shared" si="503"/>
        <v>#REF!</v>
      </c>
      <c r="V46" s="4">
        <f t="shared" si="510"/>
        <v>0</v>
      </c>
      <c r="W46" s="4">
        <f t="shared" ref="W46:W74" si="519">+V46+W45</f>
        <v>0</v>
      </c>
      <c r="X46" s="42" t="e">
        <f t="shared" si="504"/>
        <v>#REF!</v>
      </c>
      <c r="Y46" s="4">
        <f t="shared" si="511"/>
        <v>0</v>
      </c>
      <c r="Z46" s="4">
        <f t="shared" ref="Z46:Z74" si="520">+Z45+Y46</f>
        <v>0</v>
      </c>
      <c r="AA46" s="42" t="e">
        <f t="shared" si="505"/>
        <v>#REF!</v>
      </c>
      <c r="AB46" s="4" t="e">
        <f t="shared" si="512"/>
        <v>#DIV/0!</v>
      </c>
      <c r="AC46" s="15" t="e">
        <f t="shared" si="506"/>
        <v>#DIV/0!</v>
      </c>
      <c r="AD46" s="4" t="e">
        <f t="shared" si="513"/>
        <v>#REF!</v>
      </c>
      <c r="AE46" s="33" t="e">
        <f t="shared" si="514"/>
        <v>#REF!</v>
      </c>
    </row>
    <row r="47" spans="2:31" x14ac:dyDescent="0.3">
      <c r="B47" s="9">
        <v>45355</v>
      </c>
      <c r="C47" s="4" t="e">
        <f t="shared" si="495"/>
        <v>#REF!</v>
      </c>
      <c r="D47" s="4" t="e">
        <f t="shared" si="515"/>
        <v>#REF!</v>
      </c>
      <c r="E47" s="15" t="e">
        <f t="shared" si="496"/>
        <v>#REF!</v>
      </c>
      <c r="F47" s="4" t="e">
        <f t="shared" si="497"/>
        <v>#REF!</v>
      </c>
      <c r="G47" s="4" t="e">
        <f t="shared" si="516"/>
        <v>#REF!</v>
      </c>
      <c r="H47" s="42" t="e">
        <f t="shared" si="498"/>
        <v>#REF!</v>
      </c>
      <c r="I47" s="4" t="e">
        <f t="shared" si="499"/>
        <v>#REF!</v>
      </c>
      <c r="J47" s="4" t="e">
        <f t="shared" si="517"/>
        <v>#REF!</v>
      </c>
      <c r="K47" s="42" t="e">
        <f t="shared" si="500"/>
        <v>#REF!</v>
      </c>
      <c r="L47" s="4" t="e">
        <f t="shared" si="507"/>
        <v>#REF!</v>
      </c>
      <c r="M47" s="15" t="e">
        <f t="shared" si="501"/>
        <v>#REF!</v>
      </c>
      <c r="N47" s="4" t="e">
        <f t="shared" si="502"/>
        <v>#REF!</v>
      </c>
      <c r="O47" s="33" t="e">
        <f t="shared" si="508"/>
        <v>#REF!</v>
      </c>
      <c r="R47" s="9">
        <v>45355</v>
      </c>
      <c r="S47" s="4">
        <f t="shared" si="509"/>
        <v>0</v>
      </c>
      <c r="T47" s="4">
        <f t="shared" si="518"/>
        <v>0</v>
      </c>
      <c r="U47" s="15" t="e">
        <f t="shared" si="503"/>
        <v>#REF!</v>
      </c>
      <c r="V47" s="4">
        <f t="shared" si="510"/>
        <v>0</v>
      </c>
      <c r="W47" s="4">
        <f t="shared" si="519"/>
        <v>0</v>
      </c>
      <c r="X47" s="42" t="e">
        <f t="shared" si="504"/>
        <v>#REF!</v>
      </c>
      <c r="Y47" s="4">
        <f t="shared" si="511"/>
        <v>0</v>
      </c>
      <c r="Z47" s="4">
        <f t="shared" si="520"/>
        <v>0</v>
      </c>
      <c r="AA47" s="42" t="e">
        <f t="shared" si="505"/>
        <v>#REF!</v>
      </c>
      <c r="AB47" s="4" t="e">
        <f t="shared" si="512"/>
        <v>#DIV/0!</v>
      </c>
      <c r="AC47" s="15" t="e">
        <f t="shared" si="506"/>
        <v>#DIV/0!</v>
      </c>
      <c r="AD47" s="4" t="e">
        <f t="shared" si="513"/>
        <v>#REF!</v>
      </c>
      <c r="AE47" s="33" t="e">
        <f t="shared" si="514"/>
        <v>#REF!</v>
      </c>
    </row>
    <row r="48" spans="2:31" x14ac:dyDescent="0.3">
      <c r="B48" s="9">
        <v>45356</v>
      </c>
      <c r="C48" s="4" t="e">
        <f t="shared" si="495"/>
        <v>#REF!</v>
      </c>
      <c r="D48" s="4" t="e">
        <f t="shared" si="515"/>
        <v>#REF!</v>
      </c>
      <c r="E48" s="15" t="e">
        <f t="shared" si="496"/>
        <v>#REF!</v>
      </c>
      <c r="F48" s="4" t="e">
        <f t="shared" si="497"/>
        <v>#REF!</v>
      </c>
      <c r="G48" s="4" t="e">
        <f t="shared" si="516"/>
        <v>#REF!</v>
      </c>
      <c r="H48" s="42" t="e">
        <f t="shared" si="498"/>
        <v>#REF!</v>
      </c>
      <c r="I48" s="4" t="e">
        <f t="shared" si="499"/>
        <v>#REF!</v>
      </c>
      <c r="J48" s="4" t="e">
        <f t="shared" si="517"/>
        <v>#REF!</v>
      </c>
      <c r="K48" s="42" t="e">
        <f t="shared" si="500"/>
        <v>#REF!</v>
      </c>
      <c r="L48" s="4" t="e">
        <f t="shared" si="507"/>
        <v>#REF!</v>
      </c>
      <c r="M48" s="15" t="e">
        <f t="shared" si="501"/>
        <v>#REF!</v>
      </c>
      <c r="N48" s="4" t="e">
        <f t="shared" si="502"/>
        <v>#REF!</v>
      </c>
      <c r="O48" s="33" t="e">
        <f t="shared" si="508"/>
        <v>#REF!</v>
      </c>
      <c r="R48" s="9">
        <v>45356</v>
      </c>
      <c r="S48" s="4">
        <f t="shared" si="509"/>
        <v>0</v>
      </c>
      <c r="T48" s="4">
        <f t="shared" si="518"/>
        <v>0</v>
      </c>
      <c r="U48" s="15" t="e">
        <f t="shared" si="503"/>
        <v>#REF!</v>
      </c>
      <c r="V48" s="4">
        <f t="shared" si="510"/>
        <v>0</v>
      </c>
      <c r="W48" s="4">
        <f t="shared" si="519"/>
        <v>0</v>
      </c>
      <c r="X48" s="42" t="e">
        <f t="shared" si="504"/>
        <v>#REF!</v>
      </c>
      <c r="Y48" s="4">
        <f t="shared" si="511"/>
        <v>0</v>
      </c>
      <c r="Z48" s="4">
        <f t="shared" si="520"/>
        <v>0</v>
      </c>
      <c r="AA48" s="42" t="e">
        <f t="shared" si="505"/>
        <v>#REF!</v>
      </c>
      <c r="AB48" s="4" t="e">
        <f t="shared" si="512"/>
        <v>#DIV/0!</v>
      </c>
      <c r="AC48" s="15" t="e">
        <f t="shared" si="506"/>
        <v>#DIV/0!</v>
      </c>
      <c r="AD48" s="4" t="e">
        <f t="shared" si="513"/>
        <v>#REF!</v>
      </c>
      <c r="AE48" s="33" t="e">
        <f t="shared" si="514"/>
        <v>#REF!</v>
      </c>
    </row>
    <row r="49" spans="2:31" x14ac:dyDescent="0.3">
      <c r="B49" s="9">
        <v>45357</v>
      </c>
      <c r="C49" s="4" t="e">
        <f t="shared" si="495"/>
        <v>#REF!</v>
      </c>
      <c r="D49" s="4" t="e">
        <f t="shared" si="515"/>
        <v>#REF!</v>
      </c>
      <c r="E49" s="15" t="e">
        <f t="shared" si="496"/>
        <v>#REF!</v>
      </c>
      <c r="F49" s="4" t="e">
        <f t="shared" si="497"/>
        <v>#REF!</v>
      </c>
      <c r="G49" s="4" t="e">
        <f t="shared" si="516"/>
        <v>#REF!</v>
      </c>
      <c r="H49" s="42" t="e">
        <f t="shared" si="498"/>
        <v>#REF!</v>
      </c>
      <c r="I49" s="4" t="e">
        <f t="shared" si="499"/>
        <v>#REF!</v>
      </c>
      <c r="J49" s="4" t="e">
        <f t="shared" si="517"/>
        <v>#REF!</v>
      </c>
      <c r="K49" s="42" t="e">
        <f t="shared" si="500"/>
        <v>#REF!</v>
      </c>
      <c r="L49" s="4" t="e">
        <f t="shared" si="507"/>
        <v>#REF!</v>
      </c>
      <c r="M49" s="15" t="e">
        <f t="shared" si="501"/>
        <v>#REF!</v>
      </c>
      <c r="N49" s="4" t="e">
        <f t="shared" si="502"/>
        <v>#REF!</v>
      </c>
      <c r="O49" s="33" t="e">
        <f t="shared" si="508"/>
        <v>#REF!</v>
      </c>
      <c r="R49" s="9">
        <v>45357</v>
      </c>
      <c r="S49" s="4">
        <f t="shared" si="509"/>
        <v>0</v>
      </c>
      <c r="T49" s="4">
        <f t="shared" si="518"/>
        <v>0</v>
      </c>
      <c r="U49" s="15" t="e">
        <f t="shared" si="503"/>
        <v>#REF!</v>
      </c>
      <c r="V49" s="4">
        <f t="shared" si="510"/>
        <v>0</v>
      </c>
      <c r="W49" s="4">
        <f t="shared" si="519"/>
        <v>0</v>
      </c>
      <c r="X49" s="42" t="e">
        <f t="shared" si="504"/>
        <v>#REF!</v>
      </c>
      <c r="Y49" s="4">
        <f t="shared" si="511"/>
        <v>0</v>
      </c>
      <c r="Z49" s="4">
        <f t="shared" si="520"/>
        <v>0</v>
      </c>
      <c r="AA49" s="42" t="e">
        <f t="shared" si="505"/>
        <v>#REF!</v>
      </c>
      <c r="AB49" s="4" t="e">
        <f t="shared" si="512"/>
        <v>#DIV/0!</v>
      </c>
      <c r="AC49" s="15" t="e">
        <f t="shared" si="506"/>
        <v>#DIV/0!</v>
      </c>
      <c r="AD49" s="4" t="e">
        <f t="shared" si="513"/>
        <v>#REF!</v>
      </c>
      <c r="AE49" s="33" t="e">
        <f t="shared" si="514"/>
        <v>#REF!</v>
      </c>
    </row>
    <row r="50" spans="2:31" x14ac:dyDescent="0.3">
      <c r="B50" s="9">
        <v>45358</v>
      </c>
      <c r="C50" s="4" t="e">
        <f t="shared" si="495"/>
        <v>#REF!</v>
      </c>
      <c r="D50" s="4" t="e">
        <f t="shared" si="515"/>
        <v>#REF!</v>
      </c>
      <c r="E50" s="15" t="e">
        <f t="shared" si="496"/>
        <v>#REF!</v>
      </c>
      <c r="F50" s="4" t="e">
        <f t="shared" si="497"/>
        <v>#REF!</v>
      </c>
      <c r="G50" s="4" t="e">
        <f t="shared" si="516"/>
        <v>#REF!</v>
      </c>
      <c r="H50" s="42" t="e">
        <f t="shared" si="498"/>
        <v>#REF!</v>
      </c>
      <c r="I50" s="4" t="e">
        <f t="shared" si="499"/>
        <v>#REF!</v>
      </c>
      <c r="J50" s="4" t="e">
        <f t="shared" si="517"/>
        <v>#REF!</v>
      </c>
      <c r="K50" s="42" t="e">
        <f t="shared" si="500"/>
        <v>#REF!</v>
      </c>
      <c r="L50" s="4" t="e">
        <f t="shared" si="507"/>
        <v>#REF!</v>
      </c>
      <c r="M50" s="15" t="e">
        <f t="shared" si="501"/>
        <v>#REF!</v>
      </c>
      <c r="N50" s="4" t="e">
        <f t="shared" si="502"/>
        <v>#REF!</v>
      </c>
      <c r="O50" s="33" t="e">
        <f t="shared" si="508"/>
        <v>#REF!</v>
      </c>
      <c r="R50" s="9">
        <v>45358</v>
      </c>
      <c r="S50" s="4">
        <f t="shared" si="509"/>
        <v>0</v>
      </c>
      <c r="T50" s="4">
        <f t="shared" si="518"/>
        <v>0</v>
      </c>
      <c r="U50" s="15" t="e">
        <f t="shared" si="503"/>
        <v>#REF!</v>
      </c>
      <c r="V50" s="4">
        <f t="shared" si="510"/>
        <v>0</v>
      </c>
      <c r="W50" s="4">
        <f t="shared" si="519"/>
        <v>0</v>
      </c>
      <c r="X50" s="42" t="e">
        <f t="shared" si="504"/>
        <v>#REF!</v>
      </c>
      <c r="Y50" s="4">
        <f t="shared" si="511"/>
        <v>0</v>
      </c>
      <c r="Z50" s="4">
        <f t="shared" si="520"/>
        <v>0</v>
      </c>
      <c r="AA50" s="42" t="e">
        <f t="shared" si="505"/>
        <v>#REF!</v>
      </c>
      <c r="AB50" s="4" t="e">
        <f t="shared" si="512"/>
        <v>#DIV/0!</v>
      </c>
      <c r="AC50" s="15" t="e">
        <f t="shared" si="506"/>
        <v>#DIV/0!</v>
      </c>
      <c r="AD50" s="4" t="e">
        <f t="shared" si="513"/>
        <v>#REF!</v>
      </c>
      <c r="AE50" s="33" t="e">
        <f t="shared" si="514"/>
        <v>#REF!</v>
      </c>
    </row>
    <row r="51" spans="2:31" x14ac:dyDescent="0.3">
      <c r="B51" s="9">
        <v>45359</v>
      </c>
      <c r="C51" s="4" t="e">
        <f t="shared" si="495"/>
        <v>#REF!</v>
      </c>
      <c r="D51" s="4" t="e">
        <f t="shared" si="515"/>
        <v>#REF!</v>
      </c>
      <c r="E51" s="15" t="e">
        <f t="shared" si="496"/>
        <v>#REF!</v>
      </c>
      <c r="F51" s="4" t="e">
        <f t="shared" si="497"/>
        <v>#REF!</v>
      </c>
      <c r="G51" s="4" t="e">
        <f t="shared" si="516"/>
        <v>#REF!</v>
      </c>
      <c r="H51" s="42" t="e">
        <f t="shared" si="498"/>
        <v>#REF!</v>
      </c>
      <c r="I51" s="4" t="e">
        <f t="shared" si="499"/>
        <v>#REF!</v>
      </c>
      <c r="J51" s="4" t="e">
        <f t="shared" si="517"/>
        <v>#REF!</v>
      </c>
      <c r="K51" s="42" t="e">
        <f t="shared" si="500"/>
        <v>#REF!</v>
      </c>
      <c r="L51" s="4" t="e">
        <f t="shared" si="507"/>
        <v>#REF!</v>
      </c>
      <c r="M51" s="15" t="e">
        <f t="shared" si="501"/>
        <v>#REF!</v>
      </c>
      <c r="N51" s="4" t="e">
        <f t="shared" si="502"/>
        <v>#REF!</v>
      </c>
      <c r="O51" s="33" t="e">
        <f t="shared" si="508"/>
        <v>#REF!</v>
      </c>
      <c r="R51" s="9">
        <v>45359</v>
      </c>
      <c r="S51" s="4">
        <f t="shared" si="509"/>
        <v>0</v>
      </c>
      <c r="T51" s="4">
        <f t="shared" si="518"/>
        <v>0</v>
      </c>
      <c r="U51" s="15" t="e">
        <f t="shared" si="503"/>
        <v>#REF!</v>
      </c>
      <c r="V51" s="4">
        <f t="shared" si="510"/>
        <v>0</v>
      </c>
      <c r="W51" s="4">
        <f t="shared" si="519"/>
        <v>0</v>
      </c>
      <c r="X51" s="42" t="e">
        <f t="shared" si="504"/>
        <v>#REF!</v>
      </c>
      <c r="Y51" s="4">
        <f t="shared" si="511"/>
        <v>0</v>
      </c>
      <c r="Z51" s="4">
        <f t="shared" si="520"/>
        <v>0</v>
      </c>
      <c r="AA51" s="42" t="e">
        <f t="shared" si="505"/>
        <v>#REF!</v>
      </c>
      <c r="AB51" s="4" t="e">
        <f t="shared" si="512"/>
        <v>#DIV/0!</v>
      </c>
      <c r="AC51" s="15" t="e">
        <f t="shared" si="506"/>
        <v>#DIV/0!</v>
      </c>
      <c r="AD51" s="4" t="e">
        <f t="shared" si="513"/>
        <v>#REF!</v>
      </c>
      <c r="AE51" s="33" t="e">
        <f t="shared" si="514"/>
        <v>#REF!</v>
      </c>
    </row>
    <row r="52" spans="2:31" x14ac:dyDescent="0.3">
      <c r="B52" s="9">
        <v>45360</v>
      </c>
      <c r="C52" s="4" t="e">
        <f t="shared" si="495"/>
        <v>#REF!</v>
      </c>
      <c r="D52" s="4" t="e">
        <f t="shared" si="515"/>
        <v>#REF!</v>
      </c>
      <c r="E52" s="15" t="e">
        <f t="shared" si="496"/>
        <v>#REF!</v>
      </c>
      <c r="F52" s="4" t="e">
        <f t="shared" si="497"/>
        <v>#REF!</v>
      </c>
      <c r="G52" s="4" t="e">
        <f t="shared" si="516"/>
        <v>#REF!</v>
      </c>
      <c r="H52" s="42" t="e">
        <f t="shared" si="498"/>
        <v>#REF!</v>
      </c>
      <c r="I52" s="4" t="e">
        <f t="shared" si="499"/>
        <v>#REF!</v>
      </c>
      <c r="J52" s="4" t="e">
        <f t="shared" si="517"/>
        <v>#REF!</v>
      </c>
      <c r="K52" s="42" t="e">
        <f t="shared" si="500"/>
        <v>#REF!</v>
      </c>
      <c r="L52" s="4" t="e">
        <f t="shared" si="507"/>
        <v>#REF!</v>
      </c>
      <c r="M52" s="15" t="e">
        <f t="shared" si="501"/>
        <v>#REF!</v>
      </c>
      <c r="N52" s="4" t="e">
        <f t="shared" si="502"/>
        <v>#REF!</v>
      </c>
      <c r="O52" s="33" t="e">
        <f t="shared" si="508"/>
        <v>#REF!</v>
      </c>
      <c r="R52" s="9">
        <v>45360</v>
      </c>
      <c r="S52" s="4">
        <f t="shared" si="509"/>
        <v>0</v>
      </c>
      <c r="T52" s="4">
        <f t="shared" si="518"/>
        <v>0</v>
      </c>
      <c r="U52" s="15" t="e">
        <f t="shared" si="503"/>
        <v>#REF!</v>
      </c>
      <c r="V52" s="4">
        <f t="shared" si="510"/>
        <v>0</v>
      </c>
      <c r="W52" s="4">
        <f t="shared" si="519"/>
        <v>0</v>
      </c>
      <c r="X52" s="42" t="e">
        <f t="shared" si="504"/>
        <v>#REF!</v>
      </c>
      <c r="Y52" s="4">
        <f t="shared" si="511"/>
        <v>0</v>
      </c>
      <c r="Z52" s="4">
        <f t="shared" si="520"/>
        <v>0</v>
      </c>
      <c r="AA52" s="42" t="e">
        <f t="shared" si="505"/>
        <v>#REF!</v>
      </c>
      <c r="AB52" s="4" t="e">
        <f t="shared" si="512"/>
        <v>#DIV/0!</v>
      </c>
      <c r="AC52" s="15" t="e">
        <f t="shared" si="506"/>
        <v>#DIV/0!</v>
      </c>
      <c r="AD52" s="4" t="e">
        <f t="shared" si="513"/>
        <v>#REF!</v>
      </c>
      <c r="AE52" s="33" t="e">
        <f t="shared" si="514"/>
        <v>#REF!</v>
      </c>
    </row>
    <row r="53" spans="2:31" x14ac:dyDescent="0.3">
      <c r="B53" s="9">
        <v>45361</v>
      </c>
      <c r="C53" s="4" t="e">
        <f t="shared" si="495"/>
        <v>#REF!</v>
      </c>
      <c r="D53" s="4" t="e">
        <f t="shared" si="515"/>
        <v>#REF!</v>
      </c>
      <c r="E53" s="15" t="e">
        <f t="shared" si="496"/>
        <v>#REF!</v>
      </c>
      <c r="F53" s="4" t="e">
        <f t="shared" si="497"/>
        <v>#REF!</v>
      </c>
      <c r="G53" s="4" t="e">
        <f t="shared" si="516"/>
        <v>#REF!</v>
      </c>
      <c r="H53" s="42" t="e">
        <f t="shared" si="498"/>
        <v>#REF!</v>
      </c>
      <c r="I53" s="4" t="e">
        <f t="shared" si="499"/>
        <v>#REF!</v>
      </c>
      <c r="J53" s="4" t="e">
        <f t="shared" si="517"/>
        <v>#REF!</v>
      </c>
      <c r="K53" s="42" t="e">
        <f t="shared" si="500"/>
        <v>#REF!</v>
      </c>
      <c r="L53" s="4" t="e">
        <f t="shared" si="507"/>
        <v>#REF!</v>
      </c>
      <c r="M53" s="15" t="e">
        <f t="shared" si="501"/>
        <v>#REF!</v>
      </c>
      <c r="N53" s="4" t="e">
        <f t="shared" si="502"/>
        <v>#REF!</v>
      </c>
      <c r="O53" s="33" t="e">
        <f t="shared" si="508"/>
        <v>#REF!</v>
      </c>
      <c r="R53" s="9">
        <v>45361</v>
      </c>
      <c r="S53" s="4">
        <f t="shared" si="509"/>
        <v>0</v>
      </c>
      <c r="T53" s="4">
        <f t="shared" si="518"/>
        <v>0</v>
      </c>
      <c r="U53" s="15" t="e">
        <f t="shared" si="503"/>
        <v>#REF!</v>
      </c>
      <c r="V53" s="4">
        <f t="shared" si="510"/>
        <v>0</v>
      </c>
      <c r="W53" s="4">
        <f t="shared" si="519"/>
        <v>0</v>
      </c>
      <c r="X53" s="42" t="e">
        <f t="shared" si="504"/>
        <v>#REF!</v>
      </c>
      <c r="Y53" s="4">
        <f t="shared" si="511"/>
        <v>0</v>
      </c>
      <c r="Z53" s="4">
        <f t="shared" si="520"/>
        <v>0</v>
      </c>
      <c r="AA53" s="42" t="e">
        <f t="shared" si="505"/>
        <v>#REF!</v>
      </c>
      <c r="AB53" s="4" t="e">
        <f t="shared" si="512"/>
        <v>#DIV/0!</v>
      </c>
      <c r="AC53" s="15" t="e">
        <f t="shared" si="506"/>
        <v>#DIV/0!</v>
      </c>
      <c r="AD53" s="4" t="e">
        <f t="shared" si="513"/>
        <v>#REF!</v>
      </c>
      <c r="AE53" s="33" t="e">
        <f t="shared" si="514"/>
        <v>#REF!</v>
      </c>
    </row>
    <row r="54" spans="2:31" x14ac:dyDescent="0.3">
      <c r="B54" s="9">
        <v>45362</v>
      </c>
      <c r="C54" s="4" t="e">
        <f t="shared" si="495"/>
        <v>#REF!</v>
      </c>
      <c r="D54" s="4" t="e">
        <f t="shared" si="515"/>
        <v>#REF!</v>
      </c>
      <c r="E54" s="15" t="e">
        <f t="shared" si="496"/>
        <v>#REF!</v>
      </c>
      <c r="F54" s="4" t="e">
        <f t="shared" si="497"/>
        <v>#REF!</v>
      </c>
      <c r="G54" s="4" t="e">
        <f t="shared" si="516"/>
        <v>#REF!</v>
      </c>
      <c r="H54" s="42" t="e">
        <f t="shared" si="498"/>
        <v>#REF!</v>
      </c>
      <c r="I54" s="4" t="e">
        <f t="shared" si="499"/>
        <v>#REF!</v>
      </c>
      <c r="J54" s="4" t="e">
        <f t="shared" si="517"/>
        <v>#REF!</v>
      </c>
      <c r="K54" s="42" t="e">
        <f t="shared" si="500"/>
        <v>#REF!</v>
      </c>
      <c r="L54" s="4" t="e">
        <f t="shared" si="507"/>
        <v>#REF!</v>
      </c>
      <c r="M54" s="15" t="e">
        <f t="shared" si="501"/>
        <v>#REF!</v>
      </c>
      <c r="N54" s="4" t="e">
        <f t="shared" si="502"/>
        <v>#REF!</v>
      </c>
      <c r="O54" s="33" t="e">
        <f t="shared" si="508"/>
        <v>#REF!</v>
      </c>
      <c r="R54" s="9">
        <v>45362</v>
      </c>
      <c r="S54" s="4">
        <f t="shared" si="509"/>
        <v>0</v>
      </c>
      <c r="T54" s="4">
        <f t="shared" si="518"/>
        <v>0</v>
      </c>
      <c r="U54" s="15" t="e">
        <f t="shared" si="503"/>
        <v>#REF!</v>
      </c>
      <c r="V54" s="4">
        <f t="shared" si="510"/>
        <v>0</v>
      </c>
      <c r="W54" s="4">
        <f t="shared" si="519"/>
        <v>0</v>
      </c>
      <c r="X54" s="42" t="e">
        <f t="shared" si="504"/>
        <v>#REF!</v>
      </c>
      <c r="Y54" s="4">
        <f t="shared" si="511"/>
        <v>0</v>
      </c>
      <c r="Z54" s="4">
        <f t="shared" si="520"/>
        <v>0</v>
      </c>
      <c r="AA54" s="42" t="e">
        <f t="shared" si="505"/>
        <v>#REF!</v>
      </c>
      <c r="AB54" s="4" t="e">
        <f t="shared" si="512"/>
        <v>#DIV/0!</v>
      </c>
      <c r="AC54" s="15" t="e">
        <f t="shared" si="506"/>
        <v>#DIV/0!</v>
      </c>
      <c r="AD54" s="4" t="e">
        <f t="shared" si="513"/>
        <v>#REF!</v>
      </c>
      <c r="AE54" s="33" t="e">
        <f t="shared" si="514"/>
        <v>#REF!</v>
      </c>
    </row>
    <row r="55" spans="2:31" x14ac:dyDescent="0.3">
      <c r="B55" s="9">
        <v>45363</v>
      </c>
      <c r="C55" s="4" t="e">
        <f t="shared" si="495"/>
        <v>#REF!</v>
      </c>
      <c r="D55" s="4" t="e">
        <f t="shared" si="515"/>
        <v>#REF!</v>
      </c>
      <c r="E55" s="15" t="e">
        <f t="shared" si="496"/>
        <v>#REF!</v>
      </c>
      <c r="F55" s="4" t="e">
        <f t="shared" si="497"/>
        <v>#REF!</v>
      </c>
      <c r="G55" s="4" t="e">
        <f t="shared" si="516"/>
        <v>#REF!</v>
      </c>
      <c r="H55" s="42" t="e">
        <f t="shared" si="498"/>
        <v>#REF!</v>
      </c>
      <c r="I55" s="4" t="e">
        <f t="shared" si="499"/>
        <v>#REF!</v>
      </c>
      <c r="J55" s="4" t="e">
        <f t="shared" si="517"/>
        <v>#REF!</v>
      </c>
      <c r="K55" s="42" t="e">
        <f t="shared" si="500"/>
        <v>#REF!</v>
      </c>
      <c r="L55" s="4" t="e">
        <f t="shared" si="507"/>
        <v>#REF!</v>
      </c>
      <c r="M55" s="15" t="e">
        <f t="shared" si="501"/>
        <v>#REF!</v>
      </c>
      <c r="N55" s="4" t="e">
        <f t="shared" si="502"/>
        <v>#REF!</v>
      </c>
      <c r="O55" s="33" t="e">
        <f t="shared" si="508"/>
        <v>#REF!</v>
      </c>
      <c r="R55" s="9">
        <v>45363</v>
      </c>
      <c r="S55" s="4">
        <f t="shared" si="509"/>
        <v>0</v>
      </c>
      <c r="T55" s="4">
        <f t="shared" si="518"/>
        <v>0</v>
      </c>
      <c r="U55" s="15" t="e">
        <f t="shared" si="503"/>
        <v>#REF!</v>
      </c>
      <c r="V55" s="4">
        <f t="shared" si="510"/>
        <v>0</v>
      </c>
      <c r="W55" s="4">
        <f t="shared" si="519"/>
        <v>0</v>
      </c>
      <c r="X55" s="42" t="e">
        <f t="shared" si="504"/>
        <v>#REF!</v>
      </c>
      <c r="Y55" s="4">
        <f t="shared" si="511"/>
        <v>0</v>
      </c>
      <c r="Z55" s="4">
        <f t="shared" si="520"/>
        <v>0</v>
      </c>
      <c r="AA55" s="42" t="e">
        <f t="shared" si="505"/>
        <v>#REF!</v>
      </c>
      <c r="AB55" s="4" t="e">
        <f t="shared" si="512"/>
        <v>#DIV/0!</v>
      </c>
      <c r="AC55" s="15" t="e">
        <f t="shared" si="506"/>
        <v>#DIV/0!</v>
      </c>
      <c r="AD55" s="4" t="e">
        <f t="shared" si="513"/>
        <v>#REF!</v>
      </c>
      <c r="AE55" s="33" t="e">
        <f t="shared" si="514"/>
        <v>#REF!</v>
      </c>
    </row>
    <row r="56" spans="2:31" x14ac:dyDescent="0.3">
      <c r="B56" s="9">
        <v>45364</v>
      </c>
      <c r="C56" s="4" t="e">
        <f t="shared" si="495"/>
        <v>#REF!</v>
      </c>
      <c r="D56" s="4" t="e">
        <f t="shared" si="515"/>
        <v>#REF!</v>
      </c>
      <c r="E56" s="15" t="e">
        <f t="shared" si="496"/>
        <v>#REF!</v>
      </c>
      <c r="F56" s="4" t="e">
        <f t="shared" si="497"/>
        <v>#REF!</v>
      </c>
      <c r="G56" s="4" t="e">
        <f t="shared" si="516"/>
        <v>#REF!</v>
      </c>
      <c r="H56" s="42" t="e">
        <f t="shared" si="498"/>
        <v>#REF!</v>
      </c>
      <c r="I56" s="4" t="e">
        <f t="shared" si="499"/>
        <v>#REF!</v>
      </c>
      <c r="J56" s="4" t="e">
        <f t="shared" si="517"/>
        <v>#REF!</v>
      </c>
      <c r="K56" s="42" t="e">
        <f t="shared" si="500"/>
        <v>#REF!</v>
      </c>
      <c r="L56" s="4" t="e">
        <f t="shared" si="507"/>
        <v>#REF!</v>
      </c>
      <c r="M56" s="15" t="e">
        <f t="shared" si="501"/>
        <v>#REF!</v>
      </c>
      <c r="N56" s="4" t="e">
        <f t="shared" si="502"/>
        <v>#REF!</v>
      </c>
      <c r="O56" s="33" t="e">
        <f t="shared" si="508"/>
        <v>#REF!</v>
      </c>
      <c r="R56" s="9">
        <v>45364</v>
      </c>
      <c r="S56" s="4">
        <f t="shared" si="509"/>
        <v>0</v>
      </c>
      <c r="T56" s="4">
        <f t="shared" si="518"/>
        <v>0</v>
      </c>
      <c r="U56" s="15" t="e">
        <f t="shared" si="503"/>
        <v>#REF!</v>
      </c>
      <c r="V56" s="4">
        <f t="shared" si="510"/>
        <v>0</v>
      </c>
      <c r="W56" s="4">
        <f t="shared" si="519"/>
        <v>0</v>
      </c>
      <c r="X56" s="42" t="e">
        <f t="shared" si="504"/>
        <v>#REF!</v>
      </c>
      <c r="Y56" s="4">
        <f t="shared" si="511"/>
        <v>0</v>
      </c>
      <c r="Z56" s="4">
        <f t="shared" si="520"/>
        <v>0</v>
      </c>
      <c r="AA56" s="42" t="e">
        <f t="shared" si="505"/>
        <v>#REF!</v>
      </c>
      <c r="AB56" s="4" t="e">
        <f t="shared" si="512"/>
        <v>#DIV/0!</v>
      </c>
      <c r="AC56" s="15" t="e">
        <f t="shared" si="506"/>
        <v>#DIV/0!</v>
      </c>
      <c r="AD56" s="4" t="e">
        <f t="shared" si="513"/>
        <v>#REF!</v>
      </c>
      <c r="AE56" s="33" t="e">
        <f t="shared" si="514"/>
        <v>#REF!</v>
      </c>
    </row>
    <row r="57" spans="2:31" x14ac:dyDescent="0.3">
      <c r="B57" s="9">
        <v>45365</v>
      </c>
      <c r="C57" s="4" t="e">
        <f t="shared" si="495"/>
        <v>#REF!</v>
      </c>
      <c r="D57" s="4" t="e">
        <f t="shared" si="515"/>
        <v>#REF!</v>
      </c>
      <c r="E57" s="15" t="e">
        <f t="shared" si="496"/>
        <v>#REF!</v>
      </c>
      <c r="F57" s="4" t="e">
        <f t="shared" si="497"/>
        <v>#REF!</v>
      </c>
      <c r="G57" s="4" t="e">
        <f t="shared" si="516"/>
        <v>#REF!</v>
      </c>
      <c r="H57" s="42" t="e">
        <f t="shared" si="498"/>
        <v>#REF!</v>
      </c>
      <c r="I57" s="4" t="e">
        <f t="shared" si="499"/>
        <v>#REF!</v>
      </c>
      <c r="J57" s="4" t="e">
        <f t="shared" si="517"/>
        <v>#REF!</v>
      </c>
      <c r="K57" s="42" t="e">
        <f t="shared" si="500"/>
        <v>#REF!</v>
      </c>
      <c r="L57" s="4" t="e">
        <f t="shared" si="507"/>
        <v>#REF!</v>
      </c>
      <c r="M57" s="15" t="e">
        <f t="shared" si="501"/>
        <v>#REF!</v>
      </c>
      <c r="N57" s="4" t="e">
        <f t="shared" si="502"/>
        <v>#REF!</v>
      </c>
      <c r="O57" s="33" t="e">
        <f t="shared" si="508"/>
        <v>#REF!</v>
      </c>
      <c r="R57" s="9">
        <v>45365</v>
      </c>
      <c r="S57" s="4">
        <f t="shared" si="509"/>
        <v>0</v>
      </c>
      <c r="T57" s="4">
        <f t="shared" si="518"/>
        <v>0</v>
      </c>
      <c r="U57" s="15" t="e">
        <f t="shared" si="503"/>
        <v>#REF!</v>
      </c>
      <c r="V57" s="4">
        <f t="shared" si="510"/>
        <v>0</v>
      </c>
      <c r="W57" s="4">
        <f t="shared" si="519"/>
        <v>0</v>
      </c>
      <c r="X57" s="42" t="e">
        <f t="shared" si="504"/>
        <v>#REF!</v>
      </c>
      <c r="Y57" s="4">
        <f t="shared" si="511"/>
        <v>0</v>
      </c>
      <c r="Z57" s="4">
        <f t="shared" si="520"/>
        <v>0</v>
      </c>
      <c r="AA57" s="42" t="e">
        <f t="shared" si="505"/>
        <v>#REF!</v>
      </c>
      <c r="AB57" s="4" t="e">
        <f t="shared" si="512"/>
        <v>#DIV/0!</v>
      </c>
      <c r="AC57" s="15" t="e">
        <f t="shared" si="506"/>
        <v>#DIV/0!</v>
      </c>
      <c r="AD57" s="4" t="e">
        <f t="shared" si="513"/>
        <v>#REF!</v>
      </c>
      <c r="AE57" s="33" t="e">
        <f t="shared" si="514"/>
        <v>#REF!</v>
      </c>
    </row>
    <row r="58" spans="2:31" x14ac:dyDescent="0.3">
      <c r="B58" s="9">
        <v>45366</v>
      </c>
      <c r="C58" s="4" t="e">
        <f t="shared" si="495"/>
        <v>#REF!</v>
      </c>
      <c r="D58" s="4" t="e">
        <f t="shared" si="515"/>
        <v>#REF!</v>
      </c>
      <c r="E58" s="15" t="e">
        <f t="shared" si="496"/>
        <v>#REF!</v>
      </c>
      <c r="F58" s="4" t="e">
        <f t="shared" si="497"/>
        <v>#REF!</v>
      </c>
      <c r="G58" s="4" t="e">
        <f t="shared" si="516"/>
        <v>#REF!</v>
      </c>
      <c r="H58" s="42" t="e">
        <f t="shared" si="498"/>
        <v>#REF!</v>
      </c>
      <c r="I58" s="4" t="e">
        <f t="shared" si="499"/>
        <v>#REF!</v>
      </c>
      <c r="J58" s="4" t="e">
        <f t="shared" si="517"/>
        <v>#REF!</v>
      </c>
      <c r="K58" s="42" t="e">
        <f t="shared" si="500"/>
        <v>#REF!</v>
      </c>
      <c r="L58" s="4" t="e">
        <f t="shared" si="507"/>
        <v>#REF!</v>
      </c>
      <c r="M58" s="15" t="e">
        <f t="shared" si="501"/>
        <v>#REF!</v>
      </c>
      <c r="N58" s="4" t="e">
        <f t="shared" si="502"/>
        <v>#REF!</v>
      </c>
      <c r="O58" s="33" t="e">
        <f t="shared" si="508"/>
        <v>#REF!</v>
      </c>
      <c r="R58" s="9">
        <v>45366</v>
      </c>
      <c r="S58" s="4">
        <f t="shared" si="509"/>
        <v>0</v>
      </c>
      <c r="T58" s="4">
        <f t="shared" si="518"/>
        <v>0</v>
      </c>
      <c r="U58" s="15" t="e">
        <f t="shared" si="503"/>
        <v>#REF!</v>
      </c>
      <c r="V58" s="4">
        <f t="shared" si="510"/>
        <v>0</v>
      </c>
      <c r="W58" s="4">
        <f t="shared" si="519"/>
        <v>0</v>
      </c>
      <c r="X58" s="42" t="e">
        <f t="shared" si="504"/>
        <v>#REF!</v>
      </c>
      <c r="Y58" s="4">
        <f t="shared" si="511"/>
        <v>0</v>
      </c>
      <c r="Z58" s="4">
        <f t="shared" si="520"/>
        <v>0</v>
      </c>
      <c r="AA58" s="42" t="e">
        <f t="shared" si="505"/>
        <v>#REF!</v>
      </c>
      <c r="AB58" s="4" t="e">
        <f t="shared" si="512"/>
        <v>#DIV/0!</v>
      </c>
      <c r="AC58" s="15" t="e">
        <f t="shared" si="506"/>
        <v>#DIV/0!</v>
      </c>
      <c r="AD58" s="4" t="e">
        <f t="shared" si="513"/>
        <v>#REF!</v>
      </c>
      <c r="AE58" s="33" t="e">
        <f t="shared" si="514"/>
        <v>#REF!</v>
      </c>
    </row>
    <row r="59" spans="2:31" x14ac:dyDescent="0.3">
      <c r="B59" s="9">
        <v>45367</v>
      </c>
      <c r="C59" s="4" t="e">
        <f t="shared" si="495"/>
        <v>#REF!</v>
      </c>
      <c r="D59" s="4" t="e">
        <f t="shared" si="515"/>
        <v>#REF!</v>
      </c>
      <c r="E59" s="15" t="e">
        <f t="shared" si="496"/>
        <v>#REF!</v>
      </c>
      <c r="F59" s="4" t="e">
        <f t="shared" si="497"/>
        <v>#REF!</v>
      </c>
      <c r="G59" s="4" t="e">
        <f t="shared" si="516"/>
        <v>#REF!</v>
      </c>
      <c r="H59" s="42" t="e">
        <f t="shared" si="498"/>
        <v>#REF!</v>
      </c>
      <c r="I59" s="4" t="e">
        <f t="shared" si="499"/>
        <v>#REF!</v>
      </c>
      <c r="J59" s="4" t="e">
        <f t="shared" si="517"/>
        <v>#REF!</v>
      </c>
      <c r="K59" s="42" t="e">
        <f t="shared" si="500"/>
        <v>#REF!</v>
      </c>
      <c r="L59" s="4" t="e">
        <f t="shared" si="507"/>
        <v>#REF!</v>
      </c>
      <c r="M59" s="15" t="e">
        <f t="shared" si="501"/>
        <v>#REF!</v>
      </c>
      <c r="N59" s="4" t="e">
        <f t="shared" si="502"/>
        <v>#REF!</v>
      </c>
      <c r="O59" s="33" t="e">
        <f t="shared" si="508"/>
        <v>#REF!</v>
      </c>
      <c r="R59" s="9">
        <v>45367</v>
      </c>
      <c r="S59" s="4">
        <f t="shared" si="509"/>
        <v>0</v>
      </c>
      <c r="T59" s="4">
        <f t="shared" si="518"/>
        <v>0</v>
      </c>
      <c r="U59" s="15" t="e">
        <f t="shared" si="503"/>
        <v>#REF!</v>
      </c>
      <c r="V59" s="4">
        <f t="shared" si="510"/>
        <v>0</v>
      </c>
      <c r="W59" s="4">
        <f t="shared" si="519"/>
        <v>0</v>
      </c>
      <c r="X59" s="42" t="e">
        <f t="shared" si="504"/>
        <v>#REF!</v>
      </c>
      <c r="Y59" s="4">
        <f t="shared" si="511"/>
        <v>0</v>
      </c>
      <c r="Z59" s="4">
        <f t="shared" si="520"/>
        <v>0</v>
      </c>
      <c r="AA59" s="42" t="e">
        <f t="shared" si="505"/>
        <v>#REF!</v>
      </c>
      <c r="AB59" s="4" t="e">
        <f t="shared" si="512"/>
        <v>#DIV/0!</v>
      </c>
      <c r="AC59" s="15" t="e">
        <f t="shared" si="506"/>
        <v>#DIV/0!</v>
      </c>
      <c r="AD59" s="4" t="e">
        <f t="shared" si="513"/>
        <v>#REF!</v>
      </c>
      <c r="AE59" s="33" t="e">
        <f t="shared" si="514"/>
        <v>#REF!</v>
      </c>
    </row>
    <row r="60" spans="2:31" x14ac:dyDescent="0.3">
      <c r="B60" s="9">
        <v>45368</v>
      </c>
      <c r="C60" s="4" t="e">
        <f t="shared" si="495"/>
        <v>#REF!</v>
      </c>
      <c r="D60" s="4" t="e">
        <f t="shared" si="515"/>
        <v>#REF!</v>
      </c>
      <c r="E60" s="15" t="e">
        <f t="shared" si="496"/>
        <v>#REF!</v>
      </c>
      <c r="F60" s="4" t="e">
        <f t="shared" si="497"/>
        <v>#REF!</v>
      </c>
      <c r="G60" s="4" t="e">
        <f t="shared" si="516"/>
        <v>#REF!</v>
      </c>
      <c r="H60" s="42" t="e">
        <f t="shared" si="498"/>
        <v>#REF!</v>
      </c>
      <c r="I60" s="4" t="e">
        <f t="shared" si="499"/>
        <v>#REF!</v>
      </c>
      <c r="J60" s="4" t="e">
        <f t="shared" si="517"/>
        <v>#REF!</v>
      </c>
      <c r="K60" s="42" t="e">
        <f t="shared" si="500"/>
        <v>#REF!</v>
      </c>
      <c r="L60" s="4" t="e">
        <f t="shared" si="507"/>
        <v>#REF!</v>
      </c>
      <c r="M60" s="15" t="e">
        <f t="shared" si="501"/>
        <v>#REF!</v>
      </c>
      <c r="N60" s="4" t="e">
        <f t="shared" si="502"/>
        <v>#REF!</v>
      </c>
      <c r="O60" s="33" t="e">
        <f t="shared" si="508"/>
        <v>#REF!</v>
      </c>
      <c r="R60" s="9">
        <v>45368</v>
      </c>
      <c r="S60" s="4">
        <f t="shared" si="509"/>
        <v>0</v>
      </c>
      <c r="T60" s="4">
        <f t="shared" si="518"/>
        <v>0</v>
      </c>
      <c r="U60" s="15" t="e">
        <f t="shared" si="503"/>
        <v>#REF!</v>
      </c>
      <c r="V60" s="4">
        <f t="shared" si="510"/>
        <v>0</v>
      </c>
      <c r="W60" s="4">
        <f t="shared" si="519"/>
        <v>0</v>
      </c>
      <c r="X60" s="42" t="e">
        <f t="shared" si="504"/>
        <v>#REF!</v>
      </c>
      <c r="Y60" s="4">
        <f t="shared" si="511"/>
        <v>0</v>
      </c>
      <c r="Z60" s="4">
        <f t="shared" si="520"/>
        <v>0</v>
      </c>
      <c r="AA60" s="42" t="e">
        <f t="shared" si="505"/>
        <v>#REF!</v>
      </c>
      <c r="AB60" s="4" t="e">
        <f t="shared" si="512"/>
        <v>#DIV/0!</v>
      </c>
      <c r="AC60" s="15" t="e">
        <f t="shared" si="506"/>
        <v>#DIV/0!</v>
      </c>
      <c r="AD60" s="4" t="e">
        <f t="shared" si="513"/>
        <v>#REF!</v>
      </c>
      <c r="AE60" s="33" t="e">
        <f t="shared" si="514"/>
        <v>#REF!</v>
      </c>
    </row>
    <row r="61" spans="2:31" x14ac:dyDescent="0.3">
      <c r="B61" s="9">
        <v>45369</v>
      </c>
      <c r="C61" s="4" t="e">
        <f t="shared" si="495"/>
        <v>#REF!</v>
      </c>
      <c r="D61" s="4" t="e">
        <f t="shared" si="515"/>
        <v>#REF!</v>
      </c>
      <c r="E61" s="15" t="e">
        <f t="shared" si="496"/>
        <v>#REF!</v>
      </c>
      <c r="F61" s="4" t="e">
        <f t="shared" si="497"/>
        <v>#REF!</v>
      </c>
      <c r="G61" s="4" t="e">
        <f t="shared" si="516"/>
        <v>#REF!</v>
      </c>
      <c r="H61" s="42" t="e">
        <f t="shared" si="498"/>
        <v>#REF!</v>
      </c>
      <c r="I61" s="4" t="e">
        <f t="shared" si="499"/>
        <v>#REF!</v>
      </c>
      <c r="J61" s="4" t="e">
        <f t="shared" si="517"/>
        <v>#REF!</v>
      </c>
      <c r="K61" s="42" t="e">
        <f t="shared" si="500"/>
        <v>#REF!</v>
      </c>
      <c r="L61" s="4" t="e">
        <f t="shared" si="507"/>
        <v>#REF!</v>
      </c>
      <c r="M61" s="15" t="e">
        <f t="shared" si="501"/>
        <v>#REF!</v>
      </c>
      <c r="N61" s="4" t="e">
        <f t="shared" si="502"/>
        <v>#REF!</v>
      </c>
      <c r="O61" s="33" t="e">
        <f t="shared" si="508"/>
        <v>#REF!</v>
      </c>
      <c r="R61" s="9">
        <v>45369</v>
      </c>
      <c r="S61" s="4">
        <f t="shared" si="509"/>
        <v>0</v>
      </c>
      <c r="T61" s="4">
        <f t="shared" si="518"/>
        <v>0</v>
      </c>
      <c r="U61" s="15" t="e">
        <f t="shared" si="503"/>
        <v>#REF!</v>
      </c>
      <c r="V61" s="4">
        <f t="shared" si="510"/>
        <v>0</v>
      </c>
      <c r="W61" s="4">
        <f t="shared" si="519"/>
        <v>0</v>
      </c>
      <c r="X61" s="42" t="e">
        <f t="shared" si="504"/>
        <v>#REF!</v>
      </c>
      <c r="Y61" s="4">
        <f t="shared" si="511"/>
        <v>0</v>
      </c>
      <c r="Z61" s="4">
        <f t="shared" si="520"/>
        <v>0</v>
      </c>
      <c r="AA61" s="42" t="e">
        <f t="shared" si="505"/>
        <v>#REF!</v>
      </c>
      <c r="AB61" s="4" t="e">
        <f t="shared" si="512"/>
        <v>#DIV/0!</v>
      </c>
      <c r="AC61" s="15" t="e">
        <f t="shared" si="506"/>
        <v>#DIV/0!</v>
      </c>
      <c r="AD61" s="4" t="e">
        <f t="shared" si="513"/>
        <v>#REF!</v>
      </c>
      <c r="AE61" s="33" t="e">
        <f t="shared" si="514"/>
        <v>#REF!</v>
      </c>
    </row>
    <row r="62" spans="2:31" x14ac:dyDescent="0.3">
      <c r="B62" s="9">
        <v>45370</v>
      </c>
      <c r="C62" s="4" t="e">
        <f t="shared" si="495"/>
        <v>#REF!</v>
      </c>
      <c r="D62" s="4" t="e">
        <f t="shared" si="515"/>
        <v>#REF!</v>
      </c>
      <c r="E62" s="15" t="e">
        <f t="shared" si="496"/>
        <v>#REF!</v>
      </c>
      <c r="F62" s="4" t="e">
        <f t="shared" si="497"/>
        <v>#REF!</v>
      </c>
      <c r="G62" s="4" t="e">
        <f t="shared" si="516"/>
        <v>#REF!</v>
      </c>
      <c r="H62" s="42" t="e">
        <f t="shared" si="498"/>
        <v>#REF!</v>
      </c>
      <c r="I62" s="4" t="e">
        <f t="shared" si="499"/>
        <v>#REF!</v>
      </c>
      <c r="J62" s="4" t="e">
        <f t="shared" si="517"/>
        <v>#REF!</v>
      </c>
      <c r="K62" s="42" t="e">
        <f t="shared" si="500"/>
        <v>#REF!</v>
      </c>
      <c r="L62" s="4" t="e">
        <f t="shared" si="507"/>
        <v>#REF!</v>
      </c>
      <c r="M62" s="15" t="e">
        <f t="shared" si="501"/>
        <v>#REF!</v>
      </c>
      <c r="N62" s="4" t="e">
        <f t="shared" si="502"/>
        <v>#REF!</v>
      </c>
      <c r="O62" s="33" t="e">
        <f t="shared" si="508"/>
        <v>#REF!</v>
      </c>
      <c r="R62" s="9">
        <v>45370</v>
      </c>
      <c r="S62" s="4">
        <f t="shared" si="509"/>
        <v>0</v>
      </c>
      <c r="T62" s="4">
        <f t="shared" si="518"/>
        <v>0</v>
      </c>
      <c r="U62" s="15" t="e">
        <f t="shared" si="503"/>
        <v>#REF!</v>
      </c>
      <c r="V62" s="4">
        <f t="shared" si="510"/>
        <v>0</v>
      </c>
      <c r="W62" s="4">
        <f t="shared" si="519"/>
        <v>0</v>
      </c>
      <c r="X62" s="42" t="e">
        <f t="shared" si="504"/>
        <v>#REF!</v>
      </c>
      <c r="Y62" s="4">
        <f t="shared" si="511"/>
        <v>0</v>
      </c>
      <c r="Z62" s="4">
        <f t="shared" si="520"/>
        <v>0</v>
      </c>
      <c r="AA62" s="42" t="e">
        <f t="shared" si="505"/>
        <v>#REF!</v>
      </c>
      <c r="AB62" s="4" t="e">
        <f t="shared" si="512"/>
        <v>#DIV/0!</v>
      </c>
      <c r="AC62" s="15" t="e">
        <f t="shared" si="506"/>
        <v>#DIV/0!</v>
      </c>
      <c r="AD62" s="4" t="e">
        <f t="shared" si="513"/>
        <v>#REF!</v>
      </c>
      <c r="AE62" s="33" t="e">
        <f t="shared" si="514"/>
        <v>#REF!</v>
      </c>
    </row>
    <row r="63" spans="2:31" x14ac:dyDescent="0.3">
      <c r="B63" s="9">
        <v>45371</v>
      </c>
      <c r="C63" s="4" t="e">
        <f t="shared" si="495"/>
        <v>#REF!</v>
      </c>
      <c r="D63" s="4" t="e">
        <f t="shared" si="515"/>
        <v>#REF!</v>
      </c>
      <c r="E63" s="15" t="e">
        <f t="shared" si="496"/>
        <v>#REF!</v>
      </c>
      <c r="F63" s="4" t="e">
        <f t="shared" si="497"/>
        <v>#REF!</v>
      </c>
      <c r="G63" s="4" t="e">
        <f t="shared" si="516"/>
        <v>#REF!</v>
      </c>
      <c r="H63" s="42" t="e">
        <f t="shared" si="498"/>
        <v>#REF!</v>
      </c>
      <c r="I63" s="4" t="e">
        <f t="shared" si="499"/>
        <v>#REF!</v>
      </c>
      <c r="J63" s="4" t="e">
        <f t="shared" si="517"/>
        <v>#REF!</v>
      </c>
      <c r="K63" s="42" t="e">
        <f t="shared" si="500"/>
        <v>#REF!</v>
      </c>
      <c r="L63" s="4" t="e">
        <f t="shared" si="507"/>
        <v>#REF!</v>
      </c>
      <c r="M63" s="15" t="e">
        <f t="shared" si="501"/>
        <v>#REF!</v>
      </c>
      <c r="N63" s="4" t="e">
        <f t="shared" si="502"/>
        <v>#REF!</v>
      </c>
      <c r="O63" s="33" t="e">
        <f t="shared" si="508"/>
        <v>#REF!</v>
      </c>
      <c r="R63" s="9">
        <v>45371</v>
      </c>
      <c r="S63" s="4">
        <f t="shared" si="509"/>
        <v>0</v>
      </c>
      <c r="T63" s="4">
        <f t="shared" si="518"/>
        <v>0</v>
      </c>
      <c r="U63" s="15" t="e">
        <f t="shared" si="503"/>
        <v>#REF!</v>
      </c>
      <c r="V63" s="4">
        <f t="shared" si="510"/>
        <v>0</v>
      </c>
      <c r="W63" s="4">
        <f t="shared" si="519"/>
        <v>0</v>
      </c>
      <c r="X63" s="42" t="e">
        <f t="shared" si="504"/>
        <v>#REF!</v>
      </c>
      <c r="Y63" s="4">
        <f t="shared" si="511"/>
        <v>0</v>
      </c>
      <c r="Z63" s="4">
        <f t="shared" si="520"/>
        <v>0</v>
      </c>
      <c r="AA63" s="42" t="e">
        <f t="shared" si="505"/>
        <v>#REF!</v>
      </c>
      <c r="AB63" s="4" t="e">
        <f t="shared" si="512"/>
        <v>#DIV/0!</v>
      </c>
      <c r="AC63" s="15" t="e">
        <f t="shared" si="506"/>
        <v>#DIV/0!</v>
      </c>
      <c r="AD63" s="4" t="e">
        <f t="shared" si="513"/>
        <v>#REF!</v>
      </c>
      <c r="AE63" s="33" t="e">
        <f t="shared" si="514"/>
        <v>#REF!</v>
      </c>
    </row>
    <row r="64" spans="2:31" x14ac:dyDescent="0.3">
      <c r="B64" s="9">
        <v>45372</v>
      </c>
      <c r="C64" s="4" t="e">
        <f t="shared" si="495"/>
        <v>#REF!</v>
      </c>
      <c r="D64" s="4" t="e">
        <f t="shared" si="515"/>
        <v>#REF!</v>
      </c>
      <c r="E64" s="15" t="e">
        <f t="shared" si="496"/>
        <v>#REF!</v>
      </c>
      <c r="F64" s="4" t="e">
        <f t="shared" si="497"/>
        <v>#REF!</v>
      </c>
      <c r="G64" s="4" t="e">
        <f t="shared" si="516"/>
        <v>#REF!</v>
      </c>
      <c r="H64" s="42" t="e">
        <f t="shared" si="498"/>
        <v>#REF!</v>
      </c>
      <c r="I64" s="4" t="e">
        <f t="shared" si="499"/>
        <v>#REF!</v>
      </c>
      <c r="J64" s="4" t="e">
        <f t="shared" si="517"/>
        <v>#REF!</v>
      </c>
      <c r="K64" s="42" t="e">
        <f t="shared" si="500"/>
        <v>#REF!</v>
      </c>
      <c r="L64" s="4" t="e">
        <f t="shared" si="507"/>
        <v>#REF!</v>
      </c>
      <c r="M64" s="15" t="e">
        <f t="shared" si="501"/>
        <v>#REF!</v>
      </c>
      <c r="N64" s="4" t="e">
        <f t="shared" si="502"/>
        <v>#REF!</v>
      </c>
      <c r="O64" s="33" t="e">
        <f t="shared" si="508"/>
        <v>#REF!</v>
      </c>
      <c r="R64" s="9">
        <v>45372</v>
      </c>
      <c r="S64" s="4">
        <f t="shared" si="509"/>
        <v>0</v>
      </c>
      <c r="T64" s="4">
        <f t="shared" si="518"/>
        <v>0</v>
      </c>
      <c r="U64" s="15" t="e">
        <f t="shared" si="503"/>
        <v>#REF!</v>
      </c>
      <c r="V64" s="4">
        <f t="shared" si="510"/>
        <v>0</v>
      </c>
      <c r="W64" s="4">
        <f t="shared" si="519"/>
        <v>0</v>
      </c>
      <c r="X64" s="42" t="e">
        <f t="shared" si="504"/>
        <v>#REF!</v>
      </c>
      <c r="Y64" s="4">
        <f t="shared" si="511"/>
        <v>0</v>
      </c>
      <c r="Z64" s="4">
        <f t="shared" si="520"/>
        <v>0</v>
      </c>
      <c r="AA64" s="42" t="e">
        <f t="shared" si="505"/>
        <v>#REF!</v>
      </c>
      <c r="AB64" s="4" t="e">
        <f t="shared" si="512"/>
        <v>#DIV/0!</v>
      </c>
      <c r="AC64" s="15" t="e">
        <f t="shared" si="506"/>
        <v>#DIV/0!</v>
      </c>
      <c r="AD64" s="4" t="e">
        <f t="shared" si="513"/>
        <v>#REF!</v>
      </c>
      <c r="AE64" s="33" t="e">
        <f t="shared" si="514"/>
        <v>#REF!</v>
      </c>
    </row>
    <row r="65" spans="2:31" x14ac:dyDescent="0.3">
      <c r="B65" s="9">
        <v>45373</v>
      </c>
      <c r="C65" s="4" t="e">
        <f t="shared" si="495"/>
        <v>#REF!</v>
      </c>
      <c r="D65" s="4" t="e">
        <f t="shared" si="515"/>
        <v>#REF!</v>
      </c>
      <c r="E65" s="15" t="e">
        <f t="shared" si="496"/>
        <v>#REF!</v>
      </c>
      <c r="F65" s="4" t="e">
        <f t="shared" si="497"/>
        <v>#REF!</v>
      </c>
      <c r="G65" s="4" t="e">
        <f t="shared" si="516"/>
        <v>#REF!</v>
      </c>
      <c r="H65" s="42" t="e">
        <f t="shared" si="498"/>
        <v>#REF!</v>
      </c>
      <c r="I65" s="4" t="e">
        <f t="shared" si="499"/>
        <v>#REF!</v>
      </c>
      <c r="J65" s="4" t="e">
        <f t="shared" si="517"/>
        <v>#REF!</v>
      </c>
      <c r="K65" s="42" t="e">
        <f t="shared" si="500"/>
        <v>#REF!</v>
      </c>
      <c r="L65" s="4" t="e">
        <f t="shared" si="507"/>
        <v>#REF!</v>
      </c>
      <c r="M65" s="15" t="e">
        <f t="shared" si="501"/>
        <v>#REF!</v>
      </c>
      <c r="N65" s="4" t="e">
        <f t="shared" si="502"/>
        <v>#REF!</v>
      </c>
      <c r="O65" s="33" t="e">
        <f t="shared" si="508"/>
        <v>#REF!</v>
      </c>
      <c r="R65" s="9">
        <v>45373</v>
      </c>
      <c r="S65" s="4">
        <f t="shared" si="509"/>
        <v>0</v>
      </c>
      <c r="T65" s="4">
        <f t="shared" si="518"/>
        <v>0</v>
      </c>
      <c r="U65" s="15" t="e">
        <f t="shared" si="503"/>
        <v>#REF!</v>
      </c>
      <c r="V65" s="4">
        <f t="shared" si="510"/>
        <v>0</v>
      </c>
      <c r="W65" s="4">
        <f t="shared" si="519"/>
        <v>0</v>
      </c>
      <c r="X65" s="42" t="e">
        <f t="shared" si="504"/>
        <v>#REF!</v>
      </c>
      <c r="Y65" s="4">
        <f t="shared" si="511"/>
        <v>0</v>
      </c>
      <c r="Z65" s="4">
        <f t="shared" si="520"/>
        <v>0</v>
      </c>
      <c r="AA65" s="42" t="e">
        <f t="shared" si="505"/>
        <v>#REF!</v>
      </c>
      <c r="AB65" s="4" t="e">
        <f t="shared" si="512"/>
        <v>#DIV/0!</v>
      </c>
      <c r="AC65" s="15" t="e">
        <f t="shared" si="506"/>
        <v>#DIV/0!</v>
      </c>
      <c r="AD65" s="4" t="e">
        <f t="shared" si="513"/>
        <v>#REF!</v>
      </c>
      <c r="AE65" s="33" t="e">
        <f t="shared" si="514"/>
        <v>#REF!</v>
      </c>
    </row>
    <row r="66" spans="2:31" x14ac:dyDescent="0.3">
      <c r="B66" s="9">
        <v>45374</v>
      </c>
      <c r="C66" s="4" t="e">
        <f t="shared" si="495"/>
        <v>#REF!</v>
      </c>
      <c r="D66" s="4" t="e">
        <f t="shared" si="515"/>
        <v>#REF!</v>
      </c>
      <c r="E66" s="15" t="e">
        <f t="shared" si="496"/>
        <v>#REF!</v>
      </c>
      <c r="F66" s="4" t="e">
        <f t="shared" si="497"/>
        <v>#REF!</v>
      </c>
      <c r="G66" s="4" t="e">
        <f t="shared" si="516"/>
        <v>#REF!</v>
      </c>
      <c r="H66" s="42" t="e">
        <f t="shared" si="498"/>
        <v>#REF!</v>
      </c>
      <c r="I66" s="4" t="e">
        <f t="shared" si="499"/>
        <v>#REF!</v>
      </c>
      <c r="J66" s="4" t="e">
        <f t="shared" si="517"/>
        <v>#REF!</v>
      </c>
      <c r="K66" s="42" t="e">
        <f t="shared" si="500"/>
        <v>#REF!</v>
      </c>
      <c r="L66" s="4" t="e">
        <f t="shared" si="507"/>
        <v>#REF!</v>
      </c>
      <c r="M66" s="15" t="e">
        <f t="shared" si="501"/>
        <v>#REF!</v>
      </c>
      <c r="N66" s="4" t="e">
        <f t="shared" si="502"/>
        <v>#REF!</v>
      </c>
      <c r="O66" s="33" t="e">
        <f t="shared" si="508"/>
        <v>#REF!</v>
      </c>
      <c r="R66" s="9">
        <v>45374</v>
      </c>
      <c r="S66" s="4">
        <f t="shared" si="509"/>
        <v>0</v>
      </c>
      <c r="T66" s="4">
        <f t="shared" si="518"/>
        <v>0</v>
      </c>
      <c r="U66" s="15" t="e">
        <f t="shared" si="503"/>
        <v>#REF!</v>
      </c>
      <c r="V66" s="4">
        <f t="shared" si="510"/>
        <v>0</v>
      </c>
      <c r="W66" s="4">
        <f t="shared" si="519"/>
        <v>0</v>
      </c>
      <c r="X66" s="42" t="e">
        <f t="shared" si="504"/>
        <v>#REF!</v>
      </c>
      <c r="Y66" s="4">
        <f t="shared" si="511"/>
        <v>0</v>
      </c>
      <c r="Z66" s="4">
        <f t="shared" si="520"/>
        <v>0</v>
      </c>
      <c r="AA66" s="42" t="e">
        <f t="shared" si="505"/>
        <v>#REF!</v>
      </c>
      <c r="AB66" s="4" t="e">
        <f t="shared" si="512"/>
        <v>#DIV/0!</v>
      </c>
      <c r="AC66" s="15" t="e">
        <f t="shared" si="506"/>
        <v>#DIV/0!</v>
      </c>
      <c r="AD66" s="4" t="e">
        <f t="shared" si="513"/>
        <v>#REF!</v>
      </c>
      <c r="AE66" s="33" t="e">
        <f t="shared" si="514"/>
        <v>#REF!</v>
      </c>
    </row>
    <row r="67" spans="2:31" x14ac:dyDescent="0.3">
      <c r="B67" s="9">
        <v>45375</v>
      </c>
      <c r="C67" s="4" t="e">
        <f t="shared" si="495"/>
        <v>#REF!</v>
      </c>
      <c r="D67" s="4" t="e">
        <f t="shared" si="515"/>
        <v>#REF!</v>
      </c>
      <c r="E67" s="15" t="e">
        <f t="shared" si="496"/>
        <v>#REF!</v>
      </c>
      <c r="F67" s="4" t="e">
        <f t="shared" si="497"/>
        <v>#REF!</v>
      </c>
      <c r="G67" s="4" t="e">
        <f t="shared" si="516"/>
        <v>#REF!</v>
      </c>
      <c r="H67" s="42" t="e">
        <f t="shared" si="498"/>
        <v>#REF!</v>
      </c>
      <c r="I67" s="4" t="e">
        <f t="shared" si="499"/>
        <v>#REF!</v>
      </c>
      <c r="J67" s="4" t="e">
        <f t="shared" si="517"/>
        <v>#REF!</v>
      </c>
      <c r="K67" s="42" t="e">
        <f t="shared" si="500"/>
        <v>#REF!</v>
      </c>
      <c r="L67" s="4" t="e">
        <f t="shared" si="507"/>
        <v>#REF!</v>
      </c>
      <c r="M67" s="15" t="e">
        <f t="shared" si="501"/>
        <v>#REF!</v>
      </c>
      <c r="N67" s="4" t="e">
        <f t="shared" si="502"/>
        <v>#REF!</v>
      </c>
      <c r="O67" s="33" t="e">
        <f t="shared" si="508"/>
        <v>#REF!</v>
      </c>
      <c r="R67" s="9">
        <v>45375</v>
      </c>
      <c r="S67" s="4">
        <f t="shared" si="509"/>
        <v>0</v>
      </c>
      <c r="T67" s="4">
        <f t="shared" si="518"/>
        <v>0</v>
      </c>
      <c r="U67" s="15" t="e">
        <f t="shared" si="503"/>
        <v>#REF!</v>
      </c>
      <c r="V67" s="4">
        <f t="shared" si="510"/>
        <v>0</v>
      </c>
      <c r="W67" s="4">
        <f t="shared" si="519"/>
        <v>0</v>
      </c>
      <c r="X67" s="42" t="e">
        <f t="shared" si="504"/>
        <v>#REF!</v>
      </c>
      <c r="Y67" s="4">
        <f t="shared" si="511"/>
        <v>0</v>
      </c>
      <c r="Z67" s="4">
        <f t="shared" si="520"/>
        <v>0</v>
      </c>
      <c r="AA67" s="42" t="e">
        <f t="shared" si="505"/>
        <v>#REF!</v>
      </c>
      <c r="AB67" s="4" t="e">
        <f t="shared" si="512"/>
        <v>#DIV/0!</v>
      </c>
      <c r="AC67" s="15" t="e">
        <f t="shared" si="506"/>
        <v>#DIV/0!</v>
      </c>
      <c r="AD67" s="4" t="e">
        <f t="shared" si="513"/>
        <v>#REF!</v>
      </c>
      <c r="AE67" s="33" t="e">
        <f t="shared" si="514"/>
        <v>#REF!</v>
      </c>
    </row>
    <row r="68" spans="2:31" x14ac:dyDescent="0.3">
      <c r="B68" s="9">
        <v>45376</v>
      </c>
      <c r="C68" s="4" t="e">
        <f t="shared" si="495"/>
        <v>#REF!</v>
      </c>
      <c r="D68" s="4" t="e">
        <f t="shared" si="515"/>
        <v>#REF!</v>
      </c>
      <c r="E68" s="15" t="e">
        <f t="shared" si="496"/>
        <v>#REF!</v>
      </c>
      <c r="F68" s="4" t="e">
        <f t="shared" si="497"/>
        <v>#REF!</v>
      </c>
      <c r="G68" s="4" t="e">
        <f t="shared" si="516"/>
        <v>#REF!</v>
      </c>
      <c r="H68" s="42" t="e">
        <f t="shared" si="498"/>
        <v>#REF!</v>
      </c>
      <c r="I68" s="4" t="e">
        <f t="shared" si="499"/>
        <v>#REF!</v>
      </c>
      <c r="J68" s="4" t="e">
        <f t="shared" si="517"/>
        <v>#REF!</v>
      </c>
      <c r="K68" s="42" t="e">
        <f t="shared" si="500"/>
        <v>#REF!</v>
      </c>
      <c r="L68" s="4" t="e">
        <f t="shared" si="507"/>
        <v>#REF!</v>
      </c>
      <c r="M68" s="15" t="e">
        <f t="shared" si="501"/>
        <v>#REF!</v>
      </c>
      <c r="N68" s="4" t="e">
        <f t="shared" si="502"/>
        <v>#REF!</v>
      </c>
      <c r="O68" s="33" t="e">
        <f t="shared" si="508"/>
        <v>#REF!</v>
      </c>
      <c r="R68" s="9">
        <v>45376</v>
      </c>
      <c r="S68" s="4">
        <f t="shared" si="509"/>
        <v>0</v>
      </c>
      <c r="T68" s="4">
        <f t="shared" si="518"/>
        <v>0</v>
      </c>
      <c r="U68" s="15" t="e">
        <f t="shared" si="503"/>
        <v>#REF!</v>
      </c>
      <c r="V68" s="4">
        <f t="shared" si="510"/>
        <v>0</v>
      </c>
      <c r="W68" s="4">
        <f t="shared" si="519"/>
        <v>0</v>
      </c>
      <c r="X68" s="42" t="e">
        <f t="shared" si="504"/>
        <v>#REF!</v>
      </c>
      <c r="Y68" s="4">
        <f t="shared" si="511"/>
        <v>0</v>
      </c>
      <c r="Z68" s="4">
        <f t="shared" si="520"/>
        <v>0</v>
      </c>
      <c r="AA68" s="42" t="e">
        <f t="shared" si="505"/>
        <v>#REF!</v>
      </c>
      <c r="AB68" s="4" t="e">
        <f t="shared" si="512"/>
        <v>#DIV/0!</v>
      </c>
      <c r="AC68" s="15" t="e">
        <f t="shared" si="506"/>
        <v>#DIV/0!</v>
      </c>
      <c r="AD68" s="4" t="e">
        <f t="shared" si="513"/>
        <v>#REF!</v>
      </c>
      <c r="AE68" s="33" t="e">
        <f t="shared" si="514"/>
        <v>#REF!</v>
      </c>
    </row>
    <row r="69" spans="2:31" x14ac:dyDescent="0.3">
      <c r="B69" s="9">
        <v>45377</v>
      </c>
      <c r="C69" s="4" t="e">
        <f t="shared" si="495"/>
        <v>#REF!</v>
      </c>
      <c r="D69" s="4" t="e">
        <f t="shared" si="515"/>
        <v>#REF!</v>
      </c>
      <c r="E69" s="15" t="e">
        <f t="shared" si="496"/>
        <v>#REF!</v>
      </c>
      <c r="F69" s="4" t="e">
        <f t="shared" si="497"/>
        <v>#REF!</v>
      </c>
      <c r="G69" s="4" t="e">
        <f t="shared" si="516"/>
        <v>#REF!</v>
      </c>
      <c r="H69" s="42" t="e">
        <f t="shared" si="498"/>
        <v>#REF!</v>
      </c>
      <c r="I69" s="4" t="e">
        <f t="shared" si="499"/>
        <v>#REF!</v>
      </c>
      <c r="J69" s="4" t="e">
        <f t="shared" si="517"/>
        <v>#REF!</v>
      </c>
      <c r="K69" s="42" t="e">
        <f t="shared" si="500"/>
        <v>#REF!</v>
      </c>
      <c r="L69" s="4" t="e">
        <f t="shared" si="507"/>
        <v>#REF!</v>
      </c>
      <c r="M69" s="15" t="e">
        <f t="shared" si="501"/>
        <v>#REF!</v>
      </c>
      <c r="N69" s="4" t="e">
        <f t="shared" si="502"/>
        <v>#REF!</v>
      </c>
      <c r="O69" s="33" t="e">
        <f t="shared" si="508"/>
        <v>#REF!</v>
      </c>
      <c r="R69" s="9">
        <v>45377</v>
      </c>
      <c r="S69" s="4">
        <f t="shared" si="509"/>
        <v>0</v>
      </c>
      <c r="T69" s="4">
        <f t="shared" si="518"/>
        <v>0</v>
      </c>
      <c r="U69" s="15" t="e">
        <f t="shared" si="503"/>
        <v>#REF!</v>
      </c>
      <c r="V69" s="4">
        <f t="shared" si="510"/>
        <v>0</v>
      </c>
      <c r="W69" s="4">
        <f t="shared" si="519"/>
        <v>0</v>
      </c>
      <c r="X69" s="42" t="e">
        <f t="shared" si="504"/>
        <v>#REF!</v>
      </c>
      <c r="Y69" s="4">
        <f t="shared" si="511"/>
        <v>0</v>
      </c>
      <c r="Z69" s="4">
        <f t="shared" si="520"/>
        <v>0</v>
      </c>
      <c r="AA69" s="42" t="e">
        <f t="shared" si="505"/>
        <v>#REF!</v>
      </c>
      <c r="AB69" s="4" t="e">
        <f t="shared" si="512"/>
        <v>#DIV/0!</v>
      </c>
      <c r="AC69" s="15" t="e">
        <f t="shared" si="506"/>
        <v>#DIV/0!</v>
      </c>
      <c r="AD69" s="4" t="e">
        <f t="shared" si="513"/>
        <v>#REF!</v>
      </c>
      <c r="AE69" s="33" t="e">
        <f t="shared" si="514"/>
        <v>#REF!</v>
      </c>
    </row>
    <row r="70" spans="2:31" x14ac:dyDescent="0.3">
      <c r="B70" s="9">
        <v>45378</v>
      </c>
      <c r="C70" s="4" t="e">
        <f t="shared" si="495"/>
        <v>#REF!</v>
      </c>
      <c r="D70" s="4" t="e">
        <f t="shared" si="515"/>
        <v>#REF!</v>
      </c>
      <c r="E70" s="15" t="e">
        <f t="shared" si="496"/>
        <v>#REF!</v>
      </c>
      <c r="F70" s="4" t="e">
        <f t="shared" si="497"/>
        <v>#REF!</v>
      </c>
      <c r="G70" s="4" t="e">
        <f t="shared" si="516"/>
        <v>#REF!</v>
      </c>
      <c r="H70" s="42" t="e">
        <f t="shared" si="498"/>
        <v>#REF!</v>
      </c>
      <c r="I70" s="4" t="e">
        <f t="shared" si="499"/>
        <v>#REF!</v>
      </c>
      <c r="J70" s="4" t="e">
        <f t="shared" si="517"/>
        <v>#REF!</v>
      </c>
      <c r="K70" s="42" t="e">
        <f t="shared" si="500"/>
        <v>#REF!</v>
      </c>
      <c r="L70" s="4" t="e">
        <f t="shared" si="507"/>
        <v>#REF!</v>
      </c>
      <c r="M70" s="15" t="e">
        <f t="shared" si="501"/>
        <v>#REF!</v>
      </c>
      <c r="N70" s="4" t="e">
        <f t="shared" si="502"/>
        <v>#REF!</v>
      </c>
      <c r="O70" s="33" t="e">
        <f t="shared" si="508"/>
        <v>#REF!</v>
      </c>
      <c r="R70" s="9">
        <v>45378</v>
      </c>
      <c r="S70" s="4">
        <f t="shared" si="509"/>
        <v>0</v>
      </c>
      <c r="T70" s="4">
        <f t="shared" si="518"/>
        <v>0</v>
      </c>
      <c r="U70" s="15" t="e">
        <f t="shared" si="503"/>
        <v>#REF!</v>
      </c>
      <c r="V70" s="4">
        <f t="shared" si="510"/>
        <v>0</v>
      </c>
      <c r="W70" s="4">
        <f t="shared" si="519"/>
        <v>0</v>
      </c>
      <c r="X70" s="42" t="e">
        <f t="shared" si="504"/>
        <v>#REF!</v>
      </c>
      <c r="Y70" s="4">
        <f t="shared" si="511"/>
        <v>0</v>
      </c>
      <c r="Z70" s="4">
        <f t="shared" si="520"/>
        <v>0</v>
      </c>
      <c r="AA70" s="42" t="e">
        <f t="shared" si="505"/>
        <v>#REF!</v>
      </c>
      <c r="AB70" s="4" t="e">
        <f t="shared" si="512"/>
        <v>#DIV/0!</v>
      </c>
      <c r="AC70" s="15" t="e">
        <f t="shared" si="506"/>
        <v>#DIV/0!</v>
      </c>
      <c r="AD70" s="4" t="e">
        <f t="shared" si="513"/>
        <v>#REF!</v>
      </c>
      <c r="AE70" s="33" t="e">
        <f t="shared" si="514"/>
        <v>#REF!</v>
      </c>
    </row>
    <row r="71" spans="2:31" x14ac:dyDescent="0.3">
      <c r="B71" s="9">
        <v>45379</v>
      </c>
      <c r="C71" s="4" t="e">
        <f t="shared" si="495"/>
        <v>#REF!</v>
      </c>
      <c r="D71" s="4" t="e">
        <f t="shared" si="515"/>
        <v>#REF!</v>
      </c>
      <c r="E71" s="15" t="e">
        <f t="shared" si="496"/>
        <v>#REF!</v>
      </c>
      <c r="F71" s="4" t="e">
        <f t="shared" si="497"/>
        <v>#REF!</v>
      </c>
      <c r="G71" s="4" t="e">
        <f t="shared" si="516"/>
        <v>#REF!</v>
      </c>
      <c r="H71" s="42" t="e">
        <f t="shared" si="498"/>
        <v>#REF!</v>
      </c>
      <c r="I71" s="4" t="e">
        <f t="shared" si="499"/>
        <v>#REF!</v>
      </c>
      <c r="J71" s="4" t="e">
        <f t="shared" si="517"/>
        <v>#REF!</v>
      </c>
      <c r="K71" s="42" t="e">
        <f t="shared" si="500"/>
        <v>#REF!</v>
      </c>
      <c r="L71" s="4" t="e">
        <f t="shared" si="507"/>
        <v>#REF!</v>
      </c>
      <c r="M71" s="15" t="e">
        <f t="shared" si="501"/>
        <v>#REF!</v>
      </c>
      <c r="N71" s="4" t="e">
        <f t="shared" si="502"/>
        <v>#REF!</v>
      </c>
      <c r="O71" s="33" t="e">
        <f t="shared" si="508"/>
        <v>#REF!</v>
      </c>
      <c r="R71" s="9">
        <v>45379</v>
      </c>
      <c r="S71" s="4">
        <f t="shared" si="509"/>
        <v>0</v>
      </c>
      <c r="T71" s="4">
        <f t="shared" si="518"/>
        <v>0</v>
      </c>
      <c r="U71" s="15" t="e">
        <f t="shared" si="503"/>
        <v>#REF!</v>
      </c>
      <c r="V71" s="4">
        <f t="shared" si="510"/>
        <v>0</v>
      </c>
      <c r="W71" s="4">
        <f t="shared" si="519"/>
        <v>0</v>
      </c>
      <c r="X71" s="42" t="e">
        <f t="shared" si="504"/>
        <v>#REF!</v>
      </c>
      <c r="Y71" s="4">
        <f t="shared" si="511"/>
        <v>0</v>
      </c>
      <c r="Z71" s="4">
        <f t="shared" si="520"/>
        <v>0</v>
      </c>
      <c r="AA71" s="42" t="e">
        <f t="shared" si="505"/>
        <v>#REF!</v>
      </c>
      <c r="AB71" s="4" t="e">
        <f t="shared" si="512"/>
        <v>#DIV/0!</v>
      </c>
      <c r="AC71" s="15" t="e">
        <f t="shared" si="506"/>
        <v>#DIV/0!</v>
      </c>
      <c r="AD71" s="4" t="e">
        <f t="shared" si="513"/>
        <v>#REF!</v>
      </c>
      <c r="AE71" s="33" t="e">
        <f t="shared" si="514"/>
        <v>#REF!</v>
      </c>
    </row>
    <row r="72" spans="2:31" x14ac:dyDescent="0.3">
      <c r="B72" s="9">
        <v>45380</v>
      </c>
      <c r="C72" s="4" t="e">
        <f t="shared" si="495"/>
        <v>#REF!</v>
      </c>
      <c r="D72" s="4" t="e">
        <f t="shared" si="515"/>
        <v>#REF!</v>
      </c>
      <c r="E72" s="15" t="e">
        <f t="shared" si="496"/>
        <v>#REF!</v>
      </c>
      <c r="F72" s="4" t="e">
        <f t="shared" si="497"/>
        <v>#REF!</v>
      </c>
      <c r="G72" s="4" t="e">
        <f t="shared" si="516"/>
        <v>#REF!</v>
      </c>
      <c r="H72" s="42" t="e">
        <f t="shared" si="498"/>
        <v>#REF!</v>
      </c>
      <c r="I72" s="4" t="e">
        <f t="shared" si="499"/>
        <v>#REF!</v>
      </c>
      <c r="J72" s="4" t="e">
        <f t="shared" si="517"/>
        <v>#REF!</v>
      </c>
      <c r="K72" s="42" t="e">
        <f t="shared" si="500"/>
        <v>#REF!</v>
      </c>
      <c r="L72" s="4" t="e">
        <f t="shared" si="507"/>
        <v>#REF!</v>
      </c>
      <c r="M72" s="15" t="e">
        <f>+L72/#REF!-1</f>
        <v>#REF!</v>
      </c>
      <c r="N72" s="4" t="e">
        <f t="shared" si="502"/>
        <v>#REF!</v>
      </c>
      <c r="O72" s="33" t="e">
        <f t="shared" si="508"/>
        <v>#REF!</v>
      </c>
      <c r="R72" s="9">
        <v>45380</v>
      </c>
      <c r="S72" s="4">
        <f t="shared" si="509"/>
        <v>0</v>
      </c>
      <c r="T72" s="4">
        <f t="shared" si="518"/>
        <v>0</v>
      </c>
      <c r="U72" s="15" t="e">
        <f t="shared" si="503"/>
        <v>#REF!</v>
      </c>
      <c r="V72" s="4">
        <f t="shared" si="510"/>
        <v>0</v>
      </c>
      <c r="W72" s="4">
        <f t="shared" si="519"/>
        <v>0</v>
      </c>
      <c r="X72" s="42" t="e">
        <f t="shared" si="504"/>
        <v>#REF!</v>
      </c>
      <c r="Y72" s="4">
        <f t="shared" si="511"/>
        <v>0</v>
      </c>
      <c r="Z72" s="4">
        <f t="shared" si="520"/>
        <v>0</v>
      </c>
      <c r="AA72" s="42" t="e">
        <f t="shared" si="505"/>
        <v>#REF!</v>
      </c>
      <c r="AB72" s="4" t="e">
        <f t="shared" si="512"/>
        <v>#DIV/0!</v>
      </c>
      <c r="AC72" s="15" t="e">
        <f>+AB72/#REF!-1</f>
        <v>#DIV/0!</v>
      </c>
      <c r="AD72" s="4" t="e">
        <f t="shared" si="513"/>
        <v>#REF!</v>
      </c>
      <c r="AE72" s="33" t="e">
        <f t="shared" si="514"/>
        <v>#REF!</v>
      </c>
    </row>
    <row r="73" spans="2:31" x14ac:dyDescent="0.3">
      <c r="B73" s="9">
        <v>45381</v>
      </c>
      <c r="C73" s="4" t="e">
        <f t="shared" si="495"/>
        <v>#REF!</v>
      </c>
      <c r="D73" s="4" t="e">
        <f t="shared" si="515"/>
        <v>#REF!</v>
      </c>
      <c r="E73" s="15" t="e">
        <f t="shared" si="496"/>
        <v>#REF!</v>
      </c>
      <c r="F73" s="4" t="e">
        <f t="shared" si="497"/>
        <v>#REF!</v>
      </c>
      <c r="G73" s="4" t="e">
        <f t="shared" si="516"/>
        <v>#REF!</v>
      </c>
      <c r="H73" s="42" t="e">
        <f t="shared" si="498"/>
        <v>#REF!</v>
      </c>
      <c r="I73" s="4" t="e">
        <f t="shared" si="499"/>
        <v>#REF!</v>
      </c>
      <c r="J73" s="4" t="e">
        <f t="shared" si="517"/>
        <v>#REF!</v>
      </c>
      <c r="K73" s="42" t="e">
        <f t="shared" si="500"/>
        <v>#REF!</v>
      </c>
      <c r="L73" s="4" t="e">
        <f t="shared" si="507"/>
        <v>#REF!</v>
      </c>
      <c r="M73" s="15" t="e">
        <f>+L73/#REF!-1</f>
        <v>#REF!</v>
      </c>
      <c r="N73" s="4" t="e">
        <f t="shared" si="502"/>
        <v>#REF!</v>
      </c>
      <c r="O73" s="33" t="e">
        <f t="shared" si="508"/>
        <v>#REF!</v>
      </c>
      <c r="R73" s="9">
        <v>45381</v>
      </c>
      <c r="S73" s="4">
        <f t="shared" si="509"/>
        <v>0</v>
      </c>
      <c r="T73" s="4">
        <f t="shared" si="518"/>
        <v>0</v>
      </c>
      <c r="U73" s="15" t="e">
        <f t="shared" si="503"/>
        <v>#REF!</v>
      </c>
      <c r="V73" s="4">
        <f t="shared" si="510"/>
        <v>0</v>
      </c>
      <c r="W73" s="4">
        <f t="shared" si="519"/>
        <v>0</v>
      </c>
      <c r="X73" s="42" t="e">
        <f t="shared" si="504"/>
        <v>#REF!</v>
      </c>
      <c r="Y73" s="4">
        <f t="shared" si="511"/>
        <v>0</v>
      </c>
      <c r="Z73" s="4">
        <f t="shared" si="520"/>
        <v>0</v>
      </c>
      <c r="AA73" s="42" t="e">
        <f t="shared" si="505"/>
        <v>#REF!</v>
      </c>
      <c r="AB73" s="4" t="e">
        <f t="shared" si="512"/>
        <v>#DIV/0!</v>
      </c>
      <c r="AC73" s="15" t="e">
        <f>+AB73/#REF!-1</f>
        <v>#DIV/0!</v>
      </c>
      <c r="AD73" s="4" t="e">
        <f t="shared" si="513"/>
        <v>#REF!</v>
      </c>
      <c r="AE73" s="33" t="e">
        <f t="shared" si="514"/>
        <v>#REF!</v>
      </c>
    </row>
    <row r="74" spans="2:31" x14ac:dyDescent="0.3">
      <c r="B74" s="9">
        <v>45382</v>
      </c>
      <c r="C74" s="4" t="e">
        <f t="shared" si="495"/>
        <v>#VALUE!</v>
      </c>
      <c r="D74" s="4" t="e">
        <f t="shared" si="515"/>
        <v>#VALUE!</v>
      </c>
      <c r="E74" s="15" t="e">
        <f t="shared" si="496"/>
        <v>#VALUE!</v>
      </c>
      <c r="F74" s="4" t="e">
        <f t="shared" si="497"/>
        <v>#VALUE!</v>
      </c>
      <c r="G74" s="4" t="e">
        <f t="shared" si="516"/>
        <v>#VALUE!</v>
      </c>
      <c r="H74" s="42" t="e">
        <f t="shared" si="498"/>
        <v>#VALUE!</v>
      </c>
      <c r="I74" s="4">
        <f t="shared" si="499"/>
        <v>0</v>
      </c>
      <c r="J74" s="4" t="e">
        <f t="shared" si="517"/>
        <v>#REF!</v>
      </c>
      <c r="K74" s="42" t="e">
        <f t="shared" si="500"/>
        <v>#REF!</v>
      </c>
      <c r="L74" s="4" t="e">
        <f t="shared" si="507"/>
        <v>#VALUE!</v>
      </c>
      <c r="M74" s="15" t="e">
        <f>+L74/#REF!-1</f>
        <v>#VALUE!</v>
      </c>
      <c r="N74" s="4" t="e">
        <f t="shared" si="502"/>
        <v>#REF!</v>
      </c>
      <c r="O74" s="33" t="e">
        <f t="shared" si="508"/>
        <v>#VALUE!</v>
      </c>
      <c r="R74" s="9">
        <v>45382</v>
      </c>
      <c r="S74" s="4">
        <f t="shared" si="509"/>
        <v>0</v>
      </c>
      <c r="T74" s="4">
        <f t="shared" si="518"/>
        <v>0</v>
      </c>
      <c r="U74" s="15" t="e">
        <f t="shared" si="503"/>
        <v>#REF!</v>
      </c>
      <c r="V74" s="4">
        <f t="shared" si="510"/>
        <v>0</v>
      </c>
      <c r="W74" s="4">
        <f t="shared" si="519"/>
        <v>0</v>
      </c>
      <c r="X74" s="42" t="e">
        <f t="shared" si="504"/>
        <v>#REF!</v>
      </c>
      <c r="Y74" s="4">
        <f t="shared" si="511"/>
        <v>0</v>
      </c>
      <c r="Z74" s="4">
        <f t="shared" si="520"/>
        <v>0</v>
      </c>
      <c r="AA74" s="42" t="e">
        <f t="shared" si="505"/>
        <v>#REF!</v>
      </c>
      <c r="AB74" s="4" t="e">
        <f t="shared" si="512"/>
        <v>#DIV/0!</v>
      </c>
      <c r="AC74" s="15" t="e">
        <f>+AB74/#REF!-1</f>
        <v>#DIV/0!</v>
      </c>
      <c r="AD74" s="4" t="e">
        <f t="shared" si="513"/>
        <v>#REF!</v>
      </c>
      <c r="AE74" s="33" t="e">
        <f t="shared" si="514"/>
        <v>#REF!</v>
      </c>
    </row>
    <row r="75" spans="2:31" x14ac:dyDescent="0.3">
      <c r="B75" s="53" t="s">
        <v>22</v>
      </c>
      <c r="C75" s="10" t="e">
        <f>SUM(C44:C72)</f>
        <v>#REF!</v>
      </c>
      <c r="D75" s="10" t="e">
        <f>SUM(D44:D72)</f>
        <v>#REF!</v>
      </c>
      <c r="E75" s="41"/>
      <c r="F75" s="10" t="e">
        <f>SUM(F44:F72)</f>
        <v>#REF!</v>
      </c>
      <c r="G75" s="10" t="e">
        <f>SUM(G44:G72)</f>
        <v>#REF!</v>
      </c>
      <c r="H75" s="10"/>
      <c r="I75" s="10" t="e">
        <f>SUM(I44:I72)</f>
        <v>#REF!</v>
      </c>
      <c r="J75" s="10" t="e">
        <f>SUM(J44:J72)</f>
        <v>#REF!</v>
      </c>
      <c r="K75" s="10"/>
      <c r="L75" s="40" t="e">
        <f>+F75/I75</f>
        <v>#REF!</v>
      </c>
      <c r="M75" s="36"/>
      <c r="N75" s="10" t="e">
        <f>SUM(N44:N72)</f>
        <v>#REF!</v>
      </c>
      <c r="O75" s="10"/>
      <c r="R75" s="53" t="s">
        <v>22</v>
      </c>
      <c r="S75" s="10">
        <f>SUM(S44:S72)</f>
        <v>0</v>
      </c>
      <c r="T75" s="10">
        <f>SUM(T44:T72)</f>
        <v>0</v>
      </c>
      <c r="U75" s="41"/>
      <c r="V75" s="10">
        <f>SUM(V44:V72)</f>
        <v>0</v>
      </c>
      <c r="W75" s="10">
        <f>SUM(W44:W72)</f>
        <v>0</v>
      </c>
      <c r="X75" s="10"/>
      <c r="Y75" s="10">
        <f>SUM(Y44:Y74)</f>
        <v>0</v>
      </c>
      <c r="Z75" s="10">
        <f>SUM(Z44:Z72)</f>
        <v>0</v>
      </c>
      <c r="AA75" s="10"/>
      <c r="AB75" s="40" t="e">
        <f>+V75/Y75</f>
        <v>#DIV/0!</v>
      </c>
      <c r="AC75" s="36"/>
      <c r="AD75" s="10" t="e">
        <f>SUM(AD44:AD72)</f>
        <v>#REF!</v>
      </c>
      <c r="AE75" s="10"/>
    </row>
  </sheetData>
  <mergeCells count="2">
    <mergeCell ref="R3:AD3"/>
    <mergeCell ref="R42:A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D05D-82D7-4878-8B92-2429CC2F17A3}">
  <dimension ref="A2:BB74"/>
  <sheetViews>
    <sheetView topLeftCell="A45" zoomScale="82" zoomScaleNormal="82" workbookViewId="0">
      <pane xSplit="1" topLeftCell="AR1" activePane="topRight" state="frozen"/>
      <selection pane="topRight" activeCell="AV72" sqref="AV72"/>
    </sheetView>
  </sheetViews>
  <sheetFormatPr baseColWidth="10" defaultRowHeight="14.4" x14ac:dyDescent="0.3"/>
  <cols>
    <col min="1" max="1" width="18.44140625" style="51" customWidth="1"/>
    <col min="2" max="2" width="15.109375" customWidth="1"/>
    <col min="3" max="3" width="18.88671875" customWidth="1"/>
    <col min="4" max="4" width="7.77734375" bestFit="1" customWidth="1"/>
    <col min="5" max="5" width="12.5546875" customWidth="1"/>
    <col min="6" max="6" width="17.88671875" customWidth="1"/>
    <col min="8" max="8" width="13.33203125" customWidth="1"/>
    <col min="9" max="9" width="17.109375" customWidth="1"/>
    <col min="11" max="11" width="14.44140625" customWidth="1"/>
    <col min="14" max="14" width="17" customWidth="1"/>
    <col min="15" max="15" width="13.44140625" customWidth="1"/>
    <col min="16" max="16" width="17.109375" customWidth="1"/>
    <col min="18" max="18" width="12" bestFit="1" customWidth="1"/>
    <col min="19" max="19" width="16.44140625" customWidth="1"/>
    <col min="21" max="21" width="13.88671875" customWidth="1"/>
    <col min="22" max="22" width="17.88671875" customWidth="1"/>
    <col min="24" max="24" width="14.33203125" customWidth="1"/>
    <col min="27" max="27" width="17.109375" customWidth="1"/>
    <col min="28" max="28" width="14.6640625" customWidth="1"/>
    <col min="29" max="29" width="17.33203125" customWidth="1"/>
    <col min="31" max="31" width="12.44140625" bestFit="1" customWidth="1"/>
    <col min="32" max="32" width="16.6640625" customWidth="1"/>
    <col min="34" max="34" width="13.6640625" customWidth="1"/>
    <col min="35" max="35" width="17.109375" customWidth="1"/>
    <col min="37" max="37" width="14.6640625" customWidth="1"/>
    <col min="40" max="40" width="17.33203125" customWidth="1"/>
    <col min="43" max="43" width="23.44140625" customWidth="1"/>
    <col min="44" max="44" width="13.33203125" customWidth="1"/>
    <col min="45" max="45" width="20.44140625" customWidth="1"/>
    <col min="47" max="47" width="16.33203125" customWidth="1"/>
    <col min="48" max="48" width="19.6640625" customWidth="1"/>
    <col min="50" max="50" width="13.44140625" customWidth="1"/>
    <col min="51" max="51" width="17.44140625" customWidth="1"/>
    <col min="53" max="53" width="13.88671875" customWidth="1"/>
  </cols>
  <sheetData>
    <row r="2" spans="1:54" ht="23.4" x14ac:dyDescent="0.45">
      <c r="A2" s="185">
        <v>45444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Q2" s="183" t="s">
        <v>37</v>
      </c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</row>
    <row r="3" spans="1:54" ht="25.8" x14ac:dyDescent="0.5">
      <c r="A3" s="186" t="s">
        <v>83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</row>
    <row r="4" spans="1:54" ht="21" customHeight="1" x14ac:dyDescent="0.35">
      <c r="A4" s="180" t="s">
        <v>23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29"/>
      <c r="M4" s="29"/>
      <c r="N4" s="29"/>
      <c r="O4" s="181" t="s">
        <v>25</v>
      </c>
      <c r="P4" s="181"/>
      <c r="Q4" s="181"/>
      <c r="R4" s="181"/>
      <c r="S4" s="181"/>
      <c r="T4" s="181"/>
      <c r="U4" s="181"/>
      <c r="V4" s="181"/>
      <c r="W4" s="181"/>
      <c r="X4" s="181"/>
      <c r="Y4" s="30"/>
      <c r="Z4" s="30"/>
      <c r="AA4" s="30"/>
      <c r="AB4" s="182" t="s">
        <v>24</v>
      </c>
      <c r="AC4" s="182"/>
      <c r="AD4" s="182"/>
      <c r="AE4" s="182"/>
      <c r="AF4" s="182"/>
      <c r="AG4" s="182"/>
      <c r="AH4" s="182"/>
      <c r="AI4" s="182"/>
      <c r="AJ4" s="182"/>
      <c r="AK4" s="182"/>
      <c r="AL4" s="43"/>
      <c r="AM4" s="43"/>
      <c r="AN4" s="43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</row>
    <row r="5" spans="1:54" ht="43.2" x14ac:dyDescent="0.3">
      <c r="A5" s="50" t="s">
        <v>14</v>
      </c>
      <c r="B5" s="7" t="s">
        <v>0</v>
      </c>
      <c r="C5" s="7" t="s">
        <v>20</v>
      </c>
      <c r="D5" s="7" t="s">
        <v>73</v>
      </c>
      <c r="E5" s="7" t="s">
        <v>1</v>
      </c>
      <c r="F5" s="7" t="s">
        <v>2</v>
      </c>
      <c r="G5" s="7" t="s">
        <v>73</v>
      </c>
      <c r="H5" s="7" t="s">
        <v>17</v>
      </c>
      <c r="I5" s="7" t="s">
        <v>18</v>
      </c>
      <c r="J5" s="7" t="s">
        <v>73</v>
      </c>
      <c r="K5" s="7" t="s">
        <v>15</v>
      </c>
      <c r="L5" s="7" t="s">
        <v>73</v>
      </c>
      <c r="M5" s="7" t="s">
        <v>33</v>
      </c>
      <c r="N5" s="7" t="s">
        <v>29</v>
      </c>
      <c r="O5" s="7" t="s">
        <v>0</v>
      </c>
      <c r="P5" s="7" t="s">
        <v>20</v>
      </c>
      <c r="Q5" s="7" t="s">
        <v>73</v>
      </c>
      <c r="R5" s="7" t="s">
        <v>1</v>
      </c>
      <c r="S5" s="7" t="s">
        <v>2</v>
      </c>
      <c r="T5" s="7" t="s">
        <v>73</v>
      </c>
      <c r="U5" s="7" t="s">
        <v>17</v>
      </c>
      <c r="V5" s="7" t="s">
        <v>18</v>
      </c>
      <c r="W5" s="7" t="s">
        <v>73</v>
      </c>
      <c r="X5" s="7" t="s">
        <v>15</v>
      </c>
      <c r="Y5" s="7" t="s">
        <v>73</v>
      </c>
      <c r="Z5" s="7" t="s">
        <v>27</v>
      </c>
      <c r="AA5" s="7" t="s">
        <v>29</v>
      </c>
      <c r="AB5" s="7" t="s">
        <v>0</v>
      </c>
      <c r="AC5" s="7" t="s">
        <v>20</v>
      </c>
      <c r="AD5" s="7" t="s">
        <v>73</v>
      </c>
      <c r="AE5" s="7" t="s">
        <v>1</v>
      </c>
      <c r="AF5" s="7" t="s">
        <v>2</v>
      </c>
      <c r="AG5" s="7" t="s">
        <v>73</v>
      </c>
      <c r="AH5" s="7" t="s">
        <v>17</v>
      </c>
      <c r="AI5" s="7" t="s">
        <v>18</v>
      </c>
      <c r="AJ5" s="7" t="s">
        <v>73</v>
      </c>
      <c r="AK5" s="7" t="s">
        <v>15</v>
      </c>
      <c r="AL5" s="7" t="s">
        <v>73</v>
      </c>
      <c r="AM5" s="7" t="s">
        <v>27</v>
      </c>
      <c r="AN5" s="7" t="s">
        <v>29</v>
      </c>
      <c r="AQ5" s="6" t="s">
        <v>14</v>
      </c>
      <c r="AR5" s="7" t="s">
        <v>0</v>
      </c>
      <c r="AS5" s="7" t="s">
        <v>20</v>
      </c>
      <c r="AT5" s="7" t="s">
        <v>73</v>
      </c>
      <c r="AU5" s="7" t="s">
        <v>1</v>
      </c>
      <c r="AV5" s="7" t="s">
        <v>2</v>
      </c>
      <c r="AW5" s="7" t="s">
        <v>73</v>
      </c>
      <c r="AX5" s="7" t="s">
        <v>17</v>
      </c>
      <c r="AY5" s="7" t="s">
        <v>19</v>
      </c>
      <c r="AZ5" s="7" t="s">
        <v>73</v>
      </c>
      <c r="BA5" s="7" t="s">
        <v>15</v>
      </c>
      <c r="BB5" s="7" t="s">
        <v>73</v>
      </c>
    </row>
    <row r="6" spans="1:54" x14ac:dyDescent="0.3">
      <c r="A6" s="9">
        <v>45444</v>
      </c>
      <c r="B6" s="4">
        <v>22</v>
      </c>
      <c r="C6" s="4">
        <v>22</v>
      </c>
      <c r="D6" s="120">
        <v>-0.51111111111111107</v>
      </c>
      <c r="E6" s="65">
        <v>189453</v>
      </c>
      <c r="F6" s="65">
        <v>189453</v>
      </c>
      <c r="G6" s="121">
        <v>-0.72072073400121472</v>
      </c>
      <c r="H6" s="4">
        <v>32</v>
      </c>
      <c r="I6" s="4">
        <v>32</v>
      </c>
      <c r="J6" s="120">
        <v>-0.51515151515151514</v>
      </c>
      <c r="K6" s="65">
        <v>5920.40625</v>
      </c>
      <c r="L6" s="121">
        <v>-0.4239865138775053</v>
      </c>
      <c r="M6" s="65">
        <v>974</v>
      </c>
      <c r="N6" s="63">
        <v>2.2587268993839837E-2</v>
      </c>
      <c r="O6" s="3">
        <v>17</v>
      </c>
      <c r="P6" s="3">
        <v>17</v>
      </c>
      <c r="Q6" s="15">
        <v>-0.46875</v>
      </c>
      <c r="R6" s="10">
        <v>261899</v>
      </c>
      <c r="S6" s="10">
        <v>261899</v>
      </c>
      <c r="T6" s="15">
        <v>-0.60854976025636431</v>
      </c>
      <c r="U6" s="3">
        <v>38</v>
      </c>
      <c r="V6" s="3">
        <v>38</v>
      </c>
      <c r="W6" s="15">
        <v>-0.29629629629629628</v>
      </c>
      <c r="X6" s="10">
        <v>6892.0789473684208</v>
      </c>
      <c r="Y6" s="15">
        <v>-0.44372860668009662</v>
      </c>
      <c r="Z6" s="10">
        <v>857</v>
      </c>
      <c r="AA6" s="34">
        <v>1.9836639439906652E-2</v>
      </c>
      <c r="AB6" s="3">
        <v>19</v>
      </c>
      <c r="AC6" s="3">
        <v>19</v>
      </c>
      <c r="AD6" s="15">
        <v>-0.6607142857142857</v>
      </c>
      <c r="AE6" s="10">
        <v>303456</v>
      </c>
      <c r="AF6" s="10">
        <v>303456</v>
      </c>
      <c r="AG6" s="15">
        <v>-0.76594016609473736</v>
      </c>
      <c r="AH6" s="3">
        <v>34</v>
      </c>
      <c r="AI6" s="3">
        <v>34</v>
      </c>
      <c r="AJ6" s="15">
        <v>-0.5641025641025641</v>
      </c>
      <c r="AK6" s="10">
        <v>8925.176470588236</v>
      </c>
      <c r="AL6" s="15">
        <v>-0.46303920457027992</v>
      </c>
      <c r="AM6" s="10">
        <v>717</v>
      </c>
      <c r="AN6" s="34">
        <v>2.6499302649930265E-2</v>
      </c>
      <c r="AP6" s="48">
        <v>1</v>
      </c>
      <c r="AQ6" s="9">
        <v>45444</v>
      </c>
      <c r="AR6" s="4">
        <v>58</v>
      </c>
      <c r="AS6" s="4">
        <v>58</v>
      </c>
      <c r="AT6" s="71">
        <v>-0.56390977443609025</v>
      </c>
      <c r="AU6" s="4">
        <v>754808</v>
      </c>
      <c r="AV6" s="4">
        <v>754808</v>
      </c>
      <c r="AW6" s="71">
        <v>-0.71450973391212447</v>
      </c>
      <c r="AX6" s="4">
        <v>104</v>
      </c>
      <c r="AY6" s="4">
        <v>104</v>
      </c>
      <c r="AZ6" s="71">
        <v>-0.4747474747474747</v>
      </c>
      <c r="BA6" s="4">
        <v>7257.7692307692305</v>
      </c>
      <c r="BB6" s="71">
        <v>-0.45647045494808325</v>
      </c>
    </row>
    <row r="7" spans="1:54" x14ac:dyDescent="0.3">
      <c r="A7" s="9">
        <v>45445</v>
      </c>
      <c r="B7" s="4">
        <v>41</v>
      </c>
      <c r="C7" s="4">
        <v>63</v>
      </c>
      <c r="D7" s="120">
        <v>-5.9701492537313383E-2</v>
      </c>
      <c r="E7" s="65">
        <v>1069248</v>
      </c>
      <c r="F7" s="4">
        <v>1258701</v>
      </c>
      <c r="G7" s="120">
        <v>0.20548602491610346</v>
      </c>
      <c r="H7" s="4">
        <v>52</v>
      </c>
      <c r="I7" s="4">
        <v>84</v>
      </c>
      <c r="J7" s="120">
        <v>-0.125</v>
      </c>
      <c r="K7" s="65">
        <v>20562.461538461539</v>
      </c>
      <c r="L7" s="121">
        <v>0.68646138704643822</v>
      </c>
      <c r="M7" s="65">
        <v>1522</v>
      </c>
      <c r="N7" s="63">
        <v>2.6938239159001315E-2</v>
      </c>
      <c r="O7" s="3">
        <v>33</v>
      </c>
      <c r="P7" s="3">
        <v>50</v>
      </c>
      <c r="Q7" s="15">
        <v>-9.0909090909090939E-2</v>
      </c>
      <c r="R7" s="10">
        <v>509536</v>
      </c>
      <c r="S7" s="119">
        <v>771435</v>
      </c>
      <c r="T7" s="15">
        <v>-0.33381261415303309</v>
      </c>
      <c r="U7" s="3">
        <v>42</v>
      </c>
      <c r="V7" s="3">
        <v>80</v>
      </c>
      <c r="W7" s="15">
        <v>-5.8823529411764719E-2</v>
      </c>
      <c r="X7" s="10">
        <v>12131.809523809523</v>
      </c>
      <c r="Y7" s="15">
        <v>-0.23080868243128416</v>
      </c>
      <c r="Z7" s="10">
        <v>1119</v>
      </c>
      <c r="AA7" s="34">
        <v>2.9490616621983913E-2</v>
      </c>
      <c r="AB7" s="3">
        <v>46</v>
      </c>
      <c r="AC7" s="3">
        <v>65</v>
      </c>
      <c r="AD7" s="15">
        <v>-0.2696629213483146</v>
      </c>
      <c r="AE7" s="10">
        <v>886283</v>
      </c>
      <c r="AF7" s="119">
        <v>1189739</v>
      </c>
      <c r="AG7" s="15">
        <v>-0.33448844496802044</v>
      </c>
      <c r="AH7" s="3">
        <v>50</v>
      </c>
      <c r="AI7" s="3">
        <v>84</v>
      </c>
      <c r="AJ7" s="15">
        <v>-0.31707317073170727</v>
      </c>
      <c r="AK7" s="10">
        <v>17725.66</v>
      </c>
      <c r="AL7" s="15">
        <v>0.62383366210859981</v>
      </c>
      <c r="AM7" s="10">
        <v>1147</v>
      </c>
      <c r="AN7" s="34">
        <v>4.0104620749782043E-2</v>
      </c>
      <c r="AP7" s="48">
        <v>2</v>
      </c>
      <c r="AQ7" s="9">
        <v>45445</v>
      </c>
      <c r="AR7" s="4">
        <v>120</v>
      </c>
      <c r="AS7" s="4">
        <v>178</v>
      </c>
      <c r="AT7" s="71">
        <v>-0.15639810426540279</v>
      </c>
      <c r="AU7" s="4">
        <v>2465067</v>
      </c>
      <c r="AV7" s="4">
        <v>3219875</v>
      </c>
      <c r="AW7" s="71">
        <v>-0.19298041147064982</v>
      </c>
      <c r="AX7" s="4">
        <v>144</v>
      </c>
      <c r="AY7" s="4">
        <v>248</v>
      </c>
      <c r="AZ7" s="71">
        <v>-0.18421052631578949</v>
      </c>
      <c r="BA7" s="4">
        <v>17118.520833333332</v>
      </c>
      <c r="BB7" s="71">
        <v>0.34818141776144551</v>
      </c>
    </row>
    <row r="8" spans="1:54" x14ac:dyDescent="0.3">
      <c r="A8" s="9">
        <v>45446</v>
      </c>
      <c r="B8" s="4">
        <v>80</v>
      </c>
      <c r="C8" s="4">
        <v>143</v>
      </c>
      <c r="D8" s="120">
        <v>0.44444444444444442</v>
      </c>
      <c r="E8" s="65">
        <v>1687154</v>
      </c>
      <c r="F8" s="4">
        <v>2945855</v>
      </c>
      <c r="G8" s="120">
        <v>0.87983222341623035</v>
      </c>
      <c r="H8" s="4">
        <v>107</v>
      </c>
      <c r="I8" s="4">
        <v>191</v>
      </c>
      <c r="J8" s="120">
        <v>0.38405797101449268</v>
      </c>
      <c r="K8" s="65">
        <v>15767.794392523365</v>
      </c>
      <c r="L8" s="121">
        <v>0.26639263488350728</v>
      </c>
      <c r="M8" s="65">
        <v>1944</v>
      </c>
      <c r="N8" s="63">
        <v>4.1152263374485597E-2</v>
      </c>
      <c r="O8" s="3">
        <v>61</v>
      </c>
      <c r="P8" s="3">
        <v>111</v>
      </c>
      <c r="Q8" s="15">
        <v>0.65671641791044766</v>
      </c>
      <c r="R8" s="10">
        <v>1149438</v>
      </c>
      <c r="S8" s="119">
        <v>1920873</v>
      </c>
      <c r="T8" s="15">
        <v>-8.3537217242280914E-2</v>
      </c>
      <c r="U8" s="3">
        <v>74</v>
      </c>
      <c r="V8" s="3">
        <v>154</v>
      </c>
      <c r="W8" s="15">
        <v>0.5714285714285714</v>
      </c>
      <c r="X8" s="10">
        <v>15532.945945945947</v>
      </c>
      <c r="Y8" s="15">
        <v>-0.78471981004127245</v>
      </c>
      <c r="Z8" s="10">
        <v>1182</v>
      </c>
      <c r="AA8" s="34">
        <v>5.1607445008460234E-2</v>
      </c>
      <c r="AB8" s="3">
        <v>74</v>
      </c>
      <c r="AC8" s="3">
        <v>139</v>
      </c>
      <c r="AD8" s="15">
        <v>0.28703703703703698</v>
      </c>
      <c r="AE8" s="10">
        <v>1182084</v>
      </c>
      <c r="AF8" s="119">
        <v>2371823</v>
      </c>
      <c r="AG8" s="15">
        <v>0.12454720795624374</v>
      </c>
      <c r="AH8" s="3">
        <v>120</v>
      </c>
      <c r="AI8" s="3">
        <v>204</v>
      </c>
      <c r="AJ8" s="15">
        <v>0.37837837837837829</v>
      </c>
      <c r="AK8" s="10">
        <v>9850.7000000000007</v>
      </c>
      <c r="AL8" s="15">
        <v>-0.23383784960955722</v>
      </c>
      <c r="AM8" s="10">
        <v>1370</v>
      </c>
      <c r="AN8" s="34">
        <v>5.4014598540145987E-2</v>
      </c>
      <c r="AP8" s="48">
        <v>3</v>
      </c>
      <c r="AQ8" s="9">
        <v>45446</v>
      </c>
      <c r="AR8" s="4">
        <v>215</v>
      </c>
      <c r="AS8" s="4">
        <v>393</v>
      </c>
      <c r="AT8" s="71">
        <v>0.43430656934306566</v>
      </c>
      <c r="AU8" s="4">
        <v>4018676</v>
      </c>
      <c r="AV8" s="4">
        <v>7238551</v>
      </c>
      <c r="AW8" s="71">
        <v>0.25404023849551582</v>
      </c>
      <c r="AX8" s="4">
        <v>301</v>
      </c>
      <c r="AY8" s="4">
        <v>549</v>
      </c>
      <c r="AZ8" s="71">
        <v>0.4296875</v>
      </c>
      <c r="BA8" s="4">
        <v>13351.083056478405</v>
      </c>
      <c r="BB8" s="71">
        <v>-0.40074214168029243</v>
      </c>
    </row>
    <row r="9" spans="1:54" x14ac:dyDescent="0.3">
      <c r="A9" s="9">
        <v>45447</v>
      </c>
      <c r="B9" s="4">
        <v>78</v>
      </c>
      <c r="C9" s="4">
        <v>221</v>
      </c>
      <c r="D9" s="120">
        <v>0.79674796747967469</v>
      </c>
      <c r="E9" s="65">
        <v>1328189</v>
      </c>
      <c r="F9" s="4">
        <v>4274044</v>
      </c>
      <c r="G9" s="120">
        <v>1.2621374279328226</v>
      </c>
      <c r="H9" s="4">
        <v>110</v>
      </c>
      <c r="I9" s="4">
        <v>301</v>
      </c>
      <c r="J9" s="120">
        <v>0.84662576687116564</v>
      </c>
      <c r="K9" s="65">
        <v>12074.445454545454</v>
      </c>
      <c r="L9" s="121">
        <v>-6.3412742938587008E-2</v>
      </c>
      <c r="M9" s="65">
        <v>1731</v>
      </c>
      <c r="N9" s="63">
        <v>4.5060658578856154E-2</v>
      </c>
      <c r="O9" s="3">
        <v>55</v>
      </c>
      <c r="P9" s="3">
        <v>166</v>
      </c>
      <c r="Q9" s="15">
        <v>0.78494623655913975</v>
      </c>
      <c r="R9" s="10">
        <v>597967</v>
      </c>
      <c r="S9" s="119">
        <v>2518840</v>
      </c>
      <c r="T9" s="15">
        <v>3.5698293723614993E-2</v>
      </c>
      <c r="U9" s="3">
        <v>62</v>
      </c>
      <c r="V9" s="3">
        <v>216</v>
      </c>
      <c r="W9" s="15">
        <v>0.6875</v>
      </c>
      <c r="X9" s="10">
        <v>9644.6290322580644</v>
      </c>
      <c r="Y9" s="15">
        <v>-0.13901846720127253</v>
      </c>
      <c r="Z9" s="10">
        <v>1056</v>
      </c>
      <c r="AA9" s="34">
        <v>5.2083333333333336E-2</v>
      </c>
      <c r="AB9" s="3">
        <v>58</v>
      </c>
      <c r="AC9" s="3">
        <v>197</v>
      </c>
      <c r="AD9" s="15">
        <v>0.40714285714285725</v>
      </c>
      <c r="AE9" s="10">
        <v>990181</v>
      </c>
      <c r="AF9" s="119">
        <v>3362004</v>
      </c>
      <c r="AG9" s="15">
        <v>0.26883780332056184</v>
      </c>
      <c r="AH9" s="3">
        <v>113</v>
      </c>
      <c r="AI9" s="3">
        <v>317</v>
      </c>
      <c r="AJ9" s="15">
        <v>0.71351351351351355</v>
      </c>
      <c r="AK9" s="10">
        <v>8762.6637168141588</v>
      </c>
      <c r="AL9" s="15">
        <v>-0.40019063018536438</v>
      </c>
      <c r="AM9" s="10">
        <v>1115</v>
      </c>
      <c r="AN9" s="34">
        <v>5.2017937219730942E-2</v>
      </c>
      <c r="AP9" s="48">
        <v>4</v>
      </c>
      <c r="AQ9" s="9">
        <v>45447</v>
      </c>
      <c r="AR9" s="4">
        <v>191</v>
      </c>
      <c r="AS9" s="4">
        <v>584</v>
      </c>
      <c r="AT9" s="71">
        <v>0.6404494382022472</v>
      </c>
      <c r="AU9" s="4">
        <v>2916337</v>
      </c>
      <c r="AV9" s="4">
        <v>10154888</v>
      </c>
      <c r="AW9" s="71">
        <v>0.45671744218539567</v>
      </c>
      <c r="AX9" s="4">
        <v>285</v>
      </c>
      <c r="AY9" s="4">
        <v>834</v>
      </c>
      <c r="AZ9" s="71">
        <v>0.75210084033613445</v>
      </c>
      <c r="BA9" s="4">
        <v>10232.761403508772</v>
      </c>
      <c r="BB9" s="71">
        <v>-0.21476325713841871</v>
      </c>
    </row>
    <row r="10" spans="1:54" x14ac:dyDescent="0.3">
      <c r="A10" s="9">
        <v>45448</v>
      </c>
      <c r="B10" s="4">
        <v>82</v>
      </c>
      <c r="C10" s="4">
        <v>303</v>
      </c>
      <c r="D10" s="120">
        <v>0.84756097560975618</v>
      </c>
      <c r="E10" s="65">
        <v>2233949</v>
      </c>
      <c r="F10" s="4">
        <v>6507993</v>
      </c>
      <c r="G10" s="120">
        <v>1.3998803008630065</v>
      </c>
      <c r="H10" s="4">
        <v>116</v>
      </c>
      <c r="I10" s="4">
        <v>417</v>
      </c>
      <c r="J10" s="120">
        <v>0.95774647887323949</v>
      </c>
      <c r="K10" s="65">
        <v>19258.181034482757</v>
      </c>
      <c r="L10" s="121">
        <v>0.17082966737531602</v>
      </c>
      <c r="M10" s="65">
        <v>1814</v>
      </c>
      <c r="N10" s="63">
        <v>4.5203969128996692E-2</v>
      </c>
      <c r="O10" s="3">
        <v>65</v>
      </c>
      <c r="P10" s="3">
        <v>231</v>
      </c>
      <c r="Q10" s="15">
        <v>0.94117647058823528</v>
      </c>
      <c r="R10" s="10">
        <v>1100709</v>
      </c>
      <c r="S10" s="119">
        <v>3619549</v>
      </c>
      <c r="T10" s="15">
        <v>0.25482935487841019</v>
      </c>
      <c r="U10" s="3">
        <v>82</v>
      </c>
      <c r="V10" s="3">
        <v>298</v>
      </c>
      <c r="W10" s="15">
        <v>0.86250000000000004</v>
      </c>
      <c r="X10" s="10">
        <v>13423.280487804877</v>
      </c>
      <c r="Y10" s="15">
        <v>-5.067478880608367E-2</v>
      </c>
      <c r="Z10" s="10">
        <v>1005</v>
      </c>
      <c r="AA10" s="34">
        <v>6.4676616915422883E-2</v>
      </c>
      <c r="AB10" s="3">
        <v>91</v>
      </c>
      <c r="AC10" s="3">
        <v>288</v>
      </c>
      <c r="AD10" s="15">
        <v>0.41871921182266014</v>
      </c>
      <c r="AE10" s="10">
        <v>2483174</v>
      </c>
      <c r="AF10" s="119">
        <v>5845178</v>
      </c>
      <c r="AG10" s="15">
        <v>0.40252014036771544</v>
      </c>
      <c r="AH10" s="3">
        <v>148</v>
      </c>
      <c r="AI10" s="3">
        <v>465</v>
      </c>
      <c r="AJ10" s="15">
        <v>0.48089171974522293</v>
      </c>
      <c r="AK10" s="10">
        <v>16778.202702702703</v>
      </c>
      <c r="AL10" s="15">
        <v>0.42585979187013612</v>
      </c>
      <c r="AM10" s="10">
        <v>1223</v>
      </c>
      <c r="AN10" s="34">
        <v>7.4407195421095668E-2</v>
      </c>
      <c r="AP10" s="48">
        <v>5</v>
      </c>
      <c r="AQ10" s="9">
        <v>45448</v>
      </c>
      <c r="AR10" s="4">
        <v>238</v>
      </c>
      <c r="AS10" s="4">
        <v>822</v>
      </c>
      <c r="AT10" s="71">
        <v>0.69135802469135799</v>
      </c>
      <c r="AU10" s="4">
        <v>5817832</v>
      </c>
      <c r="AV10" s="4">
        <v>15972720</v>
      </c>
      <c r="AW10" s="71">
        <v>0.63589230922542472</v>
      </c>
      <c r="AX10" s="4">
        <v>346</v>
      </c>
      <c r="AY10" s="4">
        <v>1180</v>
      </c>
      <c r="AZ10" s="71">
        <v>0.71761280931586602</v>
      </c>
      <c r="BA10" s="4">
        <v>16814.543352601155</v>
      </c>
      <c r="BB10" s="71">
        <v>0.27034303303080187</v>
      </c>
    </row>
    <row r="11" spans="1:54" x14ac:dyDescent="0.3">
      <c r="A11" s="9">
        <v>45449</v>
      </c>
      <c r="B11" s="4">
        <v>67</v>
      </c>
      <c r="C11" s="4">
        <v>370</v>
      </c>
      <c r="D11" s="120">
        <v>0.89743589743589736</v>
      </c>
      <c r="E11" s="65">
        <v>1126414</v>
      </c>
      <c r="F11" s="4">
        <v>7634407</v>
      </c>
      <c r="G11" s="120">
        <v>1.2030892394033565</v>
      </c>
      <c r="H11" s="4">
        <v>91</v>
      </c>
      <c r="I11" s="4">
        <v>508</v>
      </c>
      <c r="J11" s="120">
        <v>0.984375</v>
      </c>
      <c r="K11" s="65">
        <v>12378.175824175823</v>
      </c>
      <c r="L11" s="121">
        <v>-0.29363313456900886</v>
      </c>
      <c r="M11" s="65">
        <v>1854</v>
      </c>
      <c r="N11" s="63">
        <v>3.6138079827400214E-2</v>
      </c>
      <c r="O11" s="3">
        <v>41</v>
      </c>
      <c r="P11" s="3">
        <v>272</v>
      </c>
      <c r="Q11" s="15">
        <v>0.98540145985401462</v>
      </c>
      <c r="R11" s="10">
        <v>837332</v>
      </c>
      <c r="S11" s="119">
        <v>4456881</v>
      </c>
      <c r="T11" s="15">
        <v>0.40009694445892996</v>
      </c>
      <c r="U11" s="3">
        <v>58</v>
      </c>
      <c r="V11" s="3">
        <v>356</v>
      </c>
      <c r="W11" s="15">
        <v>0.96685082872928185</v>
      </c>
      <c r="X11" s="10">
        <v>14436.758620689656</v>
      </c>
      <c r="Y11" s="15">
        <v>1.4730114483945123E-2</v>
      </c>
      <c r="Z11" s="10">
        <v>934</v>
      </c>
      <c r="AA11" s="34">
        <v>4.3897216274089934E-2</v>
      </c>
      <c r="AB11" s="3">
        <v>47</v>
      </c>
      <c r="AC11" s="3">
        <v>335</v>
      </c>
      <c r="AD11" s="15">
        <v>0.28846153846153855</v>
      </c>
      <c r="AE11" s="10">
        <v>666750</v>
      </c>
      <c r="AF11" s="119">
        <v>6511928</v>
      </c>
      <c r="AG11" s="15">
        <v>0.1962968031957939</v>
      </c>
      <c r="AH11" s="3">
        <v>62</v>
      </c>
      <c r="AI11" s="3">
        <v>527</v>
      </c>
      <c r="AJ11" s="15">
        <v>0.28223844282238453</v>
      </c>
      <c r="AK11" s="10">
        <v>10754.032258064517</v>
      </c>
      <c r="AL11" s="15">
        <v>-0.18235030410238595</v>
      </c>
      <c r="AM11" s="10">
        <v>1022</v>
      </c>
      <c r="AN11" s="34">
        <v>4.5988258317025438E-2</v>
      </c>
      <c r="AP11" s="48">
        <v>6</v>
      </c>
      <c r="AQ11" s="9">
        <v>45449</v>
      </c>
      <c r="AR11" s="4">
        <v>155</v>
      </c>
      <c r="AS11" s="4">
        <v>977</v>
      </c>
      <c r="AT11" s="71">
        <v>0.65033783783783794</v>
      </c>
      <c r="AU11" s="4">
        <v>2630496</v>
      </c>
      <c r="AV11" s="4">
        <v>18603216</v>
      </c>
      <c r="AW11" s="71">
        <v>0.53847431233403276</v>
      </c>
      <c r="AX11" s="4">
        <v>211</v>
      </c>
      <c r="AY11" s="4">
        <v>1391</v>
      </c>
      <c r="AZ11" s="71">
        <v>0.64033018867924518</v>
      </c>
      <c r="BA11" s="4">
        <v>12466.805687203792</v>
      </c>
      <c r="BB11" s="71">
        <v>-0.13784600399222757</v>
      </c>
    </row>
    <row r="12" spans="1:54" x14ac:dyDescent="0.3">
      <c r="A12" s="9">
        <v>45450</v>
      </c>
      <c r="B12" s="4">
        <v>40</v>
      </c>
      <c r="C12" s="4">
        <v>410</v>
      </c>
      <c r="D12" s="120">
        <v>0.64658634538152615</v>
      </c>
      <c r="E12" s="65">
        <v>778167</v>
      </c>
      <c r="F12" s="4">
        <v>8412574</v>
      </c>
      <c r="G12" s="120">
        <v>0.92434887812305067</v>
      </c>
      <c r="H12" s="4">
        <v>52</v>
      </c>
      <c r="I12" s="4">
        <v>560</v>
      </c>
      <c r="J12" s="120">
        <v>0.72839506172839497</v>
      </c>
      <c r="K12" s="65">
        <v>14964.75</v>
      </c>
      <c r="L12" s="121">
        <v>0.12277563972424987</v>
      </c>
      <c r="M12" s="65">
        <v>1904</v>
      </c>
      <c r="N12" s="63">
        <v>2.100840336134454E-2</v>
      </c>
      <c r="O12" s="3">
        <v>35</v>
      </c>
      <c r="P12" s="3">
        <v>307</v>
      </c>
      <c r="Q12" s="15">
        <v>0.84939759036144569</v>
      </c>
      <c r="R12" s="10">
        <v>1107150</v>
      </c>
      <c r="S12" s="119">
        <v>5564031</v>
      </c>
      <c r="T12" s="15">
        <v>0.60201056388211871</v>
      </c>
      <c r="U12" s="3">
        <v>59</v>
      </c>
      <c r="V12" s="3">
        <v>415</v>
      </c>
      <c r="W12" s="15">
        <v>0.86098654708520184</v>
      </c>
      <c r="X12" s="10">
        <v>18765.254237288136</v>
      </c>
      <c r="Y12" s="15">
        <v>1.7187671072931421</v>
      </c>
      <c r="Z12" s="10">
        <v>820</v>
      </c>
      <c r="AA12" s="34">
        <v>4.2682926829268296E-2</v>
      </c>
      <c r="AB12" s="3">
        <v>38</v>
      </c>
      <c r="AC12" s="3">
        <v>373</v>
      </c>
      <c r="AD12" s="15">
        <v>0.13719512195121952</v>
      </c>
      <c r="AE12" s="10">
        <v>828831</v>
      </c>
      <c r="AF12" s="119">
        <v>7340759</v>
      </c>
      <c r="AG12" s="15">
        <v>3.0871551097645389E-2</v>
      </c>
      <c r="AH12" s="3">
        <v>66</v>
      </c>
      <c r="AI12" s="3">
        <v>593</v>
      </c>
      <c r="AJ12" s="15">
        <v>0.1001855287569573</v>
      </c>
      <c r="AK12" s="10">
        <v>12558.045454545454</v>
      </c>
      <c r="AL12" s="15">
        <v>-4.1782024547058705E-2</v>
      </c>
      <c r="AM12" s="10">
        <v>914</v>
      </c>
      <c r="AN12" s="34">
        <v>4.1575492341356671E-2</v>
      </c>
      <c r="AP12" s="48">
        <v>7</v>
      </c>
      <c r="AQ12" s="9">
        <v>45450</v>
      </c>
      <c r="AR12" s="4">
        <v>113</v>
      </c>
      <c r="AS12" s="4">
        <v>1090</v>
      </c>
      <c r="AT12" s="71">
        <v>0.46702557200538353</v>
      </c>
      <c r="AU12" s="4">
        <v>2714148</v>
      </c>
      <c r="AV12" s="4">
        <v>21317364</v>
      </c>
      <c r="AW12" s="71">
        <v>0.42441219193695034</v>
      </c>
      <c r="AX12" s="4">
        <v>177</v>
      </c>
      <c r="AY12" s="4">
        <v>1568</v>
      </c>
      <c r="AZ12" s="71">
        <v>0.44383057090239419</v>
      </c>
      <c r="BA12" s="4">
        <v>15334.169491525423</v>
      </c>
      <c r="BB12" s="71">
        <v>0.26996045183781625</v>
      </c>
    </row>
    <row r="13" spans="1:54" x14ac:dyDescent="0.3">
      <c r="A13" s="9">
        <v>45451</v>
      </c>
      <c r="B13" s="4">
        <v>28</v>
      </c>
      <c r="C13" s="4">
        <v>438</v>
      </c>
      <c r="D13" s="120">
        <v>0.54770318021201403</v>
      </c>
      <c r="E13" s="65">
        <v>517913</v>
      </c>
      <c r="F13" s="4">
        <v>8930487</v>
      </c>
      <c r="G13" s="120">
        <v>0.65497474401642508</v>
      </c>
      <c r="H13" s="4">
        <v>44</v>
      </c>
      <c r="I13" s="4">
        <v>604</v>
      </c>
      <c r="J13" s="120">
        <v>0.47677261613691924</v>
      </c>
      <c r="K13" s="65">
        <v>11770.75</v>
      </c>
      <c r="L13" s="121">
        <v>-2.3412640312347466E-2</v>
      </c>
      <c r="M13" s="65">
        <v>1835</v>
      </c>
      <c r="N13" s="63">
        <v>1.5258855585831062E-2</v>
      </c>
      <c r="O13" s="3">
        <v>14</v>
      </c>
      <c r="P13" s="3">
        <v>321</v>
      </c>
      <c r="Q13" s="15">
        <v>0.65463917525773185</v>
      </c>
      <c r="R13" s="10">
        <v>181804</v>
      </c>
      <c r="S13" s="119">
        <v>5745835</v>
      </c>
      <c r="T13" s="15">
        <v>0.41467383396235524</v>
      </c>
      <c r="U13" s="3">
        <v>17</v>
      </c>
      <c r="V13" s="3">
        <v>432</v>
      </c>
      <c r="W13" s="15">
        <v>0.57090909090909081</v>
      </c>
      <c r="X13" s="10">
        <v>10694.35294117647</v>
      </c>
      <c r="Y13" s="15">
        <v>-5.4951290116653118E-2</v>
      </c>
      <c r="Z13" s="10">
        <v>769</v>
      </c>
      <c r="AA13" s="34">
        <v>1.8205461638491547E-2</v>
      </c>
      <c r="AB13" s="3">
        <v>36</v>
      </c>
      <c r="AC13" s="3">
        <v>409</v>
      </c>
      <c r="AD13" s="15">
        <v>5.4123711340206215E-2</v>
      </c>
      <c r="AE13" s="10">
        <v>582787</v>
      </c>
      <c r="AF13" s="119">
        <v>7923546</v>
      </c>
      <c r="AG13" s="15">
        <v>-9.0542048025207378E-2</v>
      </c>
      <c r="AH13" s="3">
        <v>43</v>
      </c>
      <c r="AI13" s="3">
        <v>636</v>
      </c>
      <c r="AJ13" s="15">
        <v>-2.003081664098616E-2</v>
      </c>
      <c r="AK13" s="10">
        <v>13553.186046511628</v>
      </c>
      <c r="AL13" s="15">
        <v>-6.3217210183191042E-2</v>
      </c>
      <c r="AM13" s="10">
        <v>865</v>
      </c>
      <c r="AN13" s="34">
        <v>4.161849710982659E-2</v>
      </c>
      <c r="AP13" s="48">
        <v>8</v>
      </c>
      <c r="AQ13" s="9">
        <v>45451</v>
      </c>
      <c r="AR13" s="4">
        <v>78</v>
      </c>
      <c r="AS13" s="4">
        <v>1168</v>
      </c>
      <c r="AT13" s="71">
        <v>0.35028901734104045</v>
      </c>
      <c r="AU13" s="4">
        <v>1282504</v>
      </c>
      <c r="AV13" s="4">
        <v>22599868</v>
      </c>
      <c r="AW13" s="71">
        <v>0.24379251724547668</v>
      </c>
      <c r="AX13" s="4">
        <v>104</v>
      </c>
      <c r="AY13" s="4">
        <v>1672</v>
      </c>
      <c r="AZ13" s="71">
        <v>0.25431357839459867</v>
      </c>
      <c r="BA13" s="4">
        <v>12331.76923076923</v>
      </c>
      <c r="BB13" s="71">
        <v>-4.9448570715266538E-2</v>
      </c>
    </row>
    <row r="14" spans="1:54" x14ac:dyDescent="0.3">
      <c r="A14" s="9">
        <v>45452</v>
      </c>
      <c r="B14" s="4">
        <v>42</v>
      </c>
      <c r="C14" s="4">
        <v>480</v>
      </c>
      <c r="D14" s="120">
        <v>0.48606811145510842</v>
      </c>
      <c r="E14" s="65">
        <v>729075</v>
      </c>
      <c r="F14" s="4">
        <v>9659562</v>
      </c>
      <c r="G14" s="120">
        <v>0.50158022835935911</v>
      </c>
      <c r="H14" s="4">
        <v>59</v>
      </c>
      <c r="I14" s="4">
        <v>663</v>
      </c>
      <c r="J14" s="120">
        <v>0.44444444444444442</v>
      </c>
      <c r="K14" s="65">
        <v>12357.203389830509</v>
      </c>
      <c r="L14" s="121">
        <v>-0.40406085598203156</v>
      </c>
      <c r="M14" s="65">
        <v>1979</v>
      </c>
      <c r="N14" s="63">
        <v>2.1222839818089943E-2</v>
      </c>
      <c r="O14" s="3">
        <v>33</v>
      </c>
      <c r="P14" s="3">
        <v>354</v>
      </c>
      <c r="Q14" s="15">
        <v>0.64651162790697669</v>
      </c>
      <c r="R14" s="10">
        <v>494384</v>
      </c>
      <c r="S14" s="119">
        <v>6240219</v>
      </c>
      <c r="T14" s="15">
        <v>0.38047466751969927</v>
      </c>
      <c r="U14" s="3">
        <v>35</v>
      </c>
      <c r="V14" s="3">
        <v>467</v>
      </c>
      <c r="W14" s="15">
        <v>0.53618421052631571</v>
      </c>
      <c r="X14" s="10">
        <v>14125.257142857143</v>
      </c>
      <c r="Y14" s="15">
        <v>-0.10706042746343913</v>
      </c>
      <c r="Z14" s="10">
        <v>872</v>
      </c>
      <c r="AA14" s="34">
        <v>3.7844036697247709E-2</v>
      </c>
      <c r="AB14" s="3">
        <v>46</v>
      </c>
      <c r="AC14" s="3">
        <v>455</v>
      </c>
      <c r="AD14" s="15">
        <v>8.591885441527447E-2</v>
      </c>
      <c r="AE14" s="10">
        <v>667173</v>
      </c>
      <c r="AF14" s="119">
        <v>8590719</v>
      </c>
      <c r="AG14" s="15">
        <v>-7.936002551427479E-2</v>
      </c>
      <c r="AH14" s="3">
        <v>57</v>
      </c>
      <c r="AI14" s="3">
        <v>693</v>
      </c>
      <c r="AJ14" s="15">
        <v>-2.2566995768688258E-2</v>
      </c>
      <c r="AK14" s="10">
        <v>11704.78947368421</v>
      </c>
      <c r="AL14" s="15">
        <v>0.13480080990500753</v>
      </c>
      <c r="AM14" s="10">
        <v>1009</v>
      </c>
      <c r="AN14" s="34">
        <v>4.5589692765113973E-2</v>
      </c>
      <c r="AP14" s="48">
        <v>9</v>
      </c>
      <c r="AQ14" s="9">
        <v>45452</v>
      </c>
      <c r="AR14" s="4">
        <v>121</v>
      </c>
      <c r="AS14" s="4">
        <v>1289</v>
      </c>
      <c r="AT14" s="71">
        <v>0.34691745036572619</v>
      </c>
      <c r="AU14" s="4">
        <v>1890632</v>
      </c>
      <c r="AV14" s="4">
        <v>24490500</v>
      </c>
      <c r="AW14" s="71">
        <v>0.20734919005482055</v>
      </c>
      <c r="AX14" s="4">
        <v>151</v>
      </c>
      <c r="AY14" s="4">
        <v>1823</v>
      </c>
      <c r="AZ14" s="71">
        <v>0.23845108695652173</v>
      </c>
      <c r="BA14" s="4">
        <v>12520.741721854305</v>
      </c>
      <c r="BB14" s="71">
        <v>-0.17688798807708095</v>
      </c>
    </row>
    <row r="15" spans="1:54" x14ac:dyDescent="0.3">
      <c r="A15" s="9">
        <v>45453</v>
      </c>
      <c r="B15" s="4">
        <v>53</v>
      </c>
      <c r="C15" s="4">
        <v>533</v>
      </c>
      <c r="D15" s="120">
        <v>0.57227138643067854</v>
      </c>
      <c r="E15" s="60">
        <v>728537</v>
      </c>
      <c r="F15" s="4">
        <v>10388099</v>
      </c>
      <c r="G15" s="120">
        <v>0.51807075913482481</v>
      </c>
      <c r="H15" s="4">
        <v>85</v>
      </c>
      <c r="I15" s="4">
        <v>748</v>
      </c>
      <c r="J15" s="120">
        <v>0.56485355648535562</v>
      </c>
      <c r="K15" s="60">
        <v>8571.0235294117647</v>
      </c>
      <c r="L15" s="122">
        <v>-0.60283528751841686</v>
      </c>
      <c r="M15" s="60">
        <v>2190</v>
      </c>
      <c r="N15" s="33">
        <v>2.4200913242009132E-2</v>
      </c>
      <c r="O15" s="3">
        <v>40</v>
      </c>
      <c r="P15" s="3">
        <v>394</v>
      </c>
      <c r="Q15" s="15">
        <v>0.7828054298642535</v>
      </c>
      <c r="R15" s="10">
        <v>633532</v>
      </c>
      <c r="S15" s="119">
        <v>6873751</v>
      </c>
      <c r="T15" s="15">
        <v>0.48546358342928464</v>
      </c>
      <c r="U15" s="3">
        <v>53</v>
      </c>
      <c r="V15" s="3">
        <v>520</v>
      </c>
      <c r="W15" s="15">
        <v>0.66666666666666674</v>
      </c>
      <c r="X15" s="10">
        <v>11953.433962264151</v>
      </c>
      <c r="Y15" s="15">
        <v>-0.10629366362825388</v>
      </c>
      <c r="Z15" s="10">
        <v>1074</v>
      </c>
      <c r="AA15" s="34">
        <v>3.7243947858473E-2</v>
      </c>
      <c r="AB15" s="3">
        <v>59</v>
      </c>
      <c r="AC15" s="3">
        <v>514</v>
      </c>
      <c r="AD15" s="15">
        <v>0.14476614699331858</v>
      </c>
      <c r="AE15" s="10">
        <v>1096754</v>
      </c>
      <c r="AF15" s="119">
        <v>9687473</v>
      </c>
      <c r="AG15" s="15">
        <v>-2.2145352959321962E-2</v>
      </c>
      <c r="AH15" s="3">
        <v>105</v>
      </c>
      <c r="AI15" s="3">
        <v>798</v>
      </c>
      <c r="AJ15" s="15">
        <v>6.8273092369477872E-2</v>
      </c>
      <c r="AK15" s="10">
        <v>10445.27619047619</v>
      </c>
      <c r="AL15" s="15">
        <v>-0.31044341074343673</v>
      </c>
      <c r="AM15" s="10">
        <v>1053</v>
      </c>
      <c r="AN15" s="34">
        <v>5.6030389363722698E-2</v>
      </c>
      <c r="AP15" s="48">
        <v>10</v>
      </c>
      <c r="AQ15" s="9">
        <v>45453</v>
      </c>
      <c r="AR15" s="4">
        <v>152</v>
      </c>
      <c r="AS15" s="4">
        <v>1441</v>
      </c>
      <c r="AT15" s="15">
        <v>0.42814667988107047</v>
      </c>
      <c r="AU15" s="4">
        <v>2458823</v>
      </c>
      <c r="AV15" s="4">
        <v>26949323</v>
      </c>
      <c r="AW15" s="15">
        <v>0.26065911721051549</v>
      </c>
      <c r="AX15" s="4">
        <v>243</v>
      </c>
      <c r="AY15" s="4">
        <v>2066</v>
      </c>
      <c r="AZ15" s="15">
        <v>0.34417696811971377</v>
      </c>
      <c r="BA15" s="4">
        <v>10118.61316872428</v>
      </c>
      <c r="BB15" s="15">
        <v>-0.39805879298083358</v>
      </c>
    </row>
    <row r="16" spans="1:54" x14ac:dyDescent="0.3">
      <c r="A16" s="9">
        <v>45454</v>
      </c>
      <c r="B16" s="4">
        <v>55</v>
      </c>
      <c r="C16" s="4">
        <v>588</v>
      </c>
      <c r="D16" s="120">
        <v>0.55555555555555558</v>
      </c>
      <c r="E16" s="60">
        <v>1049489</v>
      </c>
      <c r="F16" s="4">
        <v>11437588</v>
      </c>
      <c r="G16" s="120">
        <v>0.52551067702543253</v>
      </c>
      <c r="H16" s="4">
        <v>75</v>
      </c>
      <c r="I16" s="4">
        <v>823</v>
      </c>
      <c r="J16" s="120">
        <v>0.58574181117533719</v>
      </c>
      <c r="K16" s="60">
        <v>13993.186666666666</v>
      </c>
      <c r="L16" s="122">
        <v>-0.12353662722188785</v>
      </c>
      <c r="M16" s="60">
        <v>1712</v>
      </c>
      <c r="N16" s="33">
        <v>3.2126168224299062E-2</v>
      </c>
      <c r="O16" s="4">
        <v>27</v>
      </c>
      <c r="P16" s="3">
        <v>421</v>
      </c>
      <c r="Q16" s="15">
        <v>0.75416666666666665</v>
      </c>
      <c r="R16" s="4">
        <v>456268</v>
      </c>
      <c r="S16" s="119">
        <v>7330019</v>
      </c>
      <c r="T16" s="15">
        <v>0.49968645790730659</v>
      </c>
      <c r="U16" s="4">
        <v>39</v>
      </c>
      <c r="V16" s="3">
        <v>559</v>
      </c>
      <c r="W16" s="15">
        <v>0.63929618768328456</v>
      </c>
      <c r="X16" s="10">
        <v>11699.179487179486</v>
      </c>
      <c r="Y16" s="15">
        <v>0.30311919836303658</v>
      </c>
      <c r="Z16" s="4">
        <v>790</v>
      </c>
      <c r="AA16" s="34">
        <v>3.4177215189873419E-2</v>
      </c>
      <c r="AB16" s="4">
        <v>56</v>
      </c>
      <c r="AC16" s="3">
        <v>570</v>
      </c>
      <c r="AD16" s="15">
        <v>0.11984282907662092</v>
      </c>
      <c r="AE16" s="4">
        <v>920019</v>
      </c>
      <c r="AF16" s="119">
        <v>10607492</v>
      </c>
      <c r="AG16" s="15">
        <v>-4.2320483369633233E-2</v>
      </c>
      <c r="AH16" s="4">
        <v>123</v>
      </c>
      <c r="AI16" s="3">
        <v>921</v>
      </c>
      <c r="AJ16" s="15">
        <v>0.1123188405797102</v>
      </c>
      <c r="AK16" s="10">
        <v>7479.8292682926831</v>
      </c>
      <c r="AL16" s="15">
        <v>-0.48189111261377204</v>
      </c>
      <c r="AM16" s="4">
        <v>1071</v>
      </c>
      <c r="AN16" s="34">
        <v>5.2287581699346407E-2</v>
      </c>
      <c r="AP16" s="48">
        <v>11</v>
      </c>
      <c r="AQ16" s="9">
        <v>45454</v>
      </c>
      <c r="AR16" s="4">
        <v>138</v>
      </c>
      <c r="AS16" s="4">
        <v>1579</v>
      </c>
      <c r="AT16" s="15">
        <v>0.40106477373558125</v>
      </c>
      <c r="AU16" s="4">
        <v>2425776</v>
      </c>
      <c r="AV16" s="4">
        <v>29375099</v>
      </c>
      <c r="AW16" s="15">
        <v>0.2520558794811516</v>
      </c>
      <c r="AX16" s="4">
        <v>237</v>
      </c>
      <c r="AY16" s="4">
        <v>2303</v>
      </c>
      <c r="AZ16" s="15">
        <v>0.36433649289099534</v>
      </c>
      <c r="BA16" s="4">
        <v>10235.341772151898</v>
      </c>
      <c r="BB16" s="15">
        <v>-0.25849467304494711</v>
      </c>
    </row>
    <row r="17" spans="1:54" x14ac:dyDescent="0.3">
      <c r="A17" s="9">
        <v>45455</v>
      </c>
      <c r="B17" s="4">
        <v>28</v>
      </c>
      <c r="C17" s="4">
        <v>616</v>
      </c>
      <c r="D17" s="120">
        <v>0.45971563981042651</v>
      </c>
      <c r="E17" s="60">
        <v>483990</v>
      </c>
      <c r="F17" s="4">
        <v>11921578</v>
      </c>
      <c r="G17" s="120">
        <v>0.3537837391894747</v>
      </c>
      <c r="H17" s="4">
        <v>36</v>
      </c>
      <c r="I17" s="4">
        <v>859</v>
      </c>
      <c r="J17" s="120">
        <v>0.49912739965095976</v>
      </c>
      <c r="K17" s="60">
        <v>13444.166666666666</v>
      </c>
      <c r="L17" s="122">
        <v>-0.44520736376349757</v>
      </c>
      <c r="M17" s="60">
        <v>1546</v>
      </c>
      <c r="N17" s="33">
        <v>1.8111254851228976E-2</v>
      </c>
      <c r="O17" s="3">
        <v>32</v>
      </c>
      <c r="P17" s="3">
        <v>453</v>
      </c>
      <c r="Q17" s="15">
        <v>0.68401486988847582</v>
      </c>
      <c r="R17" s="10">
        <v>783554</v>
      </c>
      <c r="S17" s="119">
        <v>8113573</v>
      </c>
      <c r="T17" s="15">
        <v>0.45613821298712476</v>
      </c>
      <c r="U17" s="3">
        <v>44</v>
      </c>
      <c r="V17" s="3">
        <v>603</v>
      </c>
      <c r="W17" s="15">
        <v>0.52658227848101258</v>
      </c>
      <c r="X17" s="10">
        <v>17808.045454545456</v>
      </c>
      <c r="Y17" s="15">
        <v>0.40532510064674576</v>
      </c>
      <c r="Z17" s="10">
        <v>817</v>
      </c>
      <c r="AA17" s="34">
        <v>3.9167686658506728E-2</v>
      </c>
      <c r="AB17" s="3">
        <v>49</v>
      </c>
      <c r="AC17" s="3">
        <v>619</v>
      </c>
      <c r="AD17" s="15">
        <v>8.9788732394366244E-2</v>
      </c>
      <c r="AE17" s="10">
        <v>1392386</v>
      </c>
      <c r="AF17" s="119">
        <v>11999878</v>
      </c>
      <c r="AG17" s="15">
        <v>-0.11484475030475472</v>
      </c>
      <c r="AH17" s="3">
        <v>64</v>
      </c>
      <c r="AI17" s="3">
        <v>985</v>
      </c>
      <c r="AJ17" s="15">
        <v>-1.4014014014014031E-2</v>
      </c>
      <c r="AK17" s="10">
        <v>21756.03125</v>
      </c>
      <c r="AL17" s="15">
        <v>0.49977357701601477</v>
      </c>
      <c r="AM17" s="10">
        <v>1044</v>
      </c>
      <c r="AN17" s="34">
        <v>4.6934865900383142E-2</v>
      </c>
      <c r="AP17" s="48">
        <v>12</v>
      </c>
      <c r="AQ17" s="9">
        <v>45455</v>
      </c>
      <c r="AR17" s="4">
        <v>109</v>
      </c>
      <c r="AS17" s="4">
        <v>1688</v>
      </c>
      <c r="AT17" s="15">
        <v>0.34074662430500391</v>
      </c>
      <c r="AU17" s="4">
        <v>2659930</v>
      </c>
      <c r="AV17" s="4">
        <v>32035029</v>
      </c>
      <c r="AW17" s="15">
        <v>0.14677430596411956</v>
      </c>
      <c r="AX17" s="4">
        <v>144</v>
      </c>
      <c r="AY17" s="4">
        <v>2447</v>
      </c>
      <c r="AZ17" s="15">
        <v>0.24402643619725461</v>
      </c>
      <c r="BA17" s="4">
        <v>18471.736111111109</v>
      </c>
      <c r="BB17" s="15">
        <v>0.15205474636692218</v>
      </c>
    </row>
    <row r="18" spans="1:54" x14ac:dyDescent="0.3">
      <c r="A18" s="9">
        <v>45456</v>
      </c>
      <c r="B18" s="4">
        <v>43</v>
      </c>
      <c r="C18" s="4">
        <v>659</v>
      </c>
      <c r="D18" s="120">
        <v>0.37291666666666656</v>
      </c>
      <c r="E18" s="60">
        <v>977339</v>
      </c>
      <c r="F18" s="4">
        <v>12898917</v>
      </c>
      <c r="G18" s="120">
        <v>0.2914321202330139</v>
      </c>
      <c r="H18" s="4">
        <v>59</v>
      </c>
      <c r="I18" s="4">
        <v>918</v>
      </c>
      <c r="J18" s="120">
        <v>0.39939024390243905</v>
      </c>
      <c r="K18" s="60">
        <v>16565.067796610168</v>
      </c>
      <c r="L18" s="122">
        <v>0.16324278599324349</v>
      </c>
      <c r="M18" s="60">
        <v>1733</v>
      </c>
      <c r="N18" s="33">
        <v>2.4812463935372186E-2</v>
      </c>
      <c r="O18" s="3">
        <v>45</v>
      </c>
      <c r="P18" s="3">
        <v>498</v>
      </c>
      <c r="Q18" s="15">
        <v>0.66555183946488294</v>
      </c>
      <c r="R18" s="10">
        <v>563456</v>
      </c>
      <c r="S18" s="119">
        <v>8677029</v>
      </c>
      <c r="T18" s="15">
        <v>0.43308007467119958</v>
      </c>
      <c r="U18" s="3">
        <v>74</v>
      </c>
      <c r="V18" s="3">
        <v>677</v>
      </c>
      <c r="W18" s="15">
        <v>0.54566210045662111</v>
      </c>
      <c r="X18" s="10">
        <v>7614.27027027027</v>
      </c>
      <c r="Y18" s="15">
        <v>-0.32188773790079428</v>
      </c>
      <c r="Z18" s="10">
        <v>957</v>
      </c>
      <c r="AA18" s="34">
        <v>4.7021943573667714E-2</v>
      </c>
      <c r="AB18" s="3">
        <v>61</v>
      </c>
      <c r="AC18" s="3">
        <v>680</v>
      </c>
      <c r="AD18" s="15">
        <v>9.5008051529790638E-2</v>
      </c>
      <c r="AE18" s="10">
        <v>1072224</v>
      </c>
      <c r="AF18" s="119">
        <v>13072102</v>
      </c>
      <c r="AG18" s="15">
        <v>-0.12403904375187125</v>
      </c>
      <c r="AH18" s="3">
        <v>88</v>
      </c>
      <c r="AI18" s="3">
        <v>1073</v>
      </c>
      <c r="AJ18" s="15">
        <v>-1.9195612431444187E-2</v>
      </c>
      <c r="AK18" s="10">
        <v>12184.363636363636</v>
      </c>
      <c r="AL18" s="15">
        <v>-0.15284184472898932</v>
      </c>
      <c r="AM18" s="10">
        <v>1134</v>
      </c>
      <c r="AN18" s="34">
        <v>5.3791887125220456E-2</v>
      </c>
      <c r="AP18" s="48">
        <v>13</v>
      </c>
      <c r="AQ18" s="9">
        <v>45456</v>
      </c>
      <c r="AR18" s="4">
        <v>149</v>
      </c>
      <c r="AS18" s="4">
        <v>1837</v>
      </c>
      <c r="AT18" s="15">
        <v>0.31214285714285706</v>
      </c>
      <c r="AU18" s="4">
        <v>2613019</v>
      </c>
      <c r="AV18" s="4">
        <v>34648048</v>
      </c>
      <c r="AW18" s="15">
        <v>0.1189047459379613</v>
      </c>
      <c r="AX18" s="4">
        <v>221</v>
      </c>
      <c r="AY18" s="4">
        <v>2668</v>
      </c>
      <c r="AZ18" s="15">
        <v>0.21937842778793426</v>
      </c>
      <c r="BA18" s="4">
        <v>11823.615384615385</v>
      </c>
      <c r="BB18" s="15">
        <v>-0.137940692862346</v>
      </c>
    </row>
    <row r="19" spans="1:54" x14ac:dyDescent="0.3">
      <c r="A19" s="9">
        <v>45457</v>
      </c>
      <c r="B19" s="4">
        <v>50</v>
      </c>
      <c r="C19" s="4">
        <v>709</v>
      </c>
      <c r="D19" s="120">
        <v>0.3634615384615385</v>
      </c>
      <c r="E19" s="60">
        <v>1374868</v>
      </c>
      <c r="F19" s="4">
        <v>14273785</v>
      </c>
      <c r="G19" s="120">
        <v>0.30315201560227134</v>
      </c>
      <c r="H19" s="4">
        <v>76</v>
      </c>
      <c r="I19" s="4">
        <v>994</v>
      </c>
      <c r="J19" s="120">
        <v>0.38633193863319382</v>
      </c>
      <c r="K19" s="60">
        <v>18090.36842105263</v>
      </c>
      <c r="L19" s="122">
        <v>0.14329336636694845</v>
      </c>
      <c r="M19" s="60">
        <v>2324</v>
      </c>
      <c r="N19" s="33">
        <v>2.1514629948364887E-2</v>
      </c>
      <c r="O19" s="3">
        <v>24</v>
      </c>
      <c r="P19" s="3">
        <v>522</v>
      </c>
      <c r="Q19" s="15">
        <v>0.64668769716088326</v>
      </c>
      <c r="R19" s="10">
        <v>325791</v>
      </c>
      <c r="S19" s="119">
        <v>9002820</v>
      </c>
      <c r="T19" s="15">
        <v>0.3879560377757294</v>
      </c>
      <c r="U19" s="3">
        <v>29</v>
      </c>
      <c r="V19" s="3">
        <v>706</v>
      </c>
      <c r="W19" s="15">
        <v>0.52483801295896337</v>
      </c>
      <c r="X19" s="10">
        <v>11234.172413793103</v>
      </c>
      <c r="Y19" s="15">
        <v>-0.34923556837074454</v>
      </c>
      <c r="Z19" s="10">
        <v>911</v>
      </c>
      <c r="AA19" s="34">
        <v>2.6344676180021953E-2</v>
      </c>
      <c r="AB19" s="3">
        <v>47</v>
      </c>
      <c r="AC19" s="3">
        <v>727</v>
      </c>
      <c r="AD19" s="15">
        <v>6.4421669106881296E-2</v>
      </c>
      <c r="AE19" s="10">
        <v>889612</v>
      </c>
      <c r="AF19" s="119">
        <v>13961714</v>
      </c>
      <c r="AG19" s="15">
        <v>-0.15185167050736736</v>
      </c>
      <c r="AH19" s="3">
        <v>71</v>
      </c>
      <c r="AI19" s="3">
        <v>1144</v>
      </c>
      <c r="AJ19" s="15">
        <v>-4.2677824267782438E-2</v>
      </c>
      <c r="AK19" s="10">
        <v>12529.74647887324</v>
      </c>
      <c r="AL19" s="15">
        <v>-0.17730902365272416</v>
      </c>
      <c r="AM19" s="10">
        <v>1005</v>
      </c>
      <c r="AN19" s="34">
        <v>4.6766169154228855E-2</v>
      </c>
      <c r="AP19" s="48">
        <v>14</v>
      </c>
      <c r="AQ19" s="9">
        <v>45457</v>
      </c>
      <c r="AR19" s="4">
        <v>121</v>
      </c>
      <c r="AS19" s="4">
        <v>1958</v>
      </c>
      <c r="AT19" s="15">
        <v>0.28815789473684217</v>
      </c>
      <c r="AU19" s="4">
        <v>2590271</v>
      </c>
      <c r="AV19" s="4">
        <v>37238319</v>
      </c>
      <c r="AW19" s="15">
        <v>9.8440816174828694E-2</v>
      </c>
      <c r="AX19" s="4">
        <v>176</v>
      </c>
      <c r="AY19" s="4">
        <v>2844</v>
      </c>
      <c r="AZ19" s="15">
        <v>0.19747368421052625</v>
      </c>
      <c r="BA19" s="4">
        <v>14717.448863636364</v>
      </c>
      <c r="BB19" s="15">
        <v>-6.2305325735912076E-2</v>
      </c>
    </row>
    <row r="20" spans="1:54" x14ac:dyDescent="0.3">
      <c r="A20" s="9">
        <v>45458</v>
      </c>
      <c r="B20" s="4">
        <v>19</v>
      </c>
      <c r="C20" s="4">
        <v>728</v>
      </c>
      <c r="D20" s="120">
        <v>0.28621908127208484</v>
      </c>
      <c r="E20" s="60">
        <v>502643</v>
      </c>
      <c r="F20" s="4">
        <v>14776428</v>
      </c>
      <c r="G20" s="120">
        <v>0.24970350425285237</v>
      </c>
      <c r="H20" s="4">
        <v>25</v>
      </c>
      <c r="I20" s="4">
        <v>1019</v>
      </c>
      <c r="J20" s="120">
        <v>0.28015075376884413</v>
      </c>
      <c r="K20" s="60">
        <v>20105.72</v>
      </c>
      <c r="L20" s="122">
        <v>0.82428690548657935</v>
      </c>
      <c r="M20" s="60">
        <v>1096</v>
      </c>
      <c r="N20" s="33">
        <v>1.7335766423357664E-2</v>
      </c>
      <c r="O20" s="4">
        <v>12</v>
      </c>
      <c r="P20" s="3">
        <v>534</v>
      </c>
      <c r="Q20" s="15">
        <v>0.53008595988538687</v>
      </c>
      <c r="R20" s="4">
        <v>216295</v>
      </c>
      <c r="S20" s="119">
        <v>9219115</v>
      </c>
      <c r="T20" s="15">
        <v>0.28958493060681634</v>
      </c>
      <c r="U20" s="4">
        <v>32</v>
      </c>
      <c r="V20" s="3">
        <v>738</v>
      </c>
      <c r="W20" s="15">
        <v>0.47011952191235062</v>
      </c>
      <c r="X20" s="10">
        <v>6759.21875</v>
      </c>
      <c r="Y20" s="15">
        <v>-0.6021072290547822</v>
      </c>
      <c r="Z20" s="4">
        <v>566</v>
      </c>
      <c r="AA20" s="34">
        <v>2.1201413427561839E-2</v>
      </c>
      <c r="AB20" s="4">
        <v>31</v>
      </c>
      <c r="AC20" s="3">
        <v>758</v>
      </c>
      <c r="AD20" s="15">
        <v>3.9780521262002821E-2</v>
      </c>
      <c r="AE20" s="4">
        <v>429343</v>
      </c>
      <c r="AF20" s="119">
        <v>14391057</v>
      </c>
      <c r="AG20" s="15">
        <v>-0.19119994631625659</v>
      </c>
      <c r="AH20" s="4">
        <v>47</v>
      </c>
      <c r="AI20" s="3">
        <v>1191</v>
      </c>
      <c r="AJ20" s="15">
        <v>-6.7345340642130047E-2</v>
      </c>
      <c r="AK20" s="10">
        <v>9134.9574468085102</v>
      </c>
      <c r="AL20" s="15">
        <v>-0.43750684420676145</v>
      </c>
      <c r="AM20" s="4">
        <v>905</v>
      </c>
      <c r="AN20" s="34">
        <v>3.4254143646408837E-2</v>
      </c>
      <c r="AP20" s="48">
        <v>15</v>
      </c>
      <c r="AQ20" s="9">
        <v>45458</v>
      </c>
      <c r="AR20" s="4">
        <v>62</v>
      </c>
      <c r="AS20" s="4">
        <v>2020</v>
      </c>
      <c r="AT20" s="15">
        <v>0.22871046228710457</v>
      </c>
      <c r="AU20" s="4">
        <v>1148281</v>
      </c>
      <c r="AV20" s="4">
        <v>38386600</v>
      </c>
      <c r="AW20" s="15">
        <v>4.4080358714575718E-2</v>
      </c>
      <c r="AX20" s="4">
        <v>104</v>
      </c>
      <c r="AY20" s="4">
        <v>2948</v>
      </c>
      <c r="AZ20" s="15">
        <v>0.14485436893203874</v>
      </c>
      <c r="BA20" s="4">
        <v>11041.163461538461</v>
      </c>
      <c r="BB20" s="15">
        <v>-0.2292042539016752</v>
      </c>
    </row>
    <row r="21" spans="1:54" x14ac:dyDescent="0.3">
      <c r="A21" s="9">
        <v>45459</v>
      </c>
      <c r="B21" s="4">
        <v>30</v>
      </c>
      <c r="C21" s="4">
        <v>758</v>
      </c>
      <c r="D21" s="120">
        <v>0.28040540540540548</v>
      </c>
      <c r="E21" s="60">
        <v>437026</v>
      </c>
      <c r="F21" s="4">
        <v>15213454</v>
      </c>
      <c r="G21" s="120">
        <v>0.20482307653989706</v>
      </c>
      <c r="H21" s="4">
        <v>35</v>
      </c>
      <c r="I21" s="4">
        <v>1054</v>
      </c>
      <c r="J21" s="120">
        <v>0.26530612244897966</v>
      </c>
      <c r="K21" s="60">
        <v>12486.457142857143</v>
      </c>
      <c r="L21" s="122">
        <v>-0.42478782553635008</v>
      </c>
      <c r="M21" s="60">
        <v>1215</v>
      </c>
      <c r="N21" s="33">
        <v>2.4691358024691357E-2</v>
      </c>
      <c r="O21" s="4">
        <v>29</v>
      </c>
      <c r="P21" s="3">
        <v>563</v>
      </c>
      <c r="Q21" s="15">
        <v>0.53405994550408709</v>
      </c>
      <c r="R21" s="4">
        <v>354517</v>
      </c>
      <c r="S21" s="119">
        <v>9573632</v>
      </c>
      <c r="T21" s="15">
        <v>0.23436111749689692</v>
      </c>
      <c r="U21" s="4">
        <v>37</v>
      </c>
      <c r="V21" s="3">
        <v>775</v>
      </c>
      <c r="W21" s="15">
        <v>0.46502835538752363</v>
      </c>
      <c r="X21" s="10">
        <v>9581.54054054054</v>
      </c>
      <c r="Y21" s="15">
        <v>-0.57383105792930522</v>
      </c>
      <c r="Z21" s="4">
        <v>749</v>
      </c>
      <c r="AA21" s="34">
        <v>3.8718291054739652E-2</v>
      </c>
      <c r="AB21" s="4">
        <v>29</v>
      </c>
      <c r="AC21" s="3">
        <v>787</v>
      </c>
      <c r="AD21" s="15">
        <v>2.8758169934640421E-2</v>
      </c>
      <c r="AE21" s="4">
        <v>390061</v>
      </c>
      <c r="AF21" s="119">
        <v>14781118</v>
      </c>
      <c r="AG21" s="15">
        <v>-0.19382802587234516</v>
      </c>
      <c r="AH21" s="4">
        <v>36</v>
      </c>
      <c r="AI21" s="3">
        <v>1227</v>
      </c>
      <c r="AJ21" s="15">
        <v>-7.1860816944024242E-2</v>
      </c>
      <c r="AK21" s="10">
        <v>10835.027777777777</v>
      </c>
      <c r="AL21" s="15">
        <v>-0.10016046935672007</v>
      </c>
      <c r="AM21" s="4">
        <v>971</v>
      </c>
      <c r="AN21" s="34">
        <v>2.9866117404737384E-2</v>
      </c>
      <c r="AP21" s="48">
        <v>16</v>
      </c>
      <c r="AQ21" s="9">
        <v>45459</v>
      </c>
      <c r="AR21" s="4">
        <v>88</v>
      </c>
      <c r="AS21" s="4">
        <v>2108</v>
      </c>
      <c r="AT21" s="15">
        <v>0.22273781902552203</v>
      </c>
      <c r="AU21" s="4">
        <v>1181604</v>
      </c>
      <c r="AV21" s="4">
        <v>39568204</v>
      </c>
      <c r="AW21" s="15">
        <v>2.19585654346095E-2</v>
      </c>
      <c r="AX21" s="4">
        <v>108</v>
      </c>
      <c r="AY21" s="4">
        <v>3056</v>
      </c>
      <c r="AZ21" s="15">
        <v>0.13859910581222046</v>
      </c>
      <c r="BA21" s="4">
        <v>10940.777777777777</v>
      </c>
      <c r="BB21" s="15">
        <v>-0.38908645714300039</v>
      </c>
    </row>
    <row r="22" spans="1:54" x14ac:dyDescent="0.3">
      <c r="A22" s="9">
        <v>45460</v>
      </c>
      <c r="B22" s="4">
        <v>66</v>
      </c>
      <c r="C22" s="4">
        <v>824</v>
      </c>
      <c r="D22" s="120">
        <v>0.35081967213114762</v>
      </c>
      <c r="E22" s="60">
        <v>789574</v>
      </c>
      <c r="F22" s="4">
        <v>16003028</v>
      </c>
      <c r="G22" s="120">
        <v>0.21750406093915564</v>
      </c>
      <c r="H22" s="4">
        <v>106</v>
      </c>
      <c r="I22" s="4">
        <v>1160</v>
      </c>
      <c r="J22" s="120">
        <v>0.34414831981460026</v>
      </c>
      <c r="K22" s="60">
        <v>7448.8113207547167</v>
      </c>
      <c r="L22" s="122">
        <v>-0.56776723477245361</v>
      </c>
      <c r="M22" s="60">
        <v>1942</v>
      </c>
      <c r="N22" s="33">
        <v>3.3985581874356331E-2</v>
      </c>
      <c r="O22" s="4">
        <v>48</v>
      </c>
      <c r="P22" s="3">
        <v>611</v>
      </c>
      <c r="Q22" s="15">
        <v>0.59530026109660583</v>
      </c>
      <c r="R22" s="4">
        <v>849164</v>
      </c>
      <c r="S22" s="119">
        <v>10422796</v>
      </c>
      <c r="T22" s="15">
        <v>0.29593552199819939</v>
      </c>
      <c r="U22" s="3">
        <v>112</v>
      </c>
      <c r="V22" s="3">
        <v>887</v>
      </c>
      <c r="W22" s="15">
        <v>0.62752293577981644</v>
      </c>
      <c r="X22" s="10">
        <v>7581.8214285714284</v>
      </c>
      <c r="Y22" s="15">
        <v>-0.57693679689913213</v>
      </c>
      <c r="Z22" s="4">
        <v>809</v>
      </c>
      <c r="AA22" s="34">
        <v>5.9332509270704575E-2</v>
      </c>
      <c r="AB22" s="4">
        <v>71</v>
      </c>
      <c r="AC22" s="3">
        <v>858</v>
      </c>
      <c r="AD22" s="15">
        <v>8.7452471482889704E-2</v>
      </c>
      <c r="AE22" s="4">
        <v>1623302</v>
      </c>
      <c r="AF22" s="119">
        <v>16404420</v>
      </c>
      <c r="AG22" s="15">
        <v>-0.12342495456129565</v>
      </c>
      <c r="AH22" s="4">
        <v>148</v>
      </c>
      <c r="AI22" s="3">
        <v>1375</v>
      </c>
      <c r="AJ22" s="15">
        <v>1.1029411764705843E-2</v>
      </c>
      <c r="AK22" s="10">
        <v>10968.256756756757</v>
      </c>
      <c r="AL22" s="15">
        <v>9.8913611537597035E-2</v>
      </c>
      <c r="AM22" s="4">
        <v>995</v>
      </c>
      <c r="AN22" s="34">
        <v>7.1356783919597988E-2</v>
      </c>
      <c r="AP22" s="48">
        <v>17</v>
      </c>
      <c r="AQ22" s="9">
        <v>45460</v>
      </c>
      <c r="AR22" s="4">
        <v>185</v>
      </c>
      <c r="AS22" s="4">
        <v>2293</v>
      </c>
      <c r="AT22" s="15">
        <v>0.28675645342312017</v>
      </c>
      <c r="AU22" s="4">
        <v>3262040</v>
      </c>
      <c r="AV22" s="4">
        <v>42830244</v>
      </c>
      <c r="AW22" s="15">
        <v>7.3411989615305595E-2</v>
      </c>
      <c r="AX22" s="4">
        <v>366</v>
      </c>
      <c r="AY22" s="4">
        <v>3422</v>
      </c>
      <c r="AZ22" s="15">
        <v>0.2362716763005781</v>
      </c>
      <c r="BA22" s="4">
        <v>8912.6775956284146</v>
      </c>
      <c r="BB22" s="15">
        <v>-0.36715678203308244</v>
      </c>
    </row>
    <row r="23" spans="1:54" x14ac:dyDescent="0.3">
      <c r="A23" s="9">
        <v>45461</v>
      </c>
      <c r="B23" s="4">
        <v>58</v>
      </c>
      <c r="C23" s="4">
        <v>882</v>
      </c>
      <c r="D23" s="120">
        <v>0.39999999999999991</v>
      </c>
      <c r="E23" s="60">
        <v>987292</v>
      </c>
      <c r="F23" s="4">
        <v>16990320</v>
      </c>
      <c r="G23" s="120">
        <v>0.24621969419855683</v>
      </c>
      <c r="H23" s="4">
        <v>74</v>
      </c>
      <c r="I23" s="4">
        <v>1234</v>
      </c>
      <c r="J23" s="120">
        <v>0.39750849377123454</v>
      </c>
      <c r="K23" s="60">
        <v>13341.783783783783</v>
      </c>
      <c r="L23" s="122">
        <v>-0.45472520092431812</v>
      </c>
      <c r="M23" s="60">
        <v>1932</v>
      </c>
      <c r="N23" s="33">
        <v>3.0020703933747412E-2</v>
      </c>
      <c r="O23" s="4">
        <v>31</v>
      </c>
      <c r="P23" s="3">
        <v>642</v>
      </c>
      <c r="Q23" s="15">
        <v>0.60099750623441395</v>
      </c>
      <c r="R23" s="4">
        <v>521949</v>
      </c>
      <c r="S23" s="119">
        <v>10944745</v>
      </c>
      <c r="T23" s="15">
        <v>0.32014687564192057</v>
      </c>
      <c r="U23" s="4">
        <v>42</v>
      </c>
      <c r="V23" s="3">
        <v>929</v>
      </c>
      <c r="W23" s="15">
        <v>0.59621993127147777</v>
      </c>
      <c r="X23" s="10">
        <v>12427.357142857143</v>
      </c>
      <c r="Y23" s="15">
        <v>0.85505391651153539</v>
      </c>
      <c r="Z23" s="4">
        <v>728</v>
      </c>
      <c r="AA23" s="34">
        <v>4.2582417582417584E-2</v>
      </c>
      <c r="AB23" s="4">
        <v>47</v>
      </c>
      <c r="AC23" s="3">
        <v>905</v>
      </c>
      <c r="AD23" s="15">
        <v>0.1023142509135202</v>
      </c>
      <c r="AE23" s="4">
        <v>859079</v>
      </c>
      <c r="AF23" s="119">
        <v>17263499</v>
      </c>
      <c r="AG23" s="15">
        <v>-9.5931879129538933E-2</v>
      </c>
      <c r="AH23" s="4">
        <v>88</v>
      </c>
      <c r="AI23" s="3">
        <v>1463</v>
      </c>
      <c r="AJ23" s="15">
        <v>4.7244094488188892E-2</v>
      </c>
      <c r="AK23" s="10">
        <v>9762.261363636364</v>
      </c>
      <c r="AL23" s="15">
        <v>-5.2282238463134623E-2</v>
      </c>
      <c r="AM23" s="4">
        <v>840</v>
      </c>
      <c r="AN23" s="34">
        <v>5.5952380952380955E-2</v>
      </c>
      <c r="AP23" s="48">
        <v>18</v>
      </c>
      <c r="AQ23" s="9">
        <v>45461</v>
      </c>
      <c r="AR23" s="4">
        <v>136</v>
      </c>
      <c r="AS23" s="4">
        <v>2429</v>
      </c>
      <c r="AT23" s="15">
        <v>0.31155507559395246</v>
      </c>
      <c r="AU23" s="4">
        <v>2368320</v>
      </c>
      <c r="AV23" s="4">
        <v>45198564</v>
      </c>
      <c r="AW23" s="15">
        <v>0.10188289001859863</v>
      </c>
      <c r="AX23" s="4">
        <v>204</v>
      </c>
      <c r="AY23" s="4">
        <v>3626</v>
      </c>
      <c r="AZ23" s="15">
        <v>0.26694619147449328</v>
      </c>
      <c r="BA23" s="4">
        <v>11609.411764705883</v>
      </c>
      <c r="BB23" s="15">
        <v>-2.4209819841238045E-2</v>
      </c>
    </row>
    <row r="24" spans="1:54" x14ac:dyDescent="0.3">
      <c r="A24" s="9">
        <v>45462</v>
      </c>
      <c r="B24" s="4">
        <v>43</v>
      </c>
      <c r="C24" s="4">
        <v>925</v>
      </c>
      <c r="D24" s="120">
        <v>0.39097744360902253</v>
      </c>
      <c r="E24" s="60">
        <v>728459</v>
      </c>
      <c r="F24" s="4">
        <v>17718779</v>
      </c>
      <c r="G24" s="120">
        <v>0.23730973567999847</v>
      </c>
      <c r="H24" s="4">
        <v>54</v>
      </c>
      <c r="I24" s="4">
        <v>1288</v>
      </c>
      <c r="J24" s="120">
        <v>0.36875664187035073</v>
      </c>
      <c r="K24" s="60">
        <v>13489.981481481482</v>
      </c>
      <c r="L24" s="122">
        <v>0.13902481500891795</v>
      </c>
      <c r="M24" s="60">
        <v>1625</v>
      </c>
      <c r="N24" s="33">
        <v>2.646153846153846E-2</v>
      </c>
      <c r="O24" s="4">
        <v>18</v>
      </c>
      <c r="P24" s="3">
        <v>660</v>
      </c>
      <c r="Q24" s="15">
        <v>0.53132250580046403</v>
      </c>
      <c r="R24" s="4">
        <v>269397</v>
      </c>
      <c r="S24" s="119">
        <v>11214142</v>
      </c>
      <c r="T24" s="15">
        <v>0.24759731530781637</v>
      </c>
      <c r="U24" s="4">
        <v>35</v>
      </c>
      <c r="V24" s="3">
        <v>964</v>
      </c>
      <c r="W24" s="15">
        <v>0.51097178683385569</v>
      </c>
      <c r="X24" s="10">
        <v>7697.0571428571429</v>
      </c>
      <c r="Y24" s="15">
        <v>-0.38250644662197009</v>
      </c>
      <c r="Z24" s="4">
        <v>651</v>
      </c>
      <c r="AA24" s="34">
        <v>2.7649769585253458E-2</v>
      </c>
      <c r="AB24" s="4">
        <v>38</v>
      </c>
      <c r="AC24" s="3">
        <v>943</v>
      </c>
      <c r="AD24" s="15">
        <v>8.6405529953917037E-2</v>
      </c>
      <c r="AE24" s="4">
        <v>630156</v>
      </c>
      <c r="AF24" s="119">
        <v>17893655</v>
      </c>
      <c r="AG24" s="15">
        <v>-0.11826065454763346</v>
      </c>
      <c r="AH24" s="4">
        <v>57</v>
      </c>
      <c r="AI24" s="3">
        <v>1520</v>
      </c>
      <c r="AJ24" s="15">
        <v>4.611149346180321E-2</v>
      </c>
      <c r="AK24" s="10">
        <v>11055.368421052632</v>
      </c>
      <c r="AL24" s="15">
        <v>-0.48332329225716186</v>
      </c>
      <c r="AM24" s="4">
        <v>808</v>
      </c>
      <c r="AN24" s="34">
        <v>4.702970297029703E-2</v>
      </c>
      <c r="AP24" s="48">
        <v>19</v>
      </c>
      <c r="AQ24" s="9">
        <v>45462</v>
      </c>
      <c r="AR24" s="4">
        <v>99</v>
      </c>
      <c r="AS24" s="4">
        <v>2528</v>
      </c>
      <c r="AT24" s="15">
        <v>0.28716904276985744</v>
      </c>
      <c r="AU24" s="4">
        <v>1628012</v>
      </c>
      <c r="AV24" s="4">
        <v>46826576</v>
      </c>
      <c r="AW24" s="15">
        <v>7.3940339226668872E-2</v>
      </c>
      <c r="AX24" s="4">
        <v>146</v>
      </c>
      <c r="AY24" s="4">
        <v>3772</v>
      </c>
      <c r="AZ24" s="15">
        <v>0.24406332453825863</v>
      </c>
      <c r="BA24" s="4">
        <v>11150.767123287671</v>
      </c>
      <c r="BB24" s="15">
        <v>-0.26616857142899575</v>
      </c>
    </row>
    <row r="25" spans="1:54" x14ac:dyDescent="0.3">
      <c r="A25" s="9">
        <v>45463</v>
      </c>
      <c r="B25" s="4">
        <v>68</v>
      </c>
      <c r="C25" s="4">
        <v>993</v>
      </c>
      <c r="D25" s="120">
        <v>0.42060085836909877</v>
      </c>
      <c r="E25" s="60">
        <v>905700</v>
      </c>
      <c r="F25" s="4">
        <v>18624479</v>
      </c>
      <c r="G25" s="120">
        <v>0.19856995181839254</v>
      </c>
      <c r="H25" s="4">
        <v>99</v>
      </c>
      <c r="I25" s="4">
        <v>1387</v>
      </c>
      <c r="J25" s="120">
        <v>0.41820040899795496</v>
      </c>
      <c r="K25" s="60">
        <v>9148.484848484848</v>
      </c>
      <c r="L25" s="122">
        <v>-0.72220667914589176</v>
      </c>
      <c r="M25" s="60">
        <v>1667</v>
      </c>
      <c r="N25" s="33">
        <v>4.0791841631673667E-2</v>
      </c>
      <c r="O25" s="4">
        <v>29</v>
      </c>
      <c r="P25" s="3">
        <v>689</v>
      </c>
      <c r="Q25" s="15">
        <v>0.50765864332603949</v>
      </c>
      <c r="R25" s="4">
        <v>467691</v>
      </c>
      <c r="S25" s="119">
        <v>11681833</v>
      </c>
      <c r="T25" s="15">
        <v>0.23128661593816968</v>
      </c>
      <c r="U25" s="4">
        <v>43</v>
      </c>
      <c r="V25" s="3">
        <v>1007</v>
      </c>
      <c r="W25" s="15">
        <v>0.49628528974739972</v>
      </c>
      <c r="X25" s="10">
        <v>10876.534883720929</v>
      </c>
      <c r="Y25" s="15">
        <v>-0.2369791727360997</v>
      </c>
      <c r="Z25" s="4">
        <v>661</v>
      </c>
      <c r="AA25" s="34">
        <v>4.3872919818456882E-2</v>
      </c>
      <c r="AB25" s="4">
        <v>41</v>
      </c>
      <c r="AC25" s="3">
        <v>984</v>
      </c>
      <c r="AD25" s="15">
        <v>0.10437710437710446</v>
      </c>
      <c r="AE25" s="4">
        <v>560873</v>
      </c>
      <c r="AF25" s="119">
        <v>18454528</v>
      </c>
      <c r="AG25" s="15">
        <v>-0.11920759779360512</v>
      </c>
      <c r="AH25" s="4">
        <v>58</v>
      </c>
      <c r="AI25" s="3">
        <v>1578</v>
      </c>
      <c r="AJ25" s="15">
        <v>5.6932350971198975E-2</v>
      </c>
      <c r="AK25" s="10">
        <v>9670.2241379310344</v>
      </c>
      <c r="AL25" s="15">
        <v>-0.41267997947579504</v>
      </c>
      <c r="AM25" s="4">
        <v>844</v>
      </c>
      <c r="AN25" s="34">
        <v>4.8578199052132703E-2</v>
      </c>
      <c r="AP25" s="48">
        <v>20</v>
      </c>
      <c r="AQ25" s="9">
        <v>45463</v>
      </c>
      <c r="AR25" s="4">
        <v>138</v>
      </c>
      <c r="AS25" s="4">
        <v>2666</v>
      </c>
      <c r="AT25" s="15">
        <v>0.30239374694675125</v>
      </c>
      <c r="AU25" s="4">
        <v>1934264</v>
      </c>
      <c r="AV25" s="4">
        <v>48760840</v>
      </c>
      <c r="AW25" s="15">
        <v>6.0511490931238754E-2</v>
      </c>
      <c r="AX25" s="4">
        <v>200</v>
      </c>
      <c r="AY25" s="4">
        <v>3972</v>
      </c>
      <c r="AZ25" s="15">
        <v>0.26335877862595414</v>
      </c>
      <c r="BA25" s="4">
        <v>9671.32</v>
      </c>
      <c r="BB25" s="15">
        <v>-0.54411669935438256</v>
      </c>
    </row>
    <row r="26" spans="1:54" x14ac:dyDescent="0.3">
      <c r="A26" s="9">
        <v>45464</v>
      </c>
      <c r="B26" s="4">
        <v>43</v>
      </c>
      <c r="C26" s="4">
        <v>1036</v>
      </c>
      <c r="D26" s="120">
        <v>0.42699724517906334</v>
      </c>
      <c r="E26" s="60">
        <v>1056686</v>
      </c>
      <c r="F26" s="4">
        <v>19681165</v>
      </c>
      <c r="G26" s="120">
        <v>0.22421897990651818</v>
      </c>
      <c r="H26" s="4">
        <v>57</v>
      </c>
      <c r="I26" s="4">
        <v>1444</v>
      </c>
      <c r="J26" s="120">
        <v>0.43538767395626232</v>
      </c>
      <c r="K26" s="60">
        <v>18538.350877192981</v>
      </c>
      <c r="L26" s="122">
        <v>-3.4442931301915114E-2</v>
      </c>
      <c r="M26" s="60">
        <v>1517</v>
      </c>
      <c r="N26" s="33">
        <v>2.8345418589321027E-2</v>
      </c>
      <c r="O26" s="4">
        <v>33</v>
      </c>
      <c r="P26" s="3">
        <v>722</v>
      </c>
      <c r="Q26" s="15">
        <v>0.51362683438155132</v>
      </c>
      <c r="R26" s="4">
        <v>977987</v>
      </c>
      <c r="S26" s="119">
        <v>12659820</v>
      </c>
      <c r="T26" s="15">
        <v>0.25280400522978885</v>
      </c>
      <c r="U26" s="4">
        <v>68</v>
      </c>
      <c r="V26" s="3">
        <v>1075</v>
      </c>
      <c r="W26" s="15">
        <v>0.54899135446685876</v>
      </c>
      <c r="X26" s="10">
        <v>14382.161764705883</v>
      </c>
      <c r="Y26" s="15">
        <v>-0.51103811953493672</v>
      </c>
      <c r="Z26" s="4">
        <v>667</v>
      </c>
      <c r="AA26" s="34">
        <v>4.9475262368815595E-2</v>
      </c>
      <c r="AB26" s="4">
        <v>41</v>
      </c>
      <c r="AC26" s="3">
        <v>1025</v>
      </c>
      <c r="AD26" s="15">
        <v>0.12021857923497259</v>
      </c>
      <c r="AE26" s="4">
        <v>1427413</v>
      </c>
      <c r="AF26" s="119">
        <v>19881941</v>
      </c>
      <c r="AG26" s="15">
        <v>-6.9505853818664365E-2</v>
      </c>
      <c r="AH26" s="4">
        <v>70</v>
      </c>
      <c r="AI26" s="3">
        <v>1648</v>
      </c>
      <c r="AJ26" s="15">
        <v>8.1364829396325389E-2</v>
      </c>
      <c r="AK26" s="10">
        <v>20391.614285714284</v>
      </c>
      <c r="AL26" s="15">
        <v>0.52363287342944576</v>
      </c>
      <c r="AM26" s="4">
        <v>786</v>
      </c>
      <c r="AN26" s="34">
        <v>5.2162849872773538E-2</v>
      </c>
      <c r="AP26" s="48">
        <v>21</v>
      </c>
      <c r="AQ26" s="9">
        <v>45464</v>
      </c>
      <c r="AR26" s="4">
        <v>117</v>
      </c>
      <c r="AS26" s="4">
        <v>2783</v>
      </c>
      <c r="AT26" s="15">
        <v>0.31397544853635506</v>
      </c>
      <c r="AU26" s="4">
        <v>3462086</v>
      </c>
      <c r="AV26" s="4">
        <v>52222926</v>
      </c>
      <c r="AW26" s="15">
        <v>9.8302284267146156E-2</v>
      </c>
      <c r="AX26" s="4">
        <v>195</v>
      </c>
      <c r="AY26" s="4">
        <v>4167</v>
      </c>
      <c r="AZ26" s="15">
        <v>0.29249379652605456</v>
      </c>
      <c r="BA26" s="4">
        <v>17754.287179487179</v>
      </c>
      <c r="BB26" s="15">
        <v>-9.5419166012930989E-2</v>
      </c>
    </row>
    <row r="27" spans="1:54" x14ac:dyDescent="0.3">
      <c r="A27" s="9">
        <v>45465</v>
      </c>
      <c r="B27" s="4">
        <v>20</v>
      </c>
      <c r="C27" s="4">
        <v>1056</v>
      </c>
      <c r="D27" s="120">
        <v>0.4042553191489362</v>
      </c>
      <c r="E27" s="60">
        <v>330487</v>
      </c>
      <c r="F27" s="4">
        <v>20011652</v>
      </c>
      <c r="G27" s="120">
        <v>0.20667357808634956</v>
      </c>
      <c r="H27" s="4">
        <v>22</v>
      </c>
      <c r="I27" s="4">
        <v>1466</v>
      </c>
      <c r="J27" s="120">
        <v>0.40019102196752621</v>
      </c>
      <c r="K27" s="60">
        <v>15022.136363636364</v>
      </c>
      <c r="L27" s="122">
        <v>0.21327631965387073</v>
      </c>
      <c r="M27" s="60">
        <v>1371</v>
      </c>
      <c r="N27" s="33">
        <v>1.4587892049598834E-2</v>
      </c>
      <c r="O27" s="4">
        <v>19</v>
      </c>
      <c r="P27" s="3">
        <v>741</v>
      </c>
      <c r="Q27" s="15">
        <v>0.45294117647058818</v>
      </c>
      <c r="R27" s="4">
        <v>251314</v>
      </c>
      <c r="S27" s="119">
        <v>12911134</v>
      </c>
      <c r="T27" s="15">
        <v>0.19572016085885724</v>
      </c>
      <c r="U27" s="4">
        <v>26</v>
      </c>
      <c r="V27" s="3">
        <v>1101</v>
      </c>
      <c r="W27" s="15">
        <v>0.47587131367292224</v>
      </c>
      <c r="X27" s="10">
        <v>9665.9230769230762</v>
      </c>
      <c r="Y27" s="15">
        <v>-0.27428923723760146</v>
      </c>
      <c r="Z27" s="4">
        <v>666</v>
      </c>
      <c r="AA27" s="34">
        <v>2.8528528528528527E-2</v>
      </c>
      <c r="AB27" s="4">
        <v>32</v>
      </c>
      <c r="AC27" s="3">
        <v>1057</v>
      </c>
      <c r="AD27" s="15">
        <v>0.10796645702306074</v>
      </c>
      <c r="AE27" s="4">
        <v>662806</v>
      </c>
      <c r="AF27" s="119">
        <v>20544747</v>
      </c>
      <c r="AG27" s="15">
        <v>-7.3635750083371532E-2</v>
      </c>
      <c r="AH27" s="4">
        <v>66</v>
      </c>
      <c r="AI27" s="3">
        <v>1714</v>
      </c>
      <c r="AJ27" s="15">
        <v>7.1919949968730412E-2</v>
      </c>
      <c r="AK27" s="10">
        <v>10042.515151515152</v>
      </c>
      <c r="AL27" s="15">
        <v>-7.0997673310346676E-2</v>
      </c>
      <c r="AM27" s="4">
        <v>681</v>
      </c>
      <c r="AN27" s="34">
        <v>4.6989720998531569E-2</v>
      </c>
      <c r="AP27" s="48">
        <v>22</v>
      </c>
      <c r="AQ27" s="9">
        <v>45465</v>
      </c>
      <c r="AR27" s="4">
        <v>71</v>
      </c>
      <c r="AS27" s="4">
        <v>2854</v>
      </c>
      <c r="AT27" s="15">
        <v>0.28790613718411562</v>
      </c>
      <c r="AU27" s="4">
        <v>1244607</v>
      </c>
      <c r="AV27" s="4">
        <v>53467533</v>
      </c>
      <c r="AW27" s="15">
        <v>7.8849628904609004E-2</v>
      </c>
      <c r="AX27" s="4">
        <v>114</v>
      </c>
      <c r="AY27" s="4">
        <v>4281</v>
      </c>
      <c r="AZ27" s="15">
        <v>0.2620872641509433</v>
      </c>
      <c r="BA27" s="4">
        <v>10917.605263157895</v>
      </c>
      <c r="BB27" s="15">
        <v>-8.7933419786301092E-2</v>
      </c>
    </row>
    <row r="28" spans="1:54" x14ac:dyDescent="0.3">
      <c r="A28" s="9">
        <v>45466</v>
      </c>
      <c r="B28" s="4">
        <v>53</v>
      </c>
      <c r="C28" s="4">
        <v>1109</v>
      </c>
      <c r="D28" s="120">
        <v>0.41634738186462328</v>
      </c>
      <c r="E28" s="60">
        <v>648373</v>
      </c>
      <c r="F28" s="4">
        <v>20660025</v>
      </c>
      <c r="G28" s="120">
        <v>0.20234232995853429</v>
      </c>
      <c r="H28" s="4">
        <v>60</v>
      </c>
      <c r="I28" s="4">
        <v>1526</v>
      </c>
      <c r="J28" s="120">
        <v>0.4090489381348108</v>
      </c>
      <c r="K28" s="60">
        <v>10806.216666666667</v>
      </c>
      <c r="L28" s="122">
        <v>-0.35054457429048413</v>
      </c>
      <c r="M28" s="60">
        <v>1487</v>
      </c>
      <c r="N28" s="33">
        <v>3.5642232683254872E-2</v>
      </c>
      <c r="O28" s="3">
        <v>27</v>
      </c>
      <c r="P28" s="3">
        <v>768</v>
      </c>
      <c r="Q28" s="15">
        <v>0.4463276836158192</v>
      </c>
      <c r="R28" s="10">
        <v>261776</v>
      </c>
      <c r="S28" s="119">
        <v>13172910</v>
      </c>
      <c r="T28" s="15">
        <v>0.18383290021091292</v>
      </c>
      <c r="U28" s="3">
        <v>39</v>
      </c>
      <c r="V28" s="3">
        <v>1140</v>
      </c>
      <c r="W28" s="15">
        <v>0.47859922178988334</v>
      </c>
      <c r="X28" s="10">
        <v>6712.2051282051279</v>
      </c>
      <c r="Y28" s="15">
        <v>-0.49080525502919681</v>
      </c>
      <c r="Z28" s="10">
        <v>795</v>
      </c>
      <c r="AA28" s="34">
        <v>3.3962264150943396E-2</v>
      </c>
      <c r="AB28" s="3">
        <v>25</v>
      </c>
      <c r="AC28" s="3">
        <v>1082</v>
      </c>
      <c r="AD28" s="15">
        <v>0.10183299389002043</v>
      </c>
      <c r="AE28" s="10">
        <v>355774</v>
      </c>
      <c r="AF28" s="119">
        <v>20900521</v>
      </c>
      <c r="AG28" s="15">
        <v>-7.6477142406944587E-2</v>
      </c>
      <c r="AH28" s="3">
        <v>40</v>
      </c>
      <c r="AI28" s="3">
        <v>1754</v>
      </c>
      <c r="AJ28" s="15">
        <v>6.8209500609013318E-2</v>
      </c>
      <c r="AK28" s="10">
        <v>8894.35</v>
      </c>
      <c r="AL28" s="15">
        <v>-0.15659900324166975</v>
      </c>
      <c r="AM28" s="10">
        <v>803</v>
      </c>
      <c r="AN28" s="34">
        <v>3.1133250311332503E-2</v>
      </c>
      <c r="AP28" s="48">
        <v>23</v>
      </c>
      <c r="AQ28" s="9">
        <v>45466</v>
      </c>
      <c r="AR28" s="4">
        <v>105</v>
      </c>
      <c r="AS28" s="4">
        <v>2959</v>
      </c>
      <c r="AT28" s="15">
        <v>0.28876306620209058</v>
      </c>
      <c r="AU28" s="4">
        <v>1265923</v>
      </c>
      <c r="AV28" s="4">
        <v>54733456</v>
      </c>
      <c r="AW28" s="15">
        <v>7.4431472600174242E-2</v>
      </c>
      <c r="AX28" s="4">
        <v>139</v>
      </c>
      <c r="AY28" s="4">
        <v>4420</v>
      </c>
      <c r="AZ28" s="15">
        <v>0.26430205949656749</v>
      </c>
      <c r="BA28" s="4">
        <v>9107.3597122302162</v>
      </c>
      <c r="BB28" s="15">
        <v>-0.31465144493426833</v>
      </c>
    </row>
    <row r="29" spans="1:54" x14ac:dyDescent="0.3">
      <c r="A29" s="9">
        <v>45467</v>
      </c>
      <c r="B29" s="4">
        <v>66</v>
      </c>
      <c r="C29" s="4">
        <v>1175</v>
      </c>
      <c r="D29" s="120">
        <v>0.47243107769423553</v>
      </c>
      <c r="E29" s="60">
        <v>1405690</v>
      </c>
      <c r="F29" s="4">
        <v>22065715</v>
      </c>
      <c r="G29" s="120">
        <v>0.26221380379557968</v>
      </c>
      <c r="H29" s="4">
        <v>100</v>
      </c>
      <c r="I29" s="4">
        <v>1626</v>
      </c>
      <c r="J29" s="120">
        <v>0.46883468834688347</v>
      </c>
      <c r="K29" s="60">
        <v>14056.9</v>
      </c>
      <c r="L29" s="122">
        <v>0.1297866782760122</v>
      </c>
      <c r="M29" s="60">
        <v>1539</v>
      </c>
      <c r="N29" s="33">
        <v>4.2884990253411304E-2</v>
      </c>
      <c r="O29" s="3">
        <v>35</v>
      </c>
      <c r="P29" s="3">
        <v>803</v>
      </c>
      <c r="Q29" s="15">
        <v>0.44945848375451258</v>
      </c>
      <c r="R29" s="10">
        <v>728299</v>
      </c>
      <c r="S29" s="119">
        <v>13901209</v>
      </c>
      <c r="T29" s="15">
        <v>0.22448807196897302</v>
      </c>
      <c r="U29" s="3">
        <v>47</v>
      </c>
      <c r="V29" s="3">
        <v>1187</v>
      </c>
      <c r="W29" s="15">
        <v>0.4912060301507537</v>
      </c>
      <c r="X29" s="10">
        <v>15495.723404255319</v>
      </c>
      <c r="Y29" s="15">
        <v>0.7192178843851178</v>
      </c>
      <c r="Z29" s="10">
        <v>757</v>
      </c>
      <c r="AA29" s="34">
        <v>4.6235138705416116E-2</v>
      </c>
      <c r="AB29" s="3">
        <v>39</v>
      </c>
      <c r="AC29" s="3">
        <v>1121</v>
      </c>
      <c r="AD29" s="15">
        <v>0.11542288557213931</v>
      </c>
      <c r="AE29" s="10">
        <v>685282</v>
      </c>
      <c r="AF29" s="119">
        <v>21585803</v>
      </c>
      <c r="AG29" s="15">
        <v>-6.9329866548980212E-2</v>
      </c>
      <c r="AH29" s="3">
        <v>59</v>
      </c>
      <c r="AI29" s="3">
        <v>1813</v>
      </c>
      <c r="AJ29" s="15">
        <v>8.6279209107249955E-2</v>
      </c>
      <c r="AK29" s="10">
        <v>11614.949152542373</v>
      </c>
      <c r="AL29" s="15">
        <v>-0.44251217336205351</v>
      </c>
      <c r="AM29" s="10">
        <v>751</v>
      </c>
      <c r="AN29" s="34">
        <v>5.1930758988015982E-2</v>
      </c>
      <c r="AP29" s="48">
        <v>24</v>
      </c>
      <c r="AQ29" s="9">
        <v>45467</v>
      </c>
      <c r="AR29" s="4">
        <v>140</v>
      </c>
      <c r="AS29" s="4">
        <v>3099</v>
      </c>
      <c r="AT29" s="15">
        <v>0.3148069579974544</v>
      </c>
      <c r="AU29" s="4">
        <v>2819271</v>
      </c>
      <c r="AV29" s="4">
        <v>57552727</v>
      </c>
      <c r="AW29" s="15">
        <v>0.10618215044882828</v>
      </c>
      <c r="AX29" s="4">
        <v>206</v>
      </c>
      <c r="AY29" s="4">
        <v>4626</v>
      </c>
      <c r="AZ29" s="15">
        <v>0.2950727883538633</v>
      </c>
      <c r="BA29" s="4">
        <v>13685.781553398057</v>
      </c>
      <c r="BB29" s="15">
        <v>-4.2662530285435651E-2</v>
      </c>
    </row>
    <row r="30" spans="1:54" x14ac:dyDescent="0.3">
      <c r="A30" s="9">
        <v>45468</v>
      </c>
      <c r="B30" s="4">
        <v>48</v>
      </c>
      <c r="C30" s="4">
        <v>1223</v>
      </c>
      <c r="D30" s="120">
        <v>0.51174289245982685</v>
      </c>
      <c r="E30" s="60">
        <v>919609</v>
      </c>
      <c r="F30" s="4">
        <v>22985324</v>
      </c>
      <c r="G30" s="120">
        <v>0.3032957523363593</v>
      </c>
      <c r="H30" s="4">
        <v>85</v>
      </c>
      <c r="I30" s="4">
        <v>1711</v>
      </c>
      <c r="J30" s="120">
        <v>0.52495543672014255</v>
      </c>
      <c r="K30" s="60">
        <v>10818.929411764706</v>
      </c>
      <c r="L30" s="122">
        <v>5.0041676974898586E-2</v>
      </c>
      <c r="M30" s="60">
        <v>1405</v>
      </c>
      <c r="N30" s="33">
        <v>3.4163701067615661E-2</v>
      </c>
      <c r="O30" s="3">
        <v>37</v>
      </c>
      <c r="P30" s="3">
        <v>840</v>
      </c>
      <c r="Q30" s="15">
        <v>0.44329896907216493</v>
      </c>
      <c r="R30" s="10">
        <v>602463</v>
      </c>
      <c r="S30" s="119">
        <v>14503672</v>
      </c>
      <c r="T30" s="15">
        <v>0.22399114021015754</v>
      </c>
      <c r="U30" s="3">
        <v>86</v>
      </c>
      <c r="V30" s="3">
        <v>1273</v>
      </c>
      <c r="W30" s="15">
        <v>0.53004807692307687</v>
      </c>
      <c r="X30" s="10">
        <v>7005.3837209302328</v>
      </c>
      <c r="Y30" s="15">
        <v>-0.49238495564098872</v>
      </c>
      <c r="Z30" s="10">
        <v>792</v>
      </c>
      <c r="AA30" s="34">
        <v>4.671717171717172E-2</v>
      </c>
      <c r="AB30" s="3">
        <v>45</v>
      </c>
      <c r="AC30" s="3">
        <v>1166</v>
      </c>
      <c r="AD30" s="15">
        <v>0.1320388349514563</v>
      </c>
      <c r="AE30" s="10">
        <v>784504</v>
      </c>
      <c r="AF30" s="119">
        <v>22370307</v>
      </c>
      <c r="AG30" s="15">
        <v>-4.8674737468449747E-2</v>
      </c>
      <c r="AH30" s="3">
        <v>71</v>
      </c>
      <c r="AI30" s="3">
        <v>1884</v>
      </c>
      <c r="AJ30" s="15">
        <v>0.10888758092995876</v>
      </c>
      <c r="AK30" s="10">
        <v>11049.352112676057</v>
      </c>
      <c r="AL30" s="15">
        <v>3.2456747586998347E-2</v>
      </c>
      <c r="AM30" s="10">
        <v>799</v>
      </c>
      <c r="AN30" s="34">
        <v>5.6320400500625784E-2</v>
      </c>
      <c r="AP30" s="48">
        <v>25</v>
      </c>
      <c r="AQ30" s="9">
        <v>45468</v>
      </c>
      <c r="AR30" s="4">
        <v>130</v>
      </c>
      <c r="AS30" s="4">
        <v>3229</v>
      </c>
      <c r="AT30" s="15">
        <v>0.33374638579099547</v>
      </c>
      <c r="AU30" s="4">
        <v>2306576</v>
      </c>
      <c r="AV30" s="4">
        <v>59859303</v>
      </c>
      <c r="AW30" s="15">
        <v>0.12940619296889855</v>
      </c>
      <c r="AX30" s="4">
        <v>242</v>
      </c>
      <c r="AY30" s="4">
        <v>4868</v>
      </c>
      <c r="AZ30" s="15">
        <v>0.33260333972077749</v>
      </c>
      <c r="BA30" s="4">
        <v>9531.3057851239664</v>
      </c>
      <c r="BB30" s="15">
        <v>-0.20607655597667973</v>
      </c>
    </row>
    <row r="31" spans="1:54" x14ac:dyDescent="0.3">
      <c r="A31" s="9">
        <v>45469</v>
      </c>
      <c r="B31" s="4">
        <v>68</v>
      </c>
      <c r="C31" s="4">
        <v>1291</v>
      </c>
      <c r="D31" s="120">
        <v>0.54425837320574155</v>
      </c>
      <c r="E31" s="60">
        <v>1108224</v>
      </c>
      <c r="F31" s="4">
        <v>24093548</v>
      </c>
      <c r="G31" s="120">
        <v>0.3320428776137907</v>
      </c>
      <c r="H31" s="4">
        <v>95</v>
      </c>
      <c r="I31" s="4">
        <v>1806</v>
      </c>
      <c r="J31" s="120">
        <v>0.56228373702422152</v>
      </c>
      <c r="K31" s="60">
        <v>11665.515789473684</v>
      </c>
      <c r="L31" s="122">
        <v>-0.12126121756002917</v>
      </c>
      <c r="M31" s="60">
        <v>1515</v>
      </c>
      <c r="N31" s="33">
        <v>4.4884488448844885E-2</v>
      </c>
      <c r="O31" s="3">
        <v>50</v>
      </c>
      <c r="P31" s="3">
        <v>890</v>
      </c>
      <c r="Q31" s="15">
        <v>0.48580968280467451</v>
      </c>
      <c r="R31" s="10">
        <v>640773</v>
      </c>
      <c r="S31" s="119">
        <v>15144445</v>
      </c>
      <c r="T31" s="15">
        <v>0.26113022560693655</v>
      </c>
      <c r="U31" s="3">
        <v>97</v>
      </c>
      <c r="V31" s="3">
        <v>1370</v>
      </c>
      <c r="W31" s="15">
        <v>0.60233918128654973</v>
      </c>
      <c r="X31" s="10">
        <v>6605.9072164948457</v>
      </c>
      <c r="Y31" s="15">
        <v>-4.5257160581498868E-2</v>
      </c>
      <c r="Z31" s="10">
        <v>838</v>
      </c>
      <c r="AA31" s="34">
        <v>5.9665871121718374E-2</v>
      </c>
      <c r="AB31" s="3">
        <v>49</v>
      </c>
      <c r="AC31" s="3">
        <v>1215</v>
      </c>
      <c r="AD31" s="15">
        <v>0.14947965941343422</v>
      </c>
      <c r="AE31" s="10">
        <v>705299</v>
      </c>
      <c r="AF31" s="119">
        <v>23075606</v>
      </c>
      <c r="AG31" s="15">
        <v>-4.6453026513736173E-2</v>
      </c>
      <c r="AH31" s="3">
        <v>92</v>
      </c>
      <c r="AI31" s="3">
        <v>1976</v>
      </c>
      <c r="AJ31" s="15">
        <v>0.14087759815242484</v>
      </c>
      <c r="AK31" s="10">
        <v>7666.29347826087</v>
      </c>
      <c r="AL31" s="15">
        <v>-0.6306048085291972</v>
      </c>
      <c r="AM31" s="10">
        <v>832</v>
      </c>
      <c r="AN31" s="34">
        <v>5.8894230769230768E-2</v>
      </c>
      <c r="AP31" s="48">
        <v>26</v>
      </c>
      <c r="AQ31" s="9">
        <v>45469</v>
      </c>
      <c r="AR31" s="4">
        <v>167</v>
      </c>
      <c r="AS31" s="4">
        <v>3396</v>
      </c>
      <c r="AT31" s="15">
        <v>0.362760834670947</v>
      </c>
      <c r="AU31" s="4">
        <v>2454296</v>
      </c>
      <c r="AV31" s="4">
        <v>62313599</v>
      </c>
      <c r="AW31" s="15">
        <v>0.14766349318865779</v>
      </c>
      <c r="AX31" s="4">
        <v>284</v>
      </c>
      <c r="AY31" s="4">
        <v>5152</v>
      </c>
      <c r="AZ31" s="15">
        <v>0.37643601389259951</v>
      </c>
      <c r="BA31" s="4">
        <v>8641.8873239436616</v>
      </c>
      <c r="BB31" s="15">
        <v>-0.39957613654580815</v>
      </c>
    </row>
    <row r="32" spans="1:54" x14ac:dyDescent="0.3">
      <c r="A32" s="9">
        <v>45470</v>
      </c>
      <c r="B32" s="4">
        <v>62</v>
      </c>
      <c r="C32" s="4">
        <v>1353</v>
      </c>
      <c r="D32" s="120">
        <v>0.53924914675767921</v>
      </c>
      <c r="E32" s="60">
        <v>1200343</v>
      </c>
      <c r="F32" s="4">
        <v>25293891</v>
      </c>
      <c r="G32" s="120">
        <v>0.33578453545217757</v>
      </c>
      <c r="H32" s="4">
        <v>99</v>
      </c>
      <c r="I32" s="4">
        <v>1905</v>
      </c>
      <c r="J32" s="120">
        <v>0.56532456861133928</v>
      </c>
      <c r="K32" s="60">
        <v>12124.676767676769</v>
      </c>
      <c r="L32" s="122">
        <v>-0.12776224399334513</v>
      </c>
      <c r="M32" s="60">
        <v>1687</v>
      </c>
      <c r="N32" s="33">
        <v>3.6751630112625965E-2</v>
      </c>
      <c r="O32" s="3">
        <v>40</v>
      </c>
      <c r="P32" s="3">
        <v>930</v>
      </c>
      <c r="Q32" s="15">
        <v>0.50729335494327388</v>
      </c>
      <c r="R32" s="10">
        <v>805641</v>
      </c>
      <c r="S32" s="119">
        <v>15950086</v>
      </c>
      <c r="T32" s="15">
        <v>0.29314561122123273</v>
      </c>
      <c r="U32" s="3">
        <v>66</v>
      </c>
      <c r="V32" s="3">
        <v>1436</v>
      </c>
      <c r="W32" s="15">
        <v>0.6299659477866062</v>
      </c>
      <c r="X32" s="10">
        <v>12206.681818181818</v>
      </c>
      <c r="Y32" s="15">
        <v>-2.5570222864068182E-2</v>
      </c>
      <c r="Z32" s="10">
        <v>762</v>
      </c>
      <c r="AA32" s="34">
        <v>5.2493438320209973E-2</v>
      </c>
      <c r="AB32" s="3">
        <v>38</v>
      </c>
      <c r="AC32" s="3">
        <v>1253</v>
      </c>
      <c r="AD32" s="15">
        <v>0.14324817518248167</v>
      </c>
      <c r="AE32" s="10">
        <v>1230116</v>
      </c>
      <c r="AF32" s="119">
        <v>24305722</v>
      </c>
      <c r="AG32" s="15">
        <v>-2.005981388503153E-2</v>
      </c>
      <c r="AH32" s="3">
        <v>68</v>
      </c>
      <c r="AI32" s="3">
        <v>2044</v>
      </c>
      <c r="AJ32" s="15">
        <v>0.1541501976284585</v>
      </c>
      <c r="AK32" s="10">
        <v>18089.941176470587</v>
      </c>
      <c r="AL32" s="15">
        <v>0.16900167168288482</v>
      </c>
      <c r="AM32" s="10">
        <v>821</v>
      </c>
      <c r="AN32" s="34">
        <v>4.6285018270401948E-2</v>
      </c>
      <c r="AP32" s="48">
        <v>27</v>
      </c>
      <c r="AQ32" s="9">
        <v>45470</v>
      </c>
      <c r="AR32" s="4">
        <v>140</v>
      </c>
      <c r="AS32" s="4">
        <v>3536</v>
      </c>
      <c r="AT32" s="15">
        <v>0.36419753086419759</v>
      </c>
      <c r="AU32" s="4">
        <v>3236100</v>
      </c>
      <c r="AV32" s="4">
        <v>65549699</v>
      </c>
      <c r="AW32" s="15">
        <v>0.16900209866711924</v>
      </c>
      <c r="AX32" s="4">
        <v>233</v>
      </c>
      <c r="AY32" s="4">
        <v>5385</v>
      </c>
      <c r="AZ32" s="15">
        <v>0.39183251486172144</v>
      </c>
      <c r="BA32" s="4">
        <v>13888.841201716737</v>
      </c>
      <c r="BB32" s="15">
        <v>-1.5283421301851008E-2</v>
      </c>
    </row>
    <row r="33" spans="1:54" x14ac:dyDescent="0.3">
      <c r="A33" s="9">
        <v>45471</v>
      </c>
      <c r="B33" s="4">
        <v>47</v>
      </c>
      <c r="C33" s="4">
        <v>1400</v>
      </c>
      <c r="D33" s="120">
        <v>0.52505446623093688</v>
      </c>
      <c r="E33" s="60">
        <v>755324</v>
      </c>
      <c r="F33" s="4">
        <v>26049215</v>
      </c>
      <c r="G33" s="120">
        <v>0.33183796570421564</v>
      </c>
      <c r="H33" s="4">
        <v>60</v>
      </c>
      <c r="I33" s="4">
        <v>1965</v>
      </c>
      <c r="J33" s="120">
        <v>0.54724409448818889</v>
      </c>
      <c r="K33" s="60">
        <v>12588.733333333334</v>
      </c>
      <c r="L33" s="122">
        <v>7.0539225124617522E-2</v>
      </c>
      <c r="M33" s="60">
        <v>1469</v>
      </c>
      <c r="N33" s="33">
        <v>3.1994554118447927E-2</v>
      </c>
      <c r="O33" s="3">
        <v>21</v>
      </c>
      <c r="P33" s="3">
        <v>951</v>
      </c>
      <c r="Q33" s="15">
        <v>0.46759259259259256</v>
      </c>
      <c r="R33" s="10">
        <v>412953</v>
      </c>
      <c r="S33" s="119">
        <v>16363039</v>
      </c>
      <c r="T33" s="15">
        <v>0.27622763204455425</v>
      </c>
      <c r="U33" s="3">
        <v>32</v>
      </c>
      <c r="V33" s="3">
        <v>1468</v>
      </c>
      <c r="W33" s="15">
        <v>0.59046587215601298</v>
      </c>
      <c r="X33" s="10">
        <v>12904.78125</v>
      </c>
      <c r="Y33" s="15">
        <v>0.11275521988174431</v>
      </c>
      <c r="Z33" s="10">
        <v>682</v>
      </c>
      <c r="AA33" s="34">
        <v>3.0791788856304986E-2</v>
      </c>
      <c r="AB33" s="3">
        <v>30</v>
      </c>
      <c r="AC33" s="3">
        <v>1283</v>
      </c>
      <c r="AD33" s="15">
        <v>0.11565217391304339</v>
      </c>
      <c r="AE33" s="10">
        <v>943971</v>
      </c>
      <c r="AF33" s="119">
        <v>25249693</v>
      </c>
      <c r="AG33" s="15">
        <v>-2.2931552872409111E-2</v>
      </c>
      <c r="AH33" s="3">
        <v>48</v>
      </c>
      <c r="AI33" s="3">
        <v>2092</v>
      </c>
      <c r="AJ33" s="15">
        <v>0.11871657754010689</v>
      </c>
      <c r="AK33" s="10">
        <v>19666.0625</v>
      </c>
      <c r="AL33" s="15">
        <v>0.87381277032528537</v>
      </c>
      <c r="AM33" s="10">
        <v>706</v>
      </c>
      <c r="AN33" s="34">
        <v>4.2492917847025496E-2</v>
      </c>
      <c r="AP33" s="48">
        <v>28</v>
      </c>
      <c r="AQ33" s="9">
        <v>45471</v>
      </c>
      <c r="AR33" s="4">
        <v>98</v>
      </c>
      <c r="AS33" s="4">
        <v>3634</v>
      </c>
      <c r="AT33" s="15">
        <v>0.33799705449189976</v>
      </c>
      <c r="AU33" s="4">
        <v>2112248</v>
      </c>
      <c r="AV33" s="4">
        <v>67661947</v>
      </c>
      <c r="AW33" s="15">
        <v>0.16212603517657365</v>
      </c>
      <c r="AX33" s="4">
        <v>140</v>
      </c>
      <c r="AY33" s="4">
        <v>5525</v>
      </c>
      <c r="AZ33" s="15">
        <v>0.35983263598326354</v>
      </c>
      <c r="BA33" s="4">
        <v>15087.485714285714</v>
      </c>
      <c r="BB33" s="15">
        <v>0.36179667143932548</v>
      </c>
    </row>
    <row r="34" spans="1:54" x14ac:dyDescent="0.3">
      <c r="A34" s="9">
        <v>45472</v>
      </c>
      <c r="B34" s="4">
        <v>29</v>
      </c>
      <c r="C34" s="4">
        <v>1429</v>
      </c>
      <c r="D34" s="120">
        <v>0.50897571277719122</v>
      </c>
      <c r="E34" s="60">
        <v>490450</v>
      </c>
      <c r="F34" s="4">
        <v>26539665</v>
      </c>
      <c r="G34" s="120">
        <v>0.31033498539333282</v>
      </c>
      <c r="H34" s="4">
        <v>31</v>
      </c>
      <c r="I34" s="4">
        <v>1996</v>
      </c>
      <c r="J34" s="120">
        <v>0.53420445810914674</v>
      </c>
      <c r="K34" s="60">
        <v>15820.967741935483</v>
      </c>
      <c r="L34" s="122">
        <v>-0.29458044472571421</v>
      </c>
      <c r="M34" s="60">
        <v>1254</v>
      </c>
      <c r="N34" s="33">
        <v>2.3125996810207338E-2</v>
      </c>
      <c r="O34" s="3">
        <v>28</v>
      </c>
      <c r="P34" s="3">
        <v>979</v>
      </c>
      <c r="Q34" s="15">
        <v>0.42089985486211901</v>
      </c>
      <c r="R34" s="10">
        <v>319503</v>
      </c>
      <c r="S34" s="119">
        <v>16682542</v>
      </c>
      <c r="T34" s="15">
        <v>0.2268680522083717</v>
      </c>
      <c r="U34" s="3">
        <v>41</v>
      </c>
      <c r="V34" s="3">
        <v>1509</v>
      </c>
      <c r="W34" s="15">
        <v>0.54452405322415554</v>
      </c>
      <c r="X34" s="10">
        <v>7792.7560975609758</v>
      </c>
      <c r="Y34" s="15">
        <v>-0.45789871979144392</v>
      </c>
      <c r="Z34" s="10">
        <v>580</v>
      </c>
      <c r="AA34" s="34">
        <v>4.8275862068965517E-2</v>
      </c>
      <c r="AB34" s="3">
        <v>24</v>
      </c>
      <c r="AC34" s="3">
        <v>1307</v>
      </c>
      <c r="AD34" s="15">
        <v>0.10295358649789033</v>
      </c>
      <c r="AE34" s="10">
        <v>395384</v>
      </c>
      <c r="AF34" s="119">
        <v>25645077</v>
      </c>
      <c r="AG34" s="15">
        <v>-3.4849051710521217E-2</v>
      </c>
      <c r="AH34" s="3">
        <v>47</v>
      </c>
      <c r="AI34" s="3">
        <v>2139</v>
      </c>
      <c r="AJ34" s="15">
        <v>0.10030864197530853</v>
      </c>
      <c r="AK34" s="10">
        <v>8412.4255319148942</v>
      </c>
      <c r="AL34" s="15">
        <v>-0.14577788812482884</v>
      </c>
      <c r="AM34" s="10">
        <v>608</v>
      </c>
      <c r="AN34" s="34">
        <v>3.9473684210526314E-2</v>
      </c>
      <c r="AP34" s="48">
        <v>29</v>
      </c>
      <c r="AQ34" s="9">
        <v>45472</v>
      </c>
      <c r="AR34" s="4">
        <v>81</v>
      </c>
      <c r="AS34" s="4">
        <v>3715</v>
      </c>
      <c r="AT34" s="15">
        <v>0.31690889755405882</v>
      </c>
      <c r="AU34" s="4">
        <v>1205337</v>
      </c>
      <c r="AV34" s="4">
        <v>68867284</v>
      </c>
      <c r="AW34" s="15">
        <v>0.13975609151415735</v>
      </c>
      <c r="AX34" s="4">
        <v>119</v>
      </c>
      <c r="AY34" s="4">
        <v>5644</v>
      </c>
      <c r="AZ34" s="15">
        <v>0.33680720037896728</v>
      </c>
      <c r="BA34" s="4">
        <v>10128.882352941177</v>
      </c>
      <c r="BB34" s="15">
        <v>-0.26804821128049816</v>
      </c>
    </row>
    <row r="35" spans="1:54" x14ac:dyDescent="0.3">
      <c r="A35" s="9">
        <v>45473</v>
      </c>
      <c r="B35" s="4">
        <v>42</v>
      </c>
      <c r="C35" s="4">
        <v>1471</v>
      </c>
      <c r="D35" s="120">
        <v>0.51337448559670773</v>
      </c>
      <c r="E35" s="60">
        <v>663922</v>
      </c>
      <c r="F35" s="4">
        <v>27203587</v>
      </c>
      <c r="G35" s="120">
        <v>0.29576511676281303</v>
      </c>
      <c r="H35" s="4">
        <v>52</v>
      </c>
      <c r="I35" s="4">
        <v>2048</v>
      </c>
      <c r="J35" s="120">
        <v>0.53293413173652704</v>
      </c>
      <c r="K35" s="60">
        <v>12767.73076923077</v>
      </c>
      <c r="L35" s="122">
        <v>-0.39621875246841465</v>
      </c>
      <c r="M35" s="60">
        <v>1565</v>
      </c>
      <c r="N35" s="33">
        <v>2.68370607028754E-2</v>
      </c>
      <c r="O35" s="3">
        <v>48</v>
      </c>
      <c r="P35" s="3">
        <v>1027</v>
      </c>
      <c r="Q35" s="15">
        <v>0.43435754189944142</v>
      </c>
      <c r="R35" s="10">
        <v>611271</v>
      </c>
      <c r="S35" s="119">
        <v>17293813</v>
      </c>
      <c r="T35" s="15">
        <v>0.23736119961369062</v>
      </c>
      <c r="U35" s="3">
        <v>58</v>
      </c>
      <c r="V35" s="3">
        <v>1567</v>
      </c>
      <c r="W35" s="15">
        <v>0.55302279484638261</v>
      </c>
      <c r="X35" s="10">
        <v>10539.155172413793</v>
      </c>
      <c r="Y35" s="15">
        <v>-0.10944556240496073</v>
      </c>
      <c r="Z35" s="10">
        <v>827</v>
      </c>
      <c r="AA35" s="34">
        <v>5.8041112454655382E-2</v>
      </c>
      <c r="AB35" s="3">
        <v>46</v>
      </c>
      <c r="AC35" s="3">
        <v>1353</v>
      </c>
      <c r="AD35" s="15">
        <v>0.11818181818181817</v>
      </c>
      <c r="AE35" s="10">
        <v>709195</v>
      </c>
      <c r="AF35" s="119">
        <v>26354272</v>
      </c>
      <c r="AG35" s="15">
        <v>-2.4347162676529366E-2</v>
      </c>
      <c r="AH35" s="3">
        <v>85</v>
      </c>
      <c r="AI35" s="3">
        <v>2224</v>
      </c>
      <c r="AJ35" s="15">
        <v>0.12040302267002523</v>
      </c>
      <c r="AK35" s="10">
        <v>8343.4705882352937</v>
      </c>
      <c r="AL35" s="15">
        <v>-0.22409733621471672</v>
      </c>
      <c r="AM35" s="10">
        <v>797</v>
      </c>
      <c r="AN35" s="34">
        <v>5.7716436637390213E-2</v>
      </c>
      <c r="AP35" s="48">
        <v>30</v>
      </c>
      <c r="AQ35" s="9">
        <v>45473</v>
      </c>
      <c r="AR35" s="4">
        <v>136</v>
      </c>
      <c r="AS35" s="4">
        <v>3851</v>
      </c>
      <c r="AT35" s="15">
        <v>0.32884748102139416</v>
      </c>
      <c r="AU35" s="4">
        <v>1984388</v>
      </c>
      <c r="AV35" s="4">
        <v>70851672</v>
      </c>
      <c r="AW35" s="15">
        <v>0.14309101521172196</v>
      </c>
      <c r="AX35" s="4">
        <v>195</v>
      </c>
      <c r="AY35" s="4">
        <v>5839</v>
      </c>
      <c r="AZ35" s="15">
        <v>0.34849884526558883</v>
      </c>
      <c r="BA35" s="4">
        <v>10176.348717948718</v>
      </c>
      <c r="BB35" s="15">
        <v>-0.29534939566157048</v>
      </c>
    </row>
    <row r="36" spans="1:54" ht="18" x14ac:dyDescent="0.35">
      <c r="A36" s="171" t="s">
        <v>22</v>
      </c>
      <c r="B36" s="123">
        <v>1471</v>
      </c>
      <c r="C36" s="123">
        <v>23208</v>
      </c>
      <c r="D36" s="165">
        <v>0.46247400592349863</v>
      </c>
      <c r="E36" s="123">
        <v>27203587</v>
      </c>
      <c r="F36" s="123">
        <v>444643318</v>
      </c>
      <c r="G36" s="165">
        <v>0.32521616473644466</v>
      </c>
      <c r="H36" s="123">
        <v>2048</v>
      </c>
      <c r="I36" s="123">
        <v>32337</v>
      </c>
      <c r="J36" s="165">
        <v>0.46946287376170126</v>
      </c>
      <c r="K36" s="123">
        <v>13283.00146484375</v>
      </c>
      <c r="L36" s="165">
        <v>-0.15471572461175875</v>
      </c>
      <c r="M36" s="123">
        <v>49348</v>
      </c>
      <c r="N36" s="123"/>
      <c r="O36" s="123">
        <v>1027</v>
      </c>
      <c r="P36" s="123">
        <v>16467</v>
      </c>
      <c r="Q36" s="165">
        <v>0.53395435491383325</v>
      </c>
      <c r="R36" s="123">
        <v>17293813</v>
      </c>
      <c r="S36" s="123">
        <v>282735687</v>
      </c>
      <c r="T36" s="165">
        <v>0.27478348853632983</v>
      </c>
      <c r="U36" s="123">
        <v>1567</v>
      </c>
      <c r="V36" s="123">
        <v>23947</v>
      </c>
      <c r="W36" s="165">
        <v>0.55399091499026598</v>
      </c>
      <c r="X36" s="123">
        <v>11036.255902999363</v>
      </c>
      <c r="Y36" s="165">
        <v>-0.20325625372673006</v>
      </c>
      <c r="Z36" s="123">
        <v>24693</v>
      </c>
      <c r="AA36" s="123"/>
      <c r="AB36" s="123">
        <v>1353</v>
      </c>
      <c r="AC36" s="123">
        <v>22487</v>
      </c>
      <c r="AD36" s="165">
        <v>0.10948292875468724</v>
      </c>
      <c r="AE36" s="123">
        <v>26354272</v>
      </c>
      <c r="AF36" s="123">
        <v>431869777</v>
      </c>
      <c r="AG36" s="165">
        <v>-7.1327056130041422E-2</v>
      </c>
      <c r="AH36" s="123">
        <v>2224</v>
      </c>
      <c r="AI36" s="123">
        <v>36116</v>
      </c>
      <c r="AJ36" s="165">
        <v>6.9913496859817403E-2</v>
      </c>
      <c r="AK36" s="123">
        <v>11849.942446043166</v>
      </c>
      <c r="AL36" s="165">
        <v>-0.1291947472629994</v>
      </c>
      <c r="AM36" s="123">
        <v>27636</v>
      </c>
      <c r="AN36" s="123"/>
      <c r="AQ36" s="168" t="s">
        <v>21</v>
      </c>
      <c r="AR36" s="72">
        <v>3851</v>
      </c>
      <c r="AS36" s="72">
        <v>62162</v>
      </c>
      <c r="AT36" s="46">
        <v>0.32620754394947937</v>
      </c>
      <c r="AU36" s="72">
        <v>70851672</v>
      </c>
      <c r="AV36" s="72">
        <v>1159248782</v>
      </c>
      <c r="AW36" s="46">
        <v>0.13389937741019042</v>
      </c>
      <c r="AX36" s="72">
        <v>5839</v>
      </c>
      <c r="AY36" s="72">
        <v>92400</v>
      </c>
      <c r="AZ36" s="46">
        <v>0.29826336199629067</v>
      </c>
      <c r="BA36" s="47">
        <v>12134.213392704231</v>
      </c>
      <c r="BB36" s="46">
        <v>-0.15232332661983961</v>
      </c>
    </row>
    <row r="40" spans="1:54" ht="23.4" x14ac:dyDescent="0.45">
      <c r="A40" s="185">
        <v>45809</v>
      </c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Q40" s="183" t="s">
        <v>72</v>
      </c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</row>
    <row r="41" spans="1:54" ht="25.8" x14ac:dyDescent="0.5">
      <c r="A41" s="186" t="s">
        <v>83</v>
      </c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</row>
    <row r="42" spans="1:54" ht="21" customHeight="1" x14ac:dyDescent="0.35">
      <c r="A42" s="180" t="s">
        <v>23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29"/>
      <c r="M42" s="29"/>
      <c r="N42" s="29"/>
      <c r="O42" s="181" t="s">
        <v>25</v>
      </c>
      <c r="P42" s="181"/>
      <c r="Q42" s="181"/>
      <c r="R42" s="181"/>
      <c r="S42" s="181"/>
      <c r="T42" s="181"/>
      <c r="U42" s="181"/>
      <c r="V42" s="181"/>
      <c r="W42" s="181"/>
      <c r="X42" s="181"/>
      <c r="Y42" s="30"/>
      <c r="Z42" s="30"/>
      <c r="AA42" s="30"/>
      <c r="AB42" s="182" t="s">
        <v>24</v>
      </c>
      <c r="AC42" s="182"/>
      <c r="AD42" s="182"/>
      <c r="AE42" s="182"/>
      <c r="AF42" s="182"/>
      <c r="AG42" s="182"/>
      <c r="AH42" s="182"/>
      <c r="AI42" s="182"/>
      <c r="AJ42" s="182"/>
      <c r="AK42" s="182"/>
      <c r="AL42" s="43"/>
      <c r="AM42" s="43"/>
      <c r="AN42" s="43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</row>
    <row r="43" spans="1:54" ht="43.2" x14ac:dyDescent="0.3">
      <c r="A43" s="50" t="s">
        <v>14</v>
      </c>
      <c r="B43" s="7" t="s">
        <v>0</v>
      </c>
      <c r="C43" s="7" t="s">
        <v>20</v>
      </c>
      <c r="D43" s="7" t="s">
        <v>30</v>
      </c>
      <c r="E43" s="7" t="s">
        <v>1</v>
      </c>
      <c r="F43" s="7" t="s">
        <v>2</v>
      </c>
      <c r="G43" s="7" t="s">
        <v>30</v>
      </c>
      <c r="H43" s="7" t="s">
        <v>17</v>
      </c>
      <c r="I43" s="7" t="s">
        <v>18</v>
      </c>
      <c r="J43" s="7" t="s">
        <v>30</v>
      </c>
      <c r="K43" s="7" t="s">
        <v>15</v>
      </c>
      <c r="L43" s="7" t="s">
        <v>30</v>
      </c>
      <c r="M43" s="7" t="s">
        <v>27</v>
      </c>
      <c r="N43" s="7" t="s">
        <v>28</v>
      </c>
      <c r="O43" s="7" t="s">
        <v>0</v>
      </c>
      <c r="P43" s="7" t="s">
        <v>20</v>
      </c>
      <c r="Q43" s="7" t="s">
        <v>30</v>
      </c>
      <c r="R43" s="7" t="s">
        <v>1</v>
      </c>
      <c r="S43" s="7" t="s">
        <v>2</v>
      </c>
      <c r="T43" s="7" t="s">
        <v>30</v>
      </c>
      <c r="U43" s="7" t="s">
        <v>17</v>
      </c>
      <c r="V43" s="7" t="s">
        <v>18</v>
      </c>
      <c r="W43" s="7" t="s">
        <v>30</v>
      </c>
      <c r="X43" s="7" t="s">
        <v>15</v>
      </c>
      <c r="Y43" s="7" t="s">
        <v>30</v>
      </c>
      <c r="Z43" s="7" t="s">
        <v>27</v>
      </c>
      <c r="AA43" s="7" t="s">
        <v>28</v>
      </c>
      <c r="AB43" s="7" t="s">
        <v>0</v>
      </c>
      <c r="AC43" s="7" t="s">
        <v>20</v>
      </c>
      <c r="AD43" s="7" t="s">
        <v>30</v>
      </c>
      <c r="AE43" s="7" t="s">
        <v>1</v>
      </c>
      <c r="AF43" s="7" t="s">
        <v>2</v>
      </c>
      <c r="AG43" s="7" t="s">
        <v>30</v>
      </c>
      <c r="AH43" s="7" t="s">
        <v>17</v>
      </c>
      <c r="AI43" s="7" t="s">
        <v>18</v>
      </c>
      <c r="AJ43" s="7" t="s">
        <v>30</v>
      </c>
      <c r="AK43" s="7" t="s">
        <v>15</v>
      </c>
      <c r="AL43" s="7" t="s">
        <v>30</v>
      </c>
      <c r="AM43" s="7" t="s">
        <v>27</v>
      </c>
      <c r="AN43" s="7" t="s">
        <v>28</v>
      </c>
      <c r="AQ43" s="6" t="s">
        <v>14</v>
      </c>
      <c r="AR43" s="7" t="s">
        <v>0</v>
      </c>
      <c r="AS43" s="7" t="s">
        <v>20</v>
      </c>
      <c r="AT43" s="7" t="s">
        <v>31</v>
      </c>
      <c r="AU43" s="7" t="s">
        <v>1</v>
      </c>
      <c r="AV43" s="7" t="s">
        <v>2</v>
      </c>
      <c r="AW43" s="7" t="s">
        <v>31</v>
      </c>
      <c r="AX43" s="7" t="s">
        <v>17</v>
      </c>
      <c r="AY43" s="7" t="s">
        <v>19</v>
      </c>
      <c r="AZ43" s="7" t="s">
        <v>31</v>
      </c>
      <c r="BA43" s="7" t="s">
        <v>15</v>
      </c>
      <c r="BB43" s="7" t="s">
        <v>31</v>
      </c>
    </row>
    <row r="44" spans="1:54" x14ac:dyDescent="0.3">
      <c r="A44" s="9">
        <v>45809</v>
      </c>
      <c r="B44" s="4">
        <v>30</v>
      </c>
      <c r="C44" s="4">
        <v>30</v>
      </c>
      <c r="D44" s="15">
        <f t="shared" ref="D44:D73" si="0">+C44/C6-1</f>
        <v>0.36363636363636354</v>
      </c>
      <c r="E44" s="60">
        <v>684054</v>
      </c>
      <c r="F44" s="60">
        <v>684054</v>
      </c>
      <c r="G44" s="15">
        <f t="shared" ref="G44:G73" si="1">+F44/F6-1</f>
        <v>2.6106791658089343</v>
      </c>
      <c r="H44" s="4">
        <v>37</v>
      </c>
      <c r="I44" s="4">
        <v>37</v>
      </c>
      <c r="J44" s="15">
        <f t="shared" ref="J44:J73" si="2">+I44/I6-1</f>
        <v>0.15625</v>
      </c>
      <c r="K44" s="60">
        <f>+E44/H44</f>
        <v>18487.945945945947</v>
      </c>
      <c r="L44" s="15">
        <f t="shared" ref="L44:L73" si="3">+K44/K6-1</f>
        <v>2.122749548807727</v>
      </c>
      <c r="M44" s="60">
        <v>1595</v>
      </c>
      <c r="N44" s="33">
        <f>+B44/M44</f>
        <v>1.8808777429467086E-2</v>
      </c>
      <c r="O44" s="4">
        <v>19</v>
      </c>
      <c r="P44" s="4">
        <v>19</v>
      </c>
      <c r="Q44" s="15">
        <f t="shared" ref="Q44:Q73" si="4">+P44/P6-1</f>
        <v>0.11764705882352944</v>
      </c>
      <c r="R44" s="60">
        <v>190493</v>
      </c>
      <c r="S44" s="60">
        <v>190493</v>
      </c>
      <c r="T44" s="15">
        <f t="shared" ref="T44:T73" si="5">+S44/S6-1</f>
        <v>-0.27264708914505209</v>
      </c>
      <c r="U44" s="4">
        <v>23</v>
      </c>
      <c r="V44" s="4">
        <v>23</v>
      </c>
      <c r="W44" s="15">
        <f t="shared" ref="W44:W73" si="6">+V44/V6-1</f>
        <v>-0.39473684210526316</v>
      </c>
      <c r="X44" s="60">
        <f>+R44/U44</f>
        <v>8282.3043478260861</v>
      </c>
      <c r="Y44" s="15">
        <f t="shared" ref="Y44:Y73" si="7">+X44/X6-1</f>
        <v>0.20171350489078343</v>
      </c>
      <c r="Z44" s="60">
        <v>343</v>
      </c>
      <c r="AA44" s="34">
        <f>+O44/Z44</f>
        <v>5.5393586005830907E-2</v>
      </c>
      <c r="AB44" s="4">
        <v>24</v>
      </c>
      <c r="AC44" s="4">
        <v>24</v>
      </c>
      <c r="AD44" s="15">
        <f t="shared" ref="AD44:AD73" si="8">+AC44/AC6-1</f>
        <v>0.26315789473684204</v>
      </c>
      <c r="AE44" s="60">
        <v>340541</v>
      </c>
      <c r="AF44" s="60">
        <v>340541</v>
      </c>
      <c r="AG44" s="15">
        <f t="shared" ref="AG44:AG73" si="9">+AF44/AF6-1</f>
        <v>0.12220882104819153</v>
      </c>
      <c r="AH44" s="4">
        <v>28</v>
      </c>
      <c r="AI44" s="4">
        <v>28</v>
      </c>
      <c r="AJ44" s="15">
        <f t="shared" ref="AJ44:AJ73" si="10">+AI44/AI6-1</f>
        <v>-0.17647058823529416</v>
      </c>
      <c r="AK44" s="60">
        <f>+AE44/AH44</f>
        <v>12162.178571428571</v>
      </c>
      <c r="AL44" s="15">
        <f t="shared" ref="AL44:AL73" si="11">+AK44/AK6-1</f>
        <v>0.36268213984423237</v>
      </c>
      <c r="AM44" s="60">
        <v>812</v>
      </c>
      <c r="AN44" s="34">
        <f>+AB44/AM44</f>
        <v>2.9556650246305417E-2</v>
      </c>
      <c r="AQ44" s="9">
        <v>45809</v>
      </c>
      <c r="AR44" s="4">
        <f>+B44+O44+AB44</f>
        <v>73</v>
      </c>
      <c r="AS44" s="4">
        <f>+C44+P44+AC44</f>
        <v>73</v>
      </c>
      <c r="AT44" s="15">
        <f t="shared" ref="AT44:AT73" si="12">+AS44/AS6-1</f>
        <v>0.25862068965517238</v>
      </c>
      <c r="AU44" s="4">
        <f>+E44+R44+AE44</f>
        <v>1215088</v>
      </c>
      <c r="AV44" s="4">
        <f>+F44+S44+AF44</f>
        <v>1215088</v>
      </c>
      <c r="AW44" s="15">
        <f t="shared" ref="AW44:AW73" si="13">+AV44/AV6-1</f>
        <v>0.60979745842651378</v>
      </c>
      <c r="AX44" s="4">
        <f>+H44+U44+AH44</f>
        <v>88</v>
      </c>
      <c r="AY44" s="4">
        <f>+I44+V44+AI44</f>
        <v>88</v>
      </c>
      <c r="AZ44" s="15">
        <f t="shared" ref="AZ44:AZ73" si="14">+AY44/AY6-1</f>
        <v>-0.15384615384615385</v>
      </c>
      <c r="BA44" s="4">
        <f>+AU44/AX44</f>
        <v>13807.818181818182</v>
      </c>
      <c r="BB44" s="15">
        <f t="shared" ref="BB44:BB72" si="15">+BA44/BA6-1</f>
        <v>0.90248790541315271</v>
      </c>
    </row>
    <row r="45" spans="1:54" s="138" customFormat="1" x14ac:dyDescent="0.3">
      <c r="A45" s="9">
        <v>45810</v>
      </c>
      <c r="B45" s="133">
        <v>92</v>
      </c>
      <c r="C45" s="133">
        <f>+C44+B45</f>
        <v>122</v>
      </c>
      <c r="D45" s="134">
        <f t="shared" si="0"/>
        <v>0.93650793650793651</v>
      </c>
      <c r="E45" s="135">
        <v>1919529</v>
      </c>
      <c r="F45" s="133">
        <f>+F44+E45</f>
        <v>2603583</v>
      </c>
      <c r="G45" s="134">
        <f t="shared" si="1"/>
        <v>1.0684682065081383</v>
      </c>
      <c r="H45" s="133">
        <v>112</v>
      </c>
      <c r="I45" s="133">
        <f>+I44+H45</f>
        <v>149</v>
      </c>
      <c r="J45" s="134">
        <f t="shared" si="2"/>
        <v>0.77380952380952372</v>
      </c>
      <c r="K45" s="135">
        <f t="shared" ref="K45:K71" si="16">+E45/H45</f>
        <v>17138.651785714286</v>
      </c>
      <c r="L45" s="134">
        <f t="shared" si="3"/>
        <v>-0.16650777662699123</v>
      </c>
      <c r="M45" s="135">
        <v>3452</v>
      </c>
      <c r="N45" s="136">
        <f t="shared" ref="N45:N73" si="17">+B45/M45</f>
        <v>2.6651216685979143E-2</v>
      </c>
      <c r="O45" s="133">
        <v>28</v>
      </c>
      <c r="P45" s="133">
        <f>+P44+O45</f>
        <v>47</v>
      </c>
      <c r="Q45" s="134">
        <f t="shared" si="4"/>
        <v>-6.0000000000000053E-2</v>
      </c>
      <c r="R45" s="135">
        <v>411963</v>
      </c>
      <c r="S45" s="133">
        <f>+S44+R45</f>
        <v>602456</v>
      </c>
      <c r="T45" s="134">
        <f t="shared" si="5"/>
        <v>-0.21904502647663127</v>
      </c>
      <c r="U45" s="133">
        <v>45</v>
      </c>
      <c r="V45" s="133">
        <f>+V44+U45</f>
        <v>68</v>
      </c>
      <c r="W45" s="134">
        <f t="shared" si="6"/>
        <v>-0.15000000000000002</v>
      </c>
      <c r="X45" s="135">
        <f t="shared" ref="X45:X71" si="18">+R45/U45</f>
        <v>9154.7333333333336</v>
      </c>
      <c r="Y45" s="134">
        <f t="shared" si="7"/>
        <v>-0.24539424103498075</v>
      </c>
      <c r="Z45" s="135">
        <v>745</v>
      </c>
      <c r="AA45" s="137">
        <f t="shared" ref="AA45:AA71" si="19">+O45/Z45</f>
        <v>3.7583892617449662E-2</v>
      </c>
      <c r="AB45" s="133">
        <v>99</v>
      </c>
      <c r="AC45" s="133">
        <f>+AC44+AB45</f>
        <v>123</v>
      </c>
      <c r="AD45" s="134">
        <f t="shared" si="8"/>
        <v>0.89230769230769225</v>
      </c>
      <c r="AE45" s="135">
        <v>2419524</v>
      </c>
      <c r="AF45" s="133">
        <f>+AF44+AE45</f>
        <v>2760065</v>
      </c>
      <c r="AG45" s="134">
        <f t="shared" si="9"/>
        <v>1.319891169407744</v>
      </c>
      <c r="AH45" s="133">
        <v>149</v>
      </c>
      <c r="AI45" s="133">
        <f>+AI44+AH45</f>
        <v>177</v>
      </c>
      <c r="AJ45" s="134">
        <f t="shared" si="10"/>
        <v>1.1071428571428572</v>
      </c>
      <c r="AK45" s="135">
        <f t="shared" ref="AK45:AK71" si="20">+AE45/AH45</f>
        <v>16238.416107382551</v>
      </c>
      <c r="AL45" s="134">
        <f t="shared" si="11"/>
        <v>-8.3903442389025251E-2</v>
      </c>
      <c r="AM45" s="135">
        <v>1186</v>
      </c>
      <c r="AN45" s="137">
        <f t="shared" ref="AN45:AN71" si="21">+AB45/AM45</f>
        <v>8.347386172006746E-2</v>
      </c>
      <c r="AQ45" s="9">
        <v>45810</v>
      </c>
      <c r="AR45" s="133">
        <f t="shared" ref="AR45:AR71" si="22">+B45+O45+AB45</f>
        <v>219</v>
      </c>
      <c r="AS45" s="133">
        <f t="shared" ref="AS45:AS71" si="23">+C45+P45+AC45</f>
        <v>292</v>
      </c>
      <c r="AT45" s="134">
        <f t="shared" si="12"/>
        <v>0.6404494382022472</v>
      </c>
      <c r="AU45" s="133">
        <f t="shared" ref="AU45:AU71" si="24">+E45+R45+AE45</f>
        <v>4751016</v>
      </c>
      <c r="AV45" s="133">
        <f>+AU45+AV44</f>
        <v>5966104</v>
      </c>
      <c r="AW45" s="134">
        <f t="shared" si="13"/>
        <v>0.85289925851158821</v>
      </c>
      <c r="AX45" s="133">
        <f t="shared" ref="AX45:AX71" si="25">+H45+U45+AH45</f>
        <v>306</v>
      </c>
      <c r="AY45" s="133">
        <f t="shared" ref="AY45:AY71" si="26">+I45+V45+AI45</f>
        <v>394</v>
      </c>
      <c r="AZ45" s="134">
        <f t="shared" si="14"/>
        <v>0.58870967741935476</v>
      </c>
      <c r="BA45" s="133">
        <f t="shared" ref="BA45:BA74" si="27">+AU45/AX45</f>
        <v>15526.196078431372</v>
      </c>
      <c r="BB45" s="134">
        <f t="shared" si="15"/>
        <v>-9.3017660252594392E-2</v>
      </c>
    </row>
    <row r="46" spans="1:54" x14ac:dyDescent="0.3">
      <c r="A46" s="9">
        <v>45811</v>
      </c>
      <c r="B46" s="4">
        <v>97</v>
      </c>
      <c r="C46" s="4">
        <f t="shared" ref="C46:C71" si="28">+C45+B46</f>
        <v>219</v>
      </c>
      <c r="D46" s="71">
        <f t="shared" si="0"/>
        <v>0.53146853146853146</v>
      </c>
      <c r="E46" s="65">
        <v>2048519</v>
      </c>
      <c r="F46" s="4">
        <f t="shared" ref="F46:F71" si="29">+F45+E46</f>
        <v>4652102</v>
      </c>
      <c r="G46" s="71">
        <f t="shared" si="1"/>
        <v>0.57920264235680308</v>
      </c>
      <c r="H46" s="4">
        <v>129</v>
      </c>
      <c r="I46" s="4">
        <f t="shared" ref="I46:I71" si="30">+I45+H46</f>
        <v>278</v>
      </c>
      <c r="J46" s="71">
        <f t="shared" si="2"/>
        <v>0.45549738219895297</v>
      </c>
      <c r="K46" s="65">
        <f t="shared" si="16"/>
        <v>15879.992248062015</v>
      </c>
      <c r="L46" s="71">
        <f t="shared" si="3"/>
        <v>7.1156341049101179E-3</v>
      </c>
      <c r="M46" s="65">
        <v>3868</v>
      </c>
      <c r="N46" s="63">
        <f t="shared" si="17"/>
        <v>2.5077559462254394E-2</v>
      </c>
      <c r="O46" s="4">
        <v>29</v>
      </c>
      <c r="P46" s="4">
        <f t="shared" ref="P46:P71" si="31">+P45+O46</f>
        <v>76</v>
      </c>
      <c r="Q46" s="71">
        <f t="shared" si="4"/>
        <v>-0.31531531531531531</v>
      </c>
      <c r="R46" s="65">
        <v>614458</v>
      </c>
      <c r="S46" s="4">
        <f t="shared" ref="S46:S71" si="32">+S45+R46</f>
        <v>1216914</v>
      </c>
      <c r="T46" s="71">
        <f t="shared" si="5"/>
        <v>-0.36647867922553967</v>
      </c>
      <c r="U46" s="4">
        <v>43</v>
      </c>
      <c r="V46" s="4">
        <f t="shared" ref="V46:V71" si="33">+V45+U46</f>
        <v>111</v>
      </c>
      <c r="W46" s="71">
        <f t="shared" si="6"/>
        <v>-0.27922077922077926</v>
      </c>
      <c r="X46" s="65">
        <f t="shared" si="18"/>
        <v>14289.720930232557</v>
      </c>
      <c r="Y46" s="71">
        <f t="shared" si="7"/>
        <v>-8.0037941291997372E-2</v>
      </c>
      <c r="Z46" s="65">
        <v>626</v>
      </c>
      <c r="AA46" s="64">
        <f t="shared" si="19"/>
        <v>4.6325878594249199E-2</v>
      </c>
      <c r="AB46" s="4">
        <v>36</v>
      </c>
      <c r="AC46" s="4">
        <f t="shared" ref="AC46:AC71" si="34">+AC45+AB46</f>
        <v>159</v>
      </c>
      <c r="AD46" s="71">
        <f t="shared" si="8"/>
        <v>0.14388489208633093</v>
      </c>
      <c r="AE46" s="65">
        <v>390365</v>
      </c>
      <c r="AF46" s="4">
        <f t="shared" ref="AF46:AF71" si="35">+AF45+AE46</f>
        <v>3150430</v>
      </c>
      <c r="AG46" s="71">
        <f t="shared" si="9"/>
        <v>0.32827365279786891</v>
      </c>
      <c r="AH46" s="4">
        <v>42</v>
      </c>
      <c r="AI46" s="4">
        <f t="shared" ref="AI46:AI71" si="36">+AI45+AH46</f>
        <v>219</v>
      </c>
      <c r="AJ46" s="71">
        <f t="shared" si="10"/>
        <v>7.3529411764705843E-2</v>
      </c>
      <c r="AK46" s="65">
        <f t="shared" si="20"/>
        <v>9294.4047619047615</v>
      </c>
      <c r="AL46" s="71">
        <f t="shared" si="11"/>
        <v>-5.6472660632771232E-2</v>
      </c>
      <c r="AM46" s="65">
        <v>1019</v>
      </c>
      <c r="AN46" s="64">
        <f t="shared" si="21"/>
        <v>3.5328753680078512E-2</v>
      </c>
      <c r="AQ46" s="9">
        <v>45811</v>
      </c>
      <c r="AR46" s="4">
        <f t="shared" si="22"/>
        <v>162</v>
      </c>
      <c r="AS46" s="4">
        <f t="shared" si="23"/>
        <v>454</v>
      </c>
      <c r="AT46" s="71">
        <f t="shared" si="12"/>
        <v>0.15521628498727735</v>
      </c>
      <c r="AU46" s="4">
        <f t="shared" si="24"/>
        <v>3053342</v>
      </c>
      <c r="AV46" s="4">
        <f t="shared" ref="AV46:AV71" si="37">+AU46+AV45</f>
        <v>9019446</v>
      </c>
      <c r="AW46" s="71">
        <f t="shared" si="13"/>
        <v>0.24602921220006602</v>
      </c>
      <c r="AX46" s="4">
        <f t="shared" si="25"/>
        <v>214</v>
      </c>
      <c r="AY46" s="4">
        <f t="shared" si="26"/>
        <v>608</v>
      </c>
      <c r="AZ46" s="71">
        <f t="shared" si="14"/>
        <v>0.10746812386156646</v>
      </c>
      <c r="BA46" s="4">
        <f t="shared" si="27"/>
        <v>14267.953271028038</v>
      </c>
      <c r="BB46" s="71">
        <f t="shared" si="15"/>
        <v>6.8673845460405225E-2</v>
      </c>
    </row>
    <row r="47" spans="1:54" x14ac:dyDescent="0.3">
      <c r="A47" s="9">
        <v>45812</v>
      </c>
      <c r="B47" s="4">
        <v>76</v>
      </c>
      <c r="C47" s="4">
        <f>+C46+B47</f>
        <v>295</v>
      </c>
      <c r="D47" s="71">
        <f t="shared" si="0"/>
        <v>0.33484162895927594</v>
      </c>
      <c r="E47" s="65">
        <v>1488209</v>
      </c>
      <c r="F47" s="4">
        <f t="shared" si="29"/>
        <v>6140311</v>
      </c>
      <c r="G47" s="71">
        <f t="shared" si="1"/>
        <v>0.43665133068354001</v>
      </c>
      <c r="H47" s="4">
        <v>89</v>
      </c>
      <c r="I47" s="4">
        <f t="shared" si="30"/>
        <v>367</v>
      </c>
      <c r="J47" s="71">
        <f t="shared" si="2"/>
        <v>0.21926910299003333</v>
      </c>
      <c r="K47" s="65">
        <f t="shared" si="16"/>
        <v>16721.449438202246</v>
      </c>
      <c r="L47" s="71">
        <f t="shared" si="3"/>
        <v>0.38486272526142518</v>
      </c>
      <c r="M47" s="65">
        <v>3026</v>
      </c>
      <c r="N47" s="63">
        <f t="shared" si="17"/>
        <v>2.511566424322538E-2</v>
      </c>
      <c r="O47" s="4">
        <v>31</v>
      </c>
      <c r="P47" s="4">
        <f t="shared" si="31"/>
        <v>107</v>
      </c>
      <c r="Q47" s="71">
        <f t="shared" si="4"/>
        <v>-0.35542168674698793</v>
      </c>
      <c r="R47" s="65">
        <v>752507</v>
      </c>
      <c r="S47" s="4">
        <f t="shared" si="32"/>
        <v>1969421</v>
      </c>
      <c r="T47" s="71">
        <f t="shared" si="5"/>
        <v>-0.21812381890076382</v>
      </c>
      <c r="U47" s="4">
        <v>40</v>
      </c>
      <c r="V47" s="4">
        <f t="shared" si="33"/>
        <v>151</v>
      </c>
      <c r="W47" s="71">
        <f t="shared" si="6"/>
        <v>-0.30092592592592593</v>
      </c>
      <c r="X47" s="65">
        <f t="shared" si="18"/>
        <v>18812.674999999999</v>
      </c>
      <c r="Y47" s="71">
        <f t="shared" si="7"/>
        <v>0.95058565104763293</v>
      </c>
      <c r="Z47" s="65">
        <v>590</v>
      </c>
      <c r="AA47" s="64">
        <f t="shared" si="19"/>
        <v>5.254237288135593E-2</v>
      </c>
      <c r="AB47" s="4">
        <v>56</v>
      </c>
      <c r="AC47" s="4">
        <f t="shared" si="34"/>
        <v>215</v>
      </c>
      <c r="AD47" s="71">
        <f t="shared" si="8"/>
        <v>9.137055837563457E-2</v>
      </c>
      <c r="AE47" s="65">
        <v>837266</v>
      </c>
      <c r="AF47" s="4">
        <f t="shared" si="35"/>
        <v>3987696</v>
      </c>
      <c r="AG47" s="71">
        <f t="shared" si="9"/>
        <v>0.18610685769558866</v>
      </c>
      <c r="AH47" s="4">
        <v>74</v>
      </c>
      <c r="AI47" s="4">
        <f t="shared" si="36"/>
        <v>293</v>
      </c>
      <c r="AJ47" s="71">
        <f t="shared" si="10"/>
        <v>-7.5709779179810699E-2</v>
      </c>
      <c r="AK47" s="65">
        <f t="shared" si="20"/>
        <v>11314.405405405405</v>
      </c>
      <c r="AL47" s="71">
        <f t="shared" si="11"/>
        <v>0.29120616413646672</v>
      </c>
      <c r="AM47" s="65">
        <v>1042</v>
      </c>
      <c r="AN47" s="64">
        <f t="shared" si="21"/>
        <v>5.3742802303262956E-2</v>
      </c>
      <c r="AQ47" s="9">
        <v>45812</v>
      </c>
      <c r="AR47" s="4">
        <f t="shared" si="22"/>
        <v>163</v>
      </c>
      <c r="AS47" s="4">
        <f t="shared" si="23"/>
        <v>617</v>
      </c>
      <c r="AT47" s="71">
        <f t="shared" si="12"/>
        <v>5.6506849315068441E-2</v>
      </c>
      <c r="AU47" s="4">
        <f t="shared" si="24"/>
        <v>3077982</v>
      </c>
      <c r="AV47" s="4">
        <f t="shared" si="37"/>
        <v>12097428</v>
      </c>
      <c r="AW47" s="71">
        <f t="shared" si="13"/>
        <v>0.19129112994648478</v>
      </c>
      <c r="AX47" s="4">
        <f t="shared" si="25"/>
        <v>203</v>
      </c>
      <c r="AY47" s="4">
        <f t="shared" si="26"/>
        <v>811</v>
      </c>
      <c r="AZ47" s="71">
        <f t="shared" si="14"/>
        <v>-2.7577937649880147E-2</v>
      </c>
      <c r="BA47" s="4">
        <f t="shared" si="27"/>
        <v>15162.47290640394</v>
      </c>
      <c r="BB47" s="71">
        <f t="shared" si="15"/>
        <v>0.48175769066645002</v>
      </c>
    </row>
    <row r="48" spans="1:54" x14ac:dyDescent="0.3">
      <c r="A48" s="9">
        <v>45813</v>
      </c>
      <c r="B48" s="4">
        <v>58</v>
      </c>
      <c r="C48" s="4">
        <f t="shared" si="28"/>
        <v>353</v>
      </c>
      <c r="D48" s="71">
        <f t="shared" si="0"/>
        <v>0.16501650165016502</v>
      </c>
      <c r="E48" s="65">
        <v>1036816</v>
      </c>
      <c r="F48" s="4">
        <f t="shared" si="29"/>
        <v>7177127</v>
      </c>
      <c r="G48" s="71">
        <f t="shared" si="1"/>
        <v>0.10281725871555181</v>
      </c>
      <c r="H48" s="4">
        <v>103</v>
      </c>
      <c r="I48" s="4">
        <f t="shared" si="30"/>
        <v>470</v>
      </c>
      <c r="J48" s="71">
        <f t="shared" si="2"/>
        <v>0.12709832134292576</v>
      </c>
      <c r="K48" s="65">
        <f t="shared" si="16"/>
        <v>10066.174757281553</v>
      </c>
      <c r="L48" s="71">
        <f t="shared" si="3"/>
        <v>-0.47730397075105102</v>
      </c>
      <c r="M48" s="65">
        <v>3248</v>
      </c>
      <c r="N48" s="63">
        <f t="shared" si="17"/>
        <v>1.7857142857142856E-2</v>
      </c>
      <c r="O48" s="4">
        <v>24</v>
      </c>
      <c r="P48" s="4">
        <f t="shared" si="31"/>
        <v>131</v>
      </c>
      <c r="Q48" s="71">
        <f t="shared" si="4"/>
        <v>-0.4329004329004329</v>
      </c>
      <c r="R48" s="65">
        <v>373422</v>
      </c>
      <c r="S48" s="4">
        <f t="shared" si="32"/>
        <v>2342843</v>
      </c>
      <c r="T48" s="71">
        <f t="shared" si="5"/>
        <v>-0.35272515995777376</v>
      </c>
      <c r="U48" s="4">
        <v>31</v>
      </c>
      <c r="V48" s="4">
        <f t="shared" si="33"/>
        <v>182</v>
      </c>
      <c r="W48" s="71">
        <f t="shared" si="6"/>
        <v>-0.38926174496644295</v>
      </c>
      <c r="X48" s="65">
        <f t="shared" si="18"/>
        <v>12045.870967741936</v>
      </c>
      <c r="Y48" s="71">
        <f t="shared" si="7"/>
        <v>-0.10261347971640211</v>
      </c>
      <c r="Z48" s="65">
        <v>527</v>
      </c>
      <c r="AA48" s="64">
        <f t="shared" si="19"/>
        <v>4.5540796963946868E-2</v>
      </c>
      <c r="AB48" s="4">
        <v>36</v>
      </c>
      <c r="AC48" s="4">
        <f t="shared" si="34"/>
        <v>251</v>
      </c>
      <c r="AD48" s="71">
        <f t="shared" si="8"/>
        <v>-0.12847222222222221</v>
      </c>
      <c r="AE48" s="65">
        <v>689463</v>
      </c>
      <c r="AF48" s="4">
        <f t="shared" si="35"/>
        <v>4677159</v>
      </c>
      <c r="AG48" s="71">
        <f t="shared" si="9"/>
        <v>-0.19982607886363768</v>
      </c>
      <c r="AH48" s="4">
        <v>46</v>
      </c>
      <c r="AI48" s="4">
        <f t="shared" si="36"/>
        <v>339</v>
      </c>
      <c r="AJ48" s="71">
        <f t="shared" si="10"/>
        <v>-0.2709677419354839</v>
      </c>
      <c r="AK48" s="65">
        <f t="shared" si="20"/>
        <v>14988.326086956522</v>
      </c>
      <c r="AL48" s="71">
        <f t="shared" si="11"/>
        <v>-0.10667868587961815</v>
      </c>
      <c r="AM48" s="65">
        <v>916</v>
      </c>
      <c r="AN48" s="64">
        <f t="shared" si="21"/>
        <v>3.9301310043668124E-2</v>
      </c>
      <c r="AQ48" s="9">
        <v>45813</v>
      </c>
      <c r="AR48" s="4">
        <f t="shared" si="22"/>
        <v>118</v>
      </c>
      <c r="AS48" s="4">
        <f t="shared" si="23"/>
        <v>735</v>
      </c>
      <c r="AT48" s="71">
        <f t="shared" si="12"/>
        <v>-0.1058394160583942</v>
      </c>
      <c r="AU48" s="4">
        <f t="shared" si="24"/>
        <v>2099701</v>
      </c>
      <c r="AV48" s="4">
        <f t="shared" si="37"/>
        <v>14197129</v>
      </c>
      <c r="AW48" s="71">
        <f t="shared" si="13"/>
        <v>-0.11116397207238338</v>
      </c>
      <c r="AX48" s="4">
        <f t="shared" si="25"/>
        <v>180</v>
      </c>
      <c r="AY48" s="4">
        <f t="shared" si="26"/>
        <v>991</v>
      </c>
      <c r="AZ48" s="71">
        <f t="shared" si="14"/>
        <v>-0.1601694915254237</v>
      </c>
      <c r="BA48" s="4">
        <f t="shared" si="27"/>
        <v>11665.005555555555</v>
      </c>
      <c r="BB48" s="71">
        <f t="shared" si="15"/>
        <v>-0.30625498944929619</v>
      </c>
    </row>
    <row r="49" spans="1:54" x14ac:dyDescent="0.3">
      <c r="A49" s="9">
        <v>45814</v>
      </c>
      <c r="B49" s="4">
        <v>54</v>
      </c>
      <c r="C49" s="4">
        <f t="shared" si="28"/>
        <v>407</v>
      </c>
      <c r="D49" s="71">
        <f t="shared" si="0"/>
        <v>0.10000000000000009</v>
      </c>
      <c r="E49" s="65">
        <v>1475643</v>
      </c>
      <c r="F49" s="4">
        <f t="shared" si="29"/>
        <v>8652770</v>
      </c>
      <c r="G49" s="71">
        <f t="shared" si="1"/>
        <v>0.13339123785252749</v>
      </c>
      <c r="H49" s="4">
        <v>79</v>
      </c>
      <c r="I49" s="4">
        <f t="shared" si="30"/>
        <v>549</v>
      </c>
      <c r="J49" s="71">
        <f t="shared" si="2"/>
        <v>8.0708661417322913E-2</v>
      </c>
      <c r="K49" s="65">
        <f t="shared" si="16"/>
        <v>18679.025316455696</v>
      </c>
      <c r="L49" s="71">
        <f t="shared" si="3"/>
        <v>0.50902892169084235</v>
      </c>
      <c r="M49" s="65">
        <v>3038</v>
      </c>
      <c r="N49" s="63">
        <f t="shared" si="17"/>
        <v>1.7774851876234364E-2</v>
      </c>
      <c r="O49" s="4">
        <v>19</v>
      </c>
      <c r="P49" s="4">
        <f t="shared" si="31"/>
        <v>150</v>
      </c>
      <c r="Q49" s="71">
        <f t="shared" si="4"/>
        <v>-0.44852941176470584</v>
      </c>
      <c r="R49" s="65">
        <v>260584</v>
      </c>
      <c r="S49" s="4">
        <f t="shared" si="32"/>
        <v>2603427</v>
      </c>
      <c r="T49" s="71">
        <f t="shared" si="5"/>
        <v>-0.41586347044042682</v>
      </c>
      <c r="U49" s="4">
        <v>33</v>
      </c>
      <c r="V49" s="4">
        <f t="shared" si="33"/>
        <v>215</v>
      </c>
      <c r="W49" s="71">
        <f t="shared" si="6"/>
        <v>-0.3960674157303371</v>
      </c>
      <c r="X49" s="65">
        <f t="shared" si="18"/>
        <v>7896.484848484848</v>
      </c>
      <c r="Y49" s="71">
        <f t="shared" si="7"/>
        <v>-0.45302923904482195</v>
      </c>
      <c r="Z49" s="65">
        <v>450</v>
      </c>
      <c r="AA49" s="64">
        <f t="shared" si="19"/>
        <v>4.2222222222222223E-2</v>
      </c>
      <c r="AB49" s="4">
        <v>27</v>
      </c>
      <c r="AC49" s="4">
        <f t="shared" si="34"/>
        <v>278</v>
      </c>
      <c r="AD49" s="71">
        <f t="shared" si="8"/>
        <v>-0.17014925373134326</v>
      </c>
      <c r="AE49" s="65">
        <v>705755</v>
      </c>
      <c r="AF49" s="4">
        <f t="shared" si="35"/>
        <v>5382914</v>
      </c>
      <c r="AG49" s="71">
        <f t="shared" si="9"/>
        <v>-0.17337630268639337</v>
      </c>
      <c r="AH49" s="4">
        <v>40</v>
      </c>
      <c r="AI49" s="4">
        <f t="shared" si="36"/>
        <v>379</v>
      </c>
      <c r="AJ49" s="71">
        <f t="shared" si="10"/>
        <v>-0.28083491461100574</v>
      </c>
      <c r="AK49" s="65">
        <f t="shared" si="20"/>
        <v>17643.875</v>
      </c>
      <c r="AL49" s="71">
        <f t="shared" si="11"/>
        <v>0.64067529058867634</v>
      </c>
      <c r="AM49" s="65">
        <v>686</v>
      </c>
      <c r="AN49" s="64">
        <f t="shared" si="21"/>
        <v>3.9358600583090382E-2</v>
      </c>
      <c r="AQ49" s="9">
        <v>45814</v>
      </c>
      <c r="AR49" s="4">
        <f t="shared" si="22"/>
        <v>100</v>
      </c>
      <c r="AS49" s="4">
        <f t="shared" si="23"/>
        <v>835</v>
      </c>
      <c r="AT49" s="71">
        <f t="shared" si="12"/>
        <v>-0.14534288638689863</v>
      </c>
      <c r="AU49" s="4">
        <f t="shared" si="24"/>
        <v>2441982</v>
      </c>
      <c r="AV49" s="4">
        <f t="shared" si="37"/>
        <v>16639111</v>
      </c>
      <c r="AW49" s="71">
        <f t="shared" si="13"/>
        <v>-0.10557878809771382</v>
      </c>
      <c r="AX49" s="4">
        <f t="shared" si="25"/>
        <v>152</v>
      </c>
      <c r="AY49" s="4">
        <f t="shared" si="26"/>
        <v>1143</v>
      </c>
      <c r="AZ49" s="71">
        <f t="shared" si="14"/>
        <v>-0.1782890007189073</v>
      </c>
      <c r="BA49" s="4">
        <f t="shared" si="27"/>
        <v>16065.671052631578</v>
      </c>
      <c r="BB49" s="71">
        <f t="shared" si="15"/>
        <v>0.28867582087380583</v>
      </c>
    </row>
    <row r="50" spans="1:54" x14ac:dyDescent="0.3">
      <c r="A50" s="9">
        <v>45815</v>
      </c>
      <c r="B50" s="4">
        <v>22</v>
      </c>
      <c r="C50" s="4">
        <f t="shared" si="28"/>
        <v>429</v>
      </c>
      <c r="D50" s="15">
        <f t="shared" si="0"/>
        <v>4.6341463414634188E-2</v>
      </c>
      <c r="E50" s="60">
        <v>398282</v>
      </c>
      <c r="F50" s="4">
        <f t="shared" si="29"/>
        <v>9051052</v>
      </c>
      <c r="G50" s="15">
        <f t="shared" si="1"/>
        <v>7.5895677113806181E-2</v>
      </c>
      <c r="H50" s="4">
        <v>26</v>
      </c>
      <c r="I50" s="4">
        <f t="shared" si="30"/>
        <v>575</v>
      </c>
      <c r="J50" s="15">
        <f t="shared" si="2"/>
        <v>2.6785714285714191E-2</v>
      </c>
      <c r="K50" s="60">
        <f t="shared" si="16"/>
        <v>15318.538461538461</v>
      </c>
      <c r="L50" s="15">
        <f t="shared" si="3"/>
        <v>2.3641454854806287E-2</v>
      </c>
      <c r="M50" s="60">
        <v>2627</v>
      </c>
      <c r="N50" s="33">
        <f t="shared" si="17"/>
        <v>8.3745717548534444E-3</v>
      </c>
      <c r="O50" s="4">
        <v>11</v>
      </c>
      <c r="P50" s="4">
        <f t="shared" si="31"/>
        <v>161</v>
      </c>
      <c r="Q50" s="15">
        <f t="shared" si="4"/>
        <v>-0.47557003257328989</v>
      </c>
      <c r="R50" s="60">
        <v>296167</v>
      </c>
      <c r="S50" s="4">
        <f t="shared" si="32"/>
        <v>2899594</v>
      </c>
      <c r="T50" s="15">
        <f t="shared" si="5"/>
        <v>-0.47886810839120053</v>
      </c>
      <c r="U50" s="4">
        <v>13</v>
      </c>
      <c r="V50" s="4">
        <f t="shared" si="33"/>
        <v>228</v>
      </c>
      <c r="W50" s="15">
        <f t="shared" si="6"/>
        <v>-0.45060240963855425</v>
      </c>
      <c r="X50" s="60">
        <f t="shared" si="18"/>
        <v>22782.076923076922</v>
      </c>
      <c r="Y50" s="15">
        <f t="shared" si="7"/>
        <v>0.2140563956659336</v>
      </c>
      <c r="Z50" s="60">
        <v>432</v>
      </c>
      <c r="AA50" s="34">
        <f t="shared" si="19"/>
        <v>2.5462962962962962E-2</v>
      </c>
      <c r="AB50" s="4">
        <v>26</v>
      </c>
      <c r="AC50" s="4">
        <f t="shared" si="34"/>
        <v>304</v>
      </c>
      <c r="AD50" s="15">
        <f t="shared" si="8"/>
        <v>-0.18498659517426275</v>
      </c>
      <c r="AE50" s="60">
        <v>563415</v>
      </c>
      <c r="AF50" s="4">
        <f t="shared" si="35"/>
        <v>5946329</v>
      </c>
      <c r="AG50" s="15">
        <f t="shared" si="9"/>
        <v>-0.1899571965242286</v>
      </c>
      <c r="AH50" s="4">
        <v>37</v>
      </c>
      <c r="AI50" s="4">
        <f t="shared" si="36"/>
        <v>416</v>
      </c>
      <c r="AJ50" s="15">
        <f t="shared" si="10"/>
        <v>-0.29848229342327148</v>
      </c>
      <c r="AK50" s="60">
        <f t="shared" si="20"/>
        <v>15227.432432432432</v>
      </c>
      <c r="AL50" s="15">
        <f t="shared" si="11"/>
        <v>0.21256388882720434</v>
      </c>
      <c r="AM50" s="60">
        <v>685</v>
      </c>
      <c r="AN50" s="34">
        <f t="shared" si="21"/>
        <v>3.7956204379562042E-2</v>
      </c>
      <c r="AQ50" s="9">
        <v>45815</v>
      </c>
      <c r="AR50" s="4">
        <f t="shared" si="22"/>
        <v>59</v>
      </c>
      <c r="AS50" s="4">
        <f t="shared" si="23"/>
        <v>894</v>
      </c>
      <c r="AT50" s="15">
        <f t="shared" si="12"/>
        <v>-0.1798165137614679</v>
      </c>
      <c r="AU50" s="4">
        <f t="shared" si="24"/>
        <v>1257864</v>
      </c>
      <c r="AV50" s="4">
        <f t="shared" si="37"/>
        <v>17896975</v>
      </c>
      <c r="AW50" s="15">
        <f t="shared" si="13"/>
        <v>-0.1604508418583086</v>
      </c>
      <c r="AX50" s="4">
        <f t="shared" si="25"/>
        <v>76</v>
      </c>
      <c r="AY50" s="4">
        <f t="shared" si="26"/>
        <v>1219</v>
      </c>
      <c r="AZ50" s="15">
        <f t="shared" si="14"/>
        <v>-0.22257653061224492</v>
      </c>
      <c r="BA50" s="4">
        <f t="shared" si="27"/>
        <v>16550.842105263157</v>
      </c>
      <c r="BB50" s="15">
        <f t="shared" si="15"/>
        <v>7.9343887154119441E-2</v>
      </c>
    </row>
    <row r="51" spans="1:54" x14ac:dyDescent="0.3">
      <c r="A51" s="9">
        <v>45816</v>
      </c>
      <c r="B51" s="4">
        <v>48</v>
      </c>
      <c r="C51" s="4">
        <f t="shared" si="28"/>
        <v>477</v>
      </c>
      <c r="D51" s="15">
        <f t="shared" si="0"/>
        <v>8.9041095890410871E-2</v>
      </c>
      <c r="E51" s="60">
        <v>1060568</v>
      </c>
      <c r="F51" s="4">
        <f t="shared" si="29"/>
        <v>10111620</v>
      </c>
      <c r="G51" s="15">
        <f t="shared" si="1"/>
        <v>0.13225852072792899</v>
      </c>
      <c r="H51" s="4">
        <v>55</v>
      </c>
      <c r="I51" s="4">
        <f t="shared" si="30"/>
        <v>630</v>
      </c>
      <c r="J51" s="15">
        <f t="shared" si="2"/>
        <v>4.3046357615894149E-2</v>
      </c>
      <c r="K51" s="60">
        <f t="shared" si="16"/>
        <v>19283.054545454546</v>
      </c>
      <c r="L51" s="15">
        <f t="shared" si="3"/>
        <v>0.63821800186517819</v>
      </c>
      <c r="M51" s="60">
        <v>3233</v>
      </c>
      <c r="N51" s="33">
        <f t="shared" si="17"/>
        <v>1.4846891432106402E-2</v>
      </c>
      <c r="O51" s="4">
        <v>23</v>
      </c>
      <c r="P51" s="4">
        <f t="shared" si="31"/>
        <v>184</v>
      </c>
      <c r="Q51" s="15">
        <f t="shared" si="4"/>
        <v>-0.42679127725856703</v>
      </c>
      <c r="R51" s="60">
        <v>449007</v>
      </c>
      <c r="S51" s="4">
        <f t="shared" si="32"/>
        <v>3348601</v>
      </c>
      <c r="T51" s="15">
        <f t="shared" si="5"/>
        <v>-0.41721246781364241</v>
      </c>
      <c r="U51" s="4">
        <v>28</v>
      </c>
      <c r="V51" s="4">
        <f t="shared" si="33"/>
        <v>256</v>
      </c>
      <c r="W51" s="15">
        <f t="shared" si="6"/>
        <v>-0.40740740740740744</v>
      </c>
      <c r="X51" s="60">
        <f t="shared" si="18"/>
        <v>16035.964285714286</v>
      </c>
      <c r="Y51" s="15">
        <f t="shared" si="7"/>
        <v>0.49947962012465563</v>
      </c>
      <c r="Z51" s="60">
        <v>496</v>
      </c>
      <c r="AA51" s="34">
        <f t="shared" si="19"/>
        <v>4.6370967741935484E-2</v>
      </c>
      <c r="AB51" s="4">
        <v>38</v>
      </c>
      <c r="AC51" s="4">
        <f t="shared" si="34"/>
        <v>342</v>
      </c>
      <c r="AD51" s="15">
        <f t="shared" si="8"/>
        <v>-0.16381418092909539</v>
      </c>
      <c r="AE51" s="60">
        <v>760034</v>
      </c>
      <c r="AF51" s="4">
        <f t="shared" si="35"/>
        <v>6706363</v>
      </c>
      <c r="AG51" s="15">
        <f t="shared" si="9"/>
        <v>-0.15361594417448954</v>
      </c>
      <c r="AH51" s="4">
        <v>51</v>
      </c>
      <c r="AI51" s="4">
        <f t="shared" si="36"/>
        <v>467</v>
      </c>
      <c r="AJ51" s="15">
        <f t="shared" si="10"/>
        <v>-0.26572327044025157</v>
      </c>
      <c r="AK51" s="60">
        <f t="shared" si="20"/>
        <v>14902.627450980392</v>
      </c>
      <c r="AL51" s="15">
        <f t="shared" si="11"/>
        <v>9.956636025195631E-2</v>
      </c>
      <c r="AM51" s="60">
        <v>727</v>
      </c>
      <c r="AN51" s="34">
        <f t="shared" si="21"/>
        <v>5.2269601100412656E-2</v>
      </c>
      <c r="AQ51" s="9">
        <v>45816</v>
      </c>
      <c r="AR51" s="4">
        <f t="shared" si="22"/>
        <v>109</v>
      </c>
      <c r="AS51" s="4">
        <f t="shared" si="23"/>
        <v>1003</v>
      </c>
      <c r="AT51" s="15">
        <f t="shared" si="12"/>
        <v>-0.14126712328767121</v>
      </c>
      <c r="AU51" s="4">
        <f t="shared" si="24"/>
        <v>2269609</v>
      </c>
      <c r="AV51" s="4">
        <f t="shared" si="37"/>
        <v>20166584</v>
      </c>
      <c r="AW51" s="15">
        <f t="shared" si="13"/>
        <v>-0.10766806248602867</v>
      </c>
      <c r="AX51" s="4">
        <f t="shared" si="25"/>
        <v>134</v>
      </c>
      <c r="AY51" s="4">
        <f t="shared" si="26"/>
        <v>1353</v>
      </c>
      <c r="AZ51" s="15">
        <f t="shared" si="14"/>
        <v>-0.19078947368421051</v>
      </c>
      <c r="BA51" s="4">
        <f t="shared" si="27"/>
        <v>16937.380597014926</v>
      </c>
      <c r="BB51" s="15">
        <f t="shared" si="15"/>
        <v>0.37347531242752652</v>
      </c>
    </row>
    <row r="52" spans="1:54" x14ac:dyDescent="0.3">
      <c r="A52" s="9">
        <v>45817</v>
      </c>
      <c r="B52" s="4">
        <v>45</v>
      </c>
      <c r="C52" s="4">
        <f t="shared" si="28"/>
        <v>522</v>
      </c>
      <c r="D52" s="71">
        <f t="shared" si="0"/>
        <v>8.7499999999999911E-2</v>
      </c>
      <c r="E52" s="65">
        <v>694068</v>
      </c>
      <c r="F52" s="4">
        <f t="shared" si="29"/>
        <v>10805688</v>
      </c>
      <c r="G52" s="71">
        <f t="shared" si="1"/>
        <v>0.11865196372257869</v>
      </c>
      <c r="H52" s="4">
        <v>61</v>
      </c>
      <c r="I52" s="4">
        <f t="shared" si="30"/>
        <v>691</v>
      </c>
      <c r="J52" s="71">
        <f t="shared" si="2"/>
        <v>4.2232277526395245E-2</v>
      </c>
      <c r="K52" s="65">
        <f t="shared" si="16"/>
        <v>11378.163934426229</v>
      </c>
      <c r="L52" s="71">
        <f t="shared" si="3"/>
        <v>-7.9228238341532031E-2</v>
      </c>
      <c r="M52" s="65">
        <v>1640</v>
      </c>
      <c r="N52" s="63">
        <f t="shared" si="17"/>
        <v>2.7439024390243903E-2</v>
      </c>
      <c r="O52" s="4">
        <v>27</v>
      </c>
      <c r="P52" s="4">
        <f t="shared" si="31"/>
        <v>211</v>
      </c>
      <c r="Q52" s="71">
        <f t="shared" si="4"/>
        <v>-0.403954802259887</v>
      </c>
      <c r="R52" s="65">
        <v>497482</v>
      </c>
      <c r="S52" s="4">
        <f t="shared" si="32"/>
        <v>3846083</v>
      </c>
      <c r="T52" s="71">
        <f t="shared" si="5"/>
        <v>-0.38366217595888863</v>
      </c>
      <c r="U52" s="4">
        <v>52</v>
      </c>
      <c r="V52" s="4">
        <f t="shared" si="33"/>
        <v>308</v>
      </c>
      <c r="W52" s="71">
        <f t="shared" si="6"/>
        <v>-0.34047109207708781</v>
      </c>
      <c r="X52" s="65">
        <f t="shared" si="18"/>
        <v>9566.961538461539</v>
      </c>
      <c r="Y52" s="71">
        <f t="shared" si="7"/>
        <v>-0.32270531844446049</v>
      </c>
      <c r="Z52" s="65">
        <v>411</v>
      </c>
      <c r="AA52" s="64">
        <f t="shared" si="19"/>
        <v>6.569343065693431E-2</v>
      </c>
      <c r="AB52" s="4">
        <v>23</v>
      </c>
      <c r="AC52" s="4">
        <f t="shared" si="34"/>
        <v>365</v>
      </c>
      <c r="AD52" s="71">
        <f t="shared" si="8"/>
        <v>-0.19780219780219777</v>
      </c>
      <c r="AE52" s="65">
        <v>335188</v>
      </c>
      <c r="AF52" s="4">
        <f t="shared" si="35"/>
        <v>7041551</v>
      </c>
      <c r="AG52" s="71">
        <f t="shared" si="9"/>
        <v>-0.18033042403086397</v>
      </c>
      <c r="AH52" s="4">
        <v>47</v>
      </c>
      <c r="AI52" s="4">
        <f t="shared" si="36"/>
        <v>514</v>
      </c>
      <c r="AJ52" s="71">
        <f t="shared" si="10"/>
        <v>-0.25829725829725825</v>
      </c>
      <c r="AK52" s="65">
        <f t="shared" si="20"/>
        <v>7131.6595744680853</v>
      </c>
      <c r="AL52" s="71">
        <f t="shared" si="11"/>
        <v>-0.39070586527829976</v>
      </c>
      <c r="AM52" s="65">
        <v>834</v>
      </c>
      <c r="AN52" s="64">
        <f t="shared" si="21"/>
        <v>2.7577937649880094E-2</v>
      </c>
      <c r="AQ52" s="9">
        <v>45817</v>
      </c>
      <c r="AR52" s="4">
        <f t="shared" si="22"/>
        <v>95</v>
      </c>
      <c r="AS52" s="4">
        <f t="shared" si="23"/>
        <v>1098</v>
      </c>
      <c r="AT52" s="71">
        <f t="shared" si="12"/>
        <v>-0.14817688130333595</v>
      </c>
      <c r="AU52" s="4">
        <f t="shared" si="24"/>
        <v>1526738</v>
      </c>
      <c r="AV52" s="4">
        <f t="shared" si="37"/>
        <v>21693322</v>
      </c>
      <c r="AW52" s="71">
        <f t="shared" si="13"/>
        <v>-0.11421481799064948</v>
      </c>
      <c r="AX52" s="4">
        <f t="shared" si="25"/>
        <v>160</v>
      </c>
      <c r="AY52" s="4">
        <f t="shared" si="26"/>
        <v>1513</v>
      </c>
      <c r="AZ52" s="71">
        <f t="shared" si="14"/>
        <v>-0.170049369171695</v>
      </c>
      <c r="BA52" s="4">
        <f t="shared" si="27"/>
        <v>9542.1124999999993</v>
      </c>
      <c r="BB52" s="71">
        <f t="shared" si="15"/>
        <v>-0.23789558861798599</v>
      </c>
    </row>
    <row r="53" spans="1:54" x14ac:dyDescent="0.3">
      <c r="A53" s="9">
        <v>45818</v>
      </c>
      <c r="B53" s="4">
        <v>37</v>
      </c>
      <c r="C53" s="4">
        <f t="shared" si="28"/>
        <v>559</v>
      </c>
      <c r="D53" s="71">
        <f t="shared" si="0"/>
        <v>4.8780487804878092E-2</v>
      </c>
      <c r="E53" s="65">
        <v>1185836</v>
      </c>
      <c r="F53" s="4">
        <f t="shared" si="29"/>
        <v>11991524</v>
      </c>
      <c r="G53" s="71">
        <f t="shared" si="1"/>
        <v>0.15435211004438831</v>
      </c>
      <c r="H53" s="4">
        <v>90</v>
      </c>
      <c r="I53" s="4">
        <f t="shared" si="30"/>
        <v>781</v>
      </c>
      <c r="J53" s="71">
        <f t="shared" si="2"/>
        <v>4.4117647058823595E-2</v>
      </c>
      <c r="K53" s="65">
        <f t="shared" si="16"/>
        <v>13175.955555555556</v>
      </c>
      <c r="L53" s="71">
        <f t="shared" si="3"/>
        <v>0.53726745823784139</v>
      </c>
      <c r="M53" s="65">
        <v>1605</v>
      </c>
      <c r="N53" s="63">
        <f t="shared" si="17"/>
        <v>2.3052959501557634E-2</v>
      </c>
      <c r="O53" s="4">
        <v>25</v>
      </c>
      <c r="P53" s="4">
        <f t="shared" si="31"/>
        <v>236</v>
      </c>
      <c r="Q53" s="71">
        <f t="shared" si="4"/>
        <v>-0.40101522842639592</v>
      </c>
      <c r="R53" s="65">
        <v>273784</v>
      </c>
      <c r="S53" s="4">
        <f t="shared" si="32"/>
        <v>4119867</v>
      </c>
      <c r="T53" s="71">
        <f t="shared" si="5"/>
        <v>-0.40063773040367623</v>
      </c>
      <c r="U53" s="4">
        <v>30</v>
      </c>
      <c r="V53" s="4">
        <f t="shared" si="33"/>
        <v>338</v>
      </c>
      <c r="W53" s="71">
        <f t="shared" si="6"/>
        <v>-0.35</v>
      </c>
      <c r="X53" s="65">
        <f t="shared" si="18"/>
        <v>9126.1333333333332</v>
      </c>
      <c r="Y53" s="71">
        <f t="shared" si="7"/>
        <v>-0.23652622650999999</v>
      </c>
      <c r="Z53" s="65">
        <v>489</v>
      </c>
      <c r="AA53" s="64">
        <f t="shared" si="19"/>
        <v>5.112474437627812E-2</v>
      </c>
      <c r="AB53" s="4">
        <v>31</v>
      </c>
      <c r="AC53" s="4">
        <f t="shared" si="34"/>
        <v>396</v>
      </c>
      <c r="AD53" s="71">
        <f t="shared" si="8"/>
        <v>-0.22957198443579763</v>
      </c>
      <c r="AE53" s="65">
        <v>500391</v>
      </c>
      <c r="AF53" s="4">
        <f t="shared" si="35"/>
        <v>7541942</v>
      </c>
      <c r="AG53" s="71">
        <f t="shared" si="9"/>
        <v>-0.22147478501359441</v>
      </c>
      <c r="AH53" s="4">
        <v>37</v>
      </c>
      <c r="AI53" s="4">
        <f t="shared" si="36"/>
        <v>551</v>
      </c>
      <c r="AJ53" s="71">
        <f t="shared" si="10"/>
        <v>-0.30952380952380953</v>
      </c>
      <c r="AK53" s="65">
        <f t="shared" si="20"/>
        <v>13524.081081081082</v>
      </c>
      <c r="AL53" s="71">
        <f t="shared" si="11"/>
        <v>0.29475571870584805</v>
      </c>
      <c r="AM53" s="65">
        <v>804</v>
      </c>
      <c r="AN53" s="64">
        <f t="shared" si="21"/>
        <v>3.8557213930348257E-2</v>
      </c>
      <c r="AQ53" s="9">
        <v>45818</v>
      </c>
      <c r="AR53" s="4">
        <f t="shared" si="22"/>
        <v>93</v>
      </c>
      <c r="AS53" s="4">
        <f t="shared" si="23"/>
        <v>1191</v>
      </c>
      <c r="AT53" s="71">
        <f t="shared" si="12"/>
        <v>-0.17349063150589872</v>
      </c>
      <c r="AU53" s="4">
        <f t="shared" si="24"/>
        <v>1960011</v>
      </c>
      <c r="AV53" s="4">
        <f t="shared" si="37"/>
        <v>23653333</v>
      </c>
      <c r="AW53" s="71">
        <f t="shared" si="13"/>
        <v>-0.12230325785920482</v>
      </c>
      <c r="AX53" s="4">
        <f t="shared" si="25"/>
        <v>157</v>
      </c>
      <c r="AY53" s="4">
        <f t="shared" si="26"/>
        <v>1670</v>
      </c>
      <c r="AZ53" s="71">
        <f t="shared" si="14"/>
        <v>-0.19167473378509192</v>
      </c>
      <c r="BA53" s="4">
        <f t="shared" si="27"/>
        <v>12484.146496815287</v>
      </c>
      <c r="BB53" s="71">
        <f t="shared" si="15"/>
        <v>0.23378038953032187</v>
      </c>
    </row>
    <row r="54" spans="1:54" x14ac:dyDescent="0.3">
      <c r="A54" s="9">
        <v>45819</v>
      </c>
      <c r="B54" s="4">
        <v>53</v>
      </c>
      <c r="C54" s="4">
        <f t="shared" si="28"/>
        <v>612</v>
      </c>
      <c r="D54" s="71">
        <f t="shared" si="0"/>
        <v>4.081632653061229E-2</v>
      </c>
      <c r="E54" s="4">
        <v>1456757</v>
      </c>
      <c r="F54" s="4">
        <f t="shared" si="29"/>
        <v>13448281</v>
      </c>
      <c r="G54" s="71">
        <f t="shared" si="1"/>
        <v>0.17579694250221278</v>
      </c>
      <c r="H54" s="4">
        <v>90</v>
      </c>
      <c r="I54" s="4">
        <f t="shared" si="30"/>
        <v>871</v>
      </c>
      <c r="J54" s="71">
        <f t="shared" si="2"/>
        <v>5.8323207776427743E-2</v>
      </c>
      <c r="K54" s="65">
        <f t="shared" si="16"/>
        <v>16186.18888888889</v>
      </c>
      <c r="L54" s="71">
        <f t="shared" si="3"/>
        <v>0.15671928592549977</v>
      </c>
      <c r="M54" s="4">
        <v>1454</v>
      </c>
      <c r="N54" s="63">
        <f t="shared" si="17"/>
        <v>3.6451169188445667E-2</v>
      </c>
      <c r="O54" s="4">
        <v>29</v>
      </c>
      <c r="P54" s="4">
        <f t="shared" si="31"/>
        <v>265</v>
      </c>
      <c r="Q54" s="71">
        <f t="shared" si="4"/>
        <v>-0.37054631828978624</v>
      </c>
      <c r="R54" s="4">
        <v>706506</v>
      </c>
      <c r="S54" s="4">
        <f t="shared" si="32"/>
        <v>4826373</v>
      </c>
      <c r="T54" s="71">
        <f t="shared" si="5"/>
        <v>-0.34156064261224972</v>
      </c>
      <c r="U54" s="4">
        <v>40</v>
      </c>
      <c r="V54" s="4">
        <f t="shared" si="33"/>
        <v>378</v>
      </c>
      <c r="W54" s="71">
        <f t="shared" si="6"/>
        <v>-0.32379248658318427</v>
      </c>
      <c r="X54" s="65">
        <f t="shared" si="18"/>
        <v>17662.650000000001</v>
      </c>
      <c r="Y54" s="71">
        <f t="shared" si="7"/>
        <v>0.50973408172389933</v>
      </c>
      <c r="Z54" s="4">
        <v>504</v>
      </c>
      <c r="AA54" s="64">
        <f t="shared" si="19"/>
        <v>5.7539682539682536E-2</v>
      </c>
      <c r="AB54" s="4">
        <v>25</v>
      </c>
      <c r="AC54" s="4">
        <f t="shared" si="34"/>
        <v>421</v>
      </c>
      <c r="AD54" s="71">
        <f t="shared" si="8"/>
        <v>-0.26140350877192986</v>
      </c>
      <c r="AE54" s="4">
        <v>863597</v>
      </c>
      <c r="AF54" s="4">
        <f t="shared" si="35"/>
        <v>8405539</v>
      </c>
      <c r="AG54" s="71">
        <f t="shared" si="9"/>
        <v>-0.20758469579802652</v>
      </c>
      <c r="AH54" s="4">
        <v>39</v>
      </c>
      <c r="AI54" s="4">
        <f t="shared" si="36"/>
        <v>590</v>
      </c>
      <c r="AJ54" s="71">
        <f t="shared" si="10"/>
        <v>-0.35939196525515749</v>
      </c>
      <c r="AK54" s="65">
        <f t="shared" si="20"/>
        <v>22143.51282051282</v>
      </c>
      <c r="AL54" s="71">
        <f t="shared" si="11"/>
        <v>1.960430248639514</v>
      </c>
      <c r="AM54" s="4">
        <v>744</v>
      </c>
      <c r="AN54" s="64">
        <f t="shared" si="21"/>
        <v>3.3602150537634407E-2</v>
      </c>
      <c r="AQ54" s="9">
        <v>45819</v>
      </c>
      <c r="AR54" s="4">
        <f t="shared" si="22"/>
        <v>107</v>
      </c>
      <c r="AS54" s="4">
        <f t="shared" si="23"/>
        <v>1298</v>
      </c>
      <c r="AT54" s="71">
        <f t="shared" si="12"/>
        <v>-0.17796073464217854</v>
      </c>
      <c r="AU54" s="4">
        <f t="shared" si="24"/>
        <v>3026860</v>
      </c>
      <c r="AV54" s="4">
        <f t="shared" si="37"/>
        <v>26680193</v>
      </c>
      <c r="AW54" s="71">
        <f t="shared" si="13"/>
        <v>-9.1741171663795917E-2</v>
      </c>
      <c r="AX54" s="4">
        <f t="shared" si="25"/>
        <v>169</v>
      </c>
      <c r="AY54" s="4">
        <f t="shared" si="26"/>
        <v>1839</v>
      </c>
      <c r="AZ54" s="71">
        <f t="shared" si="14"/>
        <v>-0.20147633521493702</v>
      </c>
      <c r="BA54" s="4">
        <f t="shared" si="27"/>
        <v>17910.414201183434</v>
      </c>
      <c r="BB54" s="71">
        <f t="shared" si="15"/>
        <v>0.74985990696604876</v>
      </c>
    </row>
    <row r="55" spans="1:54" x14ac:dyDescent="0.3">
      <c r="A55" s="9">
        <v>45820</v>
      </c>
      <c r="B55" s="4">
        <v>37</v>
      </c>
      <c r="C55" s="4">
        <f t="shared" si="28"/>
        <v>649</v>
      </c>
      <c r="D55" s="71">
        <f t="shared" si="0"/>
        <v>5.3571428571428603E-2</v>
      </c>
      <c r="E55" s="65">
        <v>582067</v>
      </c>
      <c r="F55" s="4">
        <f t="shared" si="29"/>
        <v>14030348</v>
      </c>
      <c r="G55" s="71">
        <f t="shared" si="1"/>
        <v>0.17688681817121865</v>
      </c>
      <c r="H55" s="4">
        <v>60</v>
      </c>
      <c r="I55" s="4">
        <f t="shared" si="30"/>
        <v>931</v>
      </c>
      <c r="J55" s="71">
        <f t="shared" si="2"/>
        <v>8.3818393480791675E-2</v>
      </c>
      <c r="K55" s="65">
        <f t="shared" si="16"/>
        <v>9701.1166666666668</v>
      </c>
      <c r="L55" s="71">
        <f t="shared" si="3"/>
        <v>-0.27841443005020761</v>
      </c>
      <c r="M55" s="65">
        <v>1403</v>
      </c>
      <c r="N55" s="63">
        <f t="shared" si="17"/>
        <v>2.6372059871703494E-2</v>
      </c>
      <c r="O55" s="4">
        <v>18</v>
      </c>
      <c r="P55" s="4">
        <f t="shared" si="31"/>
        <v>283</v>
      </c>
      <c r="Q55" s="71">
        <f t="shared" si="4"/>
        <v>-0.3752759381898455</v>
      </c>
      <c r="R55" s="65">
        <v>336441</v>
      </c>
      <c r="S55" s="4">
        <f t="shared" si="32"/>
        <v>5162814</v>
      </c>
      <c r="T55" s="71">
        <f t="shared" si="5"/>
        <v>-0.36368182057399367</v>
      </c>
      <c r="U55" s="4">
        <v>37</v>
      </c>
      <c r="V55" s="4">
        <f t="shared" si="33"/>
        <v>415</v>
      </c>
      <c r="W55" s="71">
        <f t="shared" si="6"/>
        <v>-0.3117744610281924</v>
      </c>
      <c r="X55" s="65">
        <f t="shared" si="18"/>
        <v>9093</v>
      </c>
      <c r="Y55" s="71">
        <f t="shared" si="7"/>
        <v>-0.48938809577897635</v>
      </c>
      <c r="Z55" s="65">
        <v>515</v>
      </c>
      <c r="AA55" s="64">
        <f t="shared" si="19"/>
        <v>3.4951456310679613E-2</v>
      </c>
      <c r="AB55" s="4">
        <v>27</v>
      </c>
      <c r="AC55" s="4">
        <f t="shared" si="34"/>
        <v>448</v>
      </c>
      <c r="AD55" s="71">
        <f t="shared" si="8"/>
        <v>-0.27625201938610666</v>
      </c>
      <c r="AE55" s="65">
        <v>551140</v>
      </c>
      <c r="AF55" s="4">
        <f t="shared" si="35"/>
        <v>8956679</v>
      </c>
      <c r="AG55" s="71">
        <f t="shared" si="9"/>
        <v>-0.2536024949586988</v>
      </c>
      <c r="AH55" s="4">
        <v>35</v>
      </c>
      <c r="AI55" s="4">
        <f t="shared" si="36"/>
        <v>625</v>
      </c>
      <c r="AJ55" s="71">
        <f t="shared" si="10"/>
        <v>-0.36548223350253806</v>
      </c>
      <c r="AK55" s="65">
        <f t="shared" si="20"/>
        <v>15746.857142857143</v>
      </c>
      <c r="AL55" s="71">
        <f t="shared" si="11"/>
        <v>-0.27620727503518627</v>
      </c>
      <c r="AM55" s="65">
        <v>724</v>
      </c>
      <c r="AN55" s="64">
        <f t="shared" si="21"/>
        <v>3.7292817679558013E-2</v>
      </c>
      <c r="AQ55" s="9">
        <v>45820</v>
      </c>
      <c r="AR55" s="4">
        <f t="shared" si="22"/>
        <v>82</v>
      </c>
      <c r="AS55" s="4">
        <f t="shared" si="23"/>
        <v>1380</v>
      </c>
      <c r="AT55" s="71">
        <f t="shared" si="12"/>
        <v>-0.18246445497630337</v>
      </c>
      <c r="AU55" s="4">
        <f t="shared" si="24"/>
        <v>1469648</v>
      </c>
      <c r="AV55" s="4">
        <f t="shared" si="37"/>
        <v>28149841</v>
      </c>
      <c r="AW55" s="71">
        <f t="shared" si="13"/>
        <v>-0.12127936578424825</v>
      </c>
      <c r="AX55" s="4">
        <f t="shared" si="25"/>
        <v>132</v>
      </c>
      <c r="AY55" s="4">
        <f t="shared" si="26"/>
        <v>1971</v>
      </c>
      <c r="AZ55" s="71">
        <f t="shared" si="14"/>
        <v>-0.19452390682468323</v>
      </c>
      <c r="BA55" s="4">
        <f t="shared" si="27"/>
        <v>11133.69696969697</v>
      </c>
      <c r="BB55" s="71">
        <f t="shared" si="15"/>
        <v>-0.39725768586528076</v>
      </c>
    </row>
    <row r="56" spans="1:54" x14ac:dyDescent="0.3">
      <c r="A56" s="9">
        <v>45821</v>
      </c>
      <c r="B56" s="4">
        <v>34</v>
      </c>
      <c r="C56" s="4">
        <f t="shared" si="28"/>
        <v>683</v>
      </c>
      <c r="D56" s="71">
        <f t="shared" si="0"/>
        <v>3.6418816388467334E-2</v>
      </c>
      <c r="E56" s="65">
        <v>676922</v>
      </c>
      <c r="F56" s="4">
        <f t="shared" si="29"/>
        <v>14707270</v>
      </c>
      <c r="G56" s="71">
        <f t="shared" si="1"/>
        <v>0.14019417289063885</v>
      </c>
      <c r="H56" s="4">
        <v>54</v>
      </c>
      <c r="I56" s="4">
        <f t="shared" si="30"/>
        <v>985</v>
      </c>
      <c r="J56" s="71">
        <f t="shared" si="2"/>
        <v>7.2984749455337727E-2</v>
      </c>
      <c r="K56" s="65">
        <f t="shared" si="16"/>
        <v>12535.592592592593</v>
      </c>
      <c r="L56" s="71">
        <f t="shared" si="3"/>
        <v>-0.24325135601570891</v>
      </c>
      <c r="M56" s="65">
        <v>1456</v>
      </c>
      <c r="N56" s="63">
        <f t="shared" si="17"/>
        <v>2.3351648351648352E-2</v>
      </c>
      <c r="O56" s="4">
        <v>15</v>
      </c>
      <c r="P56" s="4">
        <f t="shared" si="31"/>
        <v>298</v>
      </c>
      <c r="Q56" s="71">
        <f t="shared" si="4"/>
        <v>-0.40160642570281124</v>
      </c>
      <c r="R56" s="65">
        <v>321866</v>
      </c>
      <c r="S56" s="4">
        <f t="shared" si="32"/>
        <v>5484680</v>
      </c>
      <c r="T56" s="71">
        <f t="shared" si="5"/>
        <v>-0.36790807083853239</v>
      </c>
      <c r="U56" s="4">
        <v>25</v>
      </c>
      <c r="V56" s="4">
        <f t="shared" si="33"/>
        <v>440</v>
      </c>
      <c r="W56" s="71">
        <f t="shared" si="6"/>
        <v>-0.35007385524372225</v>
      </c>
      <c r="X56" s="65">
        <f t="shared" si="18"/>
        <v>12874.64</v>
      </c>
      <c r="Y56" s="71">
        <f t="shared" si="7"/>
        <v>0.69085671285779182</v>
      </c>
      <c r="Z56" s="65">
        <v>421</v>
      </c>
      <c r="AA56" s="64">
        <f t="shared" si="19"/>
        <v>3.5629453681710214E-2</v>
      </c>
      <c r="AB56" s="4">
        <v>27</v>
      </c>
      <c r="AC56" s="4">
        <f t="shared" si="34"/>
        <v>475</v>
      </c>
      <c r="AD56" s="71">
        <f t="shared" si="8"/>
        <v>-0.30147058823529416</v>
      </c>
      <c r="AE56" s="65">
        <v>490145</v>
      </c>
      <c r="AF56" s="4">
        <f t="shared" si="35"/>
        <v>9446824</v>
      </c>
      <c r="AG56" s="71">
        <f t="shared" si="9"/>
        <v>-0.27732938436373888</v>
      </c>
      <c r="AH56" s="4">
        <v>34</v>
      </c>
      <c r="AI56" s="4">
        <f t="shared" si="36"/>
        <v>659</v>
      </c>
      <c r="AJ56" s="71">
        <f t="shared" si="10"/>
        <v>-0.38583410997204104</v>
      </c>
      <c r="AK56" s="65">
        <f t="shared" si="20"/>
        <v>14416.029411764706</v>
      </c>
      <c r="AL56" s="71">
        <f t="shared" si="11"/>
        <v>0.18315817239242382</v>
      </c>
      <c r="AM56" s="65">
        <v>673</v>
      </c>
      <c r="AN56" s="64">
        <f t="shared" si="21"/>
        <v>4.0118870728083213E-2</v>
      </c>
      <c r="AQ56" s="9">
        <v>45821</v>
      </c>
      <c r="AR56" s="4">
        <f t="shared" si="22"/>
        <v>76</v>
      </c>
      <c r="AS56" s="4">
        <f t="shared" si="23"/>
        <v>1456</v>
      </c>
      <c r="AT56" s="71">
        <f t="shared" si="12"/>
        <v>-0.20740337506804574</v>
      </c>
      <c r="AU56" s="4">
        <f t="shared" si="24"/>
        <v>1488933</v>
      </c>
      <c r="AV56" s="4">
        <f t="shared" si="37"/>
        <v>29638774</v>
      </c>
      <c r="AW56" s="71">
        <f t="shared" si="13"/>
        <v>-0.14457593686085868</v>
      </c>
      <c r="AX56" s="4">
        <f t="shared" si="25"/>
        <v>113</v>
      </c>
      <c r="AY56" s="4">
        <f t="shared" si="26"/>
        <v>2084</v>
      </c>
      <c r="AZ56" s="71">
        <f t="shared" si="14"/>
        <v>-0.21889055472263863</v>
      </c>
      <c r="BA56" s="4">
        <f t="shared" si="27"/>
        <v>13176.398230088496</v>
      </c>
      <c r="BB56" s="71">
        <f t="shared" si="15"/>
        <v>0.11441363757766698</v>
      </c>
    </row>
    <row r="57" spans="1:54" x14ac:dyDescent="0.3">
      <c r="A57" s="9">
        <v>45822</v>
      </c>
      <c r="B57" s="4">
        <v>31</v>
      </c>
      <c r="C57" s="4">
        <f t="shared" si="28"/>
        <v>714</v>
      </c>
      <c r="D57" s="15">
        <f t="shared" si="0"/>
        <v>7.0521861777150807E-3</v>
      </c>
      <c r="E57" s="60">
        <v>315709</v>
      </c>
      <c r="F57" s="4">
        <f t="shared" si="29"/>
        <v>15022979</v>
      </c>
      <c r="G57" s="15">
        <f t="shared" si="1"/>
        <v>5.2487409611396085E-2</v>
      </c>
      <c r="H57" s="4">
        <v>34</v>
      </c>
      <c r="I57" s="4">
        <f t="shared" si="30"/>
        <v>1019</v>
      </c>
      <c r="J57" s="15">
        <f t="shared" si="2"/>
        <v>2.5150905432595572E-2</v>
      </c>
      <c r="K57" s="60">
        <f t="shared" si="16"/>
        <v>9285.5588235294126</v>
      </c>
      <c r="L57" s="15">
        <f t="shared" si="3"/>
        <v>-0.48671256397833429</v>
      </c>
      <c r="M57" s="60">
        <v>1514</v>
      </c>
      <c r="N57" s="33">
        <f t="shared" si="17"/>
        <v>2.0475561426684281E-2</v>
      </c>
      <c r="O57" s="4">
        <v>12</v>
      </c>
      <c r="P57" s="4">
        <f t="shared" si="31"/>
        <v>310</v>
      </c>
      <c r="Q57" s="15">
        <f t="shared" si="4"/>
        <v>-0.4061302681992337</v>
      </c>
      <c r="R57" s="60">
        <v>199650</v>
      </c>
      <c r="S57" s="4">
        <f t="shared" si="32"/>
        <v>5684330</v>
      </c>
      <c r="T57" s="15">
        <f t="shared" si="5"/>
        <v>-0.36860561468517639</v>
      </c>
      <c r="U57" s="4">
        <v>16</v>
      </c>
      <c r="V57" s="4">
        <f t="shared" si="33"/>
        <v>456</v>
      </c>
      <c r="W57" s="15">
        <f t="shared" si="6"/>
        <v>-0.3541076487252125</v>
      </c>
      <c r="X57" s="60">
        <f t="shared" si="18"/>
        <v>12478.125</v>
      </c>
      <c r="Y57" s="15">
        <f t="shared" si="7"/>
        <v>0.11072934795620504</v>
      </c>
      <c r="Z57" s="60">
        <v>402</v>
      </c>
      <c r="AA57" s="34">
        <f t="shared" si="19"/>
        <v>2.9850746268656716E-2</v>
      </c>
      <c r="AB57" s="4">
        <v>18</v>
      </c>
      <c r="AC57" s="4">
        <f t="shared" si="34"/>
        <v>493</v>
      </c>
      <c r="AD57" s="15">
        <f t="shared" si="8"/>
        <v>-0.3218707015130674</v>
      </c>
      <c r="AE57" s="60">
        <v>348286</v>
      </c>
      <c r="AF57" s="4">
        <f t="shared" si="35"/>
        <v>9795110</v>
      </c>
      <c r="AG57" s="15">
        <f t="shared" si="9"/>
        <v>-0.29843069411105261</v>
      </c>
      <c r="AH57" s="4">
        <v>26</v>
      </c>
      <c r="AI57" s="4">
        <f t="shared" si="36"/>
        <v>685</v>
      </c>
      <c r="AJ57" s="15">
        <f t="shared" si="10"/>
        <v>-0.40122377622377625</v>
      </c>
      <c r="AK57" s="60">
        <f t="shared" si="20"/>
        <v>13395.615384615385</v>
      </c>
      <c r="AL57" s="15">
        <f t="shared" si="11"/>
        <v>6.9105061878315777E-2</v>
      </c>
      <c r="AM57" s="60">
        <v>612</v>
      </c>
      <c r="AN57" s="34">
        <f t="shared" si="21"/>
        <v>2.9411764705882353E-2</v>
      </c>
      <c r="AQ57" s="9">
        <v>45822</v>
      </c>
      <c r="AR57" s="4">
        <f t="shared" si="22"/>
        <v>61</v>
      </c>
      <c r="AS57" s="4">
        <f t="shared" si="23"/>
        <v>1517</v>
      </c>
      <c r="AT57" s="15">
        <f t="shared" si="12"/>
        <v>-0.22522982635342181</v>
      </c>
      <c r="AU57" s="4">
        <f t="shared" si="24"/>
        <v>863645</v>
      </c>
      <c r="AV57" s="4">
        <f t="shared" si="37"/>
        <v>30502419</v>
      </c>
      <c r="AW57" s="15">
        <f t="shared" si="13"/>
        <v>-0.18088625321674701</v>
      </c>
      <c r="AX57" s="4">
        <f t="shared" si="25"/>
        <v>76</v>
      </c>
      <c r="AY57" s="4">
        <f t="shared" si="26"/>
        <v>2160</v>
      </c>
      <c r="AZ57" s="15">
        <f t="shared" si="14"/>
        <v>-0.240506329113924</v>
      </c>
      <c r="BA57" s="4">
        <f t="shared" si="27"/>
        <v>11363.75</v>
      </c>
      <c r="BB57" s="15">
        <f t="shared" si="15"/>
        <v>-0.22787229598756276</v>
      </c>
    </row>
    <row r="58" spans="1:54" x14ac:dyDescent="0.3">
      <c r="A58" s="9">
        <v>45823</v>
      </c>
      <c r="B58" s="4">
        <v>15</v>
      </c>
      <c r="C58" s="4">
        <f t="shared" si="28"/>
        <v>729</v>
      </c>
      <c r="D58" s="15">
        <f t="shared" si="0"/>
        <v>1.3736263736263687E-3</v>
      </c>
      <c r="E58" s="4">
        <v>133661</v>
      </c>
      <c r="F58" s="4">
        <f t="shared" si="29"/>
        <v>15156640</v>
      </c>
      <c r="G58" s="15">
        <f t="shared" si="1"/>
        <v>2.5730981804262809E-2</v>
      </c>
      <c r="H58" s="4">
        <v>22</v>
      </c>
      <c r="I58" s="4">
        <f t="shared" si="30"/>
        <v>1041</v>
      </c>
      <c r="J58" s="15">
        <f t="shared" si="2"/>
        <v>2.1589793915603561E-2</v>
      </c>
      <c r="K58" s="60">
        <f t="shared" si="16"/>
        <v>6075.5</v>
      </c>
      <c r="L58" s="15">
        <f t="shared" si="3"/>
        <v>-0.69782231126266558</v>
      </c>
      <c r="M58" s="4">
        <v>1018</v>
      </c>
      <c r="N58" s="33">
        <f t="shared" si="17"/>
        <v>1.4734774066797643E-2</v>
      </c>
      <c r="O58" s="4">
        <v>19</v>
      </c>
      <c r="P58" s="4">
        <f t="shared" si="31"/>
        <v>329</v>
      </c>
      <c r="Q58" s="15">
        <f t="shared" si="4"/>
        <v>-0.38389513108614237</v>
      </c>
      <c r="R58" s="4">
        <v>245196</v>
      </c>
      <c r="S58" s="4">
        <f t="shared" si="32"/>
        <v>5929526</v>
      </c>
      <c r="T58" s="15">
        <f t="shared" si="5"/>
        <v>-0.35682264512374562</v>
      </c>
      <c r="U58" s="4">
        <v>24</v>
      </c>
      <c r="V58" s="4">
        <f t="shared" si="33"/>
        <v>480</v>
      </c>
      <c r="W58" s="15">
        <f t="shared" si="6"/>
        <v>-0.34959349593495936</v>
      </c>
      <c r="X58" s="60">
        <f t="shared" si="18"/>
        <v>10216.5</v>
      </c>
      <c r="Y58" s="15">
        <f t="shared" si="7"/>
        <v>0.51149125037564436</v>
      </c>
      <c r="Z58" s="4">
        <v>423</v>
      </c>
      <c r="AA58" s="34">
        <f t="shared" si="19"/>
        <v>4.4917257683215132E-2</v>
      </c>
      <c r="AB58" s="4">
        <v>17</v>
      </c>
      <c r="AC58" s="4">
        <f t="shared" si="34"/>
        <v>510</v>
      </c>
      <c r="AD58" s="15">
        <f t="shared" si="8"/>
        <v>-0.32717678100263847</v>
      </c>
      <c r="AE58" s="4">
        <v>208202</v>
      </c>
      <c r="AF58" s="4">
        <f t="shared" si="35"/>
        <v>10003312</v>
      </c>
      <c r="AG58" s="15">
        <f t="shared" si="9"/>
        <v>-0.30489386568338939</v>
      </c>
      <c r="AH58" s="4">
        <v>24</v>
      </c>
      <c r="AI58" s="4">
        <f t="shared" si="36"/>
        <v>709</v>
      </c>
      <c r="AJ58" s="15">
        <f t="shared" si="10"/>
        <v>-0.40470193115029385</v>
      </c>
      <c r="AK58" s="60">
        <f t="shared" si="20"/>
        <v>8675.0833333333339</v>
      </c>
      <c r="AL58" s="15">
        <f t="shared" si="11"/>
        <v>-5.0342228319393278E-2</v>
      </c>
      <c r="AM58" s="4">
        <v>618</v>
      </c>
      <c r="AN58" s="34">
        <f t="shared" si="21"/>
        <v>2.7508090614886731E-2</v>
      </c>
      <c r="AQ58" s="9">
        <v>45823</v>
      </c>
      <c r="AR58" s="4">
        <f t="shared" si="22"/>
        <v>51</v>
      </c>
      <c r="AS58" s="4">
        <f t="shared" si="23"/>
        <v>1568</v>
      </c>
      <c r="AT58" s="15">
        <f t="shared" si="12"/>
        <v>-0.22376237623762374</v>
      </c>
      <c r="AU58" s="4">
        <f t="shared" si="24"/>
        <v>587059</v>
      </c>
      <c r="AV58" s="4">
        <f t="shared" si="37"/>
        <v>31089478</v>
      </c>
      <c r="AW58" s="15">
        <f t="shared" si="13"/>
        <v>-0.19009555417775992</v>
      </c>
      <c r="AX58" s="4">
        <f t="shared" si="25"/>
        <v>70</v>
      </c>
      <c r="AY58" s="4">
        <f t="shared" si="26"/>
        <v>2230</v>
      </c>
      <c r="AZ58" s="15">
        <f t="shared" si="14"/>
        <v>-0.24355495251017634</v>
      </c>
      <c r="BA58" s="4">
        <f t="shared" si="27"/>
        <v>8386.557142857142</v>
      </c>
      <c r="BB58" s="15">
        <f t="shared" si="15"/>
        <v>-0.24042813313366429</v>
      </c>
    </row>
    <row r="59" spans="1:54" x14ac:dyDescent="0.3">
      <c r="A59" s="9">
        <v>45824</v>
      </c>
      <c r="B59" s="4">
        <v>52</v>
      </c>
      <c r="C59" s="4">
        <f t="shared" si="28"/>
        <v>781</v>
      </c>
      <c r="D59" s="71">
        <f t="shared" si="0"/>
        <v>3.0343007915567322E-2</v>
      </c>
      <c r="E59" s="4">
        <v>1044964</v>
      </c>
      <c r="F59" s="4">
        <f t="shared" si="29"/>
        <v>16201604</v>
      </c>
      <c r="G59" s="71">
        <f t="shared" si="1"/>
        <v>6.4952377021023633E-2</v>
      </c>
      <c r="H59" s="4">
        <v>77</v>
      </c>
      <c r="I59" s="4">
        <f t="shared" si="30"/>
        <v>1118</v>
      </c>
      <c r="J59" s="71">
        <f t="shared" si="2"/>
        <v>6.0721062618595889E-2</v>
      </c>
      <c r="K59" s="65">
        <f t="shared" si="16"/>
        <v>13570.961038961039</v>
      </c>
      <c r="L59" s="71">
        <f t="shared" si="3"/>
        <v>8.6854412240087164E-2</v>
      </c>
      <c r="M59" s="4">
        <v>1969</v>
      </c>
      <c r="N59" s="63">
        <f t="shared" si="17"/>
        <v>2.6409344845099034E-2</v>
      </c>
      <c r="O59" s="4">
        <v>30</v>
      </c>
      <c r="P59" s="4">
        <f t="shared" si="31"/>
        <v>359</v>
      </c>
      <c r="Q59" s="71">
        <f t="shared" si="4"/>
        <v>-0.36234458259325042</v>
      </c>
      <c r="R59" s="4">
        <v>514765</v>
      </c>
      <c r="S59" s="4">
        <f t="shared" si="32"/>
        <v>6444291</v>
      </c>
      <c r="T59" s="71">
        <f t="shared" si="5"/>
        <v>-0.32687082603551088</v>
      </c>
      <c r="U59" s="4">
        <v>63</v>
      </c>
      <c r="V59" s="4">
        <f t="shared" si="33"/>
        <v>543</v>
      </c>
      <c r="W59" s="71">
        <f t="shared" si="6"/>
        <v>-0.29935483870967738</v>
      </c>
      <c r="X59" s="65">
        <f t="shared" si="18"/>
        <v>8170.8730158730159</v>
      </c>
      <c r="Y59" s="71">
        <f t="shared" si="7"/>
        <v>-0.14722763199705058</v>
      </c>
      <c r="Z59" s="4">
        <v>479</v>
      </c>
      <c r="AA59" s="64">
        <f t="shared" si="19"/>
        <v>6.2630480167014613E-2</v>
      </c>
      <c r="AB59" s="4">
        <v>34</v>
      </c>
      <c r="AC59" s="4">
        <f t="shared" si="34"/>
        <v>544</v>
      </c>
      <c r="AD59" s="71">
        <f t="shared" si="8"/>
        <v>-0.30876747141041927</v>
      </c>
      <c r="AE59" s="4">
        <v>602924</v>
      </c>
      <c r="AF59" s="4">
        <f t="shared" si="35"/>
        <v>10606236</v>
      </c>
      <c r="AG59" s="71">
        <f t="shared" si="9"/>
        <v>-0.28244697052009193</v>
      </c>
      <c r="AH59" s="4">
        <v>49</v>
      </c>
      <c r="AI59" s="4">
        <f t="shared" si="36"/>
        <v>758</v>
      </c>
      <c r="AJ59" s="71">
        <f t="shared" si="10"/>
        <v>-0.38223308883455587</v>
      </c>
      <c r="AK59" s="65">
        <f t="shared" si="20"/>
        <v>12304.571428571429</v>
      </c>
      <c r="AL59" s="71">
        <f t="shared" si="11"/>
        <v>0.1356289693883046</v>
      </c>
      <c r="AM59" s="4">
        <v>786</v>
      </c>
      <c r="AN59" s="64">
        <f t="shared" si="21"/>
        <v>4.3256997455470736E-2</v>
      </c>
      <c r="AQ59" s="9">
        <v>45824</v>
      </c>
      <c r="AR59" s="4">
        <f t="shared" si="22"/>
        <v>116</v>
      </c>
      <c r="AS59" s="4">
        <f t="shared" si="23"/>
        <v>1684</v>
      </c>
      <c r="AT59" s="71">
        <f t="shared" si="12"/>
        <v>-0.2011385199240987</v>
      </c>
      <c r="AU59" s="4">
        <f t="shared" si="24"/>
        <v>2162653</v>
      </c>
      <c r="AV59" s="4">
        <f t="shared" si="37"/>
        <v>33252131</v>
      </c>
      <c r="AW59" s="71">
        <f t="shared" si="13"/>
        <v>-0.15962496048594976</v>
      </c>
      <c r="AX59" s="4">
        <f t="shared" si="25"/>
        <v>189</v>
      </c>
      <c r="AY59" s="4">
        <f t="shared" si="26"/>
        <v>2419</v>
      </c>
      <c r="AZ59" s="71">
        <f t="shared" si="14"/>
        <v>-0.20844240837696337</v>
      </c>
      <c r="BA59" s="4">
        <f t="shared" si="27"/>
        <v>11442.608465608466</v>
      </c>
      <c r="BB59" s="71">
        <f t="shared" si="15"/>
        <v>4.5867917073498798E-2</v>
      </c>
    </row>
    <row r="60" spans="1:54" x14ac:dyDescent="0.3">
      <c r="A60" s="9">
        <v>45825</v>
      </c>
      <c r="B60" s="4">
        <v>51</v>
      </c>
      <c r="C60" s="4">
        <f t="shared" si="28"/>
        <v>832</v>
      </c>
      <c r="D60" s="71">
        <f t="shared" si="0"/>
        <v>9.7087378640776656E-3</v>
      </c>
      <c r="E60" s="4">
        <v>782107</v>
      </c>
      <c r="F60" s="4">
        <f t="shared" si="29"/>
        <v>16983711</v>
      </c>
      <c r="G60" s="71">
        <f t="shared" si="1"/>
        <v>6.1281090053707299E-2</v>
      </c>
      <c r="H60" s="4">
        <v>79</v>
      </c>
      <c r="I60" s="4">
        <f t="shared" si="30"/>
        <v>1197</v>
      </c>
      <c r="J60" s="71">
        <f t="shared" si="2"/>
        <v>3.1896551724137856E-2</v>
      </c>
      <c r="K60" s="65">
        <f t="shared" si="16"/>
        <v>9900.0886075949365</v>
      </c>
      <c r="L60" s="71">
        <f t="shared" si="3"/>
        <v>0.32908301489798708</v>
      </c>
      <c r="M60" s="4">
        <v>1763</v>
      </c>
      <c r="N60" s="63">
        <f t="shared" si="17"/>
        <v>2.8927963698241632E-2</v>
      </c>
      <c r="O60" s="4">
        <v>32</v>
      </c>
      <c r="P60" s="4">
        <f t="shared" si="31"/>
        <v>391</v>
      </c>
      <c r="Q60" s="71">
        <f t="shared" si="4"/>
        <v>-0.36006546644844517</v>
      </c>
      <c r="R60" s="4">
        <v>442549</v>
      </c>
      <c r="S60" s="4">
        <f t="shared" si="32"/>
        <v>6886840</v>
      </c>
      <c r="T60" s="71">
        <f t="shared" si="5"/>
        <v>-0.33925215460419644</v>
      </c>
      <c r="U60" s="4">
        <v>50</v>
      </c>
      <c r="V60" s="4">
        <f t="shared" si="33"/>
        <v>593</v>
      </c>
      <c r="W60" s="71">
        <f t="shared" si="6"/>
        <v>-0.33145434047350619</v>
      </c>
      <c r="X60" s="65">
        <f t="shared" si="18"/>
        <v>8850.98</v>
      </c>
      <c r="Y60" s="71">
        <f t="shared" si="7"/>
        <v>0.16739494373289499</v>
      </c>
      <c r="Z60" s="4">
        <v>601</v>
      </c>
      <c r="AA60" s="64">
        <f t="shared" si="19"/>
        <v>5.3244592346089852E-2</v>
      </c>
      <c r="AB60" s="4">
        <v>53</v>
      </c>
      <c r="AC60" s="4">
        <f t="shared" si="34"/>
        <v>597</v>
      </c>
      <c r="AD60" s="71">
        <f t="shared" si="8"/>
        <v>-0.30419580419580416</v>
      </c>
      <c r="AE60" s="4">
        <v>747733</v>
      </c>
      <c r="AF60" s="4">
        <f t="shared" si="35"/>
        <v>11353969</v>
      </c>
      <c r="AG60" s="71">
        <f t="shared" si="9"/>
        <v>-0.3078713541838114</v>
      </c>
      <c r="AH60" s="4">
        <v>91</v>
      </c>
      <c r="AI60" s="4">
        <f t="shared" si="36"/>
        <v>849</v>
      </c>
      <c r="AJ60" s="71">
        <f t="shared" si="10"/>
        <v>-0.38254545454545452</v>
      </c>
      <c r="AK60" s="65">
        <f t="shared" si="20"/>
        <v>8216.8461538461543</v>
      </c>
      <c r="AL60" s="71">
        <f t="shared" si="11"/>
        <v>-0.25085213301700438</v>
      </c>
      <c r="AM60" s="4">
        <v>1318</v>
      </c>
      <c r="AN60" s="64">
        <f t="shared" si="21"/>
        <v>4.021244309559939E-2</v>
      </c>
      <c r="AQ60" s="9">
        <v>45825</v>
      </c>
      <c r="AR60" s="4">
        <f t="shared" si="22"/>
        <v>136</v>
      </c>
      <c r="AS60" s="4">
        <f t="shared" si="23"/>
        <v>1820</v>
      </c>
      <c r="AT60" s="71">
        <f t="shared" si="12"/>
        <v>-0.20627998255560398</v>
      </c>
      <c r="AU60" s="4">
        <f t="shared" si="24"/>
        <v>1972389</v>
      </c>
      <c r="AV60" s="4">
        <f t="shared" si="37"/>
        <v>35224520</v>
      </c>
      <c r="AW60" s="71">
        <f t="shared" si="13"/>
        <v>-0.17757834860805366</v>
      </c>
      <c r="AX60" s="4">
        <f t="shared" si="25"/>
        <v>220</v>
      </c>
      <c r="AY60" s="4">
        <f t="shared" si="26"/>
        <v>2639</v>
      </c>
      <c r="AZ60" s="71">
        <f t="shared" si="14"/>
        <v>-0.22881355932203384</v>
      </c>
      <c r="BA60" s="4">
        <f t="shared" si="27"/>
        <v>8965.4045454545449</v>
      </c>
      <c r="BB60" s="71">
        <f t="shared" si="15"/>
        <v>5.9159494170408777E-3</v>
      </c>
    </row>
    <row r="61" spans="1:54" x14ac:dyDescent="0.3">
      <c r="A61" s="9">
        <v>45826</v>
      </c>
      <c r="B61" s="4">
        <v>38</v>
      </c>
      <c r="C61" s="4">
        <f t="shared" si="28"/>
        <v>870</v>
      </c>
      <c r="D61" s="71">
        <f t="shared" si="0"/>
        <v>-1.3605442176870763E-2</v>
      </c>
      <c r="E61" s="4">
        <v>617686</v>
      </c>
      <c r="F61" s="4">
        <f t="shared" si="29"/>
        <v>17601397</v>
      </c>
      <c r="G61" s="71">
        <f t="shared" si="1"/>
        <v>3.5966185451480559E-2</v>
      </c>
      <c r="H61" s="4">
        <v>44</v>
      </c>
      <c r="I61" s="4">
        <f t="shared" si="30"/>
        <v>1241</v>
      </c>
      <c r="J61" s="71">
        <f t="shared" si="2"/>
        <v>5.6726094003241023E-3</v>
      </c>
      <c r="K61" s="65">
        <f t="shared" si="16"/>
        <v>14038.318181818182</v>
      </c>
      <c r="L61" s="71">
        <f t="shared" si="3"/>
        <v>5.2206991907708611E-2</v>
      </c>
      <c r="M61" s="4">
        <v>1426</v>
      </c>
      <c r="N61" s="63">
        <f t="shared" si="17"/>
        <v>2.6647966339410939E-2</v>
      </c>
      <c r="O61" s="4">
        <v>21</v>
      </c>
      <c r="P61" s="4">
        <f t="shared" si="31"/>
        <v>412</v>
      </c>
      <c r="Q61" s="71">
        <f t="shared" si="4"/>
        <v>-0.35825545171339568</v>
      </c>
      <c r="R61" s="4">
        <v>349566</v>
      </c>
      <c r="S61" s="4">
        <f t="shared" si="32"/>
        <v>7236406</v>
      </c>
      <c r="T61" s="71">
        <f t="shared" si="5"/>
        <v>-0.33882370032376263</v>
      </c>
      <c r="U61" s="4">
        <v>34</v>
      </c>
      <c r="V61" s="4">
        <f t="shared" si="33"/>
        <v>627</v>
      </c>
      <c r="W61" s="71">
        <f t="shared" si="6"/>
        <v>-0.32508073196986009</v>
      </c>
      <c r="X61" s="65">
        <f t="shared" si="18"/>
        <v>10281.35294117647</v>
      </c>
      <c r="Y61" s="71">
        <f t="shared" si="7"/>
        <v>-0.17268387614611436</v>
      </c>
      <c r="Z61" s="4">
        <v>461</v>
      </c>
      <c r="AA61" s="64">
        <f t="shared" si="19"/>
        <v>4.5553145336225599E-2</v>
      </c>
      <c r="AB61" s="4">
        <v>26</v>
      </c>
      <c r="AC61" s="4">
        <f t="shared" si="34"/>
        <v>623</v>
      </c>
      <c r="AD61" s="71">
        <f t="shared" si="8"/>
        <v>-0.31160220994475141</v>
      </c>
      <c r="AE61" s="4">
        <v>410410</v>
      </c>
      <c r="AF61" s="4">
        <f t="shared" si="35"/>
        <v>11764379</v>
      </c>
      <c r="AG61" s="71">
        <f t="shared" si="9"/>
        <v>-0.31854029128162253</v>
      </c>
      <c r="AH61" s="4">
        <v>40</v>
      </c>
      <c r="AI61" s="4">
        <f t="shared" si="36"/>
        <v>889</v>
      </c>
      <c r="AJ61" s="71">
        <f t="shared" si="10"/>
        <v>-0.39234449760765555</v>
      </c>
      <c r="AK61" s="65">
        <f t="shared" si="20"/>
        <v>10260.25</v>
      </c>
      <c r="AL61" s="71">
        <f t="shared" si="11"/>
        <v>5.10116066159223E-2</v>
      </c>
      <c r="AM61" s="4">
        <v>746</v>
      </c>
      <c r="AN61" s="64">
        <f t="shared" si="21"/>
        <v>3.4852546916890083E-2</v>
      </c>
      <c r="AQ61" s="9">
        <v>45826</v>
      </c>
      <c r="AR61" s="4">
        <f t="shared" si="22"/>
        <v>85</v>
      </c>
      <c r="AS61" s="4">
        <f t="shared" si="23"/>
        <v>1905</v>
      </c>
      <c r="AT61" s="71">
        <f t="shared" si="12"/>
        <v>-0.21572663647591606</v>
      </c>
      <c r="AU61" s="4">
        <f t="shared" si="24"/>
        <v>1377662</v>
      </c>
      <c r="AV61" s="4">
        <f t="shared" si="37"/>
        <v>36602182</v>
      </c>
      <c r="AW61" s="71">
        <f t="shared" si="13"/>
        <v>-0.19019148484451853</v>
      </c>
      <c r="AX61" s="4">
        <f t="shared" si="25"/>
        <v>118</v>
      </c>
      <c r="AY61" s="4">
        <f t="shared" si="26"/>
        <v>2757</v>
      </c>
      <c r="AZ61" s="71">
        <f t="shared" si="14"/>
        <v>-0.23965802537231107</v>
      </c>
      <c r="BA61" s="4">
        <f t="shared" si="27"/>
        <v>11675.101694915254</v>
      </c>
      <c r="BB61" s="71">
        <f t="shared" si="15"/>
        <v>5.6583340776212854E-3</v>
      </c>
    </row>
    <row r="62" spans="1:54" x14ac:dyDescent="0.3">
      <c r="A62" s="9">
        <v>45827</v>
      </c>
      <c r="B62" s="4">
        <v>24</v>
      </c>
      <c r="C62" s="4">
        <f t="shared" si="28"/>
        <v>894</v>
      </c>
      <c r="D62" s="71">
        <f t="shared" si="0"/>
        <v>-3.3513513513513504E-2</v>
      </c>
      <c r="E62" s="4">
        <v>419913</v>
      </c>
      <c r="F62" s="4">
        <f t="shared" si="29"/>
        <v>18021310</v>
      </c>
      <c r="G62" s="71">
        <f t="shared" si="1"/>
        <v>1.7074032019926522E-2</v>
      </c>
      <c r="H62" s="4">
        <v>37</v>
      </c>
      <c r="I62" s="4">
        <f t="shared" si="30"/>
        <v>1278</v>
      </c>
      <c r="J62" s="71">
        <f t="shared" si="2"/>
        <v>-7.76397515527949E-3</v>
      </c>
      <c r="K62" s="65">
        <f t="shared" si="16"/>
        <v>11349</v>
      </c>
      <c r="L62" s="71">
        <f t="shared" si="3"/>
        <v>-0.15870900078110095</v>
      </c>
      <c r="M62" s="65">
        <v>1135</v>
      </c>
      <c r="N62" s="63">
        <f t="shared" si="17"/>
        <v>2.1145374449339206E-2</v>
      </c>
      <c r="O62" s="4">
        <v>30</v>
      </c>
      <c r="P62" s="4">
        <f t="shared" si="31"/>
        <v>442</v>
      </c>
      <c r="Q62" s="71">
        <f t="shared" si="4"/>
        <v>-0.33030303030303032</v>
      </c>
      <c r="R62" s="4">
        <v>508459</v>
      </c>
      <c r="S62" s="4">
        <f t="shared" si="32"/>
        <v>7744865</v>
      </c>
      <c r="T62" s="71">
        <f t="shared" si="5"/>
        <v>-0.30936624487187692</v>
      </c>
      <c r="U62" s="4">
        <v>55</v>
      </c>
      <c r="V62" s="4">
        <f t="shared" si="33"/>
        <v>682</v>
      </c>
      <c r="W62" s="71">
        <f t="shared" si="6"/>
        <v>-0.29253112033195017</v>
      </c>
      <c r="X62" s="65">
        <f t="shared" si="18"/>
        <v>9244.7090909090912</v>
      </c>
      <c r="Y62" s="71">
        <f t="shared" si="7"/>
        <v>0.20107060650941988</v>
      </c>
      <c r="Z62" s="4">
        <v>404</v>
      </c>
      <c r="AA62" s="64">
        <f t="shared" si="19"/>
        <v>7.4257425742574254E-2</v>
      </c>
      <c r="AB62" s="4">
        <v>20</v>
      </c>
      <c r="AC62" s="4">
        <f t="shared" si="34"/>
        <v>643</v>
      </c>
      <c r="AD62" s="71">
        <f t="shared" si="8"/>
        <v>-0.31813361611876989</v>
      </c>
      <c r="AE62" s="4">
        <v>819876</v>
      </c>
      <c r="AF62" s="4">
        <f t="shared" si="35"/>
        <v>12584255</v>
      </c>
      <c r="AG62" s="71">
        <f t="shared" si="9"/>
        <v>-0.29671970315734819</v>
      </c>
      <c r="AH62" s="4">
        <v>36</v>
      </c>
      <c r="AI62" s="4">
        <f t="shared" si="36"/>
        <v>925</v>
      </c>
      <c r="AJ62" s="71">
        <f t="shared" si="10"/>
        <v>-0.39144736842105265</v>
      </c>
      <c r="AK62" s="65">
        <f t="shared" si="20"/>
        <v>22774.333333333332</v>
      </c>
      <c r="AL62" s="71">
        <f t="shared" si="11"/>
        <v>1.0600248192511059</v>
      </c>
      <c r="AM62" s="4">
        <v>587</v>
      </c>
      <c r="AN62" s="64">
        <f t="shared" si="21"/>
        <v>3.4071550255536626E-2</v>
      </c>
      <c r="AQ62" s="9">
        <v>45827</v>
      </c>
      <c r="AR62" s="4">
        <f t="shared" si="22"/>
        <v>74</v>
      </c>
      <c r="AS62" s="4">
        <f t="shared" si="23"/>
        <v>1979</v>
      </c>
      <c r="AT62" s="71">
        <f t="shared" si="12"/>
        <v>-0.21716772151898733</v>
      </c>
      <c r="AU62" s="4">
        <f t="shared" si="24"/>
        <v>1748248</v>
      </c>
      <c r="AV62" s="4">
        <f t="shared" si="37"/>
        <v>38350430</v>
      </c>
      <c r="AW62" s="71">
        <f t="shared" si="13"/>
        <v>-0.18101144102443023</v>
      </c>
      <c r="AX62" s="4">
        <f t="shared" si="25"/>
        <v>128</v>
      </c>
      <c r="AY62" s="4">
        <f t="shared" si="26"/>
        <v>2885</v>
      </c>
      <c r="AZ62" s="71">
        <f t="shared" si="14"/>
        <v>-0.23515376458112403</v>
      </c>
      <c r="BA62" s="4">
        <f t="shared" si="27"/>
        <v>13658.1875</v>
      </c>
      <c r="BB62" s="71">
        <f t="shared" si="15"/>
        <v>0.22486528047704812</v>
      </c>
    </row>
    <row r="63" spans="1:54" x14ac:dyDescent="0.3">
      <c r="A63" s="9">
        <v>45828</v>
      </c>
      <c r="B63" s="4">
        <v>27</v>
      </c>
      <c r="C63" s="4">
        <f t="shared" si="28"/>
        <v>921</v>
      </c>
      <c r="D63" s="71">
        <f t="shared" si="0"/>
        <v>-7.2507552870090586E-2</v>
      </c>
      <c r="E63" s="4">
        <v>430945</v>
      </c>
      <c r="F63" s="4">
        <f t="shared" si="29"/>
        <v>18452255</v>
      </c>
      <c r="G63" s="71">
        <f t="shared" si="1"/>
        <v>-9.2471848474258156E-3</v>
      </c>
      <c r="H63" s="4">
        <v>36</v>
      </c>
      <c r="I63" s="4">
        <f t="shared" si="30"/>
        <v>1314</v>
      </c>
      <c r="J63" s="71">
        <f t="shared" si="2"/>
        <v>-5.2631578947368474E-2</v>
      </c>
      <c r="K63" s="65">
        <f t="shared" si="16"/>
        <v>11970.694444444445</v>
      </c>
      <c r="L63" s="71">
        <f t="shared" si="3"/>
        <v>0.30848929005189363</v>
      </c>
      <c r="M63" s="4">
        <v>1174</v>
      </c>
      <c r="N63" s="63">
        <f t="shared" si="17"/>
        <v>2.2998296422487224E-2</v>
      </c>
      <c r="O63" s="4">
        <v>15</v>
      </c>
      <c r="P63" s="4">
        <f t="shared" si="31"/>
        <v>457</v>
      </c>
      <c r="Q63" s="71">
        <f t="shared" si="4"/>
        <v>-0.3367198838896952</v>
      </c>
      <c r="R63" s="4">
        <v>146456</v>
      </c>
      <c r="S63" s="4">
        <f t="shared" si="32"/>
        <v>7891321</v>
      </c>
      <c r="T63" s="71">
        <f t="shared" si="5"/>
        <v>-0.32447921486294151</v>
      </c>
      <c r="U63" s="4">
        <v>15</v>
      </c>
      <c r="V63" s="4">
        <f t="shared" si="33"/>
        <v>697</v>
      </c>
      <c r="W63" s="71">
        <f t="shared" si="6"/>
        <v>-0.30784508440913605</v>
      </c>
      <c r="X63" s="65">
        <f t="shared" si="18"/>
        <v>9763.7333333333336</v>
      </c>
      <c r="Y63" s="71">
        <f t="shared" si="7"/>
        <v>-0.10231213914030124</v>
      </c>
      <c r="Z63" s="4">
        <v>359</v>
      </c>
      <c r="AA63" s="64">
        <f t="shared" si="19"/>
        <v>4.1782729805013928E-2</v>
      </c>
      <c r="AB63" s="4">
        <v>14</v>
      </c>
      <c r="AC63" s="4">
        <f t="shared" si="34"/>
        <v>657</v>
      </c>
      <c r="AD63" s="71">
        <f t="shared" si="8"/>
        <v>-0.33231707317073167</v>
      </c>
      <c r="AE63" s="4">
        <v>180168</v>
      </c>
      <c r="AF63" s="4">
        <f t="shared" si="35"/>
        <v>12764423</v>
      </c>
      <c r="AG63" s="71">
        <f t="shared" si="9"/>
        <v>-0.30833110443138945</v>
      </c>
      <c r="AH63" s="4">
        <v>25</v>
      </c>
      <c r="AI63" s="4">
        <f t="shared" si="36"/>
        <v>950</v>
      </c>
      <c r="AJ63" s="71">
        <f t="shared" si="10"/>
        <v>-0.39797211660329534</v>
      </c>
      <c r="AK63" s="65">
        <f t="shared" si="20"/>
        <v>7206.72</v>
      </c>
      <c r="AL63" s="71">
        <f t="shared" si="11"/>
        <v>-0.25475150345978503</v>
      </c>
      <c r="AM63" s="4">
        <v>596</v>
      </c>
      <c r="AN63" s="64">
        <f t="shared" si="21"/>
        <v>2.3489932885906041E-2</v>
      </c>
      <c r="AQ63" s="9">
        <v>45828</v>
      </c>
      <c r="AR63" s="4">
        <f t="shared" si="22"/>
        <v>56</v>
      </c>
      <c r="AS63" s="4">
        <f t="shared" si="23"/>
        <v>2035</v>
      </c>
      <c r="AT63" s="71">
        <f t="shared" si="12"/>
        <v>-0.23668417104276074</v>
      </c>
      <c r="AU63" s="4">
        <f t="shared" si="24"/>
        <v>757569</v>
      </c>
      <c r="AV63" s="4">
        <f t="shared" si="37"/>
        <v>39107999</v>
      </c>
      <c r="AW63" s="71">
        <f t="shared" si="13"/>
        <v>-0.19796297602748436</v>
      </c>
      <c r="AX63" s="4">
        <f t="shared" si="25"/>
        <v>76</v>
      </c>
      <c r="AY63" s="4">
        <f t="shared" si="26"/>
        <v>2961</v>
      </c>
      <c r="AZ63" s="71">
        <f t="shared" si="14"/>
        <v>-0.25453172205438068</v>
      </c>
      <c r="BA63" s="4">
        <f t="shared" si="27"/>
        <v>9968.0131578947367</v>
      </c>
      <c r="BB63" s="71">
        <f t="shared" si="15"/>
        <v>3.0677628068840335E-2</v>
      </c>
    </row>
    <row r="64" spans="1:54" x14ac:dyDescent="0.3">
      <c r="A64" s="9">
        <v>45829</v>
      </c>
      <c r="B64" s="4">
        <v>18</v>
      </c>
      <c r="C64" s="4">
        <f t="shared" si="28"/>
        <v>939</v>
      </c>
      <c r="D64" s="15">
        <f t="shared" si="0"/>
        <v>-9.3629343629343609E-2</v>
      </c>
      <c r="E64" s="4">
        <v>483577</v>
      </c>
      <c r="F64" s="4">
        <f t="shared" si="29"/>
        <v>18935832</v>
      </c>
      <c r="G64" s="15">
        <f t="shared" si="1"/>
        <v>-3.787036997047688E-2</v>
      </c>
      <c r="H64" s="4">
        <v>24</v>
      </c>
      <c r="I64" s="4">
        <f t="shared" si="30"/>
        <v>1338</v>
      </c>
      <c r="J64" s="15">
        <f t="shared" si="2"/>
        <v>-7.3407202216066447E-2</v>
      </c>
      <c r="K64" s="60">
        <f t="shared" si="16"/>
        <v>20149.041666666668</v>
      </c>
      <c r="L64" s="15">
        <f t="shared" si="3"/>
        <v>8.6884254168220432E-2</v>
      </c>
      <c r="M64" s="4">
        <v>1249</v>
      </c>
      <c r="N64" s="33">
        <f t="shared" si="17"/>
        <v>1.4411529223378704E-2</v>
      </c>
      <c r="O64" s="4">
        <v>17</v>
      </c>
      <c r="P64" s="4">
        <f t="shared" si="31"/>
        <v>474</v>
      </c>
      <c r="Q64" s="15">
        <f t="shared" si="4"/>
        <v>-0.34349030470914133</v>
      </c>
      <c r="R64" s="4">
        <v>266468</v>
      </c>
      <c r="S64" s="4">
        <f t="shared" si="32"/>
        <v>8157789</v>
      </c>
      <c r="T64" s="15">
        <f t="shared" si="5"/>
        <v>-0.35561571965478178</v>
      </c>
      <c r="U64" s="4">
        <v>37</v>
      </c>
      <c r="V64" s="4">
        <f t="shared" si="33"/>
        <v>734</v>
      </c>
      <c r="W64" s="15">
        <f t="shared" si="6"/>
        <v>-0.31720930232558142</v>
      </c>
      <c r="X64" s="60">
        <f t="shared" si="18"/>
        <v>7201.8378378378375</v>
      </c>
      <c r="Y64" s="15">
        <f t="shared" si="7"/>
        <v>-0.49925206268286493</v>
      </c>
      <c r="Z64" s="4">
        <v>363</v>
      </c>
      <c r="AA64" s="34">
        <f t="shared" si="19"/>
        <v>4.6831955922865015E-2</v>
      </c>
      <c r="AB64" s="4">
        <v>22</v>
      </c>
      <c r="AC64" s="4">
        <f t="shared" si="34"/>
        <v>679</v>
      </c>
      <c r="AD64" s="15">
        <f t="shared" si="8"/>
        <v>-0.33756097560975606</v>
      </c>
      <c r="AE64" s="4">
        <v>438637</v>
      </c>
      <c r="AF64" s="4">
        <f t="shared" si="35"/>
        <v>13203060</v>
      </c>
      <c r="AG64" s="15">
        <f t="shared" si="9"/>
        <v>-0.33592701034572026</v>
      </c>
      <c r="AH64" s="4">
        <v>30</v>
      </c>
      <c r="AI64" s="4">
        <f t="shared" si="36"/>
        <v>980</v>
      </c>
      <c r="AJ64" s="15">
        <f t="shared" si="10"/>
        <v>-0.40533980582524276</v>
      </c>
      <c r="AK64" s="60">
        <f t="shared" si="20"/>
        <v>14621.233333333334</v>
      </c>
      <c r="AL64" s="15">
        <f t="shared" si="11"/>
        <v>-0.28297813363523139</v>
      </c>
      <c r="AM64" s="4">
        <v>619</v>
      </c>
      <c r="AN64" s="34">
        <f t="shared" si="21"/>
        <v>3.5541195476575124E-2</v>
      </c>
      <c r="AQ64" s="9">
        <v>45829</v>
      </c>
      <c r="AR64" s="4">
        <f t="shared" si="22"/>
        <v>57</v>
      </c>
      <c r="AS64" s="4">
        <f t="shared" si="23"/>
        <v>2092</v>
      </c>
      <c r="AT64" s="15">
        <f t="shared" si="12"/>
        <v>-0.24829320876751704</v>
      </c>
      <c r="AU64" s="4">
        <f t="shared" si="24"/>
        <v>1188682</v>
      </c>
      <c r="AV64" s="4">
        <f t="shared" si="37"/>
        <v>40296681</v>
      </c>
      <c r="AW64" s="15">
        <f t="shared" si="13"/>
        <v>-0.2283718265805329</v>
      </c>
      <c r="AX64" s="4">
        <f t="shared" si="25"/>
        <v>91</v>
      </c>
      <c r="AY64" s="4">
        <f t="shared" si="26"/>
        <v>3052</v>
      </c>
      <c r="AZ64" s="15">
        <f t="shared" si="14"/>
        <v>-0.26757859371250303</v>
      </c>
      <c r="BA64" s="4">
        <f t="shared" si="27"/>
        <v>13062.439560439561</v>
      </c>
      <c r="BB64" s="15">
        <f t="shared" si="15"/>
        <v>-0.26426561492530387</v>
      </c>
    </row>
    <row r="65" spans="1:54" x14ac:dyDescent="0.3">
      <c r="A65" s="9">
        <v>45830</v>
      </c>
      <c r="B65" s="4">
        <v>27</v>
      </c>
      <c r="C65" s="4">
        <f t="shared" si="28"/>
        <v>966</v>
      </c>
      <c r="D65" s="15">
        <f t="shared" si="0"/>
        <v>-8.5227272727272707E-2</v>
      </c>
      <c r="E65" s="4">
        <v>457784</v>
      </c>
      <c r="F65" s="4">
        <f t="shared" si="29"/>
        <v>19393616</v>
      </c>
      <c r="G65" s="15">
        <f t="shared" si="1"/>
        <v>-3.0883807093987081E-2</v>
      </c>
      <c r="H65" s="4">
        <v>34</v>
      </c>
      <c r="I65" s="4">
        <f t="shared" si="30"/>
        <v>1372</v>
      </c>
      <c r="J65" s="15">
        <f t="shared" si="2"/>
        <v>-6.4120054570259155E-2</v>
      </c>
      <c r="K65" s="60">
        <f t="shared" si="16"/>
        <v>13464.235294117647</v>
      </c>
      <c r="L65" s="15">
        <f t="shared" si="3"/>
        <v>-0.10370702487363126</v>
      </c>
      <c r="M65" s="4">
        <v>1354</v>
      </c>
      <c r="N65" s="33">
        <f t="shared" si="17"/>
        <v>1.9940915805022157E-2</v>
      </c>
      <c r="O65" s="4">
        <v>23</v>
      </c>
      <c r="P65" s="4">
        <f t="shared" si="31"/>
        <v>497</v>
      </c>
      <c r="Q65" s="15">
        <f t="shared" si="4"/>
        <v>-0.32928475033738192</v>
      </c>
      <c r="R65" s="4">
        <v>242686</v>
      </c>
      <c r="S65" s="4">
        <f t="shared" si="32"/>
        <v>8400475</v>
      </c>
      <c r="T65" s="15">
        <f t="shared" si="5"/>
        <v>-0.34936195379894597</v>
      </c>
      <c r="U65" s="4">
        <v>32</v>
      </c>
      <c r="V65" s="4">
        <f t="shared" si="33"/>
        <v>766</v>
      </c>
      <c r="W65" s="15">
        <f t="shared" si="6"/>
        <v>-0.30426884650317898</v>
      </c>
      <c r="X65" s="60">
        <f t="shared" si="18"/>
        <v>7583.9375</v>
      </c>
      <c r="Y65" s="15">
        <f t="shared" si="7"/>
        <v>-0.21539438710139502</v>
      </c>
      <c r="Z65" s="4">
        <v>391</v>
      </c>
      <c r="AA65" s="34">
        <f t="shared" si="19"/>
        <v>5.8823529411764705E-2</v>
      </c>
      <c r="AB65" s="4">
        <v>27</v>
      </c>
      <c r="AC65" s="4">
        <f t="shared" si="34"/>
        <v>706</v>
      </c>
      <c r="AD65" s="15">
        <f t="shared" si="8"/>
        <v>-0.33207190160832545</v>
      </c>
      <c r="AE65" s="4">
        <v>781680</v>
      </c>
      <c r="AF65" s="4">
        <f t="shared" si="35"/>
        <v>13984740</v>
      </c>
      <c r="AG65" s="15">
        <f t="shared" si="9"/>
        <v>-0.31930337229268391</v>
      </c>
      <c r="AH65" s="4">
        <v>45</v>
      </c>
      <c r="AI65" s="4">
        <f t="shared" si="36"/>
        <v>1025</v>
      </c>
      <c r="AJ65" s="15">
        <f t="shared" si="10"/>
        <v>-0.40198366394399065</v>
      </c>
      <c r="AK65" s="60">
        <f t="shared" si="20"/>
        <v>17370.666666666668</v>
      </c>
      <c r="AL65" s="15">
        <f t="shared" si="11"/>
        <v>0.72971276663156348</v>
      </c>
      <c r="AM65" s="4">
        <v>633</v>
      </c>
      <c r="AN65" s="34">
        <f t="shared" si="21"/>
        <v>4.2654028436018961E-2</v>
      </c>
      <c r="AQ65" s="9">
        <v>45830</v>
      </c>
      <c r="AR65" s="4">
        <f t="shared" si="22"/>
        <v>77</v>
      </c>
      <c r="AS65" s="4">
        <f t="shared" si="23"/>
        <v>2169</v>
      </c>
      <c r="AT65" s="15">
        <f t="shared" si="12"/>
        <v>-0.24001401541695866</v>
      </c>
      <c r="AU65" s="4">
        <f t="shared" si="24"/>
        <v>1482150</v>
      </c>
      <c r="AV65" s="4">
        <f t="shared" si="37"/>
        <v>41778831</v>
      </c>
      <c r="AW65" s="15">
        <f t="shared" si="13"/>
        <v>-0.21861307870703517</v>
      </c>
      <c r="AX65" s="4">
        <f t="shared" si="25"/>
        <v>111</v>
      </c>
      <c r="AY65" s="4">
        <f t="shared" si="26"/>
        <v>3163</v>
      </c>
      <c r="AZ65" s="15">
        <f t="shared" si="14"/>
        <v>-0.26115393599626258</v>
      </c>
      <c r="BA65" s="4">
        <f t="shared" si="27"/>
        <v>13352.702702702703</v>
      </c>
      <c r="BB65" s="15">
        <f t="shared" si="15"/>
        <v>0.22304318399953416</v>
      </c>
    </row>
    <row r="66" spans="1:54" x14ac:dyDescent="0.3">
      <c r="A66" s="9">
        <v>45831</v>
      </c>
      <c r="B66" s="4">
        <v>49</v>
      </c>
      <c r="C66" s="4">
        <f t="shared" si="28"/>
        <v>1015</v>
      </c>
      <c r="D66" s="15">
        <f t="shared" si="0"/>
        <v>-8.4761045987375994E-2</v>
      </c>
      <c r="E66" s="60">
        <v>902590</v>
      </c>
      <c r="F66" s="4">
        <f t="shared" si="29"/>
        <v>20296206</v>
      </c>
      <c r="G66" s="15">
        <f t="shared" si="1"/>
        <v>-1.7609804441185317E-2</v>
      </c>
      <c r="H66" s="4">
        <v>65</v>
      </c>
      <c r="I66" s="4">
        <f t="shared" si="30"/>
        <v>1437</v>
      </c>
      <c r="J66" s="15">
        <f t="shared" si="2"/>
        <v>-5.8322411533420659E-2</v>
      </c>
      <c r="K66" s="60">
        <f t="shared" si="16"/>
        <v>13886</v>
      </c>
      <c r="L66" s="15">
        <f t="shared" si="3"/>
        <v>0.28500107191385204</v>
      </c>
      <c r="M66" s="60">
        <v>1462</v>
      </c>
      <c r="N66" s="33">
        <f t="shared" si="17"/>
        <v>3.3515731874145006E-2</v>
      </c>
      <c r="O66" s="4">
        <v>20</v>
      </c>
      <c r="P66" s="4">
        <f t="shared" si="31"/>
        <v>517</v>
      </c>
      <c r="Q66" s="15">
        <f t="shared" si="4"/>
        <v>-0.32682291666666663</v>
      </c>
      <c r="R66" s="60">
        <v>322432</v>
      </c>
      <c r="S66" s="4">
        <f t="shared" si="32"/>
        <v>8722907</v>
      </c>
      <c r="T66" s="15">
        <f t="shared" si="5"/>
        <v>-0.33781472734574214</v>
      </c>
      <c r="U66" s="4">
        <v>36</v>
      </c>
      <c r="V66" s="4">
        <f t="shared" si="33"/>
        <v>802</v>
      </c>
      <c r="W66" s="15">
        <f t="shared" si="6"/>
        <v>-0.29649122807017547</v>
      </c>
      <c r="X66" s="60">
        <f t="shared" si="18"/>
        <v>8956.4444444444453</v>
      </c>
      <c r="Y66" s="15">
        <f t="shared" si="7"/>
        <v>0.33435201597294406</v>
      </c>
      <c r="Z66" s="60">
        <v>431</v>
      </c>
      <c r="AA66" s="34">
        <f t="shared" si="19"/>
        <v>4.6403712296983757E-2</v>
      </c>
      <c r="AB66" s="4">
        <v>38</v>
      </c>
      <c r="AC66" s="4">
        <f t="shared" si="34"/>
        <v>744</v>
      </c>
      <c r="AD66" s="15">
        <f t="shared" si="8"/>
        <v>-0.31238447319778184</v>
      </c>
      <c r="AE66" s="60">
        <v>916884</v>
      </c>
      <c r="AF66" s="4">
        <f t="shared" si="35"/>
        <v>14901624</v>
      </c>
      <c r="AG66" s="15">
        <f t="shared" si="9"/>
        <v>-0.28702140965768275</v>
      </c>
      <c r="AH66" s="4">
        <v>64</v>
      </c>
      <c r="AI66" s="4">
        <f t="shared" si="36"/>
        <v>1089</v>
      </c>
      <c r="AJ66" s="15">
        <f t="shared" si="10"/>
        <v>-0.37913340935005702</v>
      </c>
      <c r="AK66" s="60">
        <f t="shared" si="20"/>
        <v>14326.3125</v>
      </c>
      <c r="AL66" s="15">
        <f t="shared" si="11"/>
        <v>0.61072056979992917</v>
      </c>
      <c r="AM66" s="60">
        <v>936</v>
      </c>
      <c r="AN66" s="34">
        <f t="shared" si="21"/>
        <v>4.05982905982906E-2</v>
      </c>
      <c r="AQ66" s="9">
        <v>45831</v>
      </c>
      <c r="AR66" s="4">
        <f t="shared" si="22"/>
        <v>107</v>
      </c>
      <c r="AS66" s="4">
        <f t="shared" si="23"/>
        <v>2276</v>
      </c>
      <c r="AT66" s="15">
        <f t="shared" si="12"/>
        <v>-0.2308212233862792</v>
      </c>
      <c r="AU66" s="4">
        <f t="shared" si="24"/>
        <v>2141906</v>
      </c>
      <c r="AV66" s="4">
        <f t="shared" si="37"/>
        <v>43920737</v>
      </c>
      <c r="AW66" s="15">
        <f t="shared" si="13"/>
        <v>-0.19755227954178523</v>
      </c>
      <c r="AX66" s="4">
        <f t="shared" si="25"/>
        <v>165</v>
      </c>
      <c r="AY66" s="4">
        <f t="shared" si="26"/>
        <v>3328</v>
      </c>
      <c r="AZ66" s="15">
        <f t="shared" si="14"/>
        <v>-0.24705882352941178</v>
      </c>
      <c r="BA66" s="4">
        <f t="shared" si="27"/>
        <v>12981.248484848486</v>
      </c>
      <c r="BB66" s="15">
        <f t="shared" si="15"/>
        <v>0.42535805052435216</v>
      </c>
    </row>
    <row r="67" spans="1:54" x14ac:dyDescent="0.3">
      <c r="A67" s="9">
        <v>45832</v>
      </c>
      <c r="B67" s="4">
        <v>40</v>
      </c>
      <c r="C67" s="4">
        <f t="shared" si="28"/>
        <v>1055</v>
      </c>
      <c r="D67" s="15">
        <f t="shared" si="0"/>
        <v>-0.10212765957446812</v>
      </c>
      <c r="E67" s="60">
        <v>700427</v>
      </c>
      <c r="F67" s="4">
        <f t="shared" si="29"/>
        <v>20996633</v>
      </c>
      <c r="G67" s="15">
        <f t="shared" si="1"/>
        <v>-4.8449914267450711E-2</v>
      </c>
      <c r="H67" s="4">
        <v>49</v>
      </c>
      <c r="I67" s="4">
        <f t="shared" si="30"/>
        <v>1486</v>
      </c>
      <c r="J67" s="15">
        <f t="shared" si="2"/>
        <v>-8.6100861008610141E-2</v>
      </c>
      <c r="K67" s="60">
        <f t="shared" si="16"/>
        <v>14294.428571428571</v>
      </c>
      <c r="L67" s="15">
        <f t="shared" si="3"/>
        <v>1.6897649654516345E-2</v>
      </c>
      <c r="M67" s="60">
        <v>1971</v>
      </c>
      <c r="N67" s="33">
        <f t="shared" si="17"/>
        <v>2.0294266869609334E-2</v>
      </c>
      <c r="O67" s="4">
        <v>36</v>
      </c>
      <c r="P67" s="4">
        <f t="shared" si="31"/>
        <v>553</v>
      </c>
      <c r="Q67" s="15">
        <f t="shared" si="4"/>
        <v>-0.31133250311332505</v>
      </c>
      <c r="R67" s="60">
        <v>637025</v>
      </c>
      <c r="S67" s="4">
        <f t="shared" si="32"/>
        <v>9359932</v>
      </c>
      <c r="T67" s="15">
        <f t="shared" si="5"/>
        <v>-0.32668216124223437</v>
      </c>
      <c r="U67" s="4">
        <v>70</v>
      </c>
      <c r="V67" s="4">
        <f t="shared" si="33"/>
        <v>872</v>
      </c>
      <c r="W67" s="15">
        <f t="shared" si="6"/>
        <v>-0.26537489469250208</v>
      </c>
      <c r="X67" s="60">
        <f t="shared" si="18"/>
        <v>9100.3571428571431</v>
      </c>
      <c r="Y67" s="15">
        <f t="shared" si="7"/>
        <v>-0.41271814774661819</v>
      </c>
      <c r="Z67" s="60">
        <v>458</v>
      </c>
      <c r="AA67" s="34">
        <f t="shared" si="19"/>
        <v>7.8602620087336247E-2</v>
      </c>
      <c r="AB67" s="4">
        <v>53</v>
      </c>
      <c r="AC67" s="4">
        <f t="shared" si="34"/>
        <v>797</v>
      </c>
      <c r="AD67" s="15">
        <f t="shared" si="8"/>
        <v>-0.28902765388046392</v>
      </c>
      <c r="AE67" s="60">
        <v>695567</v>
      </c>
      <c r="AF67" s="4">
        <f t="shared" si="35"/>
        <v>15597191</v>
      </c>
      <c r="AG67" s="15">
        <f t="shared" si="9"/>
        <v>-0.27743290346900695</v>
      </c>
      <c r="AH67" s="4">
        <v>78</v>
      </c>
      <c r="AI67" s="4">
        <f t="shared" si="36"/>
        <v>1167</v>
      </c>
      <c r="AJ67" s="15">
        <f t="shared" si="10"/>
        <v>-0.35631549917264205</v>
      </c>
      <c r="AK67" s="60">
        <f t="shared" si="20"/>
        <v>8917.5256410256407</v>
      </c>
      <c r="AL67" s="15">
        <f t="shared" si="11"/>
        <v>-0.2322372208513972</v>
      </c>
      <c r="AM67" s="60">
        <v>1187</v>
      </c>
      <c r="AN67" s="34">
        <f t="shared" si="21"/>
        <v>4.4650379106992419E-2</v>
      </c>
      <c r="AQ67" s="9">
        <v>45832</v>
      </c>
      <c r="AR67" s="4">
        <f t="shared" si="22"/>
        <v>129</v>
      </c>
      <c r="AS67" s="4">
        <f t="shared" si="23"/>
        <v>2405</v>
      </c>
      <c r="AT67" s="15">
        <f t="shared" si="12"/>
        <v>-0.22394320748628593</v>
      </c>
      <c r="AU67" s="4">
        <f t="shared" si="24"/>
        <v>2033019</v>
      </c>
      <c r="AV67" s="4">
        <f t="shared" si="37"/>
        <v>45953756</v>
      </c>
      <c r="AW67" s="15">
        <f t="shared" si="13"/>
        <v>-0.2015364276309618</v>
      </c>
      <c r="AX67" s="4">
        <f t="shared" si="25"/>
        <v>197</v>
      </c>
      <c r="AY67" s="4">
        <f t="shared" si="26"/>
        <v>3525</v>
      </c>
      <c r="AZ67" s="15">
        <f t="shared" si="14"/>
        <v>-0.23800259403372248</v>
      </c>
      <c r="BA67" s="4">
        <f t="shared" si="27"/>
        <v>10319.893401015228</v>
      </c>
      <c r="BB67" s="15">
        <f t="shared" si="15"/>
        <v>-0.24594051419351415</v>
      </c>
    </row>
    <row r="68" spans="1:54" x14ac:dyDescent="0.3">
      <c r="A68" s="9">
        <v>45833</v>
      </c>
      <c r="B68" s="4">
        <v>47</v>
      </c>
      <c r="C68" s="4">
        <f t="shared" si="28"/>
        <v>1102</v>
      </c>
      <c r="D68" s="15">
        <f t="shared" si="0"/>
        <v>-9.8937040065412929E-2</v>
      </c>
      <c r="E68" s="60">
        <v>700380</v>
      </c>
      <c r="F68" s="4">
        <f t="shared" si="29"/>
        <v>21697013</v>
      </c>
      <c r="G68" s="15">
        <f t="shared" si="1"/>
        <v>-5.6049286057486047E-2</v>
      </c>
      <c r="H68" s="4">
        <v>79</v>
      </c>
      <c r="I68" s="4">
        <f t="shared" si="30"/>
        <v>1565</v>
      </c>
      <c r="J68" s="15">
        <f t="shared" si="2"/>
        <v>-8.5330216247808344E-2</v>
      </c>
      <c r="K68" s="60">
        <f t="shared" si="16"/>
        <v>8865.5696202531653</v>
      </c>
      <c r="L68" s="15">
        <f t="shared" si="3"/>
        <v>-0.18055019283030171</v>
      </c>
      <c r="M68" s="60">
        <v>3103</v>
      </c>
      <c r="N68" s="33">
        <f t="shared" si="17"/>
        <v>1.514663229133097E-2</v>
      </c>
      <c r="O68" s="4">
        <v>34</v>
      </c>
      <c r="P68" s="4">
        <f t="shared" si="31"/>
        <v>587</v>
      </c>
      <c r="Q68" s="15">
        <f t="shared" si="4"/>
        <v>-0.30119047619047623</v>
      </c>
      <c r="R68" s="60">
        <v>434023</v>
      </c>
      <c r="S68" s="4">
        <f t="shared" si="32"/>
        <v>9793955</v>
      </c>
      <c r="T68" s="15">
        <f t="shared" si="5"/>
        <v>-0.32472583494717755</v>
      </c>
      <c r="U68" s="4">
        <v>59</v>
      </c>
      <c r="V68" s="4">
        <f t="shared" si="33"/>
        <v>931</v>
      </c>
      <c r="W68" s="15">
        <f t="shared" si="6"/>
        <v>-0.26865671641791045</v>
      </c>
      <c r="X68" s="60">
        <f t="shared" si="18"/>
        <v>7356.3220338983047</v>
      </c>
      <c r="Y68" s="15">
        <f t="shared" si="7"/>
        <v>5.0095516098505932E-2</v>
      </c>
      <c r="Z68" s="60">
        <v>541</v>
      </c>
      <c r="AA68" s="34">
        <f t="shared" si="19"/>
        <v>6.2846580406654348E-2</v>
      </c>
      <c r="AB68" s="4">
        <v>50</v>
      </c>
      <c r="AC68" s="4">
        <f t="shared" si="34"/>
        <v>847</v>
      </c>
      <c r="AD68" s="15">
        <f t="shared" si="8"/>
        <v>-0.27358490566037741</v>
      </c>
      <c r="AE68" s="60">
        <v>1006870</v>
      </c>
      <c r="AF68" s="4">
        <f t="shared" si="35"/>
        <v>16604061</v>
      </c>
      <c r="AG68" s="15">
        <f t="shared" si="9"/>
        <v>-0.25776338250521103</v>
      </c>
      <c r="AH68" s="4">
        <v>68</v>
      </c>
      <c r="AI68" s="4">
        <f t="shared" si="36"/>
        <v>1235</v>
      </c>
      <c r="AJ68" s="15">
        <f t="shared" si="10"/>
        <v>-0.34447983014861994</v>
      </c>
      <c r="AK68" s="60">
        <f t="shared" si="20"/>
        <v>14806.911764705883</v>
      </c>
      <c r="AL68" s="15">
        <f t="shared" si="11"/>
        <v>0.34007058637574517</v>
      </c>
      <c r="AM68" s="60">
        <v>1026</v>
      </c>
      <c r="AN68" s="34">
        <f t="shared" si="21"/>
        <v>4.8732943469785572E-2</v>
      </c>
      <c r="AQ68" s="9">
        <v>45833</v>
      </c>
      <c r="AR68" s="4">
        <f t="shared" si="22"/>
        <v>131</v>
      </c>
      <c r="AS68" s="4">
        <f t="shared" si="23"/>
        <v>2536</v>
      </c>
      <c r="AT68" s="15">
        <f t="shared" si="12"/>
        <v>-0.21461752864663985</v>
      </c>
      <c r="AU68" s="4">
        <f t="shared" si="24"/>
        <v>2141273</v>
      </c>
      <c r="AV68" s="4">
        <f t="shared" si="37"/>
        <v>48095029</v>
      </c>
      <c r="AW68" s="15">
        <f t="shared" si="13"/>
        <v>-0.19653209126073523</v>
      </c>
      <c r="AX68" s="4">
        <f t="shared" si="25"/>
        <v>206</v>
      </c>
      <c r="AY68" s="4">
        <f t="shared" si="26"/>
        <v>3731</v>
      </c>
      <c r="AZ68" s="15">
        <f t="shared" si="14"/>
        <v>-0.23356614626129824</v>
      </c>
      <c r="BA68" s="4">
        <f t="shared" si="27"/>
        <v>10394.529126213592</v>
      </c>
      <c r="BB68" s="15">
        <f t="shared" si="15"/>
        <v>9.0567164725415372E-2</v>
      </c>
    </row>
    <row r="69" spans="1:54" x14ac:dyDescent="0.3">
      <c r="A69" s="9">
        <v>45834</v>
      </c>
      <c r="B69" s="4">
        <v>30</v>
      </c>
      <c r="C69" s="4">
        <f t="shared" si="28"/>
        <v>1132</v>
      </c>
      <c r="D69" s="15">
        <f t="shared" si="0"/>
        <v>-0.12316034082106897</v>
      </c>
      <c r="E69" s="60">
        <v>725791</v>
      </c>
      <c r="F69" s="4">
        <f t="shared" si="29"/>
        <v>22422804</v>
      </c>
      <c r="G69" s="15">
        <f t="shared" si="1"/>
        <v>-6.9344041815676105E-2</v>
      </c>
      <c r="H69" s="4">
        <v>38</v>
      </c>
      <c r="I69" s="4">
        <f t="shared" si="30"/>
        <v>1603</v>
      </c>
      <c r="J69" s="15">
        <f t="shared" si="2"/>
        <v>-0.11240310077519378</v>
      </c>
      <c r="K69" s="60">
        <f t="shared" si="16"/>
        <v>19099.763157894737</v>
      </c>
      <c r="L69" s="15">
        <f t="shared" si="3"/>
        <v>0.63728406892469391</v>
      </c>
      <c r="M69" s="60">
        <v>1501</v>
      </c>
      <c r="N69" s="33">
        <f t="shared" si="17"/>
        <v>1.9986675549633577E-2</v>
      </c>
      <c r="O69" s="4">
        <v>29</v>
      </c>
      <c r="P69" s="4">
        <f t="shared" si="31"/>
        <v>616</v>
      </c>
      <c r="Q69" s="15">
        <f t="shared" si="4"/>
        <v>-0.30786516853932588</v>
      </c>
      <c r="R69" s="60">
        <v>520515</v>
      </c>
      <c r="S69" s="4">
        <f t="shared" si="32"/>
        <v>10314470</v>
      </c>
      <c r="T69" s="15">
        <f t="shared" si="5"/>
        <v>-0.31892717098579715</v>
      </c>
      <c r="U69" s="4">
        <v>60</v>
      </c>
      <c r="V69" s="4">
        <f t="shared" si="33"/>
        <v>991</v>
      </c>
      <c r="W69" s="15">
        <f t="shared" si="6"/>
        <v>-0.27664233576642339</v>
      </c>
      <c r="X69" s="60">
        <f t="shared" si="18"/>
        <v>8675.25</v>
      </c>
      <c r="Y69" s="15">
        <f t="shared" si="7"/>
        <v>0.31325641061655207</v>
      </c>
      <c r="Z69" s="60">
        <v>569</v>
      </c>
      <c r="AA69" s="34">
        <f t="shared" si="19"/>
        <v>5.0966608084358524E-2</v>
      </c>
      <c r="AB69" s="4">
        <v>30</v>
      </c>
      <c r="AC69" s="4">
        <f t="shared" si="34"/>
        <v>877</v>
      </c>
      <c r="AD69" s="15">
        <f t="shared" si="8"/>
        <v>-0.27818930041152268</v>
      </c>
      <c r="AE69" s="60">
        <v>715013</v>
      </c>
      <c r="AF69" s="4">
        <f t="shared" si="35"/>
        <v>17319074</v>
      </c>
      <c r="AG69" s="15">
        <f t="shared" si="9"/>
        <v>-0.24946395773961472</v>
      </c>
      <c r="AH69" s="4">
        <v>63</v>
      </c>
      <c r="AI69" s="4">
        <f t="shared" si="36"/>
        <v>1298</v>
      </c>
      <c r="AJ69" s="15">
        <f t="shared" si="10"/>
        <v>-0.34311740890688258</v>
      </c>
      <c r="AK69" s="60">
        <f t="shared" si="20"/>
        <v>11349.412698412698</v>
      </c>
      <c r="AL69" s="15">
        <f t="shared" si="11"/>
        <v>0.4804302405844445</v>
      </c>
      <c r="AM69" s="60">
        <v>823</v>
      </c>
      <c r="AN69" s="34">
        <f t="shared" si="21"/>
        <v>3.6452004860267312E-2</v>
      </c>
      <c r="AQ69" s="9">
        <v>45834</v>
      </c>
      <c r="AR69" s="4">
        <f t="shared" si="22"/>
        <v>89</v>
      </c>
      <c r="AS69" s="4">
        <f t="shared" si="23"/>
        <v>2625</v>
      </c>
      <c r="AT69" s="15">
        <f t="shared" si="12"/>
        <v>-0.22703180212014129</v>
      </c>
      <c r="AU69" s="4">
        <f t="shared" si="24"/>
        <v>1961319</v>
      </c>
      <c r="AV69" s="4">
        <f t="shared" si="37"/>
        <v>50056348</v>
      </c>
      <c r="AW69" s="15">
        <f t="shared" si="13"/>
        <v>-0.1967026651758631</v>
      </c>
      <c r="AX69" s="4">
        <f t="shared" si="25"/>
        <v>161</v>
      </c>
      <c r="AY69" s="4">
        <f t="shared" si="26"/>
        <v>3892</v>
      </c>
      <c r="AZ69" s="15">
        <f t="shared" si="14"/>
        <v>-0.24456521739130432</v>
      </c>
      <c r="BA69" s="4">
        <f t="shared" si="27"/>
        <v>12182.105590062112</v>
      </c>
      <c r="BB69" s="15">
        <f t="shared" si="15"/>
        <v>0.40965799870009167</v>
      </c>
    </row>
    <row r="70" spans="1:54" x14ac:dyDescent="0.3">
      <c r="A70" s="9">
        <v>45835</v>
      </c>
      <c r="B70" s="4">
        <v>40</v>
      </c>
      <c r="C70" s="4">
        <f t="shared" si="28"/>
        <v>1172</v>
      </c>
      <c r="D70" s="15">
        <f t="shared" si="0"/>
        <v>-0.13377679231337769</v>
      </c>
      <c r="E70" s="60">
        <v>1225970</v>
      </c>
      <c r="F70" s="4">
        <f t="shared" si="29"/>
        <v>23648774</v>
      </c>
      <c r="G70" s="15">
        <f t="shared" si="1"/>
        <v>-6.5040092091801949E-2</v>
      </c>
      <c r="H70" s="4">
        <v>76</v>
      </c>
      <c r="I70" s="4">
        <f t="shared" si="30"/>
        <v>1679</v>
      </c>
      <c r="J70" s="15">
        <f t="shared" si="2"/>
        <v>-0.11863517060367457</v>
      </c>
      <c r="K70" s="60">
        <f t="shared" si="16"/>
        <v>16131.184210526315</v>
      </c>
      <c r="L70" s="15">
        <f t="shared" si="3"/>
        <v>0.33044241257882545</v>
      </c>
      <c r="M70" s="60">
        <v>1395</v>
      </c>
      <c r="N70" s="33">
        <f t="shared" si="17"/>
        <v>2.8673835125448029E-2</v>
      </c>
      <c r="O70" s="4">
        <v>14</v>
      </c>
      <c r="P70" s="4">
        <f t="shared" si="31"/>
        <v>630</v>
      </c>
      <c r="Q70" s="15">
        <f t="shared" si="4"/>
        <v>-0.32258064516129037</v>
      </c>
      <c r="R70" s="60">
        <v>379946</v>
      </c>
      <c r="S70" s="4">
        <f t="shared" si="32"/>
        <v>10694416</v>
      </c>
      <c r="T70" s="15">
        <f t="shared" si="5"/>
        <v>-0.3295073142552335</v>
      </c>
      <c r="U70" s="4">
        <v>20</v>
      </c>
      <c r="V70" s="4">
        <f t="shared" si="33"/>
        <v>1011</v>
      </c>
      <c r="W70" s="15">
        <f t="shared" si="6"/>
        <v>-0.29596100278551529</v>
      </c>
      <c r="X70" s="60">
        <f t="shared" si="18"/>
        <v>18997.3</v>
      </c>
      <c r="Y70" s="15">
        <f t="shared" si="7"/>
        <v>0.55630336589125928</v>
      </c>
      <c r="Z70" s="60">
        <v>493</v>
      </c>
      <c r="AA70" s="34">
        <f t="shared" si="19"/>
        <v>2.8397565922920892E-2</v>
      </c>
      <c r="AB70" s="4">
        <v>24</v>
      </c>
      <c r="AC70" s="4">
        <f t="shared" si="34"/>
        <v>901</v>
      </c>
      <c r="AD70" s="15">
        <f t="shared" si="8"/>
        <v>-0.2809257781324821</v>
      </c>
      <c r="AE70" s="60">
        <v>557328</v>
      </c>
      <c r="AF70" s="4">
        <f t="shared" si="35"/>
        <v>17876402</v>
      </c>
      <c r="AG70" s="15">
        <f t="shared" si="9"/>
        <v>-0.26451878286108921</v>
      </c>
      <c r="AH70" s="4">
        <v>33</v>
      </c>
      <c r="AI70" s="4">
        <f t="shared" si="36"/>
        <v>1331</v>
      </c>
      <c r="AJ70" s="15">
        <f t="shared" si="10"/>
        <v>-0.348825831702544</v>
      </c>
      <c r="AK70" s="60">
        <f t="shared" si="20"/>
        <v>16888.727272727272</v>
      </c>
      <c r="AL70" s="15">
        <f t="shared" si="11"/>
        <v>-6.6402311208492049E-2</v>
      </c>
      <c r="AM70" s="60">
        <v>606</v>
      </c>
      <c r="AN70" s="34">
        <f t="shared" si="21"/>
        <v>3.9603960396039604E-2</v>
      </c>
      <c r="AQ70" s="9">
        <v>45835</v>
      </c>
      <c r="AR70" s="4">
        <f t="shared" si="22"/>
        <v>78</v>
      </c>
      <c r="AS70" s="4">
        <f t="shared" si="23"/>
        <v>2703</v>
      </c>
      <c r="AT70" s="15">
        <f t="shared" si="12"/>
        <v>-0.23557692307692313</v>
      </c>
      <c r="AU70" s="4">
        <f t="shared" si="24"/>
        <v>2163244</v>
      </c>
      <c r="AV70" s="4">
        <f t="shared" si="37"/>
        <v>52219592</v>
      </c>
      <c r="AW70" s="15">
        <f t="shared" si="13"/>
        <v>-0.20335878277640906</v>
      </c>
      <c r="AX70" s="4">
        <f t="shared" si="25"/>
        <v>129</v>
      </c>
      <c r="AY70" s="4">
        <f t="shared" si="26"/>
        <v>4021</v>
      </c>
      <c r="AZ70" s="15">
        <f t="shared" si="14"/>
        <v>-0.25329619312906226</v>
      </c>
      <c r="BA70" s="4">
        <f t="shared" si="27"/>
        <v>16769.333333333332</v>
      </c>
      <c r="BB70" s="15">
        <f t="shared" si="15"/>
        <v>0.20739614556616504</v>
      </c>
    </row>
    <row r="71" spans="1:54" x14ac:dyDescent="0.3">
      <c r="A71" s="9">
        <v>45836</v>
      </c>
      <c r="B71" s="4">
        <v>25</v>
      </c>
      <c r="C71" s="4">
        <f t="shared" si="28"/>
        <v>1197</v>
      </c>
      <c r="D71" s="15">
        <f t="shared" si="0"/>
        <v>-0.14500000000000002</v>
      </c>
      <c r="E71" s="60">
        <v>690326</v>
      </c>
      <c r="F71" s="4">
        <f t="shared" si="29"/>
        <v>24339100</v>
      </c>
      <c r="G71" s="15">
        <f t="shared" si="1"/>
        <v>-6.5649387131243686E-2</v>
      </c>
      <c r="H71" s="4">
        <v>33</v>
      </c>
      <c r="I71" s="4">
        <f t="shared" si="30"/>
        <v>1712</v>
      </c>
      <c r="J71" s="15">
        <f t="shared" si="2"/>
        <v>-0.12875318066157759</v>
      </c>
      <c r="K71" s="60">
        <f t="shared" si="16"/>
        <v>20918.969696969696</v>
      </c>
      <c r="L71" s="15">
        <f t="shared" si="3"/>
        <v>0.66172156825174588</v>
      </c>
      <c r="M71" s="60">
        <v>1274</v>
      </c>
      <c r="N71" s="33">
        <f t="shared" si="17"/>
        <v>1.9623233908948195E-2</v>
      </c>
      <c r="O71" s="4">
        <v>18</v>
      </c>
      <c r="P71" s="4">
        <f t="shared" si="31"/>
        <v>648</v>
      </c>
      <c r="Q71" s="15">
        <f t="shared" si="4"/>
        <v>-0.31861198738170349</v>
      </c>
      <c r="R71" s="60">
        <v>157324</v>
      </c>
      <c r="S71" s="4">
        <f t="shared" si="32"/>
        <v>10851740</v>
      </c>
      <c r="T71" s="15">
        <f t="shared" si="5"/>
        <v>-0.33681390113413534</v>
      </c>
      <c r="U71" s="4">
        <v>25</v>
      </c>
      <c r="V71" s="4">
        <f t="shared" si="33"/>
        <v>1036</v>
      </c>
      <c r="W71" s="15">
        <f t="shared" si="6"/>
        <v>-0.29427792915531337</v>
      </c>
      <c r="X71" s="60">
        <f t="shared" si="18"/>
        <v>6292.96</v>
      </c>
      <c r="Y71" s="15">
        <f t="shared" si="7"/>
        <v>-0.51235438415509749</v>
      </c>
      <c r="Z71" s="60">
        <v>492</v>
      </c>
      <c r="AA71" s="34">
        <f t="shared" si="19"/>
        <v>3.6585365853658534E-2</v>
      </c>
      <c r="AB71" s="4">
        <v>16</v>
      </c>
      <c r="AC71" s="4">
        <f t="shared" si="34"/>
        <v>917</v>
      </c>
      <c r="AD71" s="15">
        <f t="shared" si="8"/>
        <v>-0.2852689010132502</v>
      </c>
      <c r="AE71" s="60">
        <v>274388</v>
      </c>
      <c r="AF71" s="4">
        <f t="shared" si="35"/>
        <v>18150790</v>
      </c>
      <c r="AG71" s="15">
        <f t="shared" si="9"/>
        <v>-0.28114809158273724</v>
      </c>
      <c r="AH71" s="4">
        <v>29</v>
      </c>
      <c r="AI71" s="4">
        <f t="shared" si="36"/>
        <v>1360</v>
      </c>
      <c r="AJ71" s="15">
        <f t="shared" si="10"/>
        <v>-0.34990439770554493</v>
      </c>
      <c r="AK71" s="60">
        <f t="shared" si="20"/>
        <v>9461.6551724137935</v>
      </c>
      <c r="AL71" s="15">
        <f t="shared" si="11"/>
        <v>-0.51888410949503516</v>
      </c>
      <c r="AM71" s="60">
        <v>516</v>
      </c>
      <c r="AN71" s="34">
        <f t="shared" si="21"/>
        <v>3.1007751937984496E-2</v>
      </c>
      <c r="AQ71" s="9">
        <v>45836</v>
      </c>
      <c r="AR71" s="4">
        <f t="shared" si="22"/>
        <v>59</v>
      </c>
      <c r="AS71" s="4">
        <f t="shared" si="23"/>
        <v>2762</v>
      </c>
      <c r="AT71" s="15">
        <f t="shared" si="12"/>
        <v>-0.2399559713813979</v>
      </c>
      <c r="AU71" s="4">
        <f t="shared" si="24"/>
        <v>1122038</v>
      </c>
      <c r="AV71" s="4">
        <f t="shared" si="37"/>
        <v>53341630</v>
      </c>
      <c r="AW71" s="15">
        <f t="shared" si="13"/>
        <v>-0.21164506247507187</v>
      </c>
      <c r="AX71" s="4">
        <f t="shared" si="25"/>
        <v>87</v>
      </c>
      <c r="AY71" s="4">
        <f t="shared" si="26"/>
        <v>4108</v>
      </c>
      <c r="AZ71" s="15">
        <f t="shared" si="14"/>
        <v>-0.25647058823529412</v>
      </c>
      <c r="BA71" s="4">
        <f t="shared" si="27"/>
        <v>12896.988505747126</v>
      </c>
      <c r="BB71" s="15">
        <f t="shared" si="15"/>
        <v>-0.14518636504586702</v>
      </c>
    </row>
    <row r="72" spans="1:54" x14ac:dyDescent="0.3">
      <c r="A72" s="9">
        <v>45837</v>
      </c>
      <c r="B72" s="4">
        <v>27</v>
      </c>
      <c r="C72" s="4">
        <f t="shared" ref="C72:C73" si="38">+C71+B72</f>
        <v>1224</v>
      </c>
      <c r="D72" s="15">
        <f t="shared" si="0"/>
        <v>-0.14345696291112664</v>
      </c>
      <c r="E72" s="60">
        <v>390333</v>
      </c>
      <c r="F72" s="4">
        <f t="shared" ref="F72:F73" si="39">+F71+E72</f>
        <v>24729433</v>
      </c>
      <c r="G72" s="15">
        <f t="shared" si="1"/>
        <v>-6.8208547470361869E-2</v>
      </c>
      <c r="H72" s="4">
        <v>29</v>
      </c>
      <c r="I72" s="4">
        <f t="shared" ref="I72:I73" si="40">+I71+H72</f>
        <v>1741</v>
      </c>
      <c r="J72" s="15">
        <f t="shared" si="2"/>
        <v>-0.12775551102204408</v>
      </c>
      <c r="K72" s="60">
        <f t="shared" ref="K72:K73" si="41">+E72/H72</f>
        <v>13459.758620689656</v>
      </c>
      <c r="L72" s="15">
        <f t="shared" si="3"/>
        <v>-0.14924555562976993</v>
      </c>
      <c r="M72" s="60">
        <v>1405</v>
      </c>
      <c r="N72" s="33">
        <f t="shared" si="17"/>
        <v>1.9217081850533807E-2</v>
      </c>
      <c r="O72" s="4">
        <v>23</v>
      </c>
      <c r="P72" s="4">
        <f t="shared" ref="P72:P73" si="42">+P71+O72</f>
        <v>671</v>
      </c>
      <c r="Q72" s="15">
        <f t="shared" si="4"/>
        <v>-0.3146067415730337</v>
      </c>
      <c r="R72" s="60">
        <v>209105</v>
      </c>
      <c r="S72" s="4">
        <f t="shared" ref="S72:S73" si="43">+S71+R72</f>
        <v>11060845</v>
      </c>
      <c r="T72" s="15">
        <f t="shared" si="5"/>
        <v>-0.336980839011225</v>
      </c>
      <c r="U72" s="4">
        <v>36</v>
      </c>
      <c r="V72" s="4">
        <f t="shared" ref="V72:V73" si="44">+V71+U72</f>
        <v>1072</v>
      </c>
      <c r="W72" s="15">
        <f t="shared" si="6"/>
        <v>-0.28959575878064947</v>
      </c>
      <c r="X72" s="60">
        <f t="shared" ref="X72:X73" si="45">+R72/U72</f>
        <v>5808.4722222222226</v>
      </c>
      <c r="Y72" s="15">
        <f t="shared" si="7"/>
        <v>-0.25463184661455096</v>
      </c>
      <c r="Z72" s="60">
        <v>575</v>
      </c>
      <c r="AA72" s="34">
        <f t="shared" ref="AA72:AA73" si="46">+O72/Z72</f>
        <v>0.04</v>
      </c>
      <c r="AB72" s="4">
        <v>22</v>
      </c>
      <c r="AC72" s="4">
        <f t="shared" ref="AC72:AC73" si="47">+AC71+AB72</f>
        <v>939</v>
      </c>
      <c r="AD72" s="15">
        <f t="shared" si="8"/>
        <v>-0.28156082631981638</v>
      </c>
      <c r="AE72" s="60">
        <v>426802</v>
      </c>
      <c r="AF72" s="4">
        <f t="shared" ref="AF72:AF73" si="48">+AF71+AE72</f>
        <v>18577592</v>
      </c>
      <c r="AG72" s="15">
        <f t="shared" si="9"/>
        <v>-0.27558837121058366</v>
      </c>
      <c r="AH72" s="4">
        <v>32</v>
      </c>
      <c r="AI72" s="4">
        <f t="shared" ref="AI72:AI73" si="49">+AI71+AH72</f>
        <v>1392</v>
      </c>
      <c r="AJ72" s="15">
        <f t="shared" si="10"/>
        <v>-0.34922861150070128</v>
      </c>
      <c r="AK72" s="60">
        <f t="shared" ref="AK72:AK73" si="50">+AE72/AH72</f>
        <v>13337.5625</v>
      </c>
      <c r="AL72" s="15">
        <f t="shared" si="11"/>
        <v>0.58545979984015517</v>
      </c>
      <c r="AM72" s="60">
        <v>547</v>
      </c>
      <c r="AN72" s="34">
        <f t="shared" ref="AN72:AN73" si="51">+AB72/AM72</f>
        <v>4.0219378427787937E-2</v>
      </c>
      <c r="AQ72" s="9">
        <v>45837</v>
      </c>
      <c r="AR72" s="4">
        <f t="shared" ref="AR72:AR73" si="52">+B72+O72+AB72</f>
        <v>72</v>
      </c>
      <c r="AS72" s="4">
        <f t="shared" ref="AS72:AS73" si="53">+C72+P72+AC72</f>
        <v>2834</v>
      </c>
      <c r="AT72" s="15">
        <f t="shared" si="12"/>
        <v>-0.23714670255720049</v>
      </c>
      <c r="AU72" s="4">
        <f t="shared" ref="AU72:AU73" si="54">+E72+R72+AE72</f>
        <v>1026240</v>
      </c>
      <c r="AV72" s="4">
        <f t="shared" ref="AV72" si="55">+AU72+AV71</f>
        <v>54367870</v>
      </c>
      <c r="AW72" s="15">
        <f t="shared" si="13"/>
        <v>-0.21054139437239894</v>
      </c>
      <c r="AX72" s="4">
        <f t="shared" ref="AX72:AX73" si="56">+H72+U72+AH72</f>
        <v>97</v>
      </c>
      <c r="AY72" s="4">
        <f t="shared" ref="AY72:AY73" si="57">+I72+V72+AI72</f>
        <v>4205</v>
      </c>
      <c r="AZ72" s="15">
        <f t="shared" si="14"/>
        <v>-0.25496102055279946</v>
      </c>
      <c r="BA72" s="4">
        <f t="shared" ref="BA72" si="58">+AU72/AX72</f>
        <v>10579.793814432989</v>
      </c>
      <c r="BB72" s="15">
        <f t="shared" si="15"/>
        <v>4.4517395481533883E-2</v>
      </c>
    </row>
    <row r="73" spans="1:54" x14ac:dyDescent="0.3">
      <c r="A73" s="9">
        <v>45838</v>
      </c>
      <c r="B73" s="4"/>
      <c r="C73" s="4">
        <f t="shared" si="38"/>
        <v>1224</v>
      </c>
      <c r="D73" s="15">
        <f t="shared" si="0"/>
        <v>-0.16791298436437796</v>
      </c>
      <c r="E73" s="60"/>
      <c r="F73" s="4">
        <f t="shared" si="39"/>
        <v>24729433</v>
      </c>
      <c r="G73" s="15">
        <f t="shared" si="1"/>
        <v>-9.0949550145721592E-2</v>
      </c>
      <c r="H73" s="4"/>
      <c r="I73" s="4">
        <f t="shared" si="40"/>
        <v>1741</v>
      </c>
      <c r="J73" s="15">
        <f t="shared" si="2"/>
        <v>-0.14990234375</v>
      </c>
      <c r="K73" s="60" t="e">
        <f t="shared" si="41"/>
        <v>#DIV/0!</v>
      </c>
      <c r="L73" s="15" t="e">
        <f t="shared" si="3"/>
        <v>#DIV/0!</v>
      </c>
      <c r="M73" s="60"/>
      <c r="N73" s="33" t="e">
        <f t="shared" si="17"/>
        <v>#DIV/0!</v>
      </c>
      <c r="O73" s="4"/>
      <c r="P73" s="4">
        <f t="shared" si="42"/>
        <v>671</v>
      </c>
      <c r="Q73" s="15">
        <f t="shared" si="4"/>
        <v>-0.3466407010710808</v>
      </c>
      <c r="R73" s="60"/>
      <c r="S73" s="4">
        <f t="shared" si="43"/>
        <v>11060845</v>
      </c>
      <c r="T73" s="15">
        <f t="shared" si="5"/>
        <v>-0.36041606324759035</v>
      </c>
      <c r="U73" s="4"/>
      <c r="V73" s="4">
        <f t="shared" si="44"/>
        <v>1072</v>
      </c>
      <c r="W73" s="15">
        <f t="shared" si="6"/>
        <v>-0.31589023611997447</v>
      </c>
      <c r="X73" s="60" t="e">
        <f t="shared" si="45"/>
        <v>#DIV/0!</v>
      </c>
      <c r="Y73" s="15" t="e">
        <f t="shared" si="7"/>
        <v>#DIV/0!</v>
      </c>
      <c r="Z73" s="60"/>
      <c r="AA73" s="34" t="e">
        <f t="shared" si="46"/>
        <v>#DIV/0!</v>
      </c>
      <c r="AB73" s="4"/>
      <c r="AC73" s="4">
        <f t="shared" si="47"/>
        <v>939</v>
      </c>
      <c r="AD73" s="15">
        <f t="shared" si="8"/>
        <v>-0.30598669623059871</v>
      </c>
      <c r="AE73" s="60"/>
      <c r="AF73" s="4">
        <f t="shared" si="48"/>
        <v>18577592</v>
      </c>
      <c r="AG73" s="15">
        <f t="shared" si="9"/>
        <v>-0.29508233048516763</v>
      </c>
      <c r="AH73" s="4"/>
      <c r="AI73" s="4">
        <f t="shared" si="49"/>
        <v>1392</v>
      </c>
      <c r="AJ73" s="15">
        <f t="shared" si="10"/>
        <v>-0.37410071942446044</v>
      </c>
      <c r="AK73" s="60" t="e">
        <f t="shared" si="50"/>
        <v>#DIV/0!</v>
      </c>
      <c r="AL73" s="15" t="e">
        <f t="shared" si="11"/>
        <v>#DIV/0!</v>
      </c>
      <c r="AM73" s="60"/>
      <c r="AN73" s="34" t="e">
        <f t="shared" si="51"/>
        <v>#DIV/0!</v>
      </c>
      <c r="AQ73" s="9">
        <v>45838</v>
      </c>
      <c r="AR73" s="4">
        <f t="shared" si="52"/>
        <v>0</v>
      </c>
      <c r="AS73" s="4">
        <f t="shared" si="53"/>
        <v>2834</v>
      </c>
      <c r="AT73" s="15">
        <f t="shared" si="12"/>
        <v>-0.26408725006491818</v>
      </c>
      <c r="AU73" s="4">
        <f t="shared" si="54"/>
        <v>0</v>
      </c>
      <c r="AV73" s="4">
        <f t="shared" ref="AV73" si="59">+F73+S73+AF73</f>
        <v>54367870</v>
      </c>
      <c r="AW73" s="15">
        <f t="shared" si="13"/>
        <v>-0.23265226542571926</v>
      </c>
      <c r="AX73" s="4">
        <f t="shared" si="56"/>
        <v>0</v>
      </c>
      <c r="AY73" s="4">
        <f t="shared" si="57"/>
        <v>4205</v>
      </c>
      <c r="AZ73" s="15">
        <f t="shared" si="14"/>
        <v>-0.27984243877376258</v>
      </c>
      <c r="BA73" s="4" t="e">
        <f t="shared" ref="BA73" si="60">+K73+X73+AK73</f>
        <v>#DIV/0!</v>
      </c>
      <c r="BB73" s="4" t="e">
        <f t="shared" ref="BB73" si="61">+L73+Y73+AL73</f>
        <v>#DIV/0!</v>
      </c>
    </row>
    <row r="74" spans="1:54" ht="18" x14ac:dyDescent="0.35">
      <c r="A74" s="52" t="s">
        <v>22</v>
      </c>
      <c r="B74" s="4">
        <f>SUM(B44:B73)</f>
        <v>1224</v>
      </c>
      <c r="C74" s="4">
        <f>SUM(C44:C73)</f>
        <v>22124</v>
      </c>
      <c r="D74" s="4"/>
      <c r="E74" s="4">
        <f>SUM(E44:E73)</f>
        <v>24729433</v>
      </c>
      <c r="F74" s="4">
        <f>SUM(F44:F73)</f>
        <v>452684470</v>
      </c>
      <c r="G74" s="4"/>
      <c r="H74" s="4">
        <f>SUM(H44:H73)</f>
        <v>1741</v>
      </c>
      <c r="I74" s="4">
        <f>SUM(I44:I73)</f>
        <v>31196</v>
      </c>
      <c r="J74" s="4"/>
      <c r="K74" s="14">
        <f>+E74/H74</f>
        <v>14204.15450890293</v>
      </c>
      <c r="L74" s="4"/>
      <c r="M74" s="4">
        <f>SUM(M44:M73)</f>
        <v>56358</v>
      </c>
      <c r="N74" s="4"/>
      <c r="O74" s="4">
        <f>SUM(O44:O73)</f>
        <v>671</v>
      </c>
      <c r="P74" s="4">
        <f>SUM(P44:P73)</f>
        <v>10732</v>
      </c>
      <c r="Q74" s="4"/>
      <c r="R74" s="4">
        <f>SUM(R44:R73)</f>
        <v>11060845</v>
      </c>
      <c r="S74" s="4">
        <f>SUM(S44:S73)</f>
        <v>184848519</v>
      </c>
      <c r="T74" s="4"/>
      <c r="U74" s="4">
        <f>SUM(U44:U73)</f>
        <v>1072</v>
      </c>
      <c r="V74" s="4">
        <f>SUM(V44:V73)</f>
        <v>16478</v>
      </c>
      <c r="W74" s="4"/>
      <c r="X74" s="14">
        <f>+R74/U74</f>
        <v>10317.952425373134</v>
      </c>
      <c r="Y74" s="4"/>
      <c r="Z74" s="4">
        <f>SUM(Z44:Z73)</f>
        <v>13991</v>
      </c>
      <c r="AA74" s="4"/>
      <c r="AB74" s="4">
        <f>SUM(AB44:AB73)</f>
        <v>939</v>
      </c>
      <c r="AC74" s="4">
        <f>SUM(AC44:AC73)</f>
        <v>16214</v>
      </c>
      <c r="AD74" s="4"/>
      <c r="AE74" s="4">
        <f>SUM(AE44:AE73)</f>
        <v>18577592</v>
      </c>
      <c r="AF74" s="4">
        <f>SUM(AF44:AF73)</f>
        <v>318007842</v>
      </c>
      <c r="AG74" s="4"/>
      <c r="AH74" s="4">
        <f>SUM(AH44:AH73)</f>
        <v>1392</v>
      </c>
      <c r="AI74" s="4">
        <f>SUM(AI44:AI73)</f>
        <v>23291</v>
      </c>
      <c r="AJ74" s="4"/>
      <c r="AK74" s="14">
        <f>+AE74/AH74</f>
        <v>13345.971264367816</v>
      </c>
      <c r="AL74" s="4"/>
      <c r="AM74" s="4">
        <f>SUM(AM44:AM73)</f>
        <v>23008</v>
      </c>
      <c r="AN74" s="4"/>
      <c r="AQ74" s="44" t="s">
        <v>22</v>
      </c>
      <c r="AR74" s="72">
        <f>SUM(AR44:AR73)</f>
        <v>2834</v>
      </c>
      <c r="AS74" s="72">
        <f>SUM(AS44:AS73)</f>
        <v>49070</v>
      </c>
      <c r="AT74" s="46"/>
      <c r="AU74" s="72">
        <f>SUM(AU44:AU73)</f>
        <v>54367870</v>
      </c>
      <c r="AV74" s="72">
        <f>SUM(AV44:AV73)</f>
        <v>955540831</v>
      </c>
      <c r="AW74" s="46"/>
      <c r="AX74" s="72">
        <f>SUM(AX44:AX73)</f>
        <v>4205</v>
      </c>
      <c r="AY74" s="72">
        <f>SUM(AY44:AY73)</f>
        <v>70965</v>
      </c>
      <c r="AZ74" s="46"/>
      <c r="BA74" s="47">
        <f t="shared" si="27"/>
        <v>12929.338882282997</v>
      </c>
      <c r="BB74" s="46"/>
    </row>
  </sheetData>
  <mergeCells count="12">
    <mergeCell ref="A42:K42"/>
    <mergeCell ref="O42:X42"/>
    <mergeCell ref="AB42:AK42"/>
    <mergeCell ref="AQ2:BB4"/>
    <mergeCell ref="AQ40:BB42"/>
    <mergeCell ref="A2:AN2"/>
    <mergeCell ref="A40:AN40"/>
    <mergeCell ref="A3:AN3"/>
    <mergeCell ref="A41:AN41"/>
    <mergeCell ref="A4:K4"/>
    <mergeCell ref="O4:X4"/>
    <mergeCell ref="AB4:A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6210-EF6D-4CA6-A4C0-B0270FF98784}">
  <dimension ref="A2:GB76"/>
  <sheetViews>
    <sheetView topLeftCell="A41" zoomScale="82" zoomScaleNormal="82" workbookViewId="0">
      <pane xSplit="1" topLeftCell="FO1" activePane="topRight" state="frozen"/>
      <selection pane="topRight" activeCell="GG71" sqref="GG71"/>
    </sheetView>
  </sheetViews>
  <sheetFormatPr baseColWidth="10" defaultRowHeight="14.4" x14ac:dyDescent="0.3"/>
  <cols>
    <col min="1" max="1" width="17.109375" style="1" customWidth="1"/>
    <col min="2" max="2" width="17.109375" style="75" customWidth="1"/>
    <col min="3" max="3" width="13.5546875" style="2" customWidth="1"/>
    <col min="4" max="4" width="13.5546875" customWidth="1"/>
    <col min="5" max="5" width="13.88671875" style="2" customWidth="1"/>
    <col min="6" max="7" width="14.88671875" style="2" customWidth="1"/>
    <col min="8" max="8" width="13.44140625" style="2" customWidth="1"/>
    <col min="9" max="10" width="14.6640625" style="2" customWidth="1"/>
    <col min="11" max="12" width="14.109375" style="2" customWidth="1"/>
    <col min="13" max="14" width="15.109375" style="2" customWidth="1"/>
    <col min="15" max="15" width="14.109375" customWidth="1"/>
    <col min="16" max="16" width="12.44140625" bestFit="1" customWidth="1"/>
    <col min="17" max="17" width="16.88671875" customWidth="1"/>
    <col min="18" max="18" width="13.33203125" customWidth="1"/>
    <col min="19" max="19" width="14.33203125" style="2" customWidth="1"/>
    <col min="20" max="20" width="14.33203125" customWidth="1"/>
    <col min="21" max="21" width="12.109375" customWidth="1"/>
    <col min="22" max="23" width="14.44140625" customWidth="1"/>
    <col min="24" max="27" width="16" style="11" customWidth="1"/>
    <col min="28" max="28" width="14.88671875" customWidth="1"/>
    <col min="29" max="30" width="15.33203125" customWidth="1"/>
    <col min="31" max="31" width="12.5546875" customWidth="1"/>
    <col min="32" max="32" width="16" style="62" customWidth="1"/>
    <col min="33" max="33" width="16" customWidth="1"/>
    <col min="34" max="34" width="13.33203125" customWidth="1"/>
    <col min="35" max="36" width="13.5546875" customWidth="1"/>
    <col min="37" max="39" width="11.88671875" style="11" customWidth="1"/>
    <col min="40" max="40" width="13.33203125" style="11" customWidth="1"/>
    <col min="41" max="41" width="12.6640625" customWidth="1"/>
    <col min="42" max="43" width="14.44140625" customWidth="1"/>
    <col min="44" max="44" width="13.88671875" customWidth="1"/>
    <col min="45" max="45" width="14.44140625" style="2" customWidth="1"/>
    <col min="46" max="46" width="14.44140625" customWidth="1"/>
    <col min="47" max="47" width="10.5546875" customWidth="1"/>
    <col min="48" max="48" width="15" customWidth="1"/>
    <col min="49" max="49" width="13.44140625" customWidth="1"/>
    <col min="50" max="53" width="15.109375" style="11" customWidth="1"/>
    <col min="54" max="54" width="12" customWidth="1"/>
    <col min="55" max="56" width="13.6640625" customWidth="1"/>
    <col min="57" max="57" width="12.33203125" customWidth="1"/>
    <col min="58" max="58" width="13.109375" style="2" customWidth="1"/>
    <col min="59" max="59" width="13.109375" customWidth="1"/>
    <col min="60" max="60" width="11.5546875" customWidth="1"/>
    <col min="61" max="62" width="13.5546875" customWidth="1"/>
    <col min="63" max="65" width="11.109375" style="11" customWidth="1"/>
    <col min="66" max="66" width="13.109375" style="11" customWidth="1"/>
    <col min="67" max="67" width="12.109375" customWidth="1"/>
    <col min="68" max="68" width="13.44140625" customWidth="1"/>
    <col min="69" max="69" width="12.6640625" customWidth="1"/>
    <col min="70" max="70" width="11.88671875" customWidth="1"/>
    <col min="71" max="71" width="14.88671875" style="2" customWidth="1"/>
    <col min="72" max="72" width="14.88671875" customWidth="1"/>
    <col min="73" max="73" width="12.33203125" customWidth="1"/>
    <col min="74" max="74" width="14.6640625" customWidth="1"/>
    <col min="75" max="75" width="13.5546875" customWidth="1"/>
    <col min="76" max="79" width="14" style="11" customWidth="1"/>
    <col min="80" max="80" width="12.33203125" customWidth="1"/>
    <col min="81" max="82" width="14.109375" customWidth="1"/>
    <col min="83" max="83" width="13.21875" bestFit="1" customWidth="1"/>
    <col min="84" max="84" width="14.5546875" style="2" customWidth="1"/>
    <col min="85" max="85" width="14.5546875" customWidth="1"/>
    <col min="87" max="88" width="14" customWidth="1"/>
    <col min="89" max="91" width="11.44140625" style="11"/>
    <col min="92" max="92" width="13.6640625" style="11" customWidth="1"/>
    <col min="94" max="95" width="13.44140625" customWidth="1"/>
    <col min="96" max="96" width="12.109375" customWidth="1"/>
    <col min="97" max="97" width="14.88671875" style="2" bestFit="1" customWidth="1"/>
    <col min="98" max="98" width="14.109375" customWidth="1"/>
    <col min="100" max="101" width="13.5546875" customWidth="1"/>
    <col min="102" max="104" width="11.44140625" style="11"/>
    <col min="105" max="105" width="13.5546875" style="11" customWidth="1"/>
    <col min="107" max="108" width="12.6640625" customWidth="1"/>
    <col min="109" max="109" width="12.33203125" customWidth="1"/>
    <col min="110" max="110" width="12.88671875" style="2" customWidth="1"/>
    <col min="111" max="111" width="12.88671875" customWidth="1"/>
    <col min="113" max="114" width="14.109375" customWidth="1"/>
    <col min="118" max="118" width="13.44140625" customWidth="1"/>
    <col min="120" max="121" width="13.33203125" customWidth="1"/>
    <col min="122" max="122" width="12.88671875" style="11" customWidth="1"/>
    <col min="123" max="123" width="13.44140625" style="2" customWidth="1"/>
    <col min="124" max="124" width="13.44140625" customWidth="1"/>
    <col min="126" max="127" width="14" customWidth="1"/>
    <col min="128" max="130" width="11.44140625" style="11"/>
    <col min="131" max="131" width="13.44140625" style="11" customWidth="1"/>
    <col min="133" max="133" width="14.33203125" customWidth="1"/>
    <col min="134" max="134" width="12.6640625" customWidth="1"/>
    <col min="135" max="135" width="11.44140625" style="11"/>
    <col min="136" max="136" width="14.33203125" style="2" customWidth="1"/>
    <col min="137" max="137" width="12.6640625" customWidth="1"/>
    <col min="139" max="139" width="14" customWidth="1"/>
    <col min="140" max="140" width="13.44140625" customWidth="1"/>
    <col min="144" max="151" width="13.109375" customWidth="1"/>
    <col min="152" max="152" width="13.88671875" bestFit="1" customWidth="1"/>
    <col min="153" max="164" width="13.109375" customWidth="1"/>
    <col min="165" max="165" width="13.88671875" bestFit="1" customWidth="1"/>
    <col min="166" max="170" width="13.109375" customWidth="1"/>
    <col min="172" max="172" width="4.44140625" bestFit="1" customWidth="1"/>
    <col min="173" max="173" width="19" customWidth="1"/>
    <col min="175" max="175" width="12.88671875" customWidth="1"/>
    <col min="177" max="177" width="16.44140625" bestFit="1" customWidth="1"/>
    <col min="178" max="178" width="17.6640625" customWidth="1"/>
    <col min="181" max="181" width="13.33203125" customWidth="1"/>
  </cols>
  <sheetData>
    <row r="2" spans="1:184" ht="31.2" x14ac:dyDescent="0.6">
      <c r="A2" s="205">
        <v>45444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  <c r="BZ2" s="205"/>
      <c r="CA2" s="205"/>
      <c r="CB2" s="205"/>
      <c r="CC2" s="205"/>
      <c r="CD2" s="205"/>
      <c r="CE2" s="205"/>
      <c r="CF2" s="205"/>
      <c r="CG2" s="205"/>
      <c r="CH2" s="205"/>
      <c r="CI2" s="205"/>
      <c r="CJ2" s="205"/>
      <c r="CK2" s="205"/>
      <c r="CL2" s="205"/>
      <c r="CM2" s="205"/>
      <c r="CN2" s="205"/>
      <c r="CO2" s="205"/>
      <c r="CP2" s="205"/>
      <c r="CQ2" s="205"/>
      <c r="CR2" s="205"/>
      <c r="CS2" s="205"/>
      <c r="CT2" s="205"/>
      <c r="CU2" s="205"/>
      <c r="CV2" s="205"/>
      <c r="CW2" s="205"/>
      <c r="CX2" s="205"/>
      <c r="CY2" s="205"/>
      <c r="CZ2" s="205"/>
      <c r="DA2" s="205"/>
      <c r="DB2" s="205"/>
      <c r="DC2" s="205"/>
      <c r="DD2" s="205"/>
      <c r="DE2" s="205"/>
      <c r="DF2" s="205"/>
      <c r="DG2" s="205"/>
      <c r="DH2" s="205"/>
      <c r="DI2" s="205"/>
      <c r="DJ2" s="205"/>
      <c r="DK2" s="205"/>
      <c r="DL2" s="205"/>
      <c r="DM2" s="205"/>
      <c r="DN2" s="205"/>
      <c r="DO2" s="205"/>
      <c r="DP2" s="205"/>
      <c r="DQ2" s="205"/>
      <c r="DR2" s="205"/>
      <c r="DS2" s="205"/>
      <c r="DT2" s="205"/>
      <c r="DU2" s="205"/>
      <c r="DV2" s="205"/>
      <c r="DW2" s="205"/>
      <c r="DX2" s="205"/>
      <c r="DY2" s="205"/>
      <c r="DZ2" s="205"/>
      <c r="EA2" s="205"/>
      <c r="EB2" s="205"/>
      <c r="EC2" s="205"/>
      <c r="ED2" s="205"/>
      <c r="EE2" s="205"/>
      <c r="EF2" s="205"/>
      <c r="EG2" s="205"/>
      <c r="EH2" s="205"/>
      <c r="EI2" s="205"/>
      <c r="EJ2" s="205"/>
      <c r="EK2" s="205"/>
      <c r="EL2" s="205"/>
      <c r="EM2" s="205"/>
      <c r="EN2" s="205"/>
      <c r="EO2" s="205"/>
      <c r="EP2" s="205"/>
      <c r="EQ2" s="205"/>
      <c r="ER2" s="205"/>
      <c r="ES2" s="205"/>
      <c r="ET2" s="205"/>
      <c r="EU2" s="205"/>
      <c r="EV2" s="205"/>
      <c r="EW2" s="205"/>
      <c r="EX2" s="205"/>
      <c r="EY2" s="205"/>
      <c r="EZ2" s="205"/>
      <c r="FA2" s="205"/>
      <c r="FB2" s="205"/>
      <c r="FC2" s="205"/>
      <c r="FD2" s="205"/>
      <c r="FE2" s="205"/>
      <c r="FF2" s="205"/>
      <c r="FG2" s="205"/>
      <c r="FH2" s="205"/>
      <c r="FI2" s="205"/>
      <c r="FJ2" s="205"/>
      <c r="FK2" s="205"/>
      <c r="FL2" s="205"/>
      <c r="FM2" s="205"/>
      <c r="FN2" s="205"/>
      <c r="FQ2" s="189" t="s">
        <v>108</v>
      </c>
      <c r="FR2" s="189"/>
      <c r="FS2" s="189"/>
      <c r="FT2" s="189"/>
      <c r="FU2" s="189"/>
      <c r="FV2" s="189"/>
      <c r="FW2" s="189"/>
      <c r="FX2" s="189"/>
      <c r="FY2" s="189"/>
      <c r="FZ2" s="189"/>
      <c r="GA2" s="189"/>
      <c r="GB2" s="189"/>
    </row>
    <row r="3" spans="1:184" ht="28.8" x14ac:dyDescent="0.55000000000000004">
      <c r="A3" s="191" t="s">
        <v>83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2"/>
      <c r="DA3" s="192"/>
      <c r="DB3" s="192"/>
      <c r="DC3" s="192"/>
      <c r="DD3" s="192"/>
      <c r="DE3" s="192"/>
      <c r="DF3" s="192"/>
      <c r="DG3" s="192"/>
      <c r="DH3" s="192"/>
      <c r="DI3" s="192"/>
      <c r="DJ3" s="192"/>
      <c r="DK3" s="192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2"/>
      <c r="EB3" s="192"/>
      <c r="EC3" s="192"/>
      <c r="ED3" s="192"/>
      <c r="EE3" s="192"/>
      <c r="EF3" s="192"/>
      <c r="EG3" s="192"/>
      <c r="EH3" s="192"/>
      <c r="EI3" s="192"/>
      <c r="EJ3" s="192"/>
      <c r="EK3" s="192"/>
      <c r="EL3" s="192"/>
      <c r="EM3" s="192"/>
      <c r="EN3" s="192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Q3" s="189"/>
      <c r="FR3" s="189"/>
      <c r="FS3" s="189"/>
      <c r="FT3" s="189"/>
      <c r="FU3" s="189"/>
      <c r="FV3" s="189"/>
      <c r="FW3" s="189"/>
      <c r="FX3" s="189"/>
      <c r="FY3" s="189"/>
      <c r="FZ3" s="189"/>
      <c r="GA3" s="189"/>
      <c r="GB3" s="189"/>
    </row>
    <row r="4" spans="1:184" s="5" customFormat="1" ht="21" customHeight="1" x14ac:dyDescent="0.35">
      <c r="A4" s="195" t="s">
        <v>3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31"/>
      <c r="O4" s="210" t="s">
        <v>4</v>
      </c>
      <c r="P4" s="211"/>
      <c r="Q4" s="211"/>
      <c r="R4" s="211"/>
      <c r="S4" s="211"/>
      <c r="T4" s="211"/>
      <c r="U4" s="211"/>
      <c r="V4" s="211"/>
      <c r="W4" s="211"/>
      <c r="X4" s="212"/>
      <c r="Y4" s="21"/>
      <c r="Z4" s="21"/>
      <c r="AA4" s="21"/>
      <c r="AB4" s="213" t="s">
        <v>5</v>
      </c>
      <c r="AC4" s="214"/>
      <c r="AD4" s="214"/>
      <c r="AE4" s="214"/>
      <c r="AF4" s="214"/>
      <c r="AG4" s="214"/>
      <c r="AH4" s="214"/>
      <c r="AI4" s="214"/>
      <c r="AJ4" s="214"/>
      <c r="AK4" s="214"/>
      <c r="AL4" s="22"/>
      <c r="AM4" s="22"/>
      <c r="AN4" s="22"/>
      <c r="AO4" s="219" t="s">
        <v>6</v>
      </c>
      <c r="AP4" s="220"/>
      <c r="AQ4" s="220"/>
      <c r="AR4" s="220"/>
      <c r="AS4" s="220"/>
      <c r="AT4" s="220"/>
      <c r="AU4" s="220"/>
      <c r="AV4" s="220"/>
      <c r="AW4" s="220"/>
      <c r="AX4" s="220"/>
      <c r="AY4" s="24"/>
      <c r="AZ4" s="24"/>
      <c r="BA4" s="24"/>
      <c r="BB4" s="197" t="s">
        <v>8</v>
      </c>
      <c r="BC4" s="197"/>
      <c r="BD4" s="197"/>
      <c r="BE4" s="197"/>
      <c r="BF4" s="197"/>
      <c r="BG4" s="197"/>
      <c r="BH4" s="197"/>
      <c r="BI4" s="197"/>
      <c r="BJ4" s="197"/>
      <c r="BK4" s="197"/>
      <c r="BL4" s="26"/>
      <c r="BM4" s="26"/>
      <c r="BN4" s="26"/>
      <c r="BO4" s="199" t="s">
        <v>7</v>
      </c>
      <c r="BP4" s="199"/>
      <c r="BQ4" s="199"/>
      <c r="BR4" s="199"/>
      <c r="BS4" s="199"/>
      <c r="BT4" s="199"/>
      <c r="BU4" s="199"/>
      <c r="BV4" s="199"/>
      <c r="BW4" s="199"/>
      <c r="BX4" s="199"/>
      <c r="BY4" s="28"/>
      <c r="BZ4" s="28"/>
      <c r="CA4" s="28"/>
      <c r="CB4" s="193" t="s">
        <v>10</v>
      </c>
      <c r="CC4" s="193"/>
      <c r="CD4" s="193"/>
      <c r="CE4" s="193"/>
      <c r="CF4" s="193"/>
      <c r="CG4" s="193"/>
      <c r="CH4" s="193"/>
      <c r="CI4" s="193"/>
      <c r="CJ4" s="193"/>
      <c r="CK4" s="193"/>
      <c r="CL4" s="18"/>
      <c r="CM4" s="18"/>
      <c r="CN4" s="18"/>
      <c r="CO4" s="208" t="s">
        <v>9</v>
      </c>
      <c r="CP4" s="208"/>
      <c r="CQ4" s="208"/>
      <c r="CR4" s="208"/>
      <c r="CS4" s="208"/>
      <c r="CT4" s="208"/>
      <c r="CU4" s="208"/>
      <c r="CV4" s="208"/>
      <c r="CW4" s="208"/>
      <c r="CX4" s="208"/>
      <c r="CY4" s="19"/>
      <c r="CZ4" s="19"/>
      <c r="DA4" s="19"/>
      <c r="DB4" s="209" t="s">
        <v>12</v>
      </c>
      <c r="DC4" s="209"/>
      <c r="DD4" s="209"/>
      <c r="DE4" s="209"/>
      <c r="DF4" s="209"/>
      <c r="DG4" s="209"/>
      <c r="DH4" s="209"/>
      <c r="DI4" s="209"/>
      <c r="DJ4" s="209"/>
      <c r="DK4" s="209"/>
      <c r="DL4" s="20"/>
      <c r="DM4" s="20"/>
      <c r="DN4" s="20"/>
      <c r="DO4" s="201" t="s">
        <v>11</v>
      </c>
      <c r="DP4" s="201"/>
      <c r="DQ4" s="201"/>
      <c r="DR4" s="201"/>
      <c r="DS4" s="201"/>
      <c r="DT4" s="201"/>
      <c r="DU4" s="201"/>
      <c r="DV4" s="201"/>
      <c r="DW4" s="201"/>
      <c r="DX4" s="201"/>
      <c r="DY4" s="16"/>
      <c r="DZ4" s="16"/>
      <c r="EA4" s="16"/>
      <c r="EB4" s="202" t="s">
        <v>13</v>
      </c>
      <c r="EC4" s="202"/>
      <c r="ED4" s="202"/>
      <c r="EE4" s="202"/>
      <c r="EF4" s="202"/>
      <c r="EG4" s="202"/>
      <c r="EH4" s="202"/>
      <c r="EI4" s="202"/>
      <c r="EJ4" s="202"/>
      <c r="EK4" s="203"/>
      <c r="EL4" s="35"/>
      <c r="EM4" s="35"/>
      <c r="EN4" s="35"/>
      <c r="EO4" s="206" t="s">
        <v>46</v>
      </c>
      <c r="EP4" s="206"/>
      <c r="EQ4" s="206"/>
      <c r="ER4" s="206"/>
      <c r="ES4" s="206"/>
      <c r="ET4" s="206"/>
      <c r="EU4" s="206"/>
      <c r="EV4" s="206"/>
      <c r="EW4" s="206"/>
      <c r="EX4" s="206"/>
      <c r="EY4" s="206"/>
      <c r="EZ4" s="206"/>
      <c r="FA4" s="206"/>
      <c r="FB4" s="207" t="s">
        <v>47</v>
      </c>
      <c r="FC4" s="207"/>
      <c r="FD4" s="207"/>
      <c r="FE4" s="207"/>
      <c r="FF4" s="207"/>
      <c r="FG4" s="207"/>
      <c r="FH4" s="207"/>
      <c r="FI4" s="207"/>
      <c r="FJ4" s="207"/>
      <c r="FK4" s="207"/>
      <c r="FL4" s="207"/>
      <c r="FM4" s="207"/>
      <c r="FN4" s="207"/>
      <c r="FQ4" s="190"/>
      <c r="FR4" s="190"/>
      <c r="FS4" s="190"/>
      <c r="FT4" s="190"/>
      <c r="FU4" s="190"/>
      <c r="FV4" s="190"/>
      <c r="FW4" s="190"/>
      <c r="FX4" s="190"/>
      <c r="FY4" s="190"/>
      <c r="FZ4" s="190"/>
      <c r="GA4" s="190"/>
      <c r="GB4" s="190"/>
    </row>
    <row r="5" spans="1:184" s="8" customFormat="1" ht="50.25" customHeight="1" x14ac:dyDescent="0.3">
      <c r="A5" s="6" t="s">
        <v>14</v>
      </c>
      <c r="B5" s="7" t="s">
        <v>0</v>
      </c>
      <c r="C5" s="7" t="s">
        <v>20</v>
      </c>
      <c r="D5" s="6" t="s">
        <v>73</v>
      </c>
      <c r="E5" s="7" t="s">
        <v>1</v>
      </c>
      <c r="F5" s="7" t="s">
        <v>2</v>
      </c>
      <c r="G5" s="6" t="s">
        <v>73</v>
      </c>
      <c r="H5" s="7" t="s">
        <v>17</v>
      </c>
      <c r="I5" s="7" t="s">
        <v>18</v>
      </c>
      <c r="J5" s="6" t="s">
        <v>73</v>
      </c>
      <c r="K5" s="7" t="s">
        <v>15</v>
      </c>
      <c r="L5" s="6" t="s">
        <v>73</v>
      </c>
      <c r="M5" s="7" t="s">
        <v>27</v>
      </c>
      <c r="N5" s="7" t="s">
        <v>28</v>
      </c>
      <c r="O5" s="7" t="s">
        <v>0</v>
      </c>
      <c r="P5" s="7" t="s">
        <v>16</v>
      </c>
      <c r="Q5" s="6" t="s">
        <v>73</v>
      </c>
      <c r="R5" s="7" t="s">
        <v>1</v>
      </c>
      <c r="S5" s="7" t="s">
        <v>2</v>
      </c>
      <c r="T5" s="6" t="s">
        <v>73</v>
      </c>
      <c r="U5" s="7" t="s">
        <v>17</v>
      </c>
      <c r="V5" s="7" t="s">
        <v>18</v>
      </c>
      <c r="W5" s="6" t="s">
        <v>73</v>
      </c>
      <c r="X5" s="12" t="s">
        <v>15</v>
      </c>
      <c r="Y5" s="6" t="s">
        <v>73</v>
      </c>
      <c r="Z5" s="12" t="s">
        <v>27</v>
      </c>
      <c r="AA5" s="12" t="s">
        <v>28</v>
      </c>
      <c r="AB5" s="7" t="s">
        <v>0</v>
      </c>
      <c r="AC5" s="7" t="s">
        <v>20</v>
      </c>
      <c r="AD5" s="6" t="s">
        <v>73</v>
      </c>
      <c r="AE5" s="7" t="s">
        <v>1</v>
      </c>
      <c r="AF5" s="61" t="s">
        <v>2</v>
      </c>
      <c r="AG5" s="6" t="s">
        <v>73</v>
      </c>
      <c r="AH5" s="7" t="s">
        <v>17</v>
      </c>
      <c r="AI5" s="7" t="s">
        <v>18</v>
      </c>
      <c r="AJ5" s="6" t="s">
        <v>73</v>
      </c>
      <c r="AK5" s="12" t="s">
        <v>15</v>
      </c>
      <c r="AL5" s="6" t="s">
        <v>73</v>
      </c>
      <c r="AM5" s="12" t="s">
        <v>27</v>
      </c>
      <c r="AN5" s="12" t="s">
        <v>29</v>
      </c>
      <c r="AO5" s="7" t="s">
        <v>0</v>
      </c>
      <c r="AP5" s="7" t="s">
        <v>20</v>
      </c>
      <c r="AQ5" s="6" t="s">
        <v>73</v>
      </c>
      <c r="AR5" s="7" t="s">
        <v>1</v>
      </c>
      <c r="AS5" s="7" t="s">
        <v>2</v>
      </c>
      <c r="AT5" s="6" t="s">
        <v>73</v>
      </c>
      <c r="AU5" s="7" t="s">
        <v>17</v>
      </c>
      <c r="AV5" s="7" t="s">
        <v>18</v>
      </c>
      <c r="AW5" s="6" t="s">
        <v>73</v>
      </c>
      <c r="AX5" s="12" t="s">
        <v>15</v>
      </c>
      <c r="AY5" s="6" t="s">
        <v>73</v>
      </c>
      <c r="AZ5" s="12" t="s">
        <v>27</v>
      </c>
      <c r="BA5" s="12" t="s">
        <v>29</v>
      </c>
      <c r="BB5" s="7" t="s">
        <v>0</v>
      </c>
      <c r="BC5" s="7" t="s">
        <v>20</v>
      </c>
      <c r="BD5" s="6" t="s">
        <v>73</v>
      </c>
      <c r="BE5" s="7" t="s">
        <v>1</v>
      </c>
      <c r="BF5" s="7" t="s">
        <v>2</v>
      </c>
      <c r="BG5" s="6" t="s">
        <v>73</v>
      </c>
      <c r="BH5" s="7" t="s">
        <v>17</v>
      </c>
      <c r="BI5" s="7" t="s">
        <v>18</v>
      </c>
      <c r="BJ5" s="6" t="s">
        <v>73</v>
      </c>
      <c r="BK5" s="12" t="s">
        <v>15</v>
      </c>
      <c r="BL5" s="6" t="s">
        <v>73</v>
      </c>
      <c r="BM5" s="12" t="s">
        <v>27</v>
      </c>
      <c r="BN5" s="12" t="s">
        <v>28</v>
      </c>
      <c r="BO5" s="7" t="s">
        <v>0</v>
      </c>
      <c r="BP5" s="7" t="s">
        <v>20</v>
      </c>
      <c r="BQ5" s="6" t="s">
        <v>73</v>
      </c>
      <c r="BR5" s="7" t="s">
        <v>1</v>
      </c>
      <c r="BS5" s="7" t="s">
        <v>2</v>
      </c>
      <c r="BT5" s="6" t="s">
        <v>73</v>
      </c>
      <c r="BU5" s="7" t="s">
        <v>17</v>
      </c>
      <c r="BV5" s="7" t="s">
        <v>18</v>
      </c>
      <c r="BW5" s="6" t="s">
        <v>73</v>
      </c>
      <c r="BX5" s="12" t="s">
        <v>15</v>
      </c>
      <c r="BY5" s="6" t="s">
        <v>73</v>
      </c>
      <c r="BZ5" s="12" t="s">
        <v>27</v>
      </c>
      <c r="CA5" s="12" t="s">
        <v>29</v>
      </c>
      <c r="CB5" s="7" t="s">
        <v>0</v>
      </c>
      <c r="CC5" s="7" t="s">
        <v>20</v>
      </c>
      <c r="CD5" s="6" t="s">
        <v>73</v>
      </c>
      <c r="CE5" s="7" t="s">
        <v>1</v>
      </c>
      <c r="CF5" s="7" t="s">
        <v>2</v>
      </c>
      <c r="CG5" s="6" t="s">
        <v>73</v>
      </c>
      <c r="CH5" s="7" t="s">
        <v>17</v>
      </c>
      <c r="CI5" s="7" t="s">
        <v>18</v>
      </c>
      <c r="CJ5" s="6" t="s">
        <v>73</v>
      </c>
      <c r="CK5" s="12" t="s">
        <v>15</v>
      </c>
      <c r="CL5" s="6" t="s">
        <v>73</v>
      </c>
      <c r="CM5" s="12" t="s">
        <v>27</v>
      </c>
      <c r="CN5" s="12" t="s">
        <v>28</v>
      </c>
      <c r="CO5" s="7" t="s">
        <v>0</v>
      </c>
      <c r="CP5" s="7" t="s">
        <v>20</v>
      </c>
      <c r="CQ5" s="6" t="s">
        <v>73</v>
      </c>
      <c r="CR5" s="7" t="s">
        <v>1</v>
      </c>
      <c r="CS5" s="7" t="s">
        <v>2</v>
      </c>
      <c r="CT5" s="6" t="s">
        <v>73</v>
      </c>
      <c r="CU5" s="7" t="s">
        <v>17</v>
      </c>
      <c r="CV5" s="7" t="s">
        <v>18</v>
      </c>
      <c r="CW5" s="6" t="s">
        <v>73</v>
      </c>
      <c r="CX5" s="12" t="s">
        <v>15</v>
      </c>
      <c r="CY5" s="6" t="s">
        <v>73</v>
      </c>
      <c r="CZ5" s="12" t="s">
        <v>27</v>
      </c>
      <c r="DA5" s="12" t="s">
        <v>28</v>
      </c>
      <c r="DB5" s="7" t="s">
        <v>0</v>
      </c>
      <c r="DC5" s="7" t="s">
        <v>20</v>
      </c>
      <c r="DD5" s="6" t="s">
        <v>73</v>
      </c>
      <c r="DE5" s="7" t="s">
        <v>1</v>
      </c>
      <c r="DF5" s="7" t="s">
        <v>2</v>
      </c>
      <c r="DG5" s="6" t="s">
        <v>73</v>
      </c>
      <c r="DH5" s="7" t="s">
        <v>17</v>
      </c>
      <c r="DI5" s="7" t="s">
        <v>18</v>
      </c>
      <c r="DJ5" s="6" t="s">
        <v>73</v>
      </c>
      <c r="DK5" s="7" t="s">
        <v>15</v>
      </c>
      <c r="DL5" s="6" t="s">
        <v>73</v>
      </c>
      <c r="DM5" s="7" t="s">
        <v>27</v>
      </c>
      <c r="DN5" s="7" t="s">
        <v>28</v>
      </c>
      <c r="DO5" s="7" t="s">
        <v>0</v>
      </c>
      <c r="DP5" s="7" t="s">
        <v>20</v>
      </c>
      <c r="DQ5" s="6" t="s">
        <v>73</v>
      </c>
      <c r="DR5" s="12" t="s">
        <v>1</v>
      </c>
      <c r="DS5" s="7" t="s">
        <v>2</v>
      </c>
      <c r="DT5" s="6" t="s">
        <v>73</v>
      </c>
      <c r="DU5" s="7" t="s">
        <v>17</v>
      </c>
      <c r="DV5" s="7" t="s">
        <v>18</v>
      </c>
      <c r="DW5" s="6" t="s">
        <v>73</v>
      </c>
      <c r="DX5" s="12" t="s">
        <v>15</v>
      </c>
      <c r="DY5" s="6" t="s">
        <v>73</v>
      </c>
      <c r="DZ5" s="12" t="s">
        <v>27</v>
      </c>
      <c r="EA5" s="12" t="s">
        <v>29</v>
      </c>
      <c r="EB5" s="7" t="s">
        <v>0</v>
      </c>
      <c r="EC5" s="7" t="s">
        <v>20</v>
      </c>
      <c r="ED5" s="6" t="s">
        <v>73</v>
      </c>
      <c r="EE5" s="12" t="s">
        <v>1</v>
      </c>
      <c r="EF5" s="7" t="s">
        <v>2</v>
      </c>
      <c r="EG5" s="6" t="s">
        <v>73</v>
      </c>
      <c r="EH5" s="7" t="s">
        <v>17</v>
      </c>
      <c r="EI5" s="7" t="s">
        <v>18</v>
      </c>
      <c r="EJ5" s="6" t="s">
        <v>73</v>
      </c>
      <c r="EK5" s="7" t="s">
        <v>15</v>
      </c>
      <c r="EL5" s="6" t="s">
        <v>73</v>
      </c>
      <c r="EM5" s="7" t="s">
        <v>27</v>
      </c>
      <c r="EN5" s="7" t="s">
        <v>29</v>
      </c>
      <c r="EO5" s="7" t="s">
        <v>0</v>
      </c>
      <c r="EP5" s="7" t="s">
        <v>20</v>
      </c>
      <c r="EQ5" s="6" t="s">
        <v>73</v>
      </c>
      <c r="ER5" s="12" t="s">
        <v>1</v>
      </c>
      <c r="ES5" s="7" t="s">
        <v>2</v>
      </c>
      <c r="ET5" s="6" t="s">
        <v>73</v>
      </c>
      <c r="EU5" s="7" t="s">
        <v>17</v>
      </c>
      <c r="EV5" s="7" t="s">
        <v>18</v>
      </c>
      <c r="EW5" s="6" t="s">
        <v>73</v>
      </c>
      <c r="EX5" s="7" t="s">
        <v>15</v>
      </c>
      <c r="EY5" s="6" t="s">
        <v>73</v>
      </c>
      <c r="EZ5" s="7" t="s">
        <v>27</v>
      </c>
      <c r="FA5" s="7" t="s">
        <v>29</v>
      </c>
      <c r="FB5" s="7" t="s">
        <v>0</v>
      </c>
      <c r="FC5" s="7" t="s">
        <v>20</v>
      </c>
      <c r="FD5" s="6" t="s">
        <v>73</v>
      </c>
      <c r="FE5" s="12" t="s">
        <v>1</v>
      </c>
      <c r="FF5" s="7" t="s">
        <v>2</v>
      </c>
      <c r="FG5" s="6" t="s">
        <v>73</v>
      </c>
      <c r="FH5" s="7" t="s">
        <v>17</v>
      </c>
      <c r="FI5" s="7" t="s">
        <v>18</v>
      </c>
      <c r="FJ5" s="6" t="s">
        <v>73</v>
      </c>
      <c r="FK5" s="7" t="s">
        <v>15</v>
      </c>
      <c r="FL5" s="6" t="s">
        <v>73</v>
      </c>
      <c r="FM5" s="7" t="s">
        <v>27</v>
      </c>
      <c r="FN5" s="7" t="s">
        <v>29</v>
      </c>
      <c r="FQ5" s="6" t="s">
        <v>14</v>
      </c>
      <c r="FR5" s="7" t="s">
        <v>0</v>
      </c>
      <c r="FS5" s="7" t="s">
        <v>16</v>
      </c>
      <c r="FT5" s="6" t="s">
        <v>73</v>
      </c>
      <c r="FU5" s="7" t="s">
        <v>1</v>
      </c>
      <c r="FV5" s="7" t="s">
        <v>2</v>
      </c>
      <c r="FW5" s="6" t="s">
        <v>73</v>
      </c>
      <c r="FX5" s="7" t="s">
        <v>17</v>
      </c>
      <c r="FY5" s="7" t="s">
        <v>19</v>
      </c>
      <c r="FZ5" s="6" t="s">
        <v>73</v>
      </c>
      <c r="GA5" s="7" t="s">
        <v>15</v>
      </c>
      <c r="GB5" s="6" t="s">
        <v>73</v>
      </c>
    </row>
    <row r="6" spans="1:184" x14ac:dyDescent="0.3">
      <c r="A6" s="9">
        <v>45444</v>
      </c>
      <c r="B6" s="73">
        <v>148</v>
      </c>
      <c r="C6" s="4">
        <v>148</v>
      </c>
      <c r="D6" s="120">
        <v>-0.27450980392156865</v>
      </c>
      <c r="E6" s="4">
        <v>6471109</v>
      </c>
      <c r="F6" s="4">
        <v>6471109</v>
      </c>
      <c r="G6" s="120">
        <v>-0.40939596764154085</v>
      </c>
      <c r="H6" s="4">
        <v>155</v>
      </c>
      <c r="I6" s="4">
        <v>155</v>
      </c>
      <c r="J6" s="120">
        <v>-0.2654028436018957</v>
      </c>
      <c r="K6" s="4">
        <v>41749.090322580647</v>
      </c>
      <c r="L6" s="120">
        <v>-0.19601644627332337</v>
      </c>
      <c r="M6" s="4">
        <v>8241</v>
      </c>
      <c r="N6" s="63">
        <v>1.7958985560004855E-2</v>
      </c>
      <c r="O6" s="4">
        <v>42</v>
      </c>
      <c r="P6" s="4">
        <v>42</v>
      </c>
      <c r="Q6" s="120">
        <v>-0.50588235294117645</v>
      </c>
      <c r="R6" s="65">
        <v>1779366</v>
      </c>
      <c r="S6" s="65">
        <v>1779366</v>
      </c>
      <c r="T6" s="121">
        <v>-0.60088715369951307</v>
      </c>
      <c r="U6" s="4">
        <v>48</v>
      </c>
      <c r="V6" s="4">
        <v>48</v>
      </c>
      <c r="W6" s="120">
        <v>-0.5</v>
      </c>
      <c r="X6" s="36">
        <v>37070.125</v>
      </c>
      <c r="Y6" s="121">
        <v>-0.20177430739902602</v>
      </c>
      <c r="Z6" s="36">
        <v>1642</v>
      </c>
      <c r="AA6" s="63">
        <v>2.5578562728380026E-2</v>
      </c>
      <c r="AB6" s="4">
        <v>62</v>
      </c>
      <c r="AC6" s="4">
        <v>62</v>
      </c>
      <c r="AD6" s="120">
        <v>-0.42056074766355145</v>
      </c>
      <c r="AE6" s="65">
        <v>1694193</v>
      </c>
      <c r="AF6" s="65">
        <v>1694193</v>
      </c>
      <c r="AG6" s="121">
        <v>-0.71223233351972115</v>
      </c>
      <c r="AH6" s="4">
        <v>70</v>
      </c>
      <c r="AI6" s="4">
        <v>70</v>
      </c>
      <c r="AJ6" s="120">
        <v>-0.36363636363636365</v>
      </c>
      <c r="AK6" s="36">
        <v>24202.757142857143</v>
      </c>
      <c r="AL6" s="121">
        <v>-0.54779366695956189</v>
      </c>
      <c r="AM6" s="36">
        <v>1941</v>
      </c>
      <c r="AN6" s="64">
        <v>3.1942297784647092E-2</v>
      </c>
      <c r="AO6" s="4">
        <v>29</v>
      </c>
      <c r="AP6" s="4">
        <v>29</v>
      </c>
      <c r="AQ6" s="120">
        <v>-0.7410714285714286</v>
      </c>
      <c r="AR6" s="65">
        <v>1271281</v>
      </c>
      <c r="AS6" s="65">
        <v>1271281</v>
      </c>
      <c r="AT6" s="121">
        <v>-0.79913944509645174</v>
      </c>
      <c r="AU6" s="4">
        <v>30</v>
      </c>
      <c r="AV6" s="4">
        <v>30</v>
      </c>
      <c r="AW6" s="120">
        <v>-0.75206611570247928</v>
      </c>
      <c r="AX6" s="36">
        <v>42376.033333333333</v>
      </c>
      <c r="AY6" s="121">
        <v>-0.18986242855568891</v>
      </c>
      <c r="AZ6" s="36">
        <v>1544</v>
      </c>
      <c r="BA6" s="64">
        <v>1.878238341968912E-2</v>
      </c>
      <c r="BB6" s="4">
        <v>0</v>
      </c>
      <c r="BC6" s="4">
        <v>0</v>
      </c>
      <c r="BD6" s="120">
        <v>-1</v>
      </c>
      <c r="BE6" s="65">
        <v>0</v>
      </c>
      <c r="BF6" s="65">
        <v>0</v>
      </c>
      <c r="BG6" s="121">
        <v>-1</v>
      </c>
      <c r="BH6" s="3">
        <v>0</v>
      </c>
      <c r="BI6" s="3">
        <v>0</v>
      </c>
      <c r="BJ6" s="120">
        <v>-1</v>
      </c>
      <c r="BK6" s="36">
        <v>0</v>
      </c>
      <c r="BL6" s="121">
        <v>-1</v>
      </c>
      <c r="BM6" s="36">
        <v>51</v>
      </c>
      <c r="BN6" s="64">
        <v>0</v>
      </c>
      <c r="BO6" s="4">
        <v>30</v>
      </c>
      <c r="BP6" s="4">
        <v>30</v>
      </c>
      <c r="BQ6" s="120">
        <v>-0.61038961038961037</v>
      </c>
      <c r="BR6" s="65">
        <v>1018280</v>
      </c>
      <c r="BS6" s="65">
        <v>1018280</v>
      </c>
      <c r="BT6" s="121">
        <v>-0.76648231945424172</v>
      </c>
      <c r="BU6" s="4">
        <v>32</v>
      </c>
      <c r="BV6" s="4">
        <v>32</v>
      </c>
      <c r="BW6" s="120">
        <v>-0.61904761904761907</v>
      </c>
      <c r="BX6" s="36">
        <v>31821.25</v>
      </c>
      <c r="BY6" s="121">
        <v>-0.38701608856738456</v>
      </c>
      <c r="BZ6" s="36">
        <v>1791</v>
      </c>
      <c r="CA6" s="64">
        <v>1.675041876046901E-2</v>
      </c>
      <c r="CB6" s="4">
        <v>19</v>
      </c>
      <c r="CC6" s="4">
        <v>19</v>
      </c>
      <c r="CD6" s="120">
        <v>-0.56818181818181812</v>
      </c>
      <c r="CE6" s="65">
        <v>1043872</v>
      </c>
      <c r="CF6" s="65">
        <v>1043872</v>
      </c>
      <c r="CG6" s="121">
        <v>-0.75037573775525357</v>
      </c>
      <c r="CH6" s="4">
        <v>19</v>
      </c>
      <c r="CI6" s="4">
        <v>19</v>
      </c>
      <c r="CJ6" s="120">
        <v>-0.56818181818181812</v>
      </c>
      <c r="CK6" s="36">
        <v>54940.631578947367</v>
      </c>
      <c r="CL6" s="121">
        <v>-0.42192276111742932</v>
      </c>
      <c r="CM6" s="36">
        <v>1237</v>
      </c>
      <c r="CN6" s="63">
        <v>1.5359741309620048E-2</v>
      </c>
      <c r="CO6" s="4">
        <v>33</v>
      </c>
      <c r="CP6" s="4">
        <v>33</v>
      </c>
      <c r="CQ6" s="120">
        <v>-0.43103448275862066</v>
      </c>
      <c r="CR6" s="65">
        <v>1266898</v>
      </c>
      <c r="CS6" s="65">
        <v>1266898</v>
      </c>
      <c r="CT6" s="121">
        <v>-0.48527031375442453</v>
      </c>
      <c r="CU6" s="4">
        <v>40</v>
      </c>
      <c r="CV6" s="4">
        <v>40</v>
      </c>
      <c r="CW6" s="120">
        <v>-0.36507936507936511</v>
      </c>
      <c r="CX6" s="36">
        <v>31672.45</v>
      </c>
      <c r="CY6" s="121">
        <v>-0.18930074416321852</v>
      </c>
      <c r="CZ6" s="36">
        <v>1138</v>
      </c>
      <c r="DA6" s="63">
        <v>2.8998242530755711E-2</v>
      </c>
      <c r="DB6" s="4">
        <v>22</v>
      </c>
      <c r="DC6" s="4">
        <v>22</v>
      </c>
      <c r="DD6" s="120">
        <v>1.75</v>
      </c>
      <c r="DE6" s="65">
        <v>682538</v>
      </c>
      <c r="DF6" s="65">
        <v>682538</v>
      </c>
      <c r="DG6" s="121">
        <v>1.3788442771504252</v>
      </c>
      <c r="DH6" s="3">
        <v>24</v>
      </c>
      <c r="DI6" s="3">
        <v>24</v>
      </c>
      <c r="DJ6" s="120">
        <v>2</v>
      </c>
      <c r="DK6" s="36">
        <v>28439.083333333332</v>
      </c>
      <c r="DL6" s="121">
        <v>-0.20705190761652492</v>
      </c>
      <c r="DM6" s="36">
        <v>1179</v>
      </c>
      <c r="DN6" s="63">
        <v>1.8659881255301103E-2</v>
      </c>
      <c r="DO6" s="4">
        <v>10</v>
      </c>
      <c r="DP6" s="4">
        <v>10</v>
      </c>
      <c r="DQ6" s="120">
        <v>-0.62962962962962965</v>
      </c>
      <c r="DR6" s="65">
        <v>203223</v>
      </c>
      <c r="DS6" s="65">
        <v>203223</v>
      </c>
      <c r="DT6" s="121">
        <v>-0.67731368641679301</v>
      </c>
      <c r="DU6" s="4">
        <v>12</v>
      </c>
      <c r="DV6" s="4">
        <v>12</v>
      </c>
      <c r="DW6" s="120">
        <v>-0.5862068965517242</v>
      </c>
      <c r="DX6" s="36">
        <v>16935.25</v>
      </c>
      <c r="DY6" s="121">
        <v>-0.22017474217391653</v>
      </c>
      <c r="DZ6" s="36">
        <v>1739</v>
      </c>
      <c r="EA6" s="64">
        <v>5.7504312823461762E-3</v>
      </c>
      <c r="EB6" s="3">
        <v>0</v>
      </c>
      <c r="EC6" s="3">
        <v>0</v>
      </c>
      <c r="ED6" s="120">
        <v>-1</v>
      </c>
      <c r="EE6" s="65">
        <v>0</v>
      </c>
      <c r="EF6" s="65">
        <v>0</v>
      </c>
      <c r="EG6" s="120">
        <v>-1</v>
      </c>
      <c r="EH6" s="3">
        <v>0</v>
      </c>
      <c r="EI6" s="3">
        <v>0</v>
      </c>
      <c r="EJ6" s="120">
        <v>-1</v>
      </c>
      <c r="EK6" s="36">
        <v>0</v>
      </c>
      <c r="EL6" s="121">
        <v>-1</v>
      </c>
      <c r="EM6" s="36">
        <v>27</v>
      </c>
      <c r="EN6" s="63">
        <v>0</v>
      </c>
      <c r="EO6" s="4">
        <v>0</v>
      </c>
      <c r="EP6" s="4">
        <v>0</v>
      </c>
      <c r="EQ6" s="15"/>
      <c r="ER6" s="65">
        <v>0</v>
      </c>
      <c r="ES6" s="65">
        <v>0</v>
      </c>
      <c r="ET6" s="15">
        <v>0</v>
      </c>
      <c r="EU6" s="4">
        <v>0</v>
      </c>
      <c r="EV6" s="4">
        <v>0</v>
      </c>
      <c r="EW6" s="15">
        <v>0</v>
      </c>
      <c r="EX6" s="65" t="e">
        <f t="shared" ref="EX6:EX35" si="0">+ER6/EU6</f>
        <v>#DIV/0!</v>
      </c>
      <c r="EY6" s="15">
        <v>0</v>
      </c>
      <c r="EZ6" s="65">
        <v>0</v>
      </c>
      <c r="FA6" s="67" t="e">
        <f t="shared" ref="FA6:FA35" si="1">+EO6/EZ6</f>
        <v>#DIV/0!</v>
      </c>
      <c r="FB6" s="4">
        <v>0</v>
      </c>
      <c r="FC6" s="4">
        <v>0</v>
      </c>
      <c r="FD6" s="15">
        <v>0</v>
      </c>
      <c r="FE6" s="65">
        <v>0</v>
      </c>
      <c r="FF6" s="65">
        <v>0</v>
      </c>
      <c r="FG6" s="15">
        <v>0</v>
      </c>
      <c r="FH6" s="4">
        <v>0</v>
      </c>
      <c r="FI6" s="4">
        <v>0</v>
      </c>
      <c r="FJ6" s="15">
        <v>0</v>
      </c>
      <c r="FK6" s="65" t="e">
        <f t="shared" ref="FK6:FK35" si="2">+FE6/FH6</f>
        <v>#DIV/0!</v>
      </c>
      <c r="FL6" s="15">
        <v>0</v>
      </c>
      <c r="FM6" s="65">
        <v>0</v>
      </c>
      <c r="FN6" s="67" t="e">
        <f t="shared" ref="FN6:FN35" si="3">+FB6/FM6</f>
        <v>#DIV/0!</v>
      </c>
      <c r="FP6" s="169">
        <v>1</v>
      </c>
      <c r="FQ6" s="9">
        <v>45444</v>
      </c>
      <c r="FR6" s="4">
        <v>395</v>
      </c>
      <c r="FS6" s="4">
        <v>395</v>
      </c>
      <c r="FT6" s="120">
        <v>-0.45964432284541723</v>
      </c>
      <c r="FU6" s="4">
        <v>15430760</v>
      </c>
      <c r="FV6" s="4">
        <v>15430760</v>
      </c>
      <c r="FW6" s="120">
        <v>-0.61994578028825065</v>
      </c>
      <c r="FX6" s="4">
        <v>430</v>
      </c>
      <c r="FY6" s="4">
        <v>430</v>
      </c>
      <c r="FZ6" s="120">
        <v>-0.44516129032258067</v>
      </c>
      <c r="GA6" s="4">
        <v>35885.488372093023</v>
      </c>
      <c r="GB6" s="120">
        <v>-0.31501855749626562</v>
      </c>
    </row>
    <row r="7" spans="1:184" x14ac:dyDescent="0.3">
      <c r="A7" s="9">
        <v>45445</v>
      </c>
      <c r="B7" s="73">
        <v>141</v>
      </c>
      <c r="C7" s="4">
        <v>289</v>
      </c>
      <c r="D7" s="120">
        <v>-0.21680216802168017</v>
      </c>
      <c r="E7" s="4">
        <v>5828954</v>
      </c>
      <c r="F7" s="4">
        <v>12300063</v>
      </c>
      <c r="G7" s="120">
        <v>-0.35059809609008208</v>
      </c>
      <c r="H7" s="4">
        <v>151</v>
      </c>
      <c r="I7" s="4">
        <v>306</v>
      </c>
      <c r="J7" s="120">
        <v>-0.20104438642297651</v>
      </c>
      <c r="K7" s="4">
        <v>38602.344370860927</v>
      </c>
      <c r="L7" s="120">
        <v>-0.16836949449774907</v>
      </c>
      <c r="M7" s="4">
        <v>8298</v>
      </c>
      <c r="N7" s="33">
        <v>1.6992046276211134E-2</v>
      </c>
      <c r="O7" s="4">
        <v>36</v>
      </c>
      <c r="P7" s="3">
        <v>78</v>
      </c>
      <c r="Q7" s="120">
        <v>-0.47651006711409394</v>
      </c>
      <c r="R7" s="60">
        <v>1147137</v>
      </c>
      <c r="S7" s="119">
        <v>2926503</v>
      </c>
      <c r="T7" s="120">
        <v>-0.610828724520877</v>
      </c>
      <c r="U7" s="4">
        <v>37</v>
      </c>
      <c r="V7" s="3">
        <v>85</v>
      </c>
      <c r="W7" s="120">
        <v>-0.49101796407185627</v>
      </c>
      <c r="X7" s="10">
        <v>31003.702702702703</v>
      </c>
      <c r="Y7" s="122">
        <v>-0.28099254559259856</v>
      </c>
      <c r="Z7" s="10">
        <v>1861</v>
      </c>
      <c r="AA7" s="33">
        <v>1.9344438473938741E-2</v>
      </c>
      <c r="AB7" s="4">
        <v>53</v>
      </c>
      <c r="AC7" s="3">
        <v>115</v>
      </c>
      <c r="AD7" s="120">
        <v>-0.41624365482233505</v>
      </c>
      <c r="AE7" s="60">
        <v>2164925</v>
      </c>
      <c r="AF7" s="10">
        <v>3859118</v>
      </c>
      <c r="AG7" s="120">
        <v>-0.62816240182592797</v>
      </c>
      <c r="AH7" s="4">
        <v>61</v>
      </c>
      <c r="AI7" s="3">
        <v>131</v>
      </c>
      <c r="AJ7" s="120">
        <v>-0.35467980295566504</v>
      </c>
      <c r="AK7" s="10">
        <v>35490.573770491806</v>
      </c>
      <c r="AL7" s="122">
        <v>-0.2650811685550355</v>
      </c>
      <c r="AM7" s="10">
        <v>2147</v>
      </c>
      <c r="AN7" s="34">
        <v>2.4685607824871916E-2</v>
      </c>
      <c r="AO7" s="4">
        <v>35</v>
      </c>
      <c r="AP7" s="3">
        <v>64</v>
      </c>
      <c r="AQ7" s="120">
        <v>-0.68780487804878043</v>
      </c>
      <c r="AR7" s="60">
        <v>1317213</v>
      </c>
      <c r="AS7" s="119">
        <v>2588494</v>
      </c>
      <c r="AT7" s="120">
        <v>-0.77168118628326887</v>
      </c>
      <c r="AU7" s="4">
        <v>38</v>
      </c>
      <c r="AV7" s="3">
        <v>68</v>
      </c>
      <c r="AW7" s="120">
        <v>-0.68663594470046085</v>
      </c>
      <c r="AX7" s="10">
        <v>34663.5</v>
      </c>
      <c r="AY7" s="122">
        <v>-0.33552648262716256</v>
      </c>
      <c r="AZ7" s="10">
        <v>1611</v>
      </c>
      <c r="BA7" s="34">
        <v>2.1725636250775917E-2</v>
      </c>
      <c r="BB7" s="3">
        <v>0</v>
      </c>
      <c r="BC7" s="3">
        <v>0</v>
      </c>
      <c r="BD7" s="120">
        <v>-1</v>
      </c>
      <c r="BE7" s="60">
        <v>0</v>
      </c>
      <c r="BF7" s="119">
        <v>0</v>
      </c>
      <c r="BG7" s="120">
        <v>-1</v>
      </c>
      <c r="BH7" s="3">
        <v>0</v>
      </c>
      <c r="BI7" s="3">
        <v>0</v>
      </c>
      <c r="BJ7" s="120">
        <v>-1</v>
      </c>
      <c r="BK7" s="10">
        <v>0</v>
      </c>
      <c r="BL7" s="122">
        <v>-1</v>
      </c>
      <c r="BM7" s="10">
        <v>50</v>
      </c>
      <c r="BN7" s="34">
        <v>0</v>
      </c>
      <c r="BO7" s="4">
        <v>37</v>
      </c>
      <c r="BP7" s="3">
        <v>67</v>
      </c>
      <c r="BQ7" s="120">
        <v>-0.51449275362318847</v>
      </c>
      <c r="BR7" s="60">
        <v>1256969</v>
      </c>
      <c r="BS7" s="119">
        <v>2275249</v>
      </c>
      <c r="BT7" s="120">
        <v>-0.70948570296191282</v>
      </c>
      <c r="BU7" s="4">
        <v>43</v>
      </c>
      <c r="BV7" s="3">
        <v>75</v>
      </c>
      <c r="BW7" s="120">
        <v>-0.48979591836734693</v>
      </c>
      <c r="BX7" s="10">
        <v>29231.837209302324</v>
      </c>
      <c r="BY7" s="122">
        <v>-0.46945906248556424</v>
      </c>
      <c r="BZ7" s="10">
        <v>2023</v>
      </c>
      <c r="CA7" s="34">
        <v>1.8289668808699949E-2</v>
      </c>
      <c r="CB7" s="4">
        <v>24</v>
      </c>
      <c r="CC7" s="3">
        <v>43</v>
      </c>
      <c r="CD7" s="120">
        <v>-0.5</v>
      </c>
      <c r="CE7" s="60">
        <v>1336123</v>
      </c>
      <c r="CF7" s="119">
        <v>2379995</v>
      </c>
      <c r="CG7" s="120">
        <v>-0.7497549591205992</v>
      </c>
      <c r="CH7" s="4">
        <v>24</v>
      </c>
      <c r="CI7" s="3">
        <v>43</v>
      </c>
      <c r="CJ7" s="120">
        <v>-0.5</v>
      </c>
      <c r="CK7" s="10">
        <v>55671.791666666664</v>
      </c>
      <c r="CL7" s="122">
        <v>-0.56121866957158961</v>
      </c>
      <c r="CM7" s="10">
        <v>1252</v>
      </c>
      <c r="CN7" s="33">
        <v>1.9169329073482427E-2</v>
      </c>
      <c r="CO7" s="4">
        <v>27</v>
      </c>
      <c r="CP7" s="3">
        <v>60</v>
      </c>
      <c r="CQ7" s="120">
        <v>-0.5161290322580645</v>
      </c>
      <c r="CR7" s="60">
        <v>921593</v>
      </c>
      <c r="CS7" s="119">
        <v>2188491</v>
      </c>
      <c r="CT7" s="120">
        <v>-0.57412477757487723</v>
      </c>
      <c r="CU7" s="4">
        <v>27</v>
      </c>
      <c r="CV7" s="3">
        <v>67</v>
      </c>
      <c r="CW7" s="120">
        <v>-0.48854961832061072</v>
      </c>
      <c r="CX7" s="10">
        <v>34133.074074074073</v>
      </c>
      <c r="CY7" s="122">
        <v>-0.13313475266775332</v>
      </c>
      <c r="CZ7" s="10">
        <v>1218</v>
      </c>
      <c r="DA7" s="33">
        <v>2.2167487684729065E-2</v>
      </c>
      <c r="DB7" s="4">
        <v>33</v>
      </c>
      <c r="DC7" s="3">
        <v>55</v>
      </c>
      <c r="DD7" s="120">
        <v>4.5</v>
      </c>
      <c r="DE7" s="60">
        <v>975488</v>
      </c>
      <c r="DF7" s="119">
        <v>1658026</v>
      </c>
      <c r="DG7" s="120">
        <v>4.2989006072227545</v>
      </c>
      <c r="DH7" s="4">
        <v>36</v>
      </c>
      <c r="DI7" s="3">
        <v>60</v>
      </c>
      <c r="DJ7" s="120">
        <v>5</v>
      </c>
      <c r="DK7" s="10">
        <v>27096.888888888891</v>
      </c>
      <c r="DL7" s="122">
        <v>1.0859806688905995</v>
      </c>
      <c r="DM7" s="10">
        <v>1118</v>
      </c>
      <c r="DN7" s="33">
        <v>2.9516994633273702E-2</v>
      </c>
      <c r="DO7" s="4">
        <v>7</v>
      </c>
      <c r="DP7" s="3">
        <v>17</v>
      </c>
      <c r="DQ7" s="120">
        <v>-0.65999999999999992</v>
      </c>
      <c r="DR7" s="60">
        <v>172745</v>
      </c>
      <c r="DS7" s="119">
        <v>375968</v>
      </c>
      <c r="DT7" s="120">
        <v>-0.86865095141837601</v>
      </c>
      <c r="DU7" s="4">
        <v>9</v>
      </c>
      <c r="DV7" s="3">
        <v>21</v>
      </c>
      <c r="DW7" s="120">
        <v>-0.61818181818181817</v>
      </c>
      <c r="DX7" s="10">
        <v>19193.888888888891</v>
      </c>
      <c r="DY7" s="122">
        <v>-0.77647265683535938</v>
      </c>
      <c r="DZ7" s="10">
        <v>1567</v>
      </c>
      <c r="EA7" s="34">
        <v>4.4671346522016592E-3</v>
      </c>
      <c r="EB7" s="3">
        <v>0</v>
      </c>
      <c r="EC7" s="3">
        <v>0</v>
      </c>
      <c r="ED7" s="120">
        <v>-1</v>
      </c>
      <c r="EE7" s="60">
        <v>0</v>
      </c>
      <c r="EF7" s="119">
        <v>0</v>
      </c>
      <c r="EG7" s="120">
        <v>-1</v>
      </c>
      <c r="EH7" s="3">
        <v>0</v>
      </c>
      <c r="EI7" s="3">
        <v>0</v>
      </c>
      <c r="EJ7" s="120">
        <v>-1</v>
      </c>
      <c r="EK7" s="10">
        <v>0</v>
      </c>
      <c r="EL7" s="122">
        <v>-1</v>
      </c>
      <c r="EM7" s="10">
        <v>18</v>
      </c>
      <c r="EN7" s="33">
        <v>0</v>
      </c>
      <c r="EO7" s="4">
        <v>0</v>
      </c>
      <c r="EP7" s="4">
        <f t="shared" ref="EP7:EP35" si="4">+EP6+EO7</f>
        <v>0</v>
      </c>
      <c r="EQ7" s="15"/>
      <c r="ER7" s="65">
        <v>0</v>
      </c>
      <c r="ES7" s="4">
        <f t="shared" ref="ES7:ES35" si="5">+ES6+ER7</f>
        <v>0</v>
      </c>
      <c r="ET7" s="15">
        <v>0</v>
      </c>
      <c r="EU7" s="4">
        <v>0</v>
      </c>
      <c r="EV7" s="4">
        <f t="shared" ref="EV7:EV35" si="6">+EV6+EU7</f>
        <v>0</v>
      </c>
      <c r="EW7" s="15">
        <v>0</v>
      </c>
      <c r="EX7" s="60" t="e">
        <f t="shared" si="0"/>
        <v>#DIV/0!</v>
      </c>
      <c r="EY7" s="15">
        <v>0</v>
      </c>
      <c r="EZ7" s="65">
        <v>0</v>
      </c>
      <c r="FA7" s="68" t="e">
        <f t="shared" si="1"/>
        <v>#DIV/0!</v>
      </c>
      <c r="FB7" s="4">
        <v>0</v>
      </c>
      <c r="FC7" s="4">
        <f t="shared" ref="FC7:FC35" si="7">+FC6+FB7</f>
        <v>0</v>
      </c>
      <c r="FD7" s="15">
        <v>0</v>
      </c>
      <c r="FE7" s="65">
        <v>0</v>
      </c>
      <c r="FF7" s="4">
        <f t="shared" ref="FF7:FF35" si="8">+FF6+FE7</f>
        <v>0</v>
      </c>
      <c r="FG7" s="15">
        <v>0</v>
      </c>
      <c r="FH7" s="4">
        <v>0</v>
      </c>
      <c r="FI7" s="4">
        <f t="shared" ref="FI7:FI35" si="9">+FI6+FH7</f>
        <v>0</v>
      </c>
      <c r="FJ7" s="15">
        <v>0</v>
      </c>
      <c r="FK7" s="60" t="e">
        <f t="shared" si="2"/>
        <v>#DIV/0!</v>
      </c>
      <c r="FL7" s="15">
        <v>0</v>
      </c>
      <c r="FM7" s="65">
        <v>0</v>
      </c>
      <c r="FN7" s="68" t="e">
        <f t="shared" si="3"/>
        <v>#DIV/0!</v>
      </c>
      <c r="FP7" s="169">
        <v>2</v>
      </c>
      <c r="FQ7" s="9">
        <v>45445</v>
      </c>
      <c r="FR7" s="4">
        <v>393</v>
      </c>
      <c r="FS7" s="4">
        <v>788</v>
      </c>
      <c r="FT7" s="120">
        <v>-0.41715976331360949</v>
      </c>
      <c r="FU7" s="4">
        <v>15121147</v>
      </c>
      <c r="FV7" s="4">
        <v>30551907</v>
      </c>
      <c r="FW7" s="120">
        <v>-0.5990241710598122</v>
      </c>
      <c r="FX7" s="4">
        <v>426</v>
      </c>
      <c r="FY7" s="4">
        <v>856</v>
      </c>
      <c r="FZ7" s="120">
        <v>-0.398876404494382</v>
      </c>
      <c r="GA7" s="4">
        <v>35495.650234741785</v>
      </c>
      <c r="GB7" s="120">
        <v>-0.35276446658996441</v>
      </c>
    </row>
    <row r="8" spans="1:184" x14ac:dyDescent="0.3">
      <c r="A8" s="9">
        <v>45446</v>
      </c>
      <c r="B8" s="73">
        <v>390</v>
      </c>
      <c r="C8" s="4">
        <v>679</v>
      </c>
      <c r="D8" s="120">
        <v>0.47930283224400871</v>
      </c>
      <c r="E8" s="4">
        <v>17665738</v>
      </c>
      <c r="F8" s="4">
        <v>29965801</v>
      </c>
      <c r="G8" s="120">
        <v>0.28284562100911459</v>
      </c>
      <c r="H8" s="4">
        <v>420</v>
      </c>
      <c r="I8" s="4">
        <v>726</v>
      </c>
      <c r="J8" s="120">
        <v>0.53164556962025311</v>
      </c>
      <c r="K8" s="4">
        <v>42061.280952380956</v>
      </c>
      <c r="L8" s="120">
        <v>-0.13368945472377813</v>
      </c>
      <c r="M8" s="4">
        <v>13916</v>
      </c>
      <c r="N8" s="33">
        <v>2.802529462489221E-2</v>
      </c>
      <c r="O8" s="4">
        <v>120</v>
      </c>
      <c r="P8" s="3">
        <v>198</v>
      </c>
      <c r="Q8" s="120">
        <v>1.0204081632652962E-2</v>
      </c>
      <c r="R8" s="60">
        <v>5976311</v>
      </c>
      <c r="S8" s="119">
        <v>8902814</v>
      </c>
      <c r="T8" s="120">
        <v>-0.1083430408090561</v>
      </c>
      <c r="U8" s="4">
        <v>127</v>
      </c>
      <c r="V8" s="3">
        <v>212</v>
      </c>
      <c r="W8" s="120">
        <v>-1.3953488372092981E-2</v>
      </c>
      <c r="X8" s="10">
        <v>47057.566929133856</v>
      </c>
      <c r="Y8" s="122">
        <v>-8.3569377460330441E-2</v>
      </c>
      <c r="Z8" s="60">
        <v>2827</v>
      </c>
      <c r="AA8" s="33">
        <v>4.2447824548991861E-2</v>
      </c>
      <c r="AB8" s="4">
        <v>114</v>
      </c>
      <c r="AC8" s="3">
        <v>229</v>
      </c>
      <c r="AD8" s="120">
        <v>-0.11923076923076925</v>
      </c>
      <c r="AE8" s="60">
        <v>3652636</v>
      </c>
      <c r="AF8" s="10">
        <v>7511754</v>
      </c>
      <c r="AG8" s="120">
        <v>-0.45031080921772315</v>
      </c>
      <c r="AH8" s="4">
        <v>132</v>
      </c>
      <c r="AI8" s="3">
        <v>263</v>
      </c>
      <c r="AJ8" s="120">
        <v>-3.6630036630036611E-2</v>
      </c>
      <c r="AK8" s="10">
        <v>27671.484848484848</v>
      </c>
      <c r="AL8" s="122">
        <v>-0.41069922831450911</v>
      </c>
      <c r="AM8" s="60">
        <v>3164</v>
      </c>
      <c r="AN8" s="34">
        <v>3.6030341340075857E-2</v>
      </c>
      <c r="AO8" s="4">
        <v>91</v>
      </c>
      <c r="AP8" s="3">
        <v>155</v>
      </c>
      <c r="AQ8" s="120">
        <v>-0.41729323308270672</v>
      </c>
      <c r="AR8" s="60">
        <v>4293559</v>
      </c>
      <c r="AS8" s="119">
        <v>6882053</v>
      </c>
      <c r="AT8" s="120">
        <v>-0.51483424124381949</v>
      </c>
      <c r="AU8" s="4">
        <v>102</v>
      </c>
      <c r="AV8" s="3">
        <v>170</v>
      </c>
      <c r="AW8" s="120">
        <v>-0.39068100358422941</v>
      </c>
      <c r="AX8" s="10">
        <v>42093.715686274511</v>
      </c>
      <c r="AY8" s="122">
        <v>-8.3557091852504706E-2</v>
      </c>
      <c r="AZ8" s="60">
        <v>2505</v>
      </c>
      <c r="BA8" s="34">
        <v>3.632734530938124E-2</v>
      </c>
      <c r="BB8" s="4">
        <v>5</v>
      </c>
      <c r="BC8" s="3">
        <v>5</v>
      </c>
      <c r="BD8" s="120">
        <v>-0.78260869565217395</v>
      </c>
      <c r="BE8" s="60">
        <v>654446</v>
      </c>
      <c r="BF8" s="119">
        <v>654446</v>
      </c>
      <c r="BG8" s="120">
        <v>-0.73546728537532791</v>
      </c>
      <c r="BH8" s="4">
        <v>5</v>
      </c>
      <c r="BI8" s="3">
        <v>5</v>
      </c>
      <c r="BJ8" s="120">
        <v>-0.78260869565217395</v>
      </c>
      <c r="BK8" s="10">
        <v>130889.2</v>
      </c>
      <c r="BL8" s="122">
        <v>0.30902290229022888</v>
      </c>
      <c r="BM8" s="60">
        <v>99</v>
      </c>
      <c r="BN8" s="34">
        <v>5.0505050505050504E-2</v>
      </c>
      <c r="BO8" s="4">
        <v>87</v>
      </c>
      <c r="BP8" s="3">
        <v>154</v>
      </c>
      <c r="BQ8" s="120">
        <v>-0.11494252873563215</v>
      </c>
      <c r="BR8" s="60">
        <v>3377466</v>
      </c>
      <c r="BS8" s="119">
        <v>5652715</v>
      </c>
      <c r="BT8" s="120">
        <v>-0.41194721759923802</v>
      </c>
      <c r="BU8" s="4">
        <v>104</v>
      </c>
      <c r="BV8" s="3">
        <v>179</v>
      </c>
      <c r="BW8" s="120">
        <v>-3.7634408602150504E-2</v>
      </c>
      <c r="BX8" s="10">
        <v>32475.634615384617</v>
      </c>
      <c r="BY8" s="122">
        <v>-0.28877524776771801</v>
      </c>
      <c r="BZ8" s="60">
        <v>2987</v>
      </c>
      <c r="CA8" s="34">
        <v>2.9126213592233011E-2</v>
      </c>
      <c r="CB8" s="4">
        <v>55</v>
      </c>
      <c r="CC8" s="3">
        <v>98</v>
      </c>
      <c r="CD8" s="120">
        <v>-0.14782608695652177</v>
      </c>
      <c r="CE8" s="60">
        <v>3577497</v>
      </c>
      <c r="CF8" s="119">
        <v>5957492</v>
      </c>
      <c r="CG8" s="120">
        <v>-0.52590454669092468</v>
      </c>
      <c r="CH8" s="4">
        <v>60</v>
      </c>
      <c r="CI8" s="3">
        <v>103</v>
      </c>
      <c r="CJ8" s="120">
        <v>-0.10434782608695647</v>
      </c>
      <c r="CK8" s="10">
        <v>59624.95</v>
      </c>
      <c r="CL8" s="122">
        <v>-0.43406880040322582</v>
      </c>
      <c r="CM8" s="60">
        <v>1973</v>
      </c>
      <c r="CN8" s="33">
        <v>2.7876330461226558E-2</v>
      </c>
      <c r="CO8" s="4">
        <v>65</v>
      </c>
      <c r="CP8" s="3">
        <v>125</v>
      </c>
      <c r="CQ8" s="120">
        <v>-0.33155080213903743</v>
      </c>
      <c r="CR8" s="60">
        <v>2622988</v>
      </c>
      <c r="CS8" s="119">
        <v>4811479</v>
      </c>
      <c r="CT8" s="120">
        <v>-0.37496424361574798</v>
      </c>
      <c r="CU8" s="4">
        <v>66</v>
      </c>
      <c r="CV8" s="3">
        <v>133</v>
      </c>
      <c r="CW8" s="120">
        <v>-0.33165829145728642</v>
      </c>
      <c r="CX8" s="10">
        <v>39742.242424242424</v>
      </c>
      <c r="CY8" s="122">
        <v>5.6017145301031412E-2</v>
      </c>
      <c r="CZ8" s="60">
        <v>1862</v>
      </c>
      <c r="DA8" s="33">
        <v>3.4908700322234157E-2</v>
      </c>
      <c r="DB8" s="4">
        <v>36</v>
      </c>
      <c r="DC8" s="3">
        <v>91</v>
      </c>
      <c r="DD8" s="120">
        <v>5.0666666666666664</v>
      </c>
      <c r="DE8" s="60">
        <v>1952767</v>
      </c>
      <c r="DF8" s="119">
        <v>3610793</v>
      </c>
      <c r="DG8" s="120">
        <v>7.5194370384352212</v>
      </c>
      <c r="DH8" s="4">
        <v>39</v>
      </c>
      <c r="DI8" s="3">
        <v>99</v>
      </c>
      <c r="DJ8" s="120">
        <v>4.8235294117647056</v>
      </c>
      <c r="DK8" s="10">
        <v>50070.948717948719</v>
      </c>
      <c r="DL8" s="122">
        <v>2.1596199497488602</v>
      </c>
      <c r="DM8" s="60">
        <v>1715</v>
      </c>
      <c r="DN8" s="33">
        <v>2.099125364431487E-2</v>
      </c>
      <c r="DO8" s="4">
        <v>46</v>
      </c>
      <c r="DP8" s="3">
        <v>63</v>
      </c>
      <c r="DQ8" s="120">
        <v>3.2786885245901676E-2</v>
      </c>
      <c r="DR8" s="60">
        <v>1644925</v>
      </c>
      <c r="DS8" s="119">
        <v>2020893</v>
      </c>
      <c r="DT8" s="120">
        <v>-0.40394145044267282</v>
      </c>
      <c r="DU8" s="4">
        <v>69</v>
      </c>
      <c r="DV8" s="3">
        <v>90</v>
      </c>
      <c r="DW8" s="120">
        <v>0.36363636363636354</v>
      </c>
      <c r="DX8" s="10">
        <v>23839.492753623188</v>
      </c>
      <c r="DY8" s="122">
        <v>-0.5034087964075622</v>
      </c>
      <c r="DZ8" s="60">
        <v>2923</v>
      </c>
      <c r="EA8" s="34">
        <v>1.5737256243585358E-2</v>
      </c>
      <c r="EB8" s="4">
        <v>1</v>
      </c>
      <c r="EC8" s="3">
        <v>1</v>
      </c>
      <c r="ED8" s="120">
        <v>-0.83333333333333337</v>
      </c>
      <c r="EE8" s="60">
        <v>45032</v>
      </c>
      <c r="EF8" s="119">
        <v>45032</v>
      </c>
      <c r="EG8" s="120">
        <v>-0.80656357388316158</v>
      </c>
      <c r="EH8" s="4">
        <v>1</v>
      </c>
      <c r="EI8" s="3">
        <v>1</v>
      </c>
      <c r="EJ8" s="120">
        <v>-0.875</v>
      </c>
      <c r="EK8" s="10">
        <v>45032</v>
      </c>
      <c r="EL8" s="122">
        <v>1.9649723465894127</v>
      </c>
      <c r="EM8" s="60">
        <v>38</v>
      </c>
      <c r="EN8" s="33">
        <v>2.6315789473684209E-2</v>
      </c>
      <c r="EO8" s="4">
        <v>0</v>
      </c>
      <c r="EP8" s="4">
        <f t="shared" si="4"/>
        <v>0</v>
      </c>
      <c r="EQ8" s="15"/>
      <c r="ER8" s="65">
        <v>0</v>
      </c>
      <c r="ES8" s="4">
        <f t="shared" si="5"/>
        <v>0</v>
      </c>
      <c r="ET8" s="15">
        <v>0</v>
      </c>
      <c r="EU8" s="4">
        <v>0</v>
      </c>
      <c r="EV8" s="4">
        <f t="shared" si="6"/>
        <v>0</v>
      </c>
      <c r="EW8" s="15">
        <v>0</v>
      </c>
      <c r="EX8" s="60" t="e">
        <f t="shared" si="0"/>
        <v>#DIV/0!</v>
      </c>
      <c r="EY8" s="15">
        <v>0</v>
      </c>
      <c r="EZ8" s="65">
        <v>0</v>
      </c>
      <c r="FA8" s="68" t="e">
        <f t="shared" si="1"/>
        <v>#DIV/0!</v>
      </c>
      <c r="FB8" s="4">
        <v>0</v>
      </c>
      <c r="FC8" s="4">
        <f t="shared" si="7"/>
        <v>0</v>
      </c>
      <c r="FD8" s="15">
        <v>0</v>
      </c>
      <c r="FE8" s="65">
        <v>0</v>
      </c>
      <c r="FF8" s="4">
        <f t="shared" si="8"/>
        <v>0</v>
      </c>
      <c r="FG8" s="15">
        <v>0</v>
      </c>
      <c r="FH8" s="4">
        <v>0</v>
      </c>
      <c r="FI8" s="4">
        <f t="shared" si="9"/>
        <v>0</v>
      </c>
      <c r="FJ8" s="15">
        <v>0</v>
      </c>
      <c r="FK8" s="60" t="e">
        <f t="shared" si="2"/>
        <v>#DIV/0!</v>
      </c>
      <c r="FL8" s="15">
        <v>0</v>
      </c>
      <c r="FM8" s="65">
        <v>0</v>
      </c>
      <c r="FN8" s="68" t="e">
        <f t="shared" si="3"/>
        <v>#DIV/0!</v>
      </c>
      <c r="FP8" s="169">
        <v>3</v>
      </c>
      <c r="FQ8" s="9">
        <v>45446</v>
      </c>
      <c r="FR8" s="4">
        <v>1010</v>
      </c>
      <c r="FS8" s="4">
        <v>1798</v>
      </c>
      <c r="FT8" s="120">
        <v>2.0431328036322416E-2</v>
      </c>
      <c r="FU8" s="4">
        <v>45463365</v>
      </c>
      <c r="FV8" s="4">
        <v>76015272</v>
      </c>
      <c r="FW8" s="120">
        <v>-0.22108639016082188</v>
      </c>
      <c r="FX8" s="4">
        <v>1125</v>
      </c>
      <c r="FY8" s="4">
        <v>1981</v>
      </c>
      <c r="FZ8" s="120">
        <v>6.7924528301886777E-2</v>
      </c>
      <c r="GA8" s="4">
        <v>40411.879999999997</v>
      </c>
      <c r="GB8" s="120">
        <v>-0.18600269863100005</v>
      </c>
    </row>
    <row r="9" spans="1:184" x14ac:dyDescent="0.3">
      <c r="A9" s="9">
        <v>45447</v>
      </c>
      <c r="B9" s="73">
        <v>330</v>
      </c>
      <c r="C9" s="4">
        <v>1009</v>
      </c>
      <c r="D9" s="120">
        <v>0.74567474048442905</v>
      </c>
      <c r="E9" s="4">
        <v>13539672</v>
      </c>
      <c r="F9" s="4">
        <v>43505473</v>
      </c>
      <c r="G9" s="120">
        <v>0.50993153131040914</v>
      </c>
      <c r="H9" s="4">
        <v>342</v>
      </c>
      <c r="I9" s="4">
        <v>1068</v>
      </c>
      <c r="J9" s="120">
        <v>0.78297161936560933</v>
      </c>
      <c r="K9" s="4">
        <v>39589.684210526313</v>
      </c>
      <c r="L9" s="120">
        <v>-9.2649993543157061E-2</v>
      </c>
      <c r="M9" s="4">
        <v>13382</v>
      </c>
      <c r="N9" s="33">
        <v>2.4659991032730533E-2</v>
      </c>
      <c r="O9" s="4">
        <v>109</v>
      </c>
      <c r="P9" s="3">
        <v>307</v>
      </c>
      <c r="Q9" s="120">
        <v>0.35242290748898686</v>
      </c>
      <c r="R9" s="60">
        <v>4562924</v>
      </c>
      <c r="S9" s="119">
        <v>13465738</v>
      </c>
      <c r="T9" s="120">
        <v>0.17002661241076056</v>
      </c>
      <c r="U9" s="4">
        <v>133</v>
      </c>
      <c r="V9" s="3">
        <v>345</v>
      </c>
      <c r="W9" s="120">
        <v>0.37999999999999989</v>
      </c>
      <c r="X9" s="10">
        <v>34307.699248120298</v>
      </c>
      <c r="Y9" s="122">
        <v>-0.21227081196016218</v>
      </c>
      <c r="Z9" s="60">
        <v>2433</v>
      </c>
      <c r="AA9" s="33">
        <v>4.4800657624332101E-2</v>
      </c>
      <c r="AB9" s="4">
        <v>125</v>
      </c>
      <c r="AC9" s="3">
        <v>354</v>
      </c>
      <c r="AD9" s="120">
        <v>0.16447368421052633</v>
      </c>
      <c r="AE9" s="60">
        <v>3603572</v>
      </c>
      <c r="AF9" s="10">
        <v>11115326</v>
      </c>
      <c r="AG9" s="120">
        <v>-0.26280235657565654</v>
      </c>
      <c r="AH9" s="4">
        <v>145</v>
      </c>
      <c r="AI9" s="3">
        <v>408</v>
      </c>
      <c r="AJ9" s="120">
        <v>0.28301886792452824</v>
      </c>
      <c r="AK9" s="10">
        <v>24852.220689655172</v>
      </c>
      <c r="AL9" s="122">
        <v>-0.2081654295813562</v>
      </c>
      <c r="AM9" s="60">
        <v>2702</v>
      </c>
      <c r="AN9" s="34">
        <v>4.6262028127313101E-2</v>
      </c>
      <c r="AO9" s="4">
        <v>100</v>
      </c>
      <c r="AP9" s="3">
        <v>255</v>
      </c>
      <c r="AQ9" s="120">
        <v>-0.21779141104294475</v>
      </c>
      <c r="AR9" s="60">
        <v>5314610</v>
      </c>
      <c r="AS9" s="119">
        <v>12196663</v>
      </c>
      <c r="AT9" s="120">
        <v>-0.29009713138816007</v>
      </c>
      <c r="AU9" s="4">
        <v>109</v>
      </c>
      <c r="AV9" s="3">
        <v>279</v>
      </c>
      <c r="AW9" s="120">
        <v>-0.1865889212827988</v>
      </c>
      <c r="AX9" s="10">
        <v>48757.889908256882</v>
      </c>
      <c r="AY9" s="122">
        <v>4.1627638364161612E-2</v>
      </c>
      <c r="AZ9" s="60">
        <v>2222</v>
      </c>
      <c r="BA9" s="34">
        <v>4.5004500450045004E-2</v>
      </c>
      <c r="BB9" s="4">
        <v>5</v>
      </c>
      <c r="BC9" s="3">
        <v>10</v>
      </c>
      <c r="BD9" s="120">
        <v>-0.6875</v>
      </c>
      <c r="BE9" s="60">
        <v>447818</v>
      </c>
      <c r="BF9" s="119">
        <v>1102264</v>
      </c>
      <c r="BG9" s="120">
        <v>-0.66587935738102455</v>
      </c>
      <c r="BH9" s="4">
        <v>5</v>
      </c>
      <c r="BI9" s="3">
        <v>10</v>
      </c>
      <c r="BJ9" s="120">
        <v>-0.6875</v>
      </c>
      <c r="BK9" s="10">
        <v>89563.6</v>
      </c>
      <c r="BL9" s="122">
        <v>-2.2978073524599019E-2</v>
      </c>
      <c r="BM9" s="60">
        <v>82</v>
      </c>
      <c r="BN9" s="34">
        <v>6.097560975609756E-2</v>
      </c>
      <c r="BO9" s="4">
        <v>75</v>
      </c>
      <c r="BP9" s="3">
        <v>229</v>
      </c>
      <c r="BQ9" s="120">
        <v>0.11165048543689315</v>
      </c>
      <c r="BR9" s="60">
        <v>3739311</v>
      </c>
      <c r="BS9" s="119">
        <v>9392026</v>
      </c>
      <c r="BT9" s="120">
        <v>-0.15121483396183211</v>
      </c>
      <c r="BU9" s="4">
        <v>79</v>
      </c>
      <c r="BV9" s="3">
        <v>258</v>
      </c>
      <c r="BW9" s="120">
        <v>0.15695067264573992</v>
      </c>
      <c r="BX9" s="10">
        <v>47333.050632911392</v>
      </c>
      <c r="BY9" s="122">
        <v>0.20559806080967502</v>
      </c>
      <c r="BZ9" s="60">
        <v>2730</v>
      </c>
      <c r="CA9" s="34">
        <v>2.7472527472527472E-2</v>
      </c>
      <c r="CB9" s="4">
        <v>65</v>
      </c>
      <c r="CC9" s="3">
        <v>163</v>
      </c>
      <c r="CD9" s="120">
        <v>0.13986013986013979</v>
      </c>
      <c r="CE9" s="60">
        <v>5940581</v>
      </c>
      <c r="CF9" s="119">
        <v>11898073</v>
      </c>
      <c r="CG9" s="120">
        <v>-0.22339171827868687</v>
      </c>
      <c r="CH9" s="4">
        <v>75</v>
      </c>
      <c r="CI9" s="3">
        <v>178</v>
      </c>
      <c r="CJ9" s="120">
        <v>0.24475524475524479</v>
      </c>
      <c r="CK9" s="10">
        <v>79207.746666666673</v>
      </c>
      <c r="CL9" s="122">
        <v>-0.19485064601809643</v>
      </c>
      <c r="CM9" s="60">
        <v>1755</v>
      </c>
      <c r="CN9" s="33">
        <v>3.7037037037037035E-2</v>
      </c>
      <c r="CO9" s="4">
        <v>66</v>
      </c>
      <c r="CP9" s="3">
        <v>191</v>
      </c>
      <c r="CQ9" s="120">
        <v>-0.16228070175438591</v>
      </c>
      <c r="CR9" s="60">
        <v>2701426</v>
      </c>
      <c r="CS9" s="119">
        <v>7512905</v>
      </c>
      <c r="CT9" s="120">
        <v>-0.20419166332295124</v>
      </c>
      <c r="CU9" s="4">
        <v>79</v>
      </c>
      <c r="CV9" s="3">
        <v>212</v>
      </c>
      <c r="CW9" s="120">
        <v>-0.14516129032258063</v>
      </c>
      <c r="CX9" s="10">
        <v>34195.265822784808</v>
      </c>
      <c r="CY9" s="122">
        <v>-3.8505267597160886E-2</v>
      </c>
      <c r="CZ9" s="60">
        <v>1664</v>
      </c>
      <c r="DA9" s="33">
        <v>3.9663461538461536E-2</v>
      </c>
      <c r="DB9" s="4">
        <v>45</v>
      </c>
      <c r="DC9" s="3">
        <v>136</v>
      </c>
      <c r="DD9" s="120">
        <v>7</v>
      </c>
      <c r="DE9" s="60">
        <v>2353089</v>
      </c>
      <c r="DF9" s="119">
        <v>5963882</v>
      </c>
      <c r="DG9" s="120">
        <v>11.88652117545376</v>
      </c>
      <c r="DH9" s="4">
        <v>51</v>
      </c>
      <c r="DI9" s="3">
        <v>150</v>
      </c>
      <c r="DJ9" s="120">
        <v>6.5</v>
      </c>
      <c r="DK9" s="10">
        <v>46139</v>
      </c>
      <c r="DL9" s="122">
        <v>2.5518860662047729</v>
      </c>
      <c r="DM9" s="60">
        <v>1576</v>
      </c>
      <c r="DN9" s="33">
        <v>2.8553299492385786E-2</v>
      </c>
      <c r="DO9" s="4">
        <v>47</v>
      </c>
      <c r="DP9" s="3">
        <v>110</v>
      </c>
      <c r="DQ9" s="120">
        <v>0.50684931506849318</v>
      </c>
      <c r="DR9" s="60">
        <v>1673684</v>
      </c>
      <c r="DS9" s="119">
        <v>3694577</v>
      </c>
      <c r="DT9" s="120">
        <v>-6.2841233898009996E-3</v>
      </c>
      <c r="DU9" s="4">
        <v>56</v>
      </c>
      <c r="DV9" s="3">
        <v>146</v>
      </c>
      <c r="DW9" s="120">
        <v>0.87179487179487181</v>
      </c>
      <c r="DX9" s="10">
        <v>29887.214285714286</v>
      </c>
      <c r="DY9" s="122">
        <v>9.505722328990962E-2</v>
      </c>
      <c r="DZ9" s="60">
        <v>2650</v>
      </c>
      <c r="EA9" s="34">
        <v>1.7735849056603775E-2</v>
      </c>
      <c r="EB9" s="3">
        <v>1</v>
      </c>
      <c r="EC9" s="3">
        <v>2</v>
      </c>
      <c r="ED9" s="120">
        <v>-0.83333333333333337</v>
      </c>
      <c r="EE9" s="10">
        <v>45484</v>
      </c>
      <c r="EF9" s="119">
        <v>90516</v>
      </c>
      <c r="EG9" s="120">
        <v>-0.7992730756351718</v>
      </c>
      <c r="EH9" s="3">
        <v>2</v>
      </c>
      <c r="EI9" s="3">
        <v>3</v>
      </c>
      <c r="EJ9" s="120">
        <v>-0.7857142857142857</v>
      </c>
      <c r="EK9" s="10">
        <v>22742</v>
      </c>
      <c r="EL9" s="122">
        <v>-0.3744779752545373</v>
      </c>
      <c r="EM9" s="10">
        <v>32</v>
      </c>
      <c r="EN9" s="33">
        <v>3.125E-2</v>
      </c>
      <c r="EO9" s="4">
        <v>0</v>
      </c>
      <c r="EP9" s="4">
        <f t="shared" si="4"/>
        <v>0</v>
      </c>
      <c r="EQ9" s="15"/>
      <c r="ER9" s="65">
        <v>0</v>
      </c>
      <c r="ES9" s="4">
        <f t="shared" si="5"/>
        <v>0</v>
      </c>
      <c r="ET9" s="15">
        <v>0</v>
      </c>
      <c r="EU9" s="4">
        <v>0</v>
      </c>
      <c r="EV9" s="4">
        <f t="shared" si="6"/>
        <v>0</v>
      </c>
      <c r="EW9" s="15">
        <v>0</v>
      </c>
      <c r="EX9" s="60" t="e">
        <f t="shared" si="0"/>
        <v>#DIV/0!</v>
      </c>
      <c r="EY9" s="15">
        <v>0</v>
      </c>
      <c r="EZ9" s="65">
        <v>0</v>
      </c>
      <c r="FA9" s="68" t="e">
        <f t="shared" si="1"/>
        <v>#DIV/0!</v>
      </c>
      <c r="FB9" s="4">
        <v>0</v>
      </c>
      <c r="FC9" s="4">
        <f t="shared" si="7"/>
        <v>0</v>
      </c>
      <c r="FD9" s="15">
        <v>0</v>
      </c>
      <c r="FE9" s="65">
        <v>0</v>
      </c>
      <c r="FF9" s="4">
        <f t="shared" si="8"/>
        <v>0</v>
      </c>
      <c r="FG9" s="15">
        <v>0</v>
      </c>
      <c r="FH9" s="4">
        <v>0</v>
      </c>
      <c r="FI9" s="4">
        <f t="shared" si="9"/>
        <v>0</v>
      </c>
      <c r="FJ9" s="15">
        <v>0</v>
      </c>
      <c r="FK9" s="60" t="e">
        <f t="shared" si="2"/>
        <v>#DIV/0!</v>
      </c>
      <c r="FL9" s="15">
        <v>0</v>
      </c>
      <c r="FM9" s="65">
        <v>0</v>
      </c>
      <c r="FN9" s="68" t="e">
        <f t="shared" si="3"/>
        <v>#DIV/0!</v>
      </c>
      <c r="FP9" s="169">
        <v>4</v>
      </c>
      <c r="FQ9" s="9">
        <v>45447</v>
      </c>
      <c r="FR9" s="4">
        <v>968</v>
      </c>
      <c r="FS9" s="4">
        <v>2766</v>
      </c>
      <c r="FT9" s="120">
        <v>0.28890959925442683</v>
      </c>
      <c r="FU9" s="4">
        <v>43922171</v>
      </c>
      <c r="FV9" s="4">
        <v>119937443</v>
      </c>
      <c r="FW9" s="120">
        <v>3.0944430128331701E-2</v>
      </c>
      <c r="FX9" s="4">
        <v>1076</v>
      </c>
      <c r="FY9" s="4">
        <v>3057</v>
      </c>
      <c r="FZ9" s="120">
        <v>0.34788359788359791</v>
      </c>
      <c r="GA9" s="4">
        <v>40819.861524163571</v>
      </c>
      <c r="GB9" s="120">
        <v>-0.10068477330579428</v>
      </c>
    </row>
    <row r="10" spans="1:184" x14ac:dyDescent="0.3">
      <c r="A10" s="9">
        <v>45448</v>
      </c>
      <c r="B10" s="73">
        <v>339</v>
      </c>
      <c r="C10" s="4">
        <v>1348</v>
      </c>
      <c r="D10" s="120">
        <v>0.70632911392405062</v>
      </c>
      <c r="E10" s="4">
        <v>14607036</v>
      </c>
      <c r="F10" s="4">
        <v>58112509</v>
      </c>
      <c r="G10" s="120">
        <v>0.42488015806537338</v>
      </c>
      <c r="H10" s="4">
        <v>349</v>
      </c>
      <c r="I10" s="4">
        <v>1417</v>
      </c>
      <c r="J10" s="120">
        <v>0.73439412484700117</v>
      </c>
      <c r="K10" s="4">
        <v>41853.971346704871</v>
      </c>
      <c r="L10" s="120">
        <v>-0.23782745061241151</v>
      </c>
      <c r="M10" s="4">
        <v>14758</v>
      </c>
      <c r="N10" s="33">
        <v>2.2970592221168179E-2</v>
      </c>
      <c r="O10" s="3">
        <v>111</v>
      </c>
      <c r="P10" s="3">
        <v>418</v>
      </c>
      <c r="Q10" s="120">
        <v>0.25525525525525516</v>
      </c>
      <c r="R10" s="10">
        <v>5728000</v>
      </c>
      <c r="S10" s="119">
        <v>19193738</v>
      </c>
      <c r="T10" s="120">
        <v>0.18872392578307662</v>
      </c>
      <c r="U10" s="3">
        <v>126</v>
      </c>
      <c r="V10" s="3">
        <v>471</v>
      </c>
      <c r="W10" s="120">
        <v>0.30110497237569067</v>
      </c>
      <c r="X10" s="10">
        <v>45460.317460317463</v>
      </c>
      <c r="Y10" s="122">
        <v>9.7888247032522413E-2</v>
      </c>
      <c r="Z10" s="10">
        <v>2461</v>
      </c>
      <c r="AA10" s="33">
        <v>4.5103616416091022E-2</v>
      </c>
      <c r="AB10" s="3">
        <v>89</v>
      </c>
      <c r="AC10" s="3">
        <v>443</v>
      </c>
      <c r="AD10" s="120">
        <v>3.9906103286384997E-2</v>
      </c>
      <c r="AE10" s="10">
        <v>3049311</v>
      </c>
      <c r="AF10" s="10">
        <v>14164637</v>
      </c>
      <c r="AG10" s="120">
        <v>-0.29559647748434426</v>
      </c>
      <c r="AH10" s="3">
        <v>117</v>
      </c>
      <c r="AI10" s="3">
        <v>525</v>
      </c>
      <c r="AJ10" s="120">
        <v>0.16150442477876115</v>
      </c>
      <c r="AK10" s="10">
        <v>26062.48717948718</v>
      </c>
      <c r="AL10" s="122">
        <v>-0.30581361059167456</v>
      </c>
      <c r="AM10" s="10">
        <v>2607</v>
      </c>
      <c r="AN10" s="34">
        <v>3.4138856923667048E-2</v>
      </c>
      <c r="AO10" s="3">
        <v>71</v>
      </c>
      <c r="AP10" s="3">
        <v>326</v>
      </c>
      <c r="AQ10" s="120">
        <v>-0.26741573033707866</v>
      </c>
      <c r="AR10" s="10">
        <v>3446008</v>
      </c>
      <c r="AS10" s="119">
        <v>15642671</v>
      </c>
      <c r="AT10" s="120">
        <v>-0.37807862129419623</v>
      </c>
      <c r="AU10" s="3">
        <v>73</v>
      </c>
      <c r="AV10" s="3">
        <v>352</v>
      </c>
      <c r="AW10" s="120">
        <v>-0.2573839662447257</v>
      </c>
      <c r="AX10" s="10">
        <v>47205.589041095889</v>
      </c>
      <c r="AY10" s="122">
        <v>-0.22423696905362001</v>
      </c>
      <c r="AZ10" s="10">
        <v>2080</v>
      </c>
      <c r="BA10" s="34">
        <v>3.4134615384615381E-2</v>
      </c>
      <c r="BB10" s="3">
        <v>5</v>
      </c>
      <c r="BC10" s="3">
        <v>15</v>
      </c>
      <c r="BD10" s="120">
        <v>-0.68085106382978722</v>
      </c>
      <c r="BE10" s="10">
        <v>456820</v>
      </c>
      <c r="BF10" s="119">
        <v>1559084</v>
      </c>
      <c r="BG10" s="120">
        <v>-0.67339792402040366</v>
      </c>
      <c r="BH10" s="3">
        <v>5</v>
      </c>
      <c r="BI10" s="3">
        <v>15</v>
      </c>
      <c r="BJ10" s="120">
        <v>-0.68085106382978722</v>
      </c>
      <c r="BK10" s="10">
        <v>91364</v>
      </c>
      <c r="BL10" s="122">
        <v>-7.0654053504221381E-2</v>
      </c>
      <c r="BM10" s="10">
        <v>78</v>
      </c>
      <c r="BN10" s="34">
        <v>6.4102564102564097E-2</v>
      </c>
      <c r="BO10" s="3">
        <v>89</v>
      </c>
      <c r="BP10" s="3">
        <v>318</v>
      </c>
      <c r="BQ10" s="120">
        <v>8.9041095890410871E-2</v>
      </c>
      <c r="BR10" s="10">
        <v>4380596</v>
      </c>
      <c r="BS10" s="119">
        <v>13772622</v>
      </c>
      <c r="BT10" s="120">
        <v>-0.12431556863159254</v>
      </c>
      <c r="BU10" s="3">
        <v>97</v>
      </c>
      <c r="BV10" s="3">
        <v>355</v>
      </c>
      <c r="BW10" s="120">
        <v>0.11987381703470024</v>
      </c>
      <c r="BX10" s="10">
        <v>45160.783505154643</v>
      </c>
      <c r="BY10" s="122">
        <v>-8.9535482611657891E-2</v>
      </c>
      <c r="BZ10" s="10">
        <v>2677</v>
      </c>
      <c r="CA10" s="34">
        <v>3.3246171087037729E-2</v>
      </c>
      <c r="CB10" s="3">
        <v>62</v>
      </c>
      <c r="CC10" s="3">
        <v>225</v>
      </c>
      <c r="CD10" s="120">
        <v>0.16580310880829008</v>
      </c>
      <c r="CE10" s="10">
        <v>4617875</v>
      </c>
      <c r="CF10" s="119">
        <v>16515948</v>
      </c>
      <c r="CG10" s="120">
        <v>-0.19942584944573061</v>
      </c>
      <c r="CH10" s="3">
        <v>66</v>
      </c>
      <c r="CI10" s="3">
        <v>244</v>
      </c>
      <c r="CJ10" s="120">
        <v>0.26424870466321249</v>
      </c>
      <c r="CK10" s="10">
        <v>69967.803030303025</v>
      </c>
      <c r="CL10" s="122">
        <v>-0.3411161070453631</v>
      </c>
      <c r="CM10" s="10">
        <v>1626</v>
      </c>
      <c r="CN10" s="33">
        <v>3.8130381303813035E-2</v>
      </c>
      <c r="CO10" s="3">
        <v>65</v>
      </c>
      <c r="CP10" s="3">
        <v>256</v>
      </c>
      <c r="CQ10" s="120">
        <v>-0.1322033898305085</v>
      </c>
      <c r="CR10" s="10">
        <v>2784307</v>
      </c>
      <c r="CS10" s="119">
        <v>10297212</v>
      </c>
      <c r="CT10" s="120">
        <v>-0.17973364874077324</v>
      </c>
      <c r="CU10" s="3">
        <v>69</v>
      </c>
      <c r="CV10" s="3">
        <v>281</v>
      </c>
      <c r="CW10" s="120">
        <v>-0.12187499999999996</v>
      </c>
      <c r="CX10" s="10">
        <v>40352.27536231884</v>
      </c>
      <c r="CY10" s="122">
        <v>-6.667032046400545E-2</v>
      </c>
      <c r="CZ10" s="10">
        <v>1549</v>
      </c>
      <c r="DA10" s="33">
        <v>4.1962556488056808E-2</v>
      </c>
      <c r="DB10" s="3">
        <v>60</v>
      </c>
      <c r="DC10" s="3">
        <v>196</v>
      </c>
      <c r="DD10" s="120">
        <v>7.9090909090909083</v>
      </c>
      <c r="DE10" s="10">
        <v>3149347</v>
      </c>
      <c r="DF10" s="119">
        <v>9113229</v>
      </c>
      <c r="DG10" s="120">
        <v>10.524791653493519</v>
      </c>
      <c r="DH10" s="3">
        <v>64</v>
      </c>
      <c r="DI10" s="3">
        <v>214</v>
      </c>
      <c r="DJ10" s="120">
        <v>7.5600000000000005</v>
      </c>
      <c r="DK10" s="10">
        <v>49208.546875</v>
      </c>
      <c r="DL10" s="122">
        <v>-0.24975534570818725</v>
      </c>
      <c r="DM10" s="10">
        <v>1613</v>
      </c>
      <c r="DN10" s="33">
        <v>3.7197768133911964E-2</v>
      </c>
      <c r="DO10" s="3">
        <v>67</v>
      </c>
      <c r="DP10" s="3">
        <v>177</v>
      </c>
      <c r="DQ10" s="120">
        <v>1.1325301204819276</v>
      </c>
      <c r="DR10" s="10">
        <v>1797652</v>
      </c>
      <c r="DS10" s="119">
        <v>5492229</v>
      </c>
      <c r="DT10" s="120">
        <v>0.19090840492146444</v>
      </c>
      <c r="DU10" s="3">
        <v>82</v>
      </c>
      <c r="DV10" s="3">
        <v>228</v>
      </c>
      <c r="DW10" s="120">
        <v>1.5909090909090908</v>
      </c>
      <c r="DX10" s="10">
        <v>21922.585365853658</v>
      </c>
      <c r="DY10" s="122">
        <v>-0.75474169396387047</v>
      </c>
      <c r="DZ10" s="10">
        <v>2775</v>
      </c>
      <c r="EA10" s="34">
        <v>2.4144144144144144E-2</v>
      </c>
      <c r="EB10" s="3">
        <v>2</v>
      </c>
      <c r="EC10" s="3">
        <v>4</v>
      </c>
      <c r="ED10" s="120">
        <v>-0.69230769230769229</v>
      </c>
      <c r="EE10" s="10">
        <v>323661</v>
      </c>
      <c r="EF10" s="119">
        <v>414177</v>
      </c>
      <c r="EG10" s="120">
        <v>-0.12177139767390088</v>
      </c>
      <c r="EH10" s="3">
        <v>2</v>
      </c>
      <c r="EI10" s="3">
        <v>5</v>
      </c>
      <c r="EJ10" s="120">
        <v>-0.66666666666666674</v>
      </c>
      <c r="EK10" s="10">
        <v>161830.5</v>
      </c>
      <c r="EL10" s="122">
        <v>6.831518583042973</v>
      </c>
      <c r="EM10" s="10">
        <v>30</v>
      </c>
      <c r="EN10" s="33">
        <v>6.6666666666666666E-2</v>
      </c>
      <c r="EO10" s="4">
        <v>0</v>
      </c>
      <c r="EP10" s="4">
        <f t="shared" si="4"/>
        <v>0</v>
      </c>
      <c r="EQ10" s="15"/>
      <c r="ER10" s="65">
        <v>0</v>
      </c>
      <c r="ES10" s="4">
        <f t="shared" si="5"/>
        <v>0</v>
      </c>
      <c r="ET10" s="15">
        <v>0</v>
      </c>
      <c r="EU10" s="4">
        <v>0</v>
      </c>
      <c r="EV10" s="4">
        <f t="shared" si="6"/>
        <v>0</v>
      </c>
      <c r="EW10" s="15">
        <v>0</v>
      </c>
      <c r="EX10" s="60" t="e">
        <f t="shared" si="0"/>
        <v>#DIV/0!</v>
      </c>
      <c r="EY10" s="15">
        <v>0</v>
      </c>
      <c r="EZ10" s="65">
        <v>0</v>
      </c>
      <c r="FA10" s="68" t="e">
        <f t="shared" si="1"/>
        <v>#DIV/0!</v>
      </c>
      <c r="FB10" s="4">
        <v>0</v>
      </c>
      <c r="FC10" s="4">
        <f t="shared" si="7"/>
        <v>0</v>
      </c>
      <c r="FD10" s="15">
        <v>0</v>
      </c>
      <c r="FE10" s="65">
        <v>0</v>
      </c>
      <c r="FF10" s="4">
        <f t="shared" si="8"/>
        <v>0</v>
      </c>
      <c r="FG10" s="15">
        <v>0</v>
      </c>
      <c r="FH10" s="4">
        <v>0</v>
      </c>
      <c r="FI10" s="4">
        <f t="shared" si="9"/>
        <v>0</v>
      </c>
      <c r="FJ10" s="15">
        <v>0</v>
      </c>
      <c r="FK10" s="60" t="e">
        <f t="shared" si="2"/>
        <v>#DIV/0!</v>
      </c>
      <c r="FL10" s="15">
        <v>0</v>
      </c>
      <c r="FM10" s="65">
        <v>0</v>
      </c>
      <c r="FN10" s="68" t="e">
        <f t="shared" si="3"/>
        <v>#DIV/0!</v>
      </c>
      <c r="FP10" s="169">
        <v>5</v>
      </c>
      <c r="FQ10" s="9">
        <v>45448</v>
      </c>
      <c r="FR10" s="4">
        <v>960</v>
      </c>
      <c r="FS10" s="4">
        <v>3726</v>
      </c>
      <c r="FT10" s="120">
        <v>0.26777815583531805</v>
      </c>
      <c r="FU10" s="4">
        <v>44340613</v>
      </c>
      <c r="FV10" s="4">
        <v>164278056</v>
      </c>
      <c r="FW10" s="120">
        <v>1.5624530914151613E-2</v>
      </c>
      <c r="FX10" s="4">
        <v>1050</v>
      </c>
      <c r="FY10" s="4">
        <v>4107</v>
      </c>
      <c r="FZ10" s="120">
        <v>0.3205787781350482</v>
      </c>
      <c r="GA10" s="4">
        <v>42229.155238095242</v>
      </c>
      <c r="GB10" s="120">
        <v>-0.21703716742553292</v>
      </c>
    </row>
    <row r="11" spans="1:184" x14ac:dyDescent="0.3">
      <c r="A11" s="9">
        <v>45449</v>
      </c>
      <c r="B11" s="73">
        <v>255</v>
      </c>
      <c r="C11" s="4">
        <v>1603</v>
      </c>
      <c r="D11" s="120">
        <v>0.60782347041123375</v>
      </c>
      <c r="E11" s="4">
        <v>10585892</v>
      </c>
      <c r="F11" s="4">
        <v>68698401</v>
      </c>
      <c r="G11" s="120">
        <v>0.33557725254866444</v>
      </c>
      <c r="H11" s="4">
        <v>265</v>
      </c>
      <c r="I11" s="4">
        <v>1682</v>
      </c>
      <c r="J11" s="120">
        <v>0.61730769230769234</v>
      </c>
      <c r="K11" s="4">
        <v>39946.762264150944</v>
      </c>
      <c r="L11" s="120">
        <v>-0.16379922337085073</v>
      </c>
      <c r="M11" s="4">
        <v>12998</v>
      </c>
      <c r="N11" s="33">
        <v>1.9618402831204799E-2</v>
      </c>
      <c r="O11" s="3">
        <v>72</v>
      </c>
      <c r="P11" s="3">
        <v>490</v>
      </c>
      <c r="Q11" s="120">
        <v>9.6196868008948444E-2</v>
      </c>
      <c r="R11" s="10">
        <v>3551327</v>
      </c>
      <c r="S11" s="119">
        <v>22745065</v>
      </c>
      <c r="T11" s="120">
        <v>7.060458178854323E-2</v>
      </c>
      <c r="U11" s="3">
        <v>79</v>
      </c>
      <c r="V11" s="3">
        <v>550</v>
      </c>
      <c r="W11" s="120">
        <v>0.12936344969199176</v>
      </c>
      <c r="X11" s="10">
        <v>44953.506329113923</v>
      </c>
      <c r="Y11" s="122">
        <v>0.10211281050713139</v>
      </c>
      <c r="Z11" s="10">
        <v>2256</v>
      </c>
      <c r="AA11" s="33">
        <v>3.1914893617021274E-2</v>
      </c>
      <c r="AB11" s="3">
        <v>74</v>
      </c>
      <c r="AC11" s="3">
        <v>517</v>
      </c>
      <c r="AD11" s="120">
        <v>-5.7692307692307487E-3</v>
      </c>
      <c r="AE11" s="10">
        <v>1749545</v>
      </c>
      <c r="AF11" s="10">
        <v>15914182</v>
      </c>
      <c r="AG11" s="120">
        <v>-0.36793732952246616</v>
      </c>
      <c r="AH11" s="3">
        <v>88</v>
      </c>
      <c r="AI11" s="3">
        <v>613</v>
      </c>
      <c r="AJ11" s="120">
        <v>0.11657559198542811</v>
      </c>
      <c r="AK11" s="10">
        <v>19881.19318181818</v>
      </c>
      <c r="AL11" s="122">
        <v>-0.61959056528618883</v>
      </c>
      <c r="AM11" s="10">
        <v>2547</v>
      </c>
      <c r="AN11" s="34">
        <v>2.9053788771103258E-2</v>
      </c>
      <c r="AO11" s="3">
        <v>44</v>
      </c>
      <c r="AP11" s="3">
        <v>370</v>
      </c>
      <c r="AQ11" s="120">
        <v>-0.35875216637781626</v>
      </c>
      <c r="AR11" s="10">
        <v>2567031</v>
      </c>
      <c r="AS11" s="119">
        <v>18209702</v>
      </c>
      <c r="AT11" s="120">
        <v>-0.44866845196859317</v>
      </c>
      <c r="AU11" s="3">
        <v>46</v>
      </c>
      <c r="AV11" s="3">
        <v>398</v>
      </c>
      <c r="AW11" s="120">
        <v>-0.34967320261437906</v>
      </c>
      <c r="AX11" s="10">
        <v>55805.021739130432</v>
      </c>
      <c r="AY11" s="122">
        <v>-2.2259608078239679E-2</v>
      </c>
      <c r="AZ11" s="10">
        <v>2060</v>
      </c>
      <c r="BA11" s="34">
        <v>2.1359223300970873E-2</v>
      </c>
      <c r="BB11" s="3">
        <v>2</v>
      </c>
      <c r="BC11" s="3">
        <v>17</v>
      </c>
      <c r="BD11" s="120">
        <v>-0.71666666666666667</v>
      </c>
      <c r="BE11" s="10">
        <v>252180</v>
      </c>
      <c r="BF11" s="119">
        <v>1811264</v>
      </c>
      <c r="BG11" s="120">
        <v>-0.68849294524741511</v>
      </c>
      <c r="BH11" s="3">
        <v>2</v>
      </c>
      <c r="BI11" s="3">
        <v>17</v>
      </c>
      <c r="BJ11" s="120">
        <v>-0.71666666666666667</v>
      </c>
      <c r="BK11" s="10">
        <v>126090</v>
      </c>
      <c r="BL11" s="122">
        <v>0.57480761286231719</v>
      </c>
      <c r="BM11" s="10">
        <v>92</v>
      </c>
      <c r="BN11" s="34">
        <v>2.1739130434782608E-2</v>
      </c>
      <c r="BO11" s="3">
        <v>79</v>
      </c>
      <c r="BP11" s="3">
        <v>397</v>
      </c>
      <c r="BQ11" s="120">
        <v>5.8666666666666645E-2</v>
      </c>
      <c r="BR11" s="10">
        <v>2855448</v>
      </c>
      <c r="BS11" s="119">
        <v>16628070</v>
      </c>
      <c r="BT11" s="120">
        <v>-0.18235822865353235</v>
      </c>
      <c r="BU11" s="3">
        <v>88</v>
      </c>
      <c r="BV11" s="3">
        <v>443</v>
      </c>
      <c r="BW11" s="120">
        <v>0.10473815461346625</v>
      </c>
      <c r="BX11" s="10">
        <v>32448.272727272728</v>
      </c>
      <c r="BY11" s="122">
        <v>-0.40859552096705154</v>
      </c>
      <c r="BZ11" s="10">
        <v>2591</v>
      </c>
      <c r="CA11" s="34">
        <v>3.0490158240061752E-2</v>
      </c>
      <c r="CB11" s="3">
        <v>58</v>
      </c>
      <c r="CC11" s="3">
        <v>283</v>
      </c>
      <c r="CD11" s="120">
        <v>0.12749003984063756</v>
      </c>
      <c r="CE11" s="10">
        <v>3933154</v>
      </c>
      <c r="CF11" s="119">
        <v>20449102</v>
      </c>
      <c r="CG11" s="120">
        <v>-0.2128519779165452</v>
      </c>
      <c r="CH11" s="3">
        <v>62</v>
      </c>
      <c r="CI11" s="3">
        <v>306</v>
      </c>
      <c r="CJ11" s="120">
        <v>0.21912350597609564</v>
      </c>
      <c r="CK11" s="10">
        <v>63437.967741935485</v>
      </c>
      <c r="CL11" s="122">
        <v>-0.31208075370952337</v>
      </c>
      <c r="CM11" s="10">
        <v>1682</v>
      </c>
      <c r="CN11" s="33">
        <v>3.4482758620689655E-2</v>
      </c>
      <c r="CO11" s="3">
        <v>45</v>
      </c>
      <c r="CP11" s="3">
        <v>301</v>
      </c>
      <c r="CQ11" s="120">
        <v>-0.14488636363636365</v>
      </c>
      <c r="CR11" s="10">
        <v>1571320</v>
      </c>
      <c r="CS11" s="119">
        <v>11868532</v>
      </c>
      <c r="CT11" s="120">
        <v>-0.19539183840656216</v>
      </c>
      <c r="CU11" s="3">
        <v>47</v>
      </c>
      <c r="CV11" s="3">
        <v>328</v>
      </c>
      <c r="CW11" s="120">
        <v>-0.1413612565445026</v>
      </c>
      <c r="CX11" s="10">
        <v>33432.340425531918</v>
      </c>
      <c r="CY11" s="122">
        <v>-5.6615189157573798E-2</v>
      </c>
      <c r="CZ11" s="10">
        <v>1500</v>
      </c>
      <c r="DA11" s="33">
        <v>0.03</v>
      </c>
      <c r="DB11" s="3">
        <v>45</v>
      </c>
      <c r="DC11" s="3">
        <v>241</v>
      </c>
      <c r="DD11" s="120">
        <v>8.64</v>
      </c>
      <c r="DE11" s="10">
        <v>1594411</v>
      </c>
      <c r="DF11" s="119">
        <v>10707640</v>
      </c>
      <c r="DG11" s="120">
        <v>10.382387958159708</v>
      </c>
      <c r="DH11" s="3">
        <v>47</v>
      </c>
      <c r="DI11" s="3">
        <v>261</v>
      </c>
      <c r="DJ11" s="120">
        <v>8.3214285714285712</v>
      </c>
      <c r="DK11" s="10">
        <v>33923.638297872341</v>
      </c>
      <c r="DL11" s="122">
        <v>-0.32139151234502217</v>
      </c>
      <c r="DM11" s="10">
        <v>1561</v>
      </c>
      <c r="DN11" s="33">
        <v>2.8827674567584883E-2</v>
      </c>
      <c r="DO11" s="3">
        <v>30</v>
      </c>
      <c r="DP11" s="3">
        <v>207</v>
      </c>
      <c r="DQ11" s="120">
        <v>1.0699999999999998</v>
      </c>
      <c r="DR11" s="10">
        <v>627534</v>
      </c>
      <c r="DS11" s="119">
        <v>6119763</v>
      </c>
      <c r="DT11" s="120">
        <v>0.20459926725246835</v>
      </c>
      <c r="DU11" s="3">
        <v>41</v>
      </c>
      <c r="DV11" s="3">
        <v>269</v>
      </c>
      <c r="DW11" s="120">
        <v>1.5619047619047617</v>
      </c>
      <c r="DX11" s="10">
        <v>15305.707317073171</v>
      </c>
      <c r="DY11" s="122">
        <v>-0.44465592735144821</v>
      </c>
      <c r="DZ11" s="10">
        <v>2476</v>
      </c>
      <c r="EA11" s="34">
        <v>1.2116316639741519E-2</v>
      </c>
      <c r="EB11" s="3">
        <v>1</v>
      </c>
      <c r="EC11" s="3">
        <v>5</v>
      </c>
      <c r="ED11" s="120">
        <v>-0.64285714285714279</v>
      </c>
      <c r="EE11" s="10">
        <v>23228</v>
      </c>
      <c r="EF11" s="119">
        <v>437405</v>
      </c>
      <c r="EG11" s="120">
        <v>-0.11521672290053486</v>
      </c>
      <c r="EH11" s="3">
        <v>1</v>
      </c>
      <c r="EI11" s="3">
        <v>6</v>
      </c>
      <c r="EJ11" s="120">
        <v>-0.625</v>
      </c>
      <c r="EK11" s="10">
        <v>23228</v>
      </c>
      <c r="EL11" s="122">
        <v>2.0607232303704093E-2</v>
      </c>
      <c r="EM11" s="10">
        <v>39</v>
      </c>
      <c r="EN11" s="33">
        <v>2.564102564102564E-2</v>
      </c>
      <c r="EO11" s="4">
        <v>0</v>
      </c>
      <c r="EP11" s="4">
        <f t="shared" si="4"/>
        <v>0</v>
      </c>
      <c r="EQ11" s="15"/>
      <c r="ER11" s="65">
        <v>0</v>
      </c>
      <c r="ES11" s="4">
        <f t="shared" si="5"/>
        <v>0</v>
      </c>
      <c r="ET11" s="15">
        <v>0</v>
      </c>
      <c r="EU11" s="4">
        <v>0</v>
      </c>
      <c r="EV11" s="4">
        <f t="shared" si="6"/>
        <v>0</v>
      </c>
      <c r="EW11" s="15">
        <v>0</v>
      </c>
      <c r="EX11" s="60" t="e">
        <f t="shared" si="0"/>
        <v>#DIV/0!</v>
      </c>
      <c r="EY11" s="15">
        <v>0</v>
      </c>
      <c r="EZ11" s="65">
        <v>0</v>
      </c>
      <c r="FA11" s="68" t="e">
        <f t="shared" si="1"/>
        <v>#DIV/0!</v>
      </c>
      <c r="FB11" s="4">
        <v>0</v>
      </c>
      <c r="FC11" s="4">
        <f t="shared" si="7"/>
        <v>0</v>
      </c>
      <c r="FD11" s="15">
        <v>0</v>
      </c>
      <c r="FE11" s="65">
        <v>0</v>
      </c>
      <c r="FF11" s="4">
        <f t="shared" si="8"/>
        <v>0</v>
      </c>
      <c r="FG11" s="15">
        <v>0</v>
      </c>
      <c r="FH11" s="4">
        <v>0</v>
      </c>
      <c r="FI11" s="4">
        <f t="shared" si="9"/>
        <v>0</v>
      </c>
      <c r="FJ11" s="15">
        <v>0</v>
      </c>
      <c r="FK11" s="60" t="e">
        <f t="shared" si="2"/>
        <v>#DIV/0!</v>
      </c>
      <c r="FL11" s="15">
        <v>0</v>
      </c>
      <c r="FM11" s="65">
        <v>0</v>
      </c>
      <c r="FN11" s="68" t="e">
        <f t="shared" si="3"/>
        <v>#DIV/0!</v>
      </c>
      <c r="FP11" s="169">
        <v>6</v>
      </c>
      <c r="FQ11" s="9">
        <v>45449</v>
      </c>
      <c r="FR11" s="4">
        <v>705</v>
      </c>
      <c r="FS11" s="4">
        <v>4431</v>
      </c>
      <c r="FT11" s="120">
        <v>0.19176976869284568</v>
      </c>
      <c r="FU11" s="4">
        <v>29311070</v>
      </c>
      <c r="FV11" s="4">
        <v>193589126</v>
      </c>
      <c r="FW11" s="120">
        <v>-5.2357779879884214E-2</v>
      </c>
      <c r="FX11" s="4">
        <v>766</v>
      </c>
      <c r="FY11" s="4">
        <v>4873</v>
      </c>
      <c r="FZ11" s="120">
        <v>0.23963368099720173</v>
      </c>
      <c r="GA11" s="4">
        <v>38265.104438642295</v>
      </c>
      <c r="GB11" s="120">
        <v>-0.26140363073134565</v>
      </c>
    </row>
    <row r="12" spans="1:184" x14ac:dyDescent="0.3">
      <c r="A12" s="9">
        <v>45450</v>
      </c>
      <c r="B12" s="73">
        <v>240</v>
      </c>
      <c r="C12" s="4">
        <v>1843</v>
      </c>
      <c r="D12" s="120">
        <v>0.54484492875104773</v>
      </c>
      <c r="E12" s="4">
        <v>9968329</v>
      </c>
      <c r="F12" s="4">
        <v>78666730</v>
      </c>
      <c r="G12" s="120">
        <v>0.27803855248928544</v>
      </c>
      <c r="H12" s="4">
        <v>251</v>
      </c>
      <c r="I12" s="4">
        <v>1933</v>
      </c>
      <c r="J12" s="120">
        <v>0.55261044176706831</v>
      </c>
      <c r="K12" s="4">
        <v>39714.458167330675</v>
      </c>
      <c r="L12" s="120">
        <v>-0.19514724236216519</v>
      </c>
      <c r="M12" s="4">
        <v>11272</v>
      </c>
      <c r="N12" s="33">
        <v>2.1291696238466998E-2</v>
      </c>
      <c r="O12" s="3">
        <v>53</v>
      </c>
      <c r="P12" s="3">
        <v>543</v>
      </c>
      <c r="Q12" s="120">
        <v>5.5555555555555358E-3</v>
      </c>
      <c r="R12" s="10">
        <v>2677907</v>
      </c>
      <c r="S12" s="119">
        <v>25422972</v>
      </c>
      <c r="T12" s="120">
        <v>1.5679913014907898E-2</v>
      </c>
      <c r="U12" s="3">
        <v>58</v>
      </c>
      <c r="V12" s="3">
        <v>608</v>
      </c>
      <c r="W12" s="120">
        <v>3.4013605442176909E-2</v>
      </c>
      <c r="X12" s="10">
        <v>46170.810344827587</v>
      </c>
      <c r="Y12" s="122">
        <v>0.23189488243808132</v>
      </c>
      <c r="Z12" s="10">
        <v>2097</v>
      </c>
      <c r="AA12" s="33">
        <v>2.5274201239866477E-2</v>
      </c>
      <c r="AB12" s="3">
        <v>72</v>
      </c>
      <c r="AC12" s="3">
        <v>589</v>
      </c>
      <c r="AD12" s="120">
        <v>-5.0000000000000044E-2</v>
      </c>
      <c r="AE12" s="10">
        <v>2054232</v>
      </c>
      <c r="AF12" s="10">
        <v>17968414</v>
      </c>
      <c r="AG12" s="120">
        <v>-0.38958894001952671</v>
      </c>
      <c r="AH12" s="3">
        <v>77</v>
      </c>
      <c r="AI12" s="3">
        <v>690</v>
      </c>
      <c r="AJ12" s="120">
        <v>5.666156202143946E-2</v>
      </c>
      <c r="AK12" s="10">
        <v>26678.337662337661</v>
      </c>
      <c r="AL12" s="122">
        <v>-0.34845452447542802</v>
      </c>
      <c r="AM12" s="10">
        <v>2343</v>
      </c>
      <c r="AN12" s="34">
        <v>3.0729833546734954E-2</v>
      </c>
      <c r="AO12" s="3">
        <v>64</v>
      </c>
      <c r="AP12" s="3">
        <v>434</v>
      </c>
      <c r="AQ12" s="120">
        <v>-0.3938547486033519</v>
      </c>
      <c r="AR12" s="10">
        <v>3685150</v>
      </c>
      <c r="AS12" s="119">
        <v>21894852</v>
      </c>
      <c r="AT12" s="120">
        <v>-0.45000691044173025</v>
      </c>
      <c r="AU12" s="3">
        <v>76</v>
      </c>
      <c r="AV12" s="3">
        <v>474</v>
      </c>
      <c r="AW12" s="120">
        <v>-0.37631578947368416</v>
      </c>
      <c r="AX12" s="10">
        <v>48488.815789473687</v>
      </c>
      <c r="AY12" s="122">
        <v>5.8343193893008127E-2</v>
      </c>
      <c r="AZ12" s="10">
        <v>1867</v>
      </c>
      <c r="BA12" s="34">
        <v>3.4279592929833957E-2</v>
      </c>
      <c r="BB12" s="3">
        <v>6</v>
      </c>
      <c r="BC12" s="3">
        <v>23</v>
      </c>
      <c r="BD12" s="120">
        <v>-0.68918918918918926</v>
      </c>
      <c r="BE12" s="10">
        <v>479420</v>
      </c>
      <c r="BF12" s="119">
        <v>2290684</v>
      </c>
      <c r="BG12" s="120">
        <v>-0.66970990733010638</v>
      </c>
      <c r="BH12" s="3">
        <v>6</v>
      </c>
      <c r="BI12" s="3">
        <v>23</v>
      </c>
      <c r="BJ12" s="120">
        <v>-0.68918918918918926</v>
      </c>
      <c r="BK12" s="10">
        <v>79903.333333333328</v>
      </c>
      <c r="BL12" s="122">
        <v>-1.9657700257246224E-3</v>
      </c>
      <c r="BM12" s="10">
        <v>67</v>
      </c>
      <c r="BN12" s="34">
        <v>8.9552238805970144E-2</v>
      </c>
      <c r="BO12" s="3">
        <v>45</v>
      </c>
      <c r="BP12" s="3">
        <v>442</v>
      </c>
      <c r="BQ12" s="120">
        <v>-2.6431718061673992E-2</v>
      </c>
      <c r="BR12" s="10">
        <v>1884248</v>
      </c>
      <c r="BS12" s="119">
        <v>18512318</v>
      </c>
      <c r="BT12" s="120">
        <v>-0.22268757620203494</v>
      </c>
      <c r="BU12" s="3">
        <v>46</v>
      </c>
      <c r="BV12" s="3">
        <v>489</v>
      </c>
      <c r="BW12" s="120">
        <v>1.6632016632016633E-2</v>
      </c>
      <c r="BX12" s="10">
        <v>40961.913043478264</v>
      </c>
      <c r="BY12" s="122">
        <v>-5.8125161215164867E-2</v>
      </c>
      <c r="BZ12" s="10">
        <v>2233</v>
      </c>
      <c r="CA12" s="34">
        <v>2.0152261531571878E-2</v>
      </c>
      <c r="CB12" s="3">
        <v>45</v>
      </c>
      <c r="CC12" s="3">
        <v>328</v>
      </c>
      <c r="CD12" s="120">
        <v>0.12328767123287676</v>
      </c>
      <c r="CE12" s="10">
        <v>3454123</v>
      </c>
      <c r="CF12" s="119">
        <v>23903225</v>
      </c>
      <c r="CG12" s="120">
        <v>-0.21368469187819228</v>
      </c>
      <c r="CH12" s="3">
        <v>47</v>
      </c>
      <c r="CI12" s="3">
        <v>353</v>
      </c>
      <c r="CJ12" s="120">
        <v>0.20477815699658697</v>
      </c>
      <c r="CK12" s="10">
        <v>73491.97872340426</v>
      </c>
      <c r="CL12" s="122">
        <v>-0.30170858990301597</v>
      </c>
      <c r="CM12" s="10">
        <v>1467</v>
      </c>
      <c r="CN12" s="33">
        <v>3.0674846625766871E-2</v>
      </c>
      <c r="CO12" s="3">
        <v>38</v>
      </c>
      <c r="CP12" s="3">
        <v>339</v>
      </c>
      <c r="CQ12" s="120">
        <v>-0.18509615384615385</v>
      </c>
      <c r="CR12" s="10">
        <v>1959630</v>
      </c>
      <c r="CS12" s="119">
        <v>13828162</v>
      </c>
      <c r="CT12" s="120">
        <v>-0.21551369862236558</v>
      </c>
      <c r="CU12" s="3">
        <v>42</v>
      </c>
      <c r="CV12" s="3">
        <v>370</v>
      </c>
      <c r="CW12" s="120">
        <v>-0.17594654788418707</v>
      </c>
      <c r="CX12" s="10">
        <v>46657.857142857145</v>
      </c>
      <c r="CY12" s="122">
        <v>8.6828155521594841E-2</v>
      </c>
      <c r="CZ12" s="10">
        <v>1313</v>
      </c>
      <c r="DA12" s="33">
        <v>2.8941355674028942E-2</v>
      </c>
      <c r="DB12" s="3">
        <v>38</v>
      </c>
      <c r="DC12" s="3">
        <v>279</v>
      </c>
      <c r="DD12" s="120">
        <v>8.6206896551724146</v>
      </c>
      <c r="DE12" s="10">
        <v>2063322</v>
      </c>
      <c r="DF12" s="119">
        <v>12770962</v>
      </c>
      <c r="DG12" s="120">
        <v>11.108964889491499</v>
      </c>
      <c r="DH12" s="3">
        <v>44</v>
      </c>
      <c r="DI12" s="3">
        <v>305</v>
      </c>
      <c r="DJ12" s="120">
        <v>8.2424242424242422</v>
      </c>
      <c r="DK12" s="10">
        <v>46893.681818181816</v>
      </c>
      <c r="DL12" s="122">
        <v>1.0576429055805976</v>
      </c>
      <c r="DM12" s="10">
        <v>1397</v>
      </c>
      <c r="DN12" s="33">
        <v>2.7201145311381531E-2</v>
      </c>
      <c r="DO12" s="3">
        <v>35</v>
      </c>
      <c r="DP12" s="3">
        <v>242</v>
      </c>
      <c r="DQ12" s="120">
        <v>1.1043478260869564</v>
      </c>
      <c r="DR12" s="10">
        <v>938516</v>
      </c>
      <c r="DS12" s="119">
        <v>7058279</v>
      </c>
      <c r="DT12" s="120">
        <v>4.9113142038031965E-2</v>
      </c>
      <c r="DU12" s="3">
        <v>61</v>
      </c>
      <c r="DV12" s="3">
        <v>330</v>
      </c>
      <c r="DW12" s="120">
        <v>1.7049180327868854</v>
      </c>
      <c r="DX12" s="10">
        <v>15385.508196721312</v>
      </c>
      <c r="DY12" s="122">
        <v>-0.8412442205055457</v>
      </c>
      <c r="DZ12" s="10">
        <v>2124</v>
      </c>
      <c r="EA12" s="34">
        <v>1.6478342749529189E-2</v>
      </c>
      <c r="EB12" s="3">
        <v>4</v>
      </c>
      <c r="EC12" s="3">
        <v>9</v>
      </c>
      <c r="ED12" s="120">
        <v>-0.4</v>
      </c>
      <c r="EE12" s="10">
        <v>196876</v>
      </c>
      <c r="EF12" s="119">
        <v>634281</v>
      </c>
      <c r="EG12" s="120">
        <v>4.9578038125496438E-2</v>
      </c>
      <c r="EH12" s="3">
        <v>4</v>
      </c>
      <c r="EI12" s="3">
        <v>10</v>
      </c>
      <c r="EJ12" s="120">
        <v>-0.41176470588235292</v>
      </c>
      <c r="EK12" s="10">
        <v>49219</v>
      </c>
      <c r="EL12" s="122">
        <v>-0.55237549565280664</v>
      </c>
      <c r="EM12" s="10">
        <v>49</v>
      </c>
      <c r="EN12" s="33">
        <v>8.1632653061224483E-2</v>
      </c>
      <c r="EO12" s="4">
        <v>0</v>
      </c>
      <c r="EP12" s="4">
        <f t="shared" si="4"/>
        <v>0</v>
      </c>
      <c r="EQ12" s="15"/>
      <c r="ER12" s="65">
        <v>0</v>
      </c>
      <c r="ES12" s="4">
        <f t="shared" si="5"/>
        <v>0</v>
      </c>
      <c r="ET12" s="15">
        <v>0</v>
      </c>
      <c r="EU12" s="4">
        <v>0</v>
      </c>
      <c r="EV12" s="4">
        <f t="shared" si="6"/>
        <v>0</v>
      </c>
      <c r="EW12" s="15">
        <v>0</v>
      </c>
      <c r="EX12" s="60" t="e">
        <f t="shared" si="0"/>
        <v>#DIV/0!</v>
      </c>
      <c r="EY12" s="15">
        <v>0</v>
      </c>
      <c r="EZ12" s="65">
        <v>0</v>
      </c>
      <c r="FA12" s="68" t="e">
        <f t="shared" si="1"/>
        <v>#DIV/0!</v>
      </c>
      <c r="FB12" s="4">
        <v>0</v>
      </c>
      <c r="FC12" s="4">
        <f t="shared" si="7"/>
        <v>0</v>
      </c>
      <c r="FD12" s="15">
        <v>0</v>
      </c>
      <c r="FE12" s="65">
        <v>0</v>
      </c>
      <c r="FF12" s="4">
        <f t="shared" si="8"/>
        <v>0</v>
      </c>
      <c r="FG12" s="15">
        <v>0</v>
      </c>
      <c r="FH12" s="4">
        <v>0</v>
      </c>
      <c r="FI12" s="4">
        <f t="shared" si="9"/>
        <v>0</v>
      </c>
      <c r="FJ12" s="15">
        <v>0</v>
      </c>
      <c r="FK12" s="60" t="e">
        <f t="shared" si="2"/>
        <v>#DIV/0!</v>
      </c>
      <c r="FL12" s="15">
        <v>0</v>
      </c>
      <c r="FM12" s="65">
        <v>0</v>
      </c>
      <c r="FN12" s="68" t="e">
        <f t="shared" si="3"/>
        <v>#DIV/0!</v>
      </c>
      <c r="FP12" s="169">
        <v>7</v>
      </c>
      <c r="FQ12" s="9">
        <v>45450</v>
      </c>
      <c r="FR12" s="4">
        <v>640</v>
      </c>
      <c r="FS12" s="4">
        <v>5071</v>
      </c>
      <c r="FT12" s="120">
        <v>0.13597670250896066</v>
      </c>
      <c r="FU12" s="4">
        <v>29361753</v>
      </c>
      <c r="FV12" s="4">
        <v>222950879</v>
      </c>
      <c r="FW12" s="120">
        <v>-8.2480912283060093E-2</v>
      </c>
      <c r="FX12" s="4">
        <v>712</v>
      </c>
      <c r="FY12" s="4">
        <v>5585</v>
      </c>
      <c r="FZ12" s="120">
        <v>0.18451749734888656</v>
      </c>
      <c r="GA12" s="4">
        <v>41238.417134831463</v>
      </c>
      <c r="GB12" s="120">
        <v>-0.16475143991782337</v>
      </c>
    </row>
    <row r="13" spans="1:184" x14ac:dyDescent="0.3">
      <c r="A13" s="9">
        <v>45451</v>
      </c>
      <c r="B13" s="73">
        <v>130</v>
      </c>
      <c r="C13" s="4">
        <v>1973</v>
      </c>
      <c r="D13" s="120">
        <v>0.44119795471146817</v>
      </c>
      <c r="E13" s="4">
        <v>5759060</v>
      </c>
      <c r="F13" s="4">
        <v>84425790</v>
      </c>
      <c r="G13" s="120">
        <v>0.20403020399696059</v>
      </c>
      <c r="H13" s="4">
        <v>132</v>
      </c>
      <c r="I13" s="4">
        <v>2065</v>
      </c>
      <c r="J13" s="120">
        <v>0.45218002812939528</v>
      </c>
      <c r="K13" s="4">
        <v>43629.242424242424</v>
      </c>
      <c r="L13" s="120">
        <v>-9.8550851643435244E-2</v>
      </c>
      <c r="M13" s="4">
        <v>10173</v>
      </c>
      <c r="N13" s="33">
        <v>1.2778924604344835E-2</v>
      </c>
      <c r="O13" s="4">
        <v>47</v>
      </c>
      <c r="P13" s="3">
        <v>590</v>
      </c>
      <c r="Q13" s="120">
        <v>-2.960526315789469E-2</v>
      </c>
      <c r="R13" s="60">
        <v>2160043</v>
      </c>
      <c r="S13" s="119">
        <v>27583015</v>
      </c>
      <c r="T13" s="120">
        <v>-4.3006268074813336E-2</v>
      </c>
      <c r="U13" s="4">
        <v>49</v>
      </c>
      <c r="V13" s="3">
        <v>657</v>
      </c>
      <c r="W13" s="120">
        <v>-6.0514372163388286E-3</v>
      </c>
      <c r="X13" s="10">
        <v>44082.510204081635</v>
      </c>
      <c r="Y13" s="122">
        <v>-0.15138084347125458</v>
      </c>
      <c r="Z13" s="60">
        <v>1742</v>
      </c>
      <c r="AA13" s="33">
        <v>2.6980482204362801E-2</v>
      </c>
      <c r="AB13" s="4">
        <v>49</v>
      </c>
      <c r="AC13" s="3">
        <v>638</v>
      </c>
      <c r="AD13" s="120">
        <v>-0.12242090784044013</v>
      </c>
      <c r="AE13" s="60">
        <v>1205659</v>
      </c>
      <c r="AF13" s="10">
        <v>19174073</v>
      </c>
      <c r="AG13" s="120">
        <v>-0.44154687838446594</v>
      </c>
      <c r="AH13" s="4">
        <v>53</v>
      </c>
      <c r="AI13" s="3">
        <v>743</v>
      </c>
      <c r="AJ13" s="120">
        <v>-2.8758169934640532E-2</v>
      </c>
      <c r="AK13" s="10">
        <v>22748.283018867925</v>
      </c>
      <c r="AL13" s="122">
        <v>-0.47979262452113369</v>
      </c>
      <c r="AM13" s="60">
        <v>2036</v>
      </c>
      <c r="AN13" s="34">
        <v>2.406679764243615E-2</v>
      </c>
      <c r="AO13" s="4">
        <v>39</v>
      </c>
      <c r="AP13" s="3">
        <v>473</v>
      </c>
      <c r="AQ13" s="120">
        <v>-0.44352941176470584</v>
      </c>
      <c r="AR13" s="60">
        <v>1362193</v>
      </c>
      <c r="AS13" s="119">
        <v>23257045</v>
      </c>
      <c r="AT13" s="120">
        <v>-0.50650398354510029</v>
      </c>
      <c r="AU13" s="4">
        <v>42</v>
      </c>
      <c r="AV13" s="3">
        <v>516</v>
      </c>
      <c r="AW13" s="120">
        <v>-0.42793791574279383</v>
      </c>
      <c r="AX13" s="10">
        <v>32433.166666666668</v>
      </c>
      <c r="AY13" s="122">
        <v>-0.37064251768337531</v>
      </c>
      <c r="AZ13" s="60">
        <v>1615</v>
      </c>
      <c r="BA13" s="34">
        <v>2.4148606811145511E-2</v>
      </c>
      <c r="BB13" s="4">
        <v>2</v>
      </c>
      <c r="BC13" s="3">
        <v>25</v>
      </c>
      <c r="BD13" s="120">
        <v>-0.71264367816091956</v>
      </c>
      <c r="BE13" s="60">
        <v>133840</v>
      </c>
      <c r="BF13" s="119">
        <v>2424524</v>
      </c>
      <c r="BG13" s="120">
        <v>-0.7037931691679169</v>
      </c>
      <c r="BH13" s="3">
        <v>2</v>
      </c>
      <c r="BI13" s="3">
        <v>25</v>
      </c>
      <c r="BJ13" s="120">
        <v>-0.71264367816091956</v>
      </c>
      <c r="BK13" s="10">
        <v>66920</v>
      </c>
      <c r="BL13" s="122">
        <v>-0.30395961179962716</v>
      </c>
      <c r="BM13" s="60">
        <v>60</v>
      </c>
      <c r="BN13" s="34">
        <v>3.3333333333333333E-2</v>
      </c>
      <c r="BO13" s="4">
        <v>40</v>
      </c>
      <c r="BP13" s="3">
        <v>482</v>
      </c>
      <c r="BQ13" s="120">
        <v>-8.1904761904761925E-2</v>
      </c>
      <c r="BR13" s="60">
        <v>1821749</v>
      </c>
      <c r="BS13" s="119">
        <v>20334067</v>
      </c>
      <c r="BT13" s="120">
        <v>-0.26991860951369684</v>
      </c>
      <c r="BU13" s="4">
        <v>45</v>
      </c>
      <c r="BV13" s="3">
        <v>534</v>
      </c>
      <c r="BW13" s="120">
        <v>-4.3010752688172005E-2</v>
      </c>
      <c r="BX13" s="10">
        <v>40483.311111111114</v>
      </c>
      <c r="BY13" s="122">
        <v>-0.22764360686733942</v>
      </c>
      <c r="BZ13" s="60">
        <v>1886</v>
      </c>
      <c r="CA13" s="34">
        <v>2.1208907741251327E-2</v>
      </c>
      <c r="CB13" s="4">
        <v>28</v>
      </c>
      <c r="CC13" s="3">
        <v>356</v>
      </c>
      <c r="CD13" s="120">
        <v>7.2289156626506035E-2</v>
      </c>
      <c r="CE13" s="60">
        <v>1940198</v>
      </c>
      <c r="CF13" s="119">
        <v>25843423</v>
      </c>
      <c r="CG13" s="120">
        <v>-0.24368171575821573</v>
      </c>
      <c r="CH13" s="4">
        <v>28</v>
      </c>
      <c r="CI13" s="3">
        <v>381</v>
      </c>
      <c r="CJ13" s="120">
        <v>0.14414414414414423</v>
      </c>
      <c r="CK13" s="10">
        <v>69292.78571428571</v>
      </c>
      <c r="CL13" s="122">
        <v>-0.26499357635848375</v>
      </c>
      <c r="CM13" s="60">
        <v>1205</v>
      </c>
      <c r="CN13" s="33">
        <v>2.3236514522821577E-2</v>
      </c>
      <c r="CO13" s="4">
        <v>25</v>
      </c>
      <c r="CP13" s="3">
        <v>364</v>
      </c>
      <c r="CQ13" s="120">
        <v>-0.22222222222222221</v>
      </c>
      <c r="CR13" s="60">
        <v>949911</v>
      </c>
      <c r="CS13" s="119">
        <v>14778073</v>
      </c>
      <c r="CT13" s="120">
        <v>-0.24216051799903471</v>
      </c>
      <c r="CU13" s="4">
        <v>28</v>
      </c>
      <c r="CV13" s="3">
        <v>398</v>
      </c>
      <c r="CW13" s="120">
        <v>-0.21499013806706113</v>
      </c>
      <c r="CX13" s="10">
        <v>33925.392857142855</v>
      </c>
      <c r="CY13" s="122">
        <v>5.0411471949288744E-2</v>
      </c>
      <c r="CZ13" s="60">
        <v>1173</v>
      </c>
      <c r="DA13" s="33">
        <v>2.1312872975277068E-2</v>
      </c>
      <c r="DB13" s="3">
        <v>19</v>
      </c>
      <c r="DC13" s="3">
        <v>298</v>
      </c>
      <c r="DD13" s="120">
        <v>7.764705882352942</v>
      </c>
      <c r="DE13" s="10">
        <v>867940</v>
      </c>
      <c r="DF13" s="119">
        <v>13638902</v>
      </c>
      <c r="DG13" s="120">
        <v>10.091964997316245</v>
      </c>
      <c r="DH13" s="3">
        <v>24</v>
      </c>
      <c r="DI13" s="3">
        <v>329</v>
      </c>
      <c r="DJ13" s="120">
        <v>7.6578947368421044</v>
      </c>
      <c r="DK13" s="10">
        <v>36164.166666666664</v>
      </c>
      <c r="DL13" s="122">
        <v>3.3557206820996388E-2</v>
      </c>
      <c r="DM13" s="10">
        <v>1244</v>
      </c>
      <c r="DN13" s="33">
        <v>1.5273311897106109E-2</v>
      </c>
      <c r="DO13" s="4">
        <v>28</v>
      </c>
      <c r="DP13" s="3">
        <v>270</v>
      </c>
      <c r="DQ13" s="120">
        <v>1.1259842519685042</v>
      </c>
      <c r="DR13" s="60">
        <v>960438</v>
      </c>
      <c r="DS13" s="119">
        <v>8018717</v>
      </c>
      <c r="DT13" s="120">
        <v>0.11507092610332847</v>
      </c>
      <c r="DU13" s="4">
        <v>31</v>
      </c>
      <c r="DV13" s="3">
        <v>361</v>
      </c>
      <c r="DW13" s="120">
        <v>1.674074074074074</v>
      </c>
      <c r="DX13" s="10">
        <v>30981.870967741936</v>
      </c>
      <c r="DY13" s="122">
        <v>-0.13078201461346772</v>
      </c>
      <c r="DZ13" s="60">
        <v>2057</v>
      </c>
      <c r="EA13" s="34">
        <v>1.3612056392805057E-2</v>
      </c>
      <c r="EB13" s="3">
        <v>1</v>
      </c>
      <c r="EC13" s="3">
        <v>10</v>
      </c>
      <c r="ED13" s="120">
        <v>-0.41176470588235292</v>
      </c>
      <c r="EE13" s="10">
        <v>53549</v>
      </c>
      <c r="EF13" s="119">
        <v>687830</v>
      </c>
      <c r="EG13" s="120">
        <v>6.1474239770368699E-2</v>
      </c>
      <c r="EH13" s="3">
        <v>1</v>
      </c>
      <c r="EI13" s="3">
        <v>11</v>
      </c>
      <c r="EJ13" s="120">
        <v>-0.42105263157894735</v>
      </c>
      <c r="EK13" s="10">
        <v>53549</v>
      </c>
      <c r="EL13" s="122">
        <v>1.4521579851173438</v>
      </c>
      <c r="EM13" s="10">
        <v>33</v>
      </c>
      <c r="EN13" s="33">
        <v>3.0303030303030304E-2</v>
      </c>
      <c r="EO13" s="4">
        <v>0</v>
      </c>
      <c r="EP13" s="4">
        <f t="shared" si="4"/>
        <v>0</v>
      </c>
      <c r="EQ13" s="15"/>
      <c r="ER13" s="65">
        <v>0</v>
      </c>
      <c r="ES13" s="4">
        <f t="shared" si="5"/>
        <v>0</v>
      </c>
      <c r="ET13" s="15">
        <v>0</v>
      </c>
      <c r="EU13" s="4">
        <v>0</v>
      </c>
      <c r="EV13" s="4">
        <f t="shared" si="6"/>
        <v>0</v>
      </c>
      <c r="EW13" s="15">
        <v>0</v>
      </c>
      <c r="EX13" s="60" t="e">
        <f t="shared" si="0"/>
        <v>#DIV/0!</v>
      </c>
      <c r="EY13" s="15">
        <v>0</v>
      </c>
      <c r="EZ13" s="65">
        <v>0</v>
      </c>
      <c r="FA13" s="68" t="e">
        <f t="shared" si="1"/>
        <v>#DIV/0!</v>
      </c>
      <c r="FB13" s="4">
        <v>0</v>
      </c>
      <c r="FC13" s="4">
        <f t="shared" si="7"/>
        <v>0</v>
      </c>
      <c r="FD13" s="15">
        <v>0</v>
      </c>
      <c r="FE13" s="65">
        <v>0</v>
      </c>
      <c r="FF13" s="4">
        <f t="shared" si="8"/>
        <v>0</v>
      </c>
      <c r="FG13" s="15">
        <v>0</v>
      </c>
      <c r="FH13" s="4">
        <v>0</v>
      </c>
      <c r="FI13" s="4">
        <f t="shared" si="9"/>
        <v>0</v>
      </c>
      <c r="FJ13" s="15">
        <v>0</v>
      </c>
      <c r="FK13" s="60" t="e">
        <f t="shared" si="2"/>
        <v>#DIV/0!</v>
      </c>
      <c r="FL13" s="15">
        <v>0</v>
      </c>
      <c r="FM13" s="65">
        <v>0</v>
      </c>
      <c r="FN13" s="68" t="e">
        <f t="shared" si="3"/>
        <v>#DIV/0!</v>
      </c>
      <c r="FP13" s="169">
        <v>8</v>
      </c>
      <c r="FQ13" s="9">
        <v>45451</v>
      </c>
      <c r="FR13" s="4">
        <v>408</v>
      </c>
      <c r="FS13" s="4">
        <v>5479</v>
      </c>
      <c r="FT13" s="120">
        <v>6.5124416796267459E-2</v>
      </c>
      <c r="FU13" s="4">
        <v>17214580</v>
      </c>
      <c r="FV13" s="4">
        <v>240165459</v>
      </c>
      <c r="FW13" s="120">
        <v>-0.13974513960156532</v>
      </c>
      <c r="FX13" s="4">
        <v>435</v>
      </c>
      <c r="FY13" s="4">
        <v>6020</v>
      </c>
      <c r="FZ13" s="120">
        <v>0.10926847245255211</v>
      </c>
      <c r="GA13" s="4">
        <v>39573.747126436785</v>
      </c>
      <c r="GB13" s="120">
        <v>-0.22134764633872406</v>
      </c>
    </row>
    <row r="14" spans="1:184" x14ac:dyDescent="0.3">
      <c r="A14" s="9">
        <v>45452</v>
      </c>
      <c r="B14" s="73">
        <v>134</v>
      </c>
      <c r="C14" s="4">
        <v>2107</v>
      </c>
      <c r="D14" s="120">
        <v>0.39536423841059598</v>
      </c>
      <c r="E14" s="4">
        <v>5048448</v>
      </c>
      <c r="F14" s="4">
        <v>89474238</v>
      </c>
      <c r="G14" s="120">
        <v>0.16225403212057143</v>
      </c>
      <c r="H14" s="4">
        <v>145</v>
      </c>
      <c r="I14" s="4">
        <v>2210</v>
      </c>
      <c r="J14" s="120">
        <v>14.241379310344827</v>
      </c>
      <c r="K14" s="4">
        <v>34816.88275862069</v>
      </c>
      <c r="L14" s="120">
        <v>-0.26450842549714848</v>
      </c>
      <c r="M14" s="4">
        <v>9017</v>
      </c>
      <c r="N14" s="33">
        <v>1.4860818454031274E-2</v>
      </c>
      <c r="O14" s="4">
        <v>34</v>
      </c>
      <c r="P14" s="3">
        <v>624</v>
      </c>
      <c r="Q14" s="120">
        <v>-7.1428571428571397E-2</v>
      </c>
      <c r="R14" s="60">
        <v>1464806</v>
      </c>
      <c r="S14" s="119">
        <v>29047821</v>
      </c>
      <c r="T14" s="120">
        <v>-8.9432150490633799E-2</v>
      </c>
      <c r="U14" s="4">
        <v>37</v>
      </c>
      <c r="V14" s="3">
        <v>694</v>
      </c>
      <c r="W14" s="120">
        <v>-5.0615595075239384E-2</v>
      </c>
      <c r="X14" s="10">
        <v>39589.351351351354</v>
      </c>
      <c r="Y14" s="122">
        <v>-9.9718799368920696E-2</v>
      </c>
      <c r="Z14" s="60">
        <v>1867</v>
      </c>
      <c r="AA14" s="33">
        <v>1.821103374397429E-2</v>
      </c>
      <c r="AB14" s="4">
        <v>53</v>
      </c>
      <c r="AC14" s="3">
        <v>691</v>
      </c>
      <c r="AD14" s="120">
        <v>-0.11974522292993628</v>
      </c>
      <c r="AE14" s="60">
        <v>1740651</v>
      </c>
      <c r="AF14" s="10">
        <v>20914724</v>
      </c>
      <c r="AG14" s="120">
        <v>-0.42961726417921609</v>
      </c>
      <c r="AH14" s="4">
        <v>59</v>
      </c>
      <c r="AI14" s="3">
        <v>802</v>
      </c>
      <c r="AJ14" s="120">
        <v>-3.7214885954381716E-2</v>
      </c>
      <c r="AK14" s="10">
        <v>29502.5593220339</v>
      </c>
      <c r="AL14" s="122">
        <v>-0.14031674655757786</v>
      </c>
      <c r="AM14" s="60">
        <v>2148</v>
      </c>
      <c r="AN14" s="34">
        <v>2.4674115456238363E-2</v>
      </c>
      <c r="AO14" s="4">
        <v>31</v>
      </c>
      <c r="AP14" s="3">
        <v>504</v>
      </c>
      <c r="AQ14" s="120">
        <v>-0.45922746781115875</v>
      </c>
      <c r="AR14" s="60">
        <v>2225067</v>
      </c>
      <c r="AS14" s="119">
        <v>25482112</v>
      </c>
      <c r="AT14" s="120">
        <v>-0.50874781501986255</v>
      </c>
      <c r="AU14" s="4">
        <v>31</v>
      </c>
      <c r="AV14" s="3">
        <v>547</v>
      </c>
      <c r="AW14" s="120">
        <v>-0.44914400805639476</v>
      </c>
      <c r="AX14" s="10">
        <v>71776.354838709682</v>
      </c>
      <c r="AY14" s="122">
        <v>0.37663872780995389</v>
      </c>
      <c r="AZ14" s="60">
        <v>1565</v>
      </c>
      <c r="BA14" s="34">
        <v>1.9808306709265176E-2</v>
      </c>
      <c r="BB14" s="4">
        <v>1</v>
      </c>
      <c r="BC14" s="3">
        <v>26</v>
      </c>
      <c r="BD14" s="120">
        <v>-0.72340425531914887</v>
      </c>
      <c r="BE14" s="60">
        <v>24715</v>
      </c>
      <c r="BF14" s="119">
        <v>2449239</v>
      </c>
      <c r="BG14" s="120">
        <v>-0.72459325527342888</v>
      </c>
      <c r="BH14" s="4">
        <v>1</v>
      </c>
      <c r="BI14" s="3">
        <v>26</v>
      </c>
      <c r="BJ14" s="120">
        <v>-0.72340425531914887</v>
      </c>
      <c r="BK14" s="10">
        <v>24715</v>
      </c>
      <c r="BL14" s="122">
        <v>-0.75561849335386266</v>
      </c>
      <c r="BM14" s="60">
        <v>56</v>
      </c>
      <c r="BN14" s="34">
        <v>1.7857142857142856E-2</v>
      </c>
      <c r="BO14" s="4">
        <v>51</v>
      </c>
      <c r="BP14" s="3">
        <v>533</v>
      </c>
      <c r="BQ14" s="120">
        <v>-5.8303886925795023E-2</v>
      </c>
      <c r="BR14" s="60">
        <v>1546257</v>
      </c>
      <c r="BS14" s="119">
        <v>21880324</v>
      </c>
      <c r="BT14" s="120">
        <v>-0.26681596190394619</v>
      </c>
      <c r="BU14" s="4">
        <v>57</v>
      </c>
      <c r="BV14" s="3">
        <v>591</v>
      </c>
      <c r="BW14" s="120">
        <v>-1.3355592654423987E-2</v>
      </c>
      <c r="BX14" s="10">
        <v>27127.315789473683</v>
      </c>
      <c r="BY14" s="122">
        <v>-0.4414042753410572</v>
      </c>
      <c r="BZ14" s="60">
        <v>2032</v>
      </c>
      <c r="CA14" s="34">
        <v>2.5098425196850394E-2</v>
      </c>
      <c r="CB14" s="4">
        <v>24</v>
      </c>
      <c r="CC14" s="3">
        <v>380</v>
      </c>
      <c r="CD14" s="120">
        <v>5.2631578947368363E-2</v>
      </c>
      <c r="CE14" s="60">
        <v>2115513</v>
      </c>
      <c r="CF14" s="119">
        <v>27958936</v>
      </c>
      <c r="CG14" s="120">
        <v>-0.24999114092089514</v>
      </c>
      <c r="CH14" s="4">
        <v>24</v>
      </c>
      <c r="CI14" s="3">
        <v>405</v>
      </c>
      <c r="CJ14" s="120">
        <v>0.11878453038674031</v>
      </c>
      <c r="CK14" s="10">
        <v>88146.375</v>
      </c>
      <c r="CL14" s="122">
        <v>-0.17755517429430479</v>
      </c>
      <c r="CM14" s="60">
        <v>1185</v>
      </c>
      <c r="CN14" s="33">
        <v>2.0253164556962026E-2</v>
      </c>
      <c r="CO14" s="4">
        <v>23</v>
      </c>
      <c r="CP14" s="3">
        <v>387</v>
      </c>
      <c r="CQ14" s="120">
        <v>-0.23061630218687867</v>
      </c>
      <c r="CR14" s="60">
        <v>847038</v>
      </c>
      <c r="CS14" s="119">
        <v>15625111</v>
      </c>
      <c r="CT14" s="120">
        <v>-0.25485115870894692</v>
      </c>
      <c r="CU14" s="4">
        <v>27</v>
      </c>
      <c r="CV14" s="3">
        <v>425</v>
      </c>
      <c r="CW14" s="120">
        <v>-0.22018348623853212</v>
      </c>
      <c r="CX14" s="10">
        <v>31371.777777777777</v>
      </c>
      <c r="CY14" s="122">
        <v>-0.18839173367694406</v>
      </c>
      <c r="CZ14" s="60">
        <v>1272</v>
      </c>
      <c r="DA14" s="33">
        <v>1.8081761006289308E-2</v>
      </c>
      <c r="DB14" s="3">
        <v>10</v>
      </c>
      <c r="DC14" s="3">
        <v>308</v>
      </c>
      <c r="DD14" s="120">
        <v>6.5121951219512191</v>
      </c>
      <c r="DE14" s="10">
        <v>231049</v>
      </c>
      <c r="DF14" s="119">
        <v>13869951</v>
      </c>
      <c r="DG14" s="120">
        <v>8.8892365938696507</v>
      </c>
      <c r="DH14" s="3">
        <v>12</v>
      </c>
      <c r="DI14" s="3">
        <v>341</v>
      </c>
      <c r="DJ14" s="120">
        <v>6.2553191489361701</v>
      </c>
      <c r="DK14" s="10">
        <v>19254.083333333332</v>
      </c>
      <c r="DL14" s="122">
        <v>2.178879185703364E-3</v>
      </c>
      <c r="DM14" s="10">
        <v>1135</v>
      </c>
      <c r="DN14" s="33">
        <v>8.8105726872246704E-3</v>
      </c>
      <c r="DO14" s="4">
        <v>21</v>
      </c>
      <c r="DP14" s="3">
        <v>291</v>
      </c>
      <c r="DQ14" s="120">
        <v>1.1555555555555554</v>
      </c>
      <c r="DR14" s="60">
        <v>649756</v>
      </c>
      <c r="DS14" s="119">
        <v>8668473</v>
      </c>
      <c r="DT14" s="120">
        <v>0.16179139852189284</v>
      </c>
      <c r="DU14" s="4">
        <v>30</v>
      </c>
      <c r="DV14" s="3">
        <v>391</v>
      </c>
      <c r="DW14" s="120">
        <v>1.7342657342657342</v>
      </c>
      <c r="DX14" s="10">
        <v>21658.533333333333</v>
      </c>
      <c r="DY14" s="122">
        <v>-0.35846051692942638</v>
      </c>
      <c r="DZ14" s="60">
        <v>1972</v>
      </c>
      <c r="EA14" s="34">
        <v>1.0649087221095335E-2</v>
      </c>
      <c r="EB14" s="3">
        <v>0</v>
      </c>
      <c r="EC14" s="3">
        <v>10</v>
      </c>
      <c r="ED14" s="120">
        <v>-0.47368421052631582</v>
      </c>
      <c r="EE14" s="10">
        <v>0</v>
      </c>
      <c r="EF14" s="119">
        <v>687830</v>
      </c>
      <c r="EG14" s="120">
        <v>-5.2944926426750971E-2</v>
      </c>
      <c r="EH14" s="3">
        <v>0</v>
      </c>
      <c r="EI14" s="3">
        <v>11</v>
      </c>
      <c r="EJ14" s="120">
        <v>-0.47619047619047616</v>
      </c>
      <c r="EK14" s="10">
        <v>0</v>
      </c>
      <c r="EL14" s="122">
        <v>-1</v>
      </c>
      <c r="EM14" s="10">
        <v>25</v>
      </c>
      <c r="EN14" s="33">
        <v>0</v>
      </c>
      <c r="EO14" s="4">
        <v>0</v>
      </c>
      <c r="EP14" s="4">
        <f t="shared" si="4"/>
        <v>0</v>
      </c>
      <c r="EQ14" s="15"/>
      <c r="ER14" s="65">
        <v>0</v>
      </c>
      <c r="ES14" s="4">
        <f t="shared" si="5"/>
        <v>0</v>
      </c>
      <c r="ET14" s="15">
        <v>0</v>
      </c>
      <c r="EU14" s="4">
        <v>0</v>
      </c>
      <c r="EV14" s="4">
        <f t="shared" si="6"/>
        <v>0</v>
      </c>
      <c r="EW14" s="15">
        <v>0</v>
      </c>
      <c r="EX14" s="60" t="e">
        <f t="shared" si="0"/>
        <v>#DIV/0!</v>
      </c>
      <c r="EY14" s="15">
        <v>0</v>
      </c>
      <c r="EZ14" s="65">
        <v>0</v>
      </c>
      <c r="FA14" s="68" t="e">
        <f t="shared" si="1"/>
        <v>#DIV/0!</v>
      </c>
      <c r="FB14" s="4">
        <v>0</v>
      </c>
      <c r="FC14" s="4">
        <f t="shared" si="7"/>
        <v>0</v>
      </c>
      <c r="FD14" s="15">
        <v>0</v>
      </c>
      <c r="FE14" s="65">
        <v>0</v>
      </c>
      <c r="FF14" s="4">
        <f t="shared" si="8"/>
        <v>0</v>
      </c>
      <c r="FG14" s="15">
        <v>0</v>
      </c>
      <c r="FH14" s="4">
        <v>0</v>
      </c>
      <c r="FI14" s="4">
        <f t="shared" si="9"/>
        <v>0</v>
      </c>
      <c r="FJ14" s="15">
        <v>0</v>
      </c>
      <c r="FK14" s="60" t="e">
        <f t="shared" si="2"/>
        <v>#DIV/0!</v>
      </c>
      <c r="FL14" s="15">
        <v>0</v>
      </c>
      <c r="FM14" s="65">
        <v>0</v>
      </c>
      <c r="FN14" s="68" t="e">
        <f t="shared" si="3"/>
        <v>#DIV/0!</v>
      </c>
      <c r="FP14" s="169">
        <v>9</v>
      </c>
      <c r="FQ14" s="9">
        <v>45452</v>
      </c>
      <c r="FR14" s="4">
        <v>382</v>
      </c>
      <c r="FS14" s="4">
        <v>5861</v>
      </c>
      <c r="FT14" s="120">
        <v>4.3253826984692045E-2</v>
      </c>
      <c r="FU14" s="4">
        <v>15893300</v>
      </c>
      <c r="FV14" s="4">
        <v>256058759</v>
      </c>
      <c r="FW14" s="120">
        <v>-0.15769368980271425</v>
      </c>
      <c r="FX14" s="4">
        <v>423</v>
      </c>
      <c r="FY14" s="4">
        <v>6443</v>
      </c>
      <c r="FZ14" s="120">
        <v>8.5593934288121343E-2</v>
      </c>
      <c r="GA14" s="4">
        <v>37572.813238770686</v>
      </c>
      <c r="GB14" s="120">
        <v>-0.23091447833046785</v>
      </c>
    </row>
    <row r="15" spans="1:184" x14ac:dyDescent="0.3">
      <c r="A15" s="9">
        <v>45453</v>
      </c>
      <c r="B15" s="73">
        <v>264</v>
      </c>
      <c r="C15" s="4">
        <v>2371</v>
      </c>
      <c r="D15" s="120">
        <v>0.47175667287399126</v>
      </c>
      <c r="E15" s="4">
        <v>11996227</v>
      </c>
      <c r="F15" s="4">
        <v>101470465</v>
      </c>
      <c r="G15" s="120">
        <v>0.23979684677133006</v>
      </c>
      <c r="H15" s="4">
        <v>288</v>
      </c>
      <c r="I15" s="4">
        <v>2498</v>
      </c>
      <c r="J15" s="120">
        <v>8.952191235059761</v>
      </c>
      <c r="K15" s="4">
        <v>41653.565972222219</v>
      </c>
      <c r="L15" s="120">
        <v>-9.1703570243088173E-2</v>
      </c>
      <c r="M15" s="4">
        <v>10920</v>
      </c>
      <c r="N15" s="33">
        <v>2.4175824175824177E-2</v>
      </c>
      <c r="O15" s="3">
        <v>83</v>
      </c>
      <c r="P15" s="3">
        <v>707</v>
      </c>
      <c r="Q15" s="120">
        <v>-1.2569832402234637E-2</v>
      </c>
      <c r="R15" s="10">
        <v>3870983</v>
      </c>
      <c r="S15" s="119">
        <v>32918804</v>
      </c>
      <c r="T15" s="120">
        <v>-3.9179155991545644E-2</v>
      </c>
      <c r="U15" s="3">
        <v>92</v>
      </c>
      <c r="V15" s="3">
        <v>786</v>
      </c>
      <c r="W15" s="120">
        <v>1.2886597938144284E-2</v>
      </c>
      <c r="X15" s="10">
        <v>42075.90217391304</v>
      </c>
      <c r="Y15" s="122">
        <v>-0.19782422190518911</v>
      </c>
      <c r="Z15" s="10">
        <v>2389</v>
      </c>
      <c r="AA15" s="33">
        <v>3.4742570113017998E-2</v>
      </c>
      <c r="AB15" s="3">
        <v>113</v>
      </c>
      <c r="AC15" s="3">
        <v>804</v>
      </c>
      <c r="AD15" s="120">
        <v>-1.8315018315018361E-2</v>
      </c>
      <c r="AE15" s="10">
        <v>3037875</v>
      </c>
      <c r="AF15" s="10">
        <v>23952599</v>
      </c>
      <c r="AG15" s="120">
        <v>-0.37253740450112471</v>
      </c>
      <c r="AH15" s="3">
        <v>123</v>
      </c>
      <c r="AI15" s="3">
        <v>925</v>
      </c>
      <c r="AJ15" s="120">
        <v>6.4441887226697414E-2</v>
      </c>
      <c r="AK15" s="10">
        <v>24698.170731707316</v>
      </c>
      <c r="AL15" s="122">
        <v>-0.40955490454264454</v>
      </c>
      <c r="AM15" s="10">
        <v>2764</v>
      </c>
      <c r="AN15" s="34">
        <v>4.0882778581765554E-2</v>
      </c>
      <c r="AO15" s="3">
        <v>66</v>
      </c>
      <c r="AP15" s="3">
        <v>570</v>
      </c>
      <c r="AQ15" s="120">
        <v>-0.42482341069626639</v>
      </c>
      <c r="AR15" s="10">
        <v>3210525</v>
      </c>
      <c r="AS15" s="119">
        <v>28692637</v>
      </c>
      <c r="AT15" s="120">
        <v>-0.47485926231370679</v>
      </c>
      <c r="AU15" s="3">
        <v>70</v>
      </c>
      <c r="AV15" s="3">
        <v>617</v>
      </c>
      <c r="AW15" s="120">
        <v>-0.41516587677725114</v>
      </c>
      <c r="AX15" s="10">
        <v>45864.642857142855</v>
      </c>
      <c r="AY15" s="122">
        <v>2.7967855720091306E-2</v>
      </c>
      <c r="AZ15" s="10">
        <v>2148</v>
      </c>
      <c r="BA15" s="34">
        <v>3.0726256983240222E-2</v>
      </c>
      <c r="BB15" s="3">
        <v>2</v>
      </c>
      <c r="BC15" s="3">
        <v>28</v>
      </c>
      <c r="BD15" s="120">
        <v>-0.71134020618556704</v>
      </c>
      <c r="BE15" s="10">
        <v>161980</v>
      </c>
      <c r="BF15" s="119">
        <v>2611219</v>
      </c>
      <c r="BG15" s="120">
        <v>-0.71443798979455697</v>
      </c>
      <c r="BH15" s="3">
        <v>2</v>
      </c>
      <c r="BI15" s="3">
        <v>28</v>
      </c>
      <c r="BJ15" s="120">
        <v>-0.71134020618556704</v>
      </c>
      <c r="BK15" s="10">
        <v>80990</v>
      </c>
      <c r="BL15" s="122">
        <v>-3.1876319878870074E-2</v>
      </c>
      <c r="BM15" s="10">
        <v>80</v>
      </c>
      <c r="BN15" s="34">
        <v>2.5000000000000001E-2</v>
      </c>
      <c r="BO15" s="3">
        <v>61</v>
      </c>
      <c r="BP15" s="3">
        <v>594</v>
      </c>
      <c r="BQ15" s="120">
        <v>-5.0251256281407253E-3</v>
      </c>
      <c r="BR15" s="10">
        <v>2440770</v>
      </c>
      <c r="BS15" s="119">
        <v>24321094</v>
      </c>
      <c r="BT15" s="120">
        <v>-0.22156938060546061</v>
      </c>
      <c r="BU15" s="3">
        <v>70</v>
      </c>
      <c r="BV15" s="3">
        <v>661</v>
      </c>
      <c r="BW15" s="120">
        <v>4.9206349206349254E-2</v>
      </c>
      <c r="BX15" s="10">
        <v>34868.142857142855</v>
      </c>
      <c r="BY15" s="122">
        <v>-0.22840029026818409</v>
      </c>
      <c r="BZ15" s="10">
        <v>2686</v>
      </c>
      <c r="CA15" s="34">
        <v>2.2710349962769917E-2</v>
      </c>
      <c r="CB15" s="3">
        <v>50</v>
      </c>
      <c r="CC15" s="3">
        <v>430</v>
      </c>
      <c r="CD15" s="120">
        <v>0.11398963730569944</v>
      </c>
      <c r="CE15" s="10">
        <v>4068606</v>
      </c>
      <c r="CF15" s="119">
        <v>32027542</v>
      </c>
      <c r="CG15" s="120">
        <v>-0.19887004742437964</v>
      </c>
      <c r="CH15" s="3">
        <v>52</v>
      </c>
      <c r="CI15" s="3">
        <v>457</v>
      </c>
      <c r="CJ15" s="120">
        <v>0.18087855297157618</v>
      </c>
      <c r="CK15" s="10">
        <v>78242.423076923078</v>
      </c>
      <c r="CL15" s="122">
        <v>-0.27548481864602936</v>
      </c>
      <c r="CM15" s="10">
        <v>1802</v>
      </c>
      <c r="CN15" s="33">
        <v>2.774694783573807E-2</v>
      </c>
      <c r="CO15" s="3">
        <v>46</v>
      </c>
      <c r="CP15" s="3">
        <v>433</v>
      </c>
      <c r="CQ15" s="120">
        <v>-0.18761726078799246</v>
      </c>
      <c r="CR15" s="10">
        <v>2193818</v>
      </c>
      <c r="CS15" s="119">
        <v>17818929</v>
      </c>
      <c r="CT15" s="120">
        <v>-0.20302934141980666</v>
      </c>
      <c r="CU15" s="3">
        <v>47</v>
      </c>
      <c r="CV15" s="3">
        <v>472</v>
      </c>
      <c r="CW15" s="120">
        <v>-0.18480138169257343</v>
      </c>
      <c r="CX15" s="10">
        <v>46676.978723404252</v>
      </c>
      <c r="CY15" s="122">
        <v>0.14238749664071504</v>
      </c>
      <c r="CZ15" s="10">
        <v>1619</v>
      </c>
      <c r="DA15" s="33">
        <v>2.8412600370599134E-2</v>
      </c>
      <c r="DB15" s="3">
        <v>59</v>
      </c>
      <c r="DC15" s="3">
        <v>367</v>
      </c>
      <c r="DD15" s="120">
        <v>6.8085106382978724</v>
      </c>
      <c r="DE15" s="10">
        <v>3163050</v>
      </c>
      <c r="DF15" s="119">
        <v>17033001</v>
      </c>
      <c r="DG15" s="120">
        <v>10.458691396395487</v>
      </c>
      <c r="DH15" s="3">
        <v>72</v>
      </c>
      <c r="DI15" s="3">
        <v>413</v>
      </c>
      <c r="DJ15" s="120">
        <v>6.7924528301886795</v>
      </c>
      <c r="DK15" s="10">
        <v>43931.25</v>
      </c>
      <c r="DL15" s="122">
        <v>2.1401894210150108</v>
      </c>
      <c r="DM15" s="10">
        <v>1765</v>
      </c>
      <c r="DN15" s="33">
        <v>3.342776203966006E-2</v>
      </c>
      <c r="DO15" s="3">
        <v>39</v>
      </c>
      <c r="DP15" s="3">
        <v>330</v>
      </c>
      <c r="DQ15" s="120">
        <v>1.2758620689655173</v>
      </c>
      <c r="DR15" s="10">
        <v>1124735</v>
      </c>
      <c r="DS15" s="119">
        <v>9793208</v>
      </c>
      <c r="DT15" s="120">
        <v>0.24483676371178964</v>
      </c>
      <c r="DU15" s="3">
        <v>49</v>
      </c>
      <c r="DV15" s="3">
        <v>440</v>
      </c>
      <c r="DW15" s="120">
        <v>1.8758169934640523</v>
      </c>
      <c r="DX15" s="10">
        <v>22953.775510204083</v>
      </c>
      <c r="DY15" s="122">
        <v>-0.43430585070092442</v>
      </c>
      <c r="DZ15" s="10">
        <v>2829</v>
      </c>
      <c r="EA15" s="34">
        <v>1.3785790031813362E-2</v>
      </c>
      <c r="EB15" s="3">
        <v>1</v>
      </c>
      <c r="EC15" s="3">
        <v>11</v>
      </c>
      <c r="ED15" s="120">
        <v>-0.5</v>
      </c>
      <c r="EE15" s="10">
        <v>202956</v>
      </c>
      <c r="EF15" s="119">
        <v>890786</v>
      </c>
      <c r="EG15" s="120">
        <v>2.947121468649061E-2</v>
      </c>
      <c r="EH15" s="3">
        <v>1</v>
      </c>
      <c r="EI15" s="3">
        <v>12</v>
      </c>
      <c r="EJ15" s="120">
        <v>-0.5</v>
      </c>
      <c r="EK15" s="10">
        <v>202956</v>
      </c>
      <c r="EL15" s="122">
        <v>3.3802822980964304</v>
      </c>
      <c r="EM15" s="10">
        <v>24</v>
      </c>
      <c r="EN15" s="33">
        <v>4.1666666666666664E-2</v>
      </c>
      <c r="EO15" s="4">
        <v>0</v>
      </c>
      <c r="EP15" s="4">
        <f t="shared" si="4"/>
        <v>0</v>
      </c>
      <c r="EQ15" s="15"/>
      <c r="ER15" s="65">
        <v>0</v>
      </c>
      <c r="ES15" s="4">
        <f t="shared" si="5"/>
        <v>0</v>
      </c>
      <c r="ET15" s="15">
        <v>0</v>
      </c>
      <c r="EU15" s="4">
        <v>0</v>
      </c>
      <c r="EV15" s="4">
        <f t="shared" si="6"/>
        <v>0</v>
      </c>
      <c r="EW15" s="15">
        <v>0</v>
      </c>
      <c r="EX15" s="60" t="e">
        <f t="shared" si="0"/>
        <v>#DIV/0!</v>
      </c>
      <c r="EY15" s="15">
        <v>0</v>
      </c>
      <c r="EZ15" s="65">
        <v>0</v>
      </c>
      <c r="FA15" s="68" t="e">
        <f t="shared" si="1"/>
        <v>#DIV/0!</v>
      </c>
      <c r="FB15" s="4">
        <v>0</v>
      </c>
      <c r="FC15" s="4">
        <f t="shared" si="7"/>
        <v>0</v>
      </c>
      <c r="FD15" s="15">
        <v>0</v>
      </c>
      <c r="FE15" s="65">
        <v>0</v>
      </c>
      <c r="FF15" s="4">
        <f t="shared" si="8"/>
        <v>0</v>
      </c>
      <c r="FG15" s="15">
        <v>0</v>
      </c>
      <c r="FH15" s="4">
        <v>0</v>
      </c>
      <c r="FI15" s="4">
        <f t="shared" si="9"/>
        <v>0</v>
      </c>
      <c r="FJ15" s="15">
        <v>0</v>
      </c>
      <c r="FK15" s="60" t="e">
        <f t="shared" si="2"/>
        <v>#DIV/0!</v>
      </c>
      <c r="FL15" s="15">
        <v>0</v>
      </c>
      <c r="FM15" s="65">
        <v>0</v>
      </c>
      <c r="FN15" s="68" t="e">
        <f t="shared" si="3"/>
        <v>#DIV/0!</v>
      </c>
      <c r="FP15" s="169">
        <v>10</v>
      </c>
      <c r="FQ15" s="9">
        <v>45453</v>
      </c>
      <c r="FR15" s="4">
        <v>784</v>
      </c>
      <c r="FS15" s="4">
        <v>6645</v>
      </c>
      <c r="FT15" s="120">
        <v>0.11418511066398396</v>
      </c>
      <c r="FU15" s="4">
        <v>35471525</v>
      </c>
      <c r="FV15" s="4">
        <v>291530284</v>
      </c>
      <c r="FW15" s="120">
        <v>-9.4233462671229673E-2</v>
      </c>
      <c r="FX15" s="4">
        <v>866</v>
      </c>
      <c r="FY15" s="4">
        <v>7309</v>
      </c>
      <c r="FZ15" s="120">
        <v>0.1608958068614994</v>
      </c>
      <c r="GA15" s="4">
        <v>40960.190531177832</v>
      </c>
      <c r="GB15" s="120">
        <v>-0.1722247022839436</v>
      </c>
    </row>
    <row r="16" spans="1:184" x14ac:dyDescent="0.3">
      <c r="A16" s="9">
        <v>45454</v>
      </c>
      <c r="B16" s="73">
        <v>256</v>
      </c>
      <c r="C16" s="4">
        <v>2627</v>
      </c>
      <c r="D16" s="120">
        <v>0.53715623171445293</v>
      </c>
      <c r="E16" s="4">
        <v>11610618</v>
      </c>
      <c r="F16" s="4">
        <v>113081083</v>
      </c>
      <c r="G16" s="120">
        <v>0.29945105383747217</v>
      </c>
      <c r="H16" s="4">
        <v>279</v>
      </c>
      <c r="I16" s="4">
        <v>2777</v>
      </c>
      <c r="J16" s="120">
        <v>6.8892045454545459</v>
      </c>
      <c r="K16" s="4">
        <v>41615.118279569891</v>
      </c>
      <c r="L16" s="120">
        <v>-0.1882354385585292</v>
      </c>
      <c r="M16" s="4">
        <v>10106</v>
      </c>
      <c r="N16" s="33">
        <v>2.5331486245794576E-2</v>
      </c>
      <c r="O16" s="4">
        <v>75</v>
      </c>
      <c r="P16" s="3">
        <v>782</v>
      </c>
      <c r="Q16" s="120">
        <v>3.9893617021276695E-2</v>
      </c>
      <c r="R16" s="60">
        <v>3641687</v>
      </c>
      <c r="S16" s="119">
        <v>36560491</v>
      </c>
      <c r="T16" s="120">
        <v>2.4145101035767613E-2</v>
      </c>
      <c r="U16" s="4">
        <v>78</v>
      </c>
      <c r="V16" s="3">
        <v>864</v>
      </c>
      <c r="W16" s="120">
        <v>6.1425061425061322E-2</v>
      </c>
      <c r="X16" s="10">
        <v>46688.294871794875</v>
      </c>
      <c r="Y16" s="122">
        <v>0.23426361475992064</v>
      </c>
      <c r="Z16" s="60">
        <v>2197</v>
      </c>
      <c r="AA16" s="33">
        <v>3.4137460172963131E-2</v>
      </c>
      <c r="AB16" s="4">
        <v>77</v>
      </c>
      <c r="AC16" s="3">
        <v>881</v>
      </c>
      <c r="AD16" s="120">
        <v>1.2643678160919603E-2</v>
      </c>
      <c r="AE16" s="60">
        <v>2012902</v>
      </c>
      <c r="AF16" s="10">
        <v>25965501</v>
      </c>
      <c r="AG16" s="120">
        <v>-0.35729956969975818</v>
      </c>
      <c r="AH16" s="4">
        <v>101</v>
      </c>
      <c r="AI16" s="3">
        <v>1026</v>
      </c>
      <c r="AJ16" s="120">
        <v>0.1056034482758621</v>
      </c>
      <c r="AK16" s="10">
        <v>19929.72277227723</v>
      </c>
      <c r="AL16" s="122">
        <v>-0.47197260581425282</v>
      </c>
      <c r="AM16" s="60">
        <v>2384</v>
      </c>
      <c r="AN16" s="34">
        <v>3.2298657718120807E-2</v>
      </c>
      <c r="AO16" s="4">
        <v>64</v>
      </c>
      <c r="AP16" s="3">
        <v>634</v>
      </c>
      <c r="AQ16" s="120">
        <v>-0.38921001926782273</v>
      </c>
      <c r="AR16" s="60">
        <v>3086183</v>
      </c>
      <c r="AS16" s="119">
        <v>31778820</v>
      </c>
      <c r="AT16" s="120">
        <v>-0.44328962947937467</v>
      </c>
      <c r="AU16" s="4">
        <v>71</v>
      </c>
      <c r="AV16" s="3">
        <v>688</v>
      </c>
      <c r="AW16" s="120">
        <v>-0.37737556561085972</v>
      </c>
      <c r="AX16" s="10">
        <v>43467.366197183095</v>
      </c>
      <c r="AY16" s="122">
        <v>-0.11117823567118812</v>
      </c>
      <c r="AZ16" s="60">
        <v>1872</v>
      </c>
      <c r="BA16" s="34">
        <v>3.4188034188034191E-2</v>
      </c>
      <c r="BB16" s="3">
        <v>0</v>
      </c>
      <c r="BC16" s="3">
        <v>28</v>
      </c>
      <c r="BD16" s="120">
        <v>-0.72</v>
      </c>
      <c r="BE16" s="60">
        <v>0</v>
      </c>
      <c r="BF16" s="119">
        <v>2611219</v>
      </c>
      <c r="BG16" s="120">
        <v>-0.72654844273445374</v>
      </c>
      <c r="BH16" s="3">
        <v>0</v>
      </c>
      <c r="BI16" s="3">
        <v>28</v>
      </c>
      <c r="BJ16" s="120">
        <v>-0.72</v>
      </c>
      <c r="BK16" s="10">
        <v>0</v>
      </c>
      <c r="BL16" s="122">
        <v>-1</v>
      </c>
      <c r="BM16" s="60">
        <v>78</v>
      </c>
      <c r="BN16" s="34">
        <v>0</v>
      </c>
      <c r="BO16" s="4">
        <v>68</v>
      </c>
      <c r="BP16" s="3">
        <v>662</v>
      </c>
      <c r="BQ16" s="120">
        <v>5.7507987220447365E-2</v>
      </c>
      <c r="BR16" s="60">
        <v>3505102</v>
      </c>
      <c r="BS16" s="119">
        <v>27826196</v>
      </c>
      <c r="BT16" s="120">
        <v>-0.14603819415939778</v>
      </c>
      <c r="BU16" s="4">
        <v>74</v>
      </c>
      <c r="BV16" s="3">
        <v>735</v>
      </c>
      <c r="BW16" s="120">
        <v>0.11532625189681345</v>
      </c>
      <c r="BX16" s="10">
        <v>47366.24324324324</v>
      </c>
      <c r="BY16" s="122">
        <v>2.4270922108622139E-2</v>
      </c>
      <c r="BZ16" s="60">
        <v>2520</v>
      </c>
      <c r="CA16" s="34">
        <v>2.6984126984126985E-2</v>
      </c>
      <c r="CB16" s="4">
        <v>43</v>
      </c>
      <c r="CC16" s="3">
        <v>473</v>
      </c>
      <c r="CD16" s="120">
        <v>0.1736972704714641</v>
      </c>
      <c r="CE16" s="60">
        <v>2857168</v>
      </c>
      <c r="CF16" s="119">
        <v>34884710</v>
      </c>
      <c r="CG16" s="120">
        <v>-0.15642280735392622</v>
      </c>
      <c r="CH16" s="4">
        <v>43</v>
      </c>
      <c r="CI16" s="3">
        <v>500</v>
      </c>
      <c r="CJ16" s="120">
        <v>0.23762376237623761</v>
      </c>
      <c r="CK16" s="10">
        <v>66445.767441860458</v>
      </c>
      <c r="CL16" s="122">
        <v>-0.17869775220007433</v>
      </c>
      <c r="CM16" s="60">
        <v>1486</v>
      </c>
      <c r="CN16" s="33">
        <v>2.8936742934051143E-2</v>
      </c>
      <c r="CO16" s="4">
        <v>47</v>
      </c>
      <c r="CP16" s="3">
        <v>480</v>
      </c>
      <c r="CQ16" s="120">
        <v>-0.16666666666666663</v>
      </c>
      <c r="CR16" s="60">
        <v>2121087</v>
      </c>
      <c r="CS16" s="119">
        <v>19940016</v>
      </c>
      <c r="CT16" s="120">
        <v>-0.15922967115744757</v>
      </c>
      <c r="CU16" s="4">
        <v>59</v>
      </c>
      <c r="CV16" s="3">
        <v>531</v>
      </c>
      <c r="CW16" s="120">
        <v>-0.14903846153846156</v>
      </c>
      <c r="CX16" s="10">
        <v>35950.627118644064</v>
      </c>
      <c r="CY16" s="122">
        <v>0.19125962441384847</v>
      </c>
      <c r="CZ16" s="60">
        <v>1488</v>
      </c>
      <c r="DA16" s="33">
        <v>3.1586021505376344E-2</v>
      </c>
      <c r="DB16" s="4">
        <v>47</v>
      </c>
      <c r="DC16" s="3">
        <v>414</v>
      </c>
      <c r="DD16" s="120">
        <v>7.625</v>
      </c>
      <c r="DE16" s="60">
        <v>2136115</v>
      </c>
      <c r="DF16" s="119">
        <v>19169116</v>
      </c>
      <c r="DG16" s="120">
        <v>11.78401291131474</v>
      </c>
      <c r="DH16" s="4">
        <v>54</v>
      </c>
      <c r="DI16" s="3">
        <v>467</v>
      </c>
      <c r="DJ16" s="120">
        <v>7.6481481481481488</v>
      </c>
      <c r="DK16" s="10">
        <v>39557.685185185182</v>
      </c>
      <c r="DL16" s="122">
        <v>2.0452413537478971</v>
      </c>
      <c r="DM16" s="60">
        <v>1519</v>
      </c>
      <c r="DN16" s="33">
        <v>3.0941408821593155E-2</v>
      </c>
      <c r="DO16" s="4">
        <v>40</v>
      </c>
      <c r="DP16" s="3">
        <v>370</v>
      </c>
      <c r="DQ16" s="120">
        <v>1.4183006535947711</v>
      </c>
      <c r="DR16" s="60">
        <v>829005</v>
      </c>
      <c r="DS16" s="119">
        <v>10622213</v>
      </c>
      <c r="DT16" s="120">
        <v>0.29334282723553451</v>
      </c>
      <c r="DU16" s="4">
        <v>62</v>
      </c>
      <c r="DV16" s="3">
        <v>502</v>
      </c>
      <c r="DW16" s="120">
        <v>2.0987654320987654</v>
      </c>
      <c r="DX16" s="10">
        <v>13371.048387096775</v>
      </c>
      <c r="DY16" s="122">
        <v>-0.65212677895212323</v>
      </c>
      <c r="DZ16" s="60">
        <v>2562</v>
      </c>
      <c r="EA16" s="34">
        <v>1.56128024980484E-2</v>
      </c>
      <c r="EB16" s="4">
        <v>2</v>
      </c>
      <c r="EC16" s="3">
        <v>13</v>
      </c>
      <c r="ED16" s="120">
        <v>-0.40909090909090906</v>
      </c>
      <c r="EE16" s="60">
        <v>81456</v>
      </c>
      <c r="EF16" s="119">
        <v>972242</v>
      </c>
      <c r="EG16" s="120">
        <v>0.12360898432308431</v>
      </c>
      <c r="EH16" s="4">
        <v>2</v>
      </c>
      <c r="EI16" s="3">
        <v>14</v>
      </c>
      <c r="EJ16" s="120">
        <v>-0.41666666666666663</v>
      </c>
      <c r="EK16" s="10">
        <v>40728</v>
      </c>
      <c r="EL16" s="122">
        <v>0</v>
      </c>
      <c r="EM16" s="60">
        <v>29</v>
      </c>
      <c r="EN16" s="33">
        <v>6.8965517241379309E-2</v>
      </c>
      <c r="EO16" s="4">
        <v>0</v>
      </c>
      <c r="EP16" s="4">
        <f t="shared" si="4"/>
        <v>0</v>
      </c>
      <c r="EQ16" s="15"/>
      <c r="ER16" s="65">
        <v>0</v>
      </c>
      <c r="ES16" s="4">
        <f t="shared" si="5"/>
        <v>0</v>
      </c>
      <c r="ET16" s="15">
        <v>0</v>
      </c>
      <c r="EU16" s="4">
        <v>0</v>
      </c>
      <c r="EV16" s="4">
        <f t="shared" si="6"/>
        <v>0</v>
      </c>
      <c r="EW16" s="15">
        <v>0</v>
      </c>
      <c r="EX16" s="60" t="e">
        <f t="shared" si="0"/>
        <v>#DIV/0!</v>
      </c>
      <c r="EY16" s="15">
        <v>0</v>
      </c>
      <c r="EZ16" s="65">
        <v>0</v>
      </c>
      <c r="FA16" s="68" t="e">
        <f t="shared" si="1"/>
        <v>#DIV/0!</v>
      </c>
      <c r="FB16" s="4">
        <v>0</v>
      </c>
      <c r="FC16" s="4">
        <f t="shared" si="7"/>
        <v>0</v>
      </c>
      <c r="FD16" s="15">
        <v>0</v>
      </c>
      <c r="FE16" s="65">
        <v>0</v>
      </c>
      <c r="FF16" s="4">
        <f t="shared" si="8"/>
        <v>0</v>
      </c>
      <c r="FG16" s="15">
        <v>0</v>
      </c>
      <c r="FH16" s="4">
        <v>0</v>
      </c>
      <c r="FI16" s="4">
        <f t="shared" si="9"/>
        <v>0</v>
      </c>
      <c r="FJ16" s="15">
        <v>0</v>
      </c>
      <c r="FK16" s="60" t="e">
        <f t="shared" si="2"/>
        <v>#DIV/0!</v>
      </c>
      <c r="FL16" s="15">
        <v>0</v>
      </c>
      <c r="FM16" s="65">
        <v>0</v>
      </c>
      <c r="FN16" s="68" t="e">
        <f t="shared" si="3"/>
        <v>#DIV/0!</v>
      </c>
      <c r="FP16" s="169">
        <v>11</v>
      </c>
      <c r="FQ16" s="9">
        <v>45454</v>
      </c>
      <c r="FR16" s="4">
        <v>719</v>
      </c>
      <c r="FS16" s="4">
        <v>7364</v>
      </c>
      <c r="FT16" s="120">
        <v>0.16944576782594889</v>
      </c>
      <c r="FU16" s="4">
        <v>31881323</v>
      </c>
      <c r="FV16" s="4">
        <v>323411607</v>
      </c>
      <c r="FW16" s="120">
        <v>-4.3121107983383977E-2</v>
      </c>
      <c r="FX16" s="4">
        <v>823</v>
      </c>
      <c r="FY16" s="4">
        <v>8132</v>
      </c>
      <c r="FZ16" s="120">
        <v>0.22322503008423578</v>
      </c>
      <c r="GA16" s="4">
        <v>38737.938031591737</v>
      </c>
      <c r="GB16" s="120">
        <v>-0.15440544737909689</v>
      </c>
    </row>
    <row r="17" spans="1:184" x14ac:dyDescent="0.3">
      <c r="A17" s="9">
        <v>45455</v>
      </c>
      <c r="B17" s="73">
        <v>235</v>
      </c>
      <c r="C17" s="4">
        <v>2862</v>
      </c>
      <c r="D17" s="120">
        <v>0.49529780564263315</v>
      </c>
      <c r="E17" s="4">
        <v>11595670</v>
      </c>
      <c r="F17" s="4">
        <v>124676753</v>
      </c>
      <c r="G17" s="120">
        <v>0.28218737937079763</v>
      </c>
      <c r="H17" s="4">
        <v>244</v>
      </c>
      <c r="I17" s="4">
        <v>3021</v>
      </c>
      <c r="J17" s="120">
        <v>4.3374558303886923</v>
      </c>
      <c r="K17" s="4">
        <v>47523.237704918036</v>
      </c>
      <c r="L17" s="120">
        <v>-4.4420534927868127E-3</v>
      </c>
      <c r="M17" s="4">
        <v>11403</v>
      </c>
      <c r="N17" s="33">
        <v>2.0608611768832764E-2</v>
      </c>
      <c r="O17" s="3">
        <v>63</v>
      </c>
      <c r="P17" s="3">
        <v>845</v>
      </c>
      <c r="Q17" s="120">
        <v>9.5579450418159517E-3</v>
      </c>
      <c r="R17" s="10">
        <v>3019011</v>
      </c>
      <c r="S17" s="119">
        <v>39579502</v>
      </c>
      <c r="T17" s="120">
        <v>-2.1900849647217613E-2</v>
      </c>
      <c r="U17" s="3">
        <v>64</v>
      </c>
      <c r="V17" s="3">
        <v>928</v>
      </c>
      <c r="W17" s="120">
        <v>2.6548672566371723E-2</v>
      </c>
      <c r="X17" s="10">
        <v>47172.046875</v>
      </c>
      <c r="Y17" s="122">
        <v>-0.10943675021343813</v>
      </c>
      <c r="Z17" s="10">
        <v>1971</v>
      </c>
      <c r="AA17" s="33">
        <v>3.1963470319634701E-2</v>
      </c>
      <c r="AB17" s="3">
        <v>92</v>
      </c>
      <c r="AC17" s="3">
        <v>973</v>
      </c>
      <c r="AD17" s="120">
        <v>1.1434511434511352E-2</v>
      </c>
      <c r="AE17" s="10">
        <v>3402418</v>
      </c>
      <c r="AF17" s="10">
        <v>29367919</v>
      </c>
      <c r="AG17" s="120">
        <v>-0.33425019267761147</v>
      </c>
      <c r="AH17" s="3">
        <v>100</v>
      </c>
      <c r="AI17" s="3">
        <v>1126</v>
      </c>
      <c r="AJ17" s="120">
        <v>9.7465886939571256E-2</v>
      </c>
      <c r="AK17" s="10">
        <v>34024.18</v>
      </c>
      <c r="AL17" s="122">
        <v>-0.1017124731742457</v>
      </c>
      <c r="AM17" s="10">
        <v>2333</v>
      </c>
      <c r="AN17" s="34">
        <v>3.9434204886412347E-2</v>
      </c>
      <c r="AO17" s="3">
        <v>50</v>
      </c>
      <c r="AP17" s="3">
        <v>684</v>
      </c>
      <c r="AQ17" s="120">
        <v>-0.39735682819383256</v>
      </c>
      <c r="AR17" s="10">
        <v>2614331</v>
      </c>
      <c r="AS17" s="119">
        <v>34393151</v>
      </c>
      <c r="AT17" s="120">
        <v>-0.44152805942610285</v>
      </c>
      <c r="AU17" s="3">
        <v>64</v>
      </c>
      <c r="AV17" s="3">
        <v>752</v>
      </c>
      <c r="AW17" s="120">
        <v>-0.37645107794361521</v>
      </c>
      <c r="AX17" s="10">
        <v>40848.921875</v>
      </c>
      <c r="AY17" s="122">
        <v>-8.3406142014091467E-2</v>
      </c>
      <c r="AZ17" s="10">
        <v>1765</v>
      </c>
      <c r="BA17" s="34">
        <v>2.8328611898016998E-2</v>
      </c>
      <c r="BB17" s="3">
        <v>2</v>
      </c>
      <c r="BC17" s="3">
        <v>30</v>
      </c>
      <c r="BD17" s="120">
        <v>-0.72727272727272729</v>
      </c>
      <c r="BE17" s="10">
        <v>157980</v>
      </c>
      <c r="BF17" s="119">
        <v>2769199</v>
      </c>
      <c r="BG17" s="120">
        <v>-0.73269789696915288</v>
      </c>
      <c r="BH17" s="3">
        <v>2</v>
      </c>
      <c r="BI17" s="3">
        <v>30</v>
      </c>
      <c r="BJ17" s="120">
        <v>-0.72727272727272729</v>
      </c>
      <c r="BK17" s="10">
        <v>78990</v>
      </c>
      <c r="BL17" s="122">
        <v>-2.5656839768101625E-2</v>
      </c>
      <c r="BM17" s="10">
        <v>116</v>
      </c>
      <c r="BN17" s="34">
        <v>1.7241379310344827E-2</v>
      </c>
      <c r="BO17" s="3">
        <v>45</v>
      </c>
      <c r="BP17" s="3">
        <v>707</v>
      </c>
      <c r="BQ17" s="120">
        <v>1.0000000000000009E-2</v>
      </c>
      <c r="BR17" s="10">
        <v>1809675</v>
      </c>
      <c r="BS17" s="119">
        <v>29635871</v>
      </c>
      <c r="BT17" s="120">
        <v>-0.18025729787442968</v>
      </c>
      <c r="BU17" s="3">
        <v>47</v>
      </c>
      <c r="BV17" s="3">
        <v>782</v>
      </c>
      <c r="BW17" s="120">
        <v>5.9620596205962162E-2</v>
      </c>
      <c r="BX17" s="10">
        <v>38503.723404255317</v>
      </c>
      <c r="BY17" s="122">
        <v>-0.14743740263713323</v>
      </c>
      <c r="BZ17" s="10">
        <v>2185</v>
      </c>
      <c r="CA17" s="34">
        <v>2.0594965675057208E-2</v>
      </c>
      <c r="CB17" s="3">
        <v>41</v>
      </c>
      <c r="CC17" s="3">
        <v>514</v>
      </c>
      <c r="CD17" s="120">
        <v>0.16289592760181004</v>
      </c>
      <c r="CE17" s="10">
        <v>2962270</v>
      </c>
      <c r="CF17" s="119">
        <v>37846980</v>
      </c>
      <c r="CG17" s="120">
        <v>-0.16172888906548988</v>
      </c>
      <c r="CH17" s="3">
        <v>48</v>
      </c>
      <c r="CI17" s="3">
        <v>548</v>
      </c>
      <c r="CJ17" s="120">
        <v>0.23702031602708806</v>
      </c>
      <c r="CK17" s="10">
        <v>61713.958333333336</v>
      </c>
      <c r="CL17" s="122">
        <v>-0.36587614077880293</v>
      </c>
      <c r="CM17" s="10">
        <v>1429</v>
      </c>
      <c r="CN17" s="33">
        <v>2.8691392582225334E-2</v>
      </c>
      <c r="CO17" s="3">
        <v>37</v>
      </c>
      <c r="CP17" s="3">
        <v>517</v>
      </c>
      <c r="CQ17" s="120">
        <v>-0.19595645412130636</v>
      </c>
      <c r="CR17" s="10">
        <v>1311559</v>
      </c>
      <c r="CS17" s="119">
        <v>21251575</v>
      </c>
      <c r="CT17" s="120">
        <v>-0.1960136506386243</v>
      </c>
      <c r="CU17" s="3">
        <v>40</v>
      </c>
      <c r="CV17" s="3">
        <v>571</v>
      </c>
      <c r="CW17" s="120">
        <v>-0.17485549132947975</v>
      </c>
      <c r="CX17" s="10">
        <v>32788.974999999999</v>
      </c>
      <c r="CY17" s="122">
        <v>-0.17918653831499232</v>
      </c>
      <c r="CZ17" s="10">
        <v>1241</v>
      </c>
      <c r="DA17" s="33">
        <v>2.9814665592264304E-2</v>
      </c>
      <c r="DB17" s="3">
        <v>48</v>
      </c>
      <c r="DC17" s="3">
        <v>462</v>
      </c>
      <c r="DD17" s="120">
        <v>7.5555555555555554</v>
      </c>
      <c r="DE17" s="10">
        <v>1535539</v>
      </c>
      <c r="DF17" s="119">
        <v>20704655</v>
      </c>
      <c r="DG17" s="120">
        <v>11.292006055568748</v>
      </c>
      <c r="DH17" s="3">
        <v>57</v>
      </c>
      <c r="DI17" s="3">
        <v>524</v>
      </c>
      <c r="DJ17" s="120">
        <v>7.7333333333333325</v>
      </c>
      <c r="DK17" s="10">
        <v>26939.280701754386</v>
      </c>
      <c r="DL17" s="122">
        <v>-0.12601014269208222</v>
      </c>
      <c r="DM17" s="10">
        <v>1372</v>
      </c>
      <c r="DN17" s="33">
        <v>3.4985422740524783E-2</v>
      </c>
      <c r="DO17" s="3">
        <v>40</v>
      </c>
      <c r="DP17" s="3">
        <v>410</v>
      </c>
      <c r="DQ17" s="120">
        <v>1.3699421965317917</v>
      </c>
      <c r="DR17" s="10">
        <v>1645581</v>
      </c>
      <c r="DS17" s="119">
        <v>12267794</v>
      </c>
      <c r="DT17" s="120">
        <v>0.27968289868273266</v>
      </c>
      <c r="DU17" s="3">
        <v>46</v>
      </c>
      <c r="DV17" s="3">
        <v>548</v>
      </c>
      <c r="DW17" s="120">
        <v>1.9148936170212765</v>
      </c>
      <c r="DX17" s="10">
        <v>35773.5</v>
      </c>
      <c r="DY17" s="122">
        <v>-0.32286520510367656</v>
      </c>
      <c r="DZ17" s="10">
        <v>2306</v>
      </c>
      <c r="EA17" s="34">
        <v>1.7346053772766695E-2</v>
      </c>
      <c r="EB17" s="3">
        <v>0</v>
      </c>
      <c r="EC17" s="3">
        <v>13</v>
      </c>
      <c r="ED17" s="120">
        <v>-0.45833333333333337</v>
      </c>
      <c r="EE17" s="10">
        <v>0</v>
      </c>
      <c r="EF17" s="119">
        <v>972242</v>
      </c>
      <c r="EG17" s="120">
        <v>4.7121670669581839E-2</v>
      </c>
      <c r="EH17" s="3">
        <v>0</v>
      </c>
      <c r="EI17" s="3">
        <v>14</v>
      </c>
      <c r="EJ17" s="120">
        <v>-0.46153846153846156</v>
      </c>
      <c r="EK17" s="10">
        <v>0</v>
      </c>
      <c r="EL17" s="122">
        <v>-1</v>
      </c>
      <c r="EM17" s="10">
        <v>31</v>
      </c>
      <c r="EN17" s="33">
        <v>0</v>
      </c>
      <c r="EO17" s="4">
        <v>0</v>
      </c>
      <c r="EP17" s="4">
        <f t="shared" si="4"/>
        <v>0</v>
      </c>
      <c r="EQ17" s="15"/>
      <c r="ER17" s="65">
        <v>0</v>
      </c>
      <c r="ES17" s="4">
        <f t="shared" si="5"/>
        <v>0</v>
      </c>
      <c r="ET17" s="15">
        <v>0</v>
      </c>
      <c r="EU17" s="4">
        <v>0</v>
      </c>
      <c r="EV17" s="4">
        <f t="shared" si="6"/>
        <v>0</v>
      </c>
      <c r="EW17" s="15">
        <v>0</v>
      </c>
      <c r="EX17" s="60" t="e">
        <f t="shared" si="0"/>
        <v>#DIV/0!</v>
      </c>
      <c r="EY17" s="15">
        <v>0</v>
      </c>
      <c r="EZ17" s="65">
        <v>0</v>
      </c>
      <c r="FA17" s="68" t="e">
        <f t="shared" si="1"/>
        <v>#DIV/0!</v>
      </c>
      <c r="FB17" s="4">
        <v>0</v>
      </c>
      <c r="FC17" s="4">
        <f t="shared" si="7"/>
        <v>0</v>
      </c>
      <c r="FD17" s="15">
        <v>0</v>
      </c>
      <c r="FE17" s="65">
        <v>0</v>
      </c>
      <c r="FF17" s="4">
        <f t="shared" si="8"/>
        <v>0</v>
      </c>
      <c r="FG17" s="15">
        <v>0</v>
      </c>
      <c r="FH17" s="4">
        <v>0</v>
      </c>
      <c r="FI17" s="4">
        <f t="shared" si="9"/>
        <v>0</v>
      </c>
      <c r="FJ17" s="15">
        <v>0</v>
      </c>
      <c r="FK17" s="60" t="e">
        <f t="shared" si="2"/>
        <v>#DIV/0!</v>
      </c>
      <c r="FL17" s="15">
        <v>0</v>
      </c>
      <c r="FM17" s="65">
        <v>0</v>
      </c>
      <c r="FN17" s="68" t="e">
        <f t="shared" si="3"/>
        <v>#DIV/0!</v>
      </c>
      <c r="FP17" s="169">
        <v>12</v>
      </c>
      <c r="FQ17" s="9">
        <v>45455</v>
      </c>
      <c r="FR17" s="4">
        <v>653</v>
      </c>
      <c r="FS17" s="4">
        <v>8017</v>
      </c>
      <c r="FT17" s="120">
        <v>0.14626822991135269</v>
      </c>
      <c r="FU17" s="4">
        <v>30054034</v>
      </c>
      <c r="FV17" s="4">
        <v>353465641</v>
      </c>
      <c r="FW17" s="120">
        <v>-5.4130205293954625E-2</v>
      </c>
      <c r="FX17" s="4">
        <v>712</v>
      </c>
      <c r="FY17" s="4">
        <v>8844</v>
      </c>
      <c r="FZ17" s="120">
        <v>0.19821162444113272</v>
      </c>
      <c r="GA17" s="4">
        <v>42210.721910112363</v>
      </c>
      <c r="GB17" s="120">
        <v>-0.13351041981350642</v>
      </c>
    </row>
    <row r="18" spans="1:184" x14ac:dyDescent="0.3">
      <c r="A18" s="9">
        <v>45456</v>
      </c>
      <c r="B18" s="73">
        <v>173</v>
      </c>
      <c r="C18" s="4">
        <v>3035</v>
      </c>
      <c r="D18" s="120">
        <v>0.43431001890359178</v>
      </c>
      <c r="E18" s="4">
        <v>6999689</v>
      </c>
      <c r="F18" s="4">
        <v>131676442</v>
      </c>
      <c r="G18" s="120">
        <v>0.22703984322241455</v>
      </c>
      <c r="H18" s="4">
        <v>183</v>
      </c>
      <c r="I18" s="4">
        <v>3204</v>
      </c>
      <c r="J18" s="120">
        <v>3.1341935483870964</v>
      </c>
      <c r="K18" s="4">
        <v>38249.666666666664</v>
      </c>
      <c r="L18" s="120">
        <v>-0.20651201973835409</v>
      </c>
      <c r="M18" s="4">
        <v>8409</v>
      </c>
      <c r="N18" s="33">
        <v>2.0573195385896064E-2</v>
      </c>
      <c r="O18" s="3">
        <v>47</v>
      </c>
      <c r="P18" s="3">
        <v>892</v>
      </c>
      <c r="Q18" s="120">
        <v>-4.0860215053763471E-2</v>
      </c>
      <c r="R18" s="10">
        <v>2071180</v>
      </c>
      <c r="S18" s="119">
        <v>41650682</v>
      </c>
      <c r="T18" s="120">
        <v>-6.8108496617143799E-2</v>
      </c>
      <c r="U18" s="3">
        <v>52</v>
      </c>
      <c r="V18" s="3">
        <v>980</v>
      </c>
      <c r="W18" s="120">
        <v>-2.0979020979020935E-2</v>
      </c>
      <c r="X18" s="10">
        <v>39830.384615384617</v>
      </c>
      <c r="Y18" s="122">
        <v>-8.6424505870763224E-2</v>
      </c>
      <c r="Z18" s="10">
        <v>1860</v>
      </c>
      <c r="AA18" s="33">
        <v>2.5268817204301075E-2</v>
      </c>
      <c r="AB18" s="3">
        <v>70</v>
      </c>
      <c r="AC18" s="3">
        <v>1043</v>
      </c>
      <c r="AD18" s="120">
        <v>0</v>
      </c>
      <c r="AE18" s="10">
        <v>2442682</v>
      </c>
      <c r="AF18" s="10">
        <v>31810601</v>
      </c>
      <c r="AG18" s="120">
        <v>-0.34627486672253405</v>
      </c>
      <c r="AH18" s="3">
        <v>75</v>
      </c>
      <c r="AI18" s="3">
        <v>1201</v>
      </c>
      <c r="AJ18" s="120">
        <v>8.2957619477006306E-2</v>
      </c>
      <c r="AK18" s="10">
        <v>32569.093333333334</v>
      </c>
      <c r="AL18" s="122">
        <v>-0.40561702574277858</v>
      </c>
      <c r="AM18" s="10">
        <v>2080</v>
      </c>
      <c r="AN18" s="34">
        <v>3.3653846153846152E-2</v>
      </c>
      <c r="AO18" s="3">
        <v>39</v>
      </c>
      <c r="AP18" s="3">
        <v>723</v>
      </c>
      <c r="AQ18" s="120">
        <v>-0.41504854368932043</v>
      </c>
      <c r="AR18" s="10">
        <v>2361065</v>
      </c>
      <c r="AS18" s="119">
        <v>36754216</v>
      </c>
      <c r="AT18" s="120">
        <v>-0.44953374041497307</v>
      </c>
      <c r="AU18" s="3">
        <v>44</v>
      </c>
      <c r="AV18" s="3">
        <v>796</v>
      </c>
      <c r="AW18" s="120">
        <v>-0.39329268292682928</v>
      </c>
      <c r="AX18" s="10">
        <v>53660.568181818184</v>
      </c>
      <c r="AY18" s="122">
        <v>9.7044341470564177E-2</v>
      </c>
      <c r="AZ18" s="10">
        <v>1661</v>
      </c>
      <c r="BA18" s="34">
        <v>2.3479831426851294E-2</v>
      </c>
      <c r="BB18" s="3">
        <v>4</v>
      </c>
      <c r="BC18" s="3">
        <v>34</v>
      </c>
      <c r="BD18" s="120">
        <v>-0.72357723577235777</v>
      </c>
      <c r="BE18" s="10">
        <v>127960</v>
      </c>
      <c r="BF18" s="119">
        <v>2897159</v>
      </c>
      <c r="BG18" s="120">
        <v>-0.74720439283520412</v>
      </c>
      <c r="BH18" s="3">
        <v>4</v>
      </c>
      <c r="BI18" s="3">
        <v>34</v>
      </c>
      <c r="BJ18" s="120">
        <v>-0.72357723577235777</v>
      </c>
      <c r="BK18" s="10">
        <v>31990</v>
      </c>
      <c r="BL18" s="122">
        <v>-0.62216649858722417</v>
      </c>
      <c r="BM18" s="10">
        <v>77</v>
      </c>
      <c r="BN18" s="34">
        <v>5.1948051948051951E-2</v>
      </c>
      <c r="BO18" s="3">
        <v>47</v>
      </c>
      <c r="BP18" s="3">
        <v>754</v>
      </c>
      <c r="BQ18" s="120">
        <v>-9.1984231274638839E-3</v>
      </c>
      <c r="BR18" s="10">
        <v>1800136</v>
      </c>
      <c r="BS18" s="119">
        <v>31436007</v>
      </c>
      <c r="BT18" s="120">
        <v>-0.20405046464771781</v>
      </c>
      <c r="BU18" s="3">
        <v>52</v>
      </c>
      <c r="BV18" s="3">
        <v>834</v>
      </c>
      <c r="BW18" s="120">
        <v>4.1198501872659277E-2</v>
      </c>
      <c r="BX18" s="10">
        <v>34618</v>
      </c>
      <c r="BY18" s="122">
        <v>-0.34747997277344367</v>
      </c>
      <c r="BZ18" s="10">
        <v>2039</v>
      </c>
      <c r="CA18" s="34">
        <v>2.3050514958312899E-2</v>
      </c>
      <c r="CB18" s="3">
        <v>25</v>
      </c>
      <c r="CC18" s="3">
        <v>539</v>
      </c>
      <c r="CD18" s="120">
        <v>0.14437367303609339</v>
      </c>
      <c r="CE18" s="10">
        <v>1616943</v>
      </c>
      <c r="CF18" s="119">
        <v>39463923</v>
      </c>
      <c r="CG18" s="120">
        <v>-0.17486817602690474</v>
      </c>
      <c r="CH18" s="3">
        <v>27</v>
      </c>
      <c r="CI18" s="3">
        <v>575</v>
      </c>
      <c r="CJ18" s="120">
        <v>0.21308016877637126</v>
      </c>
      <c r="CK18" s="10">
        <v>59886.777777777781</v>
      </c>
      <c r="CL18" s="122">
        <v>-0.30690791883439272</v>
      </c>
      <c r="CM18" s="10">
        <v>1282</v>
      </c>
      <c r="CN18" s="33">
        <v>1.9500780031201249E-2</v>
      </c>
      <c r="CO18" s="3">
        <v>48</v>
      </c>
      <c r="CP18" s="3">
        <v>565</v>
      </c>
      <c r="CQ18" s="120">
        <v>-0.20422535211267601</v>
      </c>
      <c r="CR18" s="10">
        <v>1992780</v>
      </c>
      <c r="CS18" s="119">
        <v>23244355</v>
      </c>
      <c r="CT18" s="120">
        <v>-0.20953218752164748</v>
      </c>
      <c r="CU18" s="3">
        <v>50</v>
      </c>
      <c r="CV18" s="3">
        <v>621</v>
      </c>
      <c r="CW18" s="120">
        <v>-0.19140625</v>
      </c>
      <c r="CX18" s="10">
        <v>39855.599999999999</v>
      </c>
      <c r="CY18" s="122">
        <v>1.8822528266284166E-2</v>
      </c>
      <c r="CZ18" s="10">
        <v>1193</v>
      </c>
      <c r="DA18" s="33">
        <v>4.0234702430846606E-2</v>
      </c>
      <c r="DB18" s="3">
        <v>23</v>
      </c>
      <c r="DC18" s="3">
        <v>485</v>
      </c>
      <c r="DD18" s="120">
        <v>7.2203389830508478</v>
      </c>
      <c r="DE18" s="10">
        <v>951660</v>
      </c>
      <c r="DF18" s="119">
        <v>21656315</v>
      </c>
      <c r="DG18" s="120">
        <v>10.703965217203324</v>
      </c>
      <c r="DH18" s="3">
        <v>34</v>
      </c>
      <c r="DI18" s="3">
        <v>558</v>
      </c>
      <c r="DJ18" s="120">
        <v>7.454545454545455</v>
      </c>
      <c r="DK18" s="10">
        <v>27990</v>
      </c>
      <c r="DL18" s="122">
        <v>1.2052549114137667E-2</v>
      </c>
      <c r="DM18" s="10">
        <v>1211</v>
      </c>
      <c r="DN18" s="33">
        <v>1.8992568125516102E-2</v>
      </c>
      <c r="DO18" s="3">
        <v>23</v>
      </c>
      <c r="DP18" s="3">
        <v>433</v>
      </c>
      <c r="DQ18" s="120">
        <v>1.2552083333333335</v>
      </c>
      <c r="DR18" s="10">
        <v>796801</v>
      </c>
      <c r="DS18" s="119">
        <v>13064595</v>
      </c>
      <c r="DT18" s="120">
        <v>0.22946834785481007</v>
      </c>
      <c r="DU18" s="3">
        <v>27</v>
      </c>
      <c r="DV18" s="3">
        <v>575</v>
      </c>
      <c r="DW18" s="120">
        <v>1.7251184834123223</v>
      </c>
      <c r="DX18" s="10">
        <v>29511.14814814815</v>
      </c>
      <c r="DY18" s="122">
        <v>-0.3471148207072472</v>
      </c>
      <c r="DZ18" s="10">
        <v>2162</v>
      </c>
      <c r="EA18" s="34">
        <v>1.0638297872340425E-2</v>
      </c>
      <c r="EB18" s="3">
        <v>1</v>
      </c>
      <c r="EC18" s="3">
        <v>14</v>
      </c>
      <c r="ED18" s="120">
        <v>-0.51724137931034475</v>
      </c>
      <c r="EE18" s="10">
        <v>3059</v>
      </c>
      <c r="EF18" s="119">
        <v>975301</v>
      </c>
      <c r="EG18" s="120">
        <v>-0.20675957593034655</v>
      </c>
      <c r="EH18" s="3">
        <v>1</v>
      </c>
      <c r="EI18" s="3">
        <v>15</v>
      </c>
      <c r="EJ18" s="120">
        <v>-0.55882352941176472</v>
      </c>
      <c r="EK18" s="10">
        <v>3059</v>
      </c>
      <c r="EL18" s="122">
        <v>-0.91870442654264595</v>
      </c>
      <c r="EM18" s="10">
        <v>30</v>
      </c>
      <c r="EN18" s="33">
        <v>3.3333333333333333E-2</v>
      </c>
      <c r="EO18" s="4">
        <v>0</v>
      </c>
      <c r="EP18" s="4">
        <f t="shared" si="4"/>
        <v>0</v>
      </c>
      <c r="EQ18" s="15"/>
      <c r="ER18" s="65">
        <v>0</v>
      </c>
      <c r="ES18" s="4">
        <f t="shared" si="5"/>
        <v>0</v>
      </c>
      <c r="ET18" s="15">
        <v>0</v>
      </c>
      <c r="EU18" s="4">
        <v>0</v>
      </c>
      <c r="EV18" s="4">
        <f t="shared" si="6"/>
        <v>0</v>
      </c>
      <c r="EW18" s="15">
        <v>0</v>
      </c>
      <c r="EX18" s="60" t="e">
        <f t="shared" si="0"/>
        <v>#DIV/0!</v>
      </c>
      <c r="EY18" s="15">
        <v>0</v>
      </c>
      <c r="EZ18" s="65">
        <v>0</v>
      </c>
      <c r="FA18" s="68" t="e">
        <f t="shared" si="1"/>
        <v>#DIV/0!</v>
      </c>
      <c r="FB18" s="4">
        <v>0</v>
      </c>
      <c r="FC18" s="4">
        <f t="shared" si="7"/>
        <v>0</v>
      </c>
      <c r="FD18" s="15">
        <v>0</v>
      </c>
      <c r="FE18" s="65">
        <v>0</v>
      </c>
      <c r="FF18" s="4">
        <f t="shared" si="8"/>
        <v>0</v>
      </c>
      <c r="FG18" s="15">
        <v>0</v>
      </c>
      <c r="FH18" s="4">
        <v>0</v>
      </c>
      <c r="FI18" s="4">
        <f t="shared" si="9"/>
        <v>0</v>
      </c>
      <c r="FJ18" s="15">
        <v>0</v>
      </c>
      <c r="FK18" s="60" t="e">
        <f t="shared" si="2"/>
        <v>#DIV/0!</v>
      </c>
      <c r="FL18" s="15">
        <v>0</v>
      </c>
      <c r="FM18" s="65">
        <v>0</v>
      </c>
      <c r="FN18" s="68" t="e">
        <f t="shared" si="3"/>
        <v>#DIV/0!</v>
      </c>
      <c r="FP18" s="169">
        <v>13</v>
      </c>
      <c r="FQ18" s="9">
        <v>45456</v>
      </c>
      <c r="FR18" s="4">
        <v>500</v>
      </c>
      <c r="FS18" s="4">
        <v>8517</v>
      </c>
      <c r="FT18" s="120">
        <v>0.11043024771838339</v>
      </c>
      <c r="FU18" s="4">
        <v>21163955</v>
      </c>
      <c r="FV18" s="4">
        <v>374629596</v>
      </c>
      <c r="FW18" s="120">
        <v>-8.4777185830338109E-2</v>
      </c>
      <c r="FX18" s="4">
        <v>549</v>
      </c>
      <c r="FY18" s="4">
        <v>9393</v>
      </c>
      <c r="FZ18" s="120">
        <v>0.16020256916996045</v>
      </c>
      <c r="GA18" s="4">
        <v>38550.009107468126</v>
      </c>
      <c r="GB18" s="120">
        <v>-0.22657274905133884</v>
      </c>
    </row>
    <row r="19" spans="1:184" x14ac:dyDescent="0.3">
      <c r="A19" s="9">
        <v>45457</v>
      </c>
      <c r="B19" s="73">
        <v>181</v>
      </c>
      <c r="C19" s="4">
        <v>3216</v>
      </c>
      <c r="D19" s="120">
        <v>0.40559440559440563</v>
      </c>
      <c r="E19" s="4">
        <v>6816614</v>
      </c>
      <c r="F19" s="4">
        <v>138493056</v>
      </c>
      <c r="G19" s="120">
        <v>0.19436983259304275</v>
      </c>
      <c r="H19" s="4">
        <v>190</v>
      </c>
      <c r="I19" s="4">
        <v>3394</v>
      </c>
      <c r="J19" s="120">
        <v>2.5502092050209204</v>
      </c>
      <c r="K19" s="4">
        <v>35876.915789473685</v>
      </c>
      <c r="L19" s="120">
        <v>-0.2486413284305018</v>
      </c>
      <c r="M19" s="4">
        <v>8824</v>
      </c>
      <c r="N19" s="33">
        <v>2.0512239347234815E-2</v>
      </c>
      <c r="O19" s="3">
        <v>58</v>
      </c>
      <c r="P19" s="3">
        <v>950</v>
      </c>
      <c r="Q19" s="120">
        <v>-7.2265625E-2</v>
      </c>
      <c r="R19" s="10">
        <v>3095955</v>
      </c>
      <c r="S19" s="119">
        <v>44746637</v>
      </c>
      <c r="T19" s="120">
        <v>-9.1550734076083162E-2</v>
      </c>
      <c r="U19" s="3">
        <v>59</v>
      </c>
      <c r="V19" s="3">
        <v>1039</v>
      </c>
      <c r="W19" s="120">
        <v>-5.3734061930783228E-2</v>
      </c>
      <c r="X19" s="10">
        <v>52473.813559322036</v>
      </c>
      <c r="Y19" s="122">
        <v>0.11590359640677028</v>
      </c>
      <c r="Z19" s="10">
        <v>1874</v>
      </c>
      <c r="AA19" s="33">
        <v>3.0949839914621132E-2</v>
      </c>
      <c r="AB19" s="3">
        <v>73</v>
      </c>
      <c r="AC19" s="3">
        <v>1116</v>
      </c>
      <c r="AD19" s="120">
        <v>-1.3262599469496039E-2</v>
      </c>
      <c r="AE19" s="10">
        <v>2362362</v>
      </c>
      <c r="AF19" s="10">
        <v>34172963</v>
      </c>
      <c r="AG19" s="120">
        <v>-0.35989603155339667</v>
      </c>
      <c r="AH19" s="3">
        <v>88</v>
      </c>
      <c r="AI19" s="3">
        <v>1289</v>
      </c>
      <c r="AJ19" s="120">
        <v>7.1487946799667412E-2</v>
      </c>
      <c r="AK19" s="10">
        <v>26845.022727272728</v>
      </c>
      <c r="AL19" s="122">
        <v>-0.46606097577020977</v>
      </c>
      <c r="AM19" s="10">
        <v>2195</v>
      </c>
      <c r="AN19" s="34">
        <v>3.3257403189066059E-2</v>
      </c>
      <c r="AO19" s="3">
        <v>35</v>
      </c>
      <c r="AP19" s="3">
        <v>758</v>
      </c>
      <c r="AQ19" s="120">
        <v>-0.43475018642803875</v>
      </c>
      <c r="AR19" s="10">
        <v>1950489</v>
      </c>
      <c r="AS19" s="119">
        <v>38704705</v>
      </c>
      <c r="AT19" s="120">
        <v>-0.46477917274432601</v>
      </c>
      <c r="AU19" s="3">
        <v>36</v>
      </c>
      <c r="AV19" s="3">
        <v>832</v>
      </c>
      <c r="AW19" s="120">
        <v>-0.41408450704225352</v>
      </c>
      <c r="AX19" s="10">
        <v>54180.25</v>
      </c>
      <c r="AY19" s="122">
        <v>5.5050260090333092E-2</v>
      </c>
      <c r="AZ19" s="10">
        <v>1819</v>
      </c>
      <c r="BA19" s="34">
        <v>1.9241341396371632E-2</v>
      </c>
      <c r="BB19" s="3">
        <v>5</v>
      </c>
      <c r="BC19" s="3">
        <v>39</v>
      </c>
      <c r="BD19" s="120">
        <v>-0.70676691729323315</v>
      </c>
      <c r="BE19" s="10">
        <v>218476</v>
      </c>
      <c r="BF19" s="119">
        <v>3115635</v>
      </c>
      <c r="BG19" s="120">
        <v>-0.74727944790799761</v>
      </c>
      <c r="BH19" s="3">
        <v>5</v>
      </c>
      <c r="BI19" s="3">
        <v>39</v>
      </c>
      <c r="BJ19" s="120">
        <v>-0.70676691729323315</v>
      </c>
      <c r="BK19" s="10">
        <v>43695.199999999997</v>
      </c>
      <c r="BL19" s="122">
        <v>-0.49654107616084808</v>
      </c>
      <c r="BM19" s="10">
        <v>62</v>
      </c>
      <c r="BN19" s="34">
        <v>8.0645161290322578E-2</v>
      </c>
      <c r="BO19" s="3">
        <v>38</v>
      </c>
      <c r="BP19" s="3">
        <v>792</v>
      </c>
      <c r="BQ19" s="120">
        <v>-3.2967032967032961E-2</v>
      </c>
      <c r="BR19" s="10">
        <v>1151193</v>
      </c>
      <c r="BS19" s="119">
        <v>32587200</v>
      </c>
      <c r="BT19" s="120">
        <v>-0.23135363509332785</v>
      </c>
      <c r="BU19" s="3">
        <v>44</v>
      </c>
      <c r="BV19" s="3">
        <v>878</v>
      </c>
      <c r="BW19" s="120">
        <v>1.8561484918793614E-2</v>
      </c>
      <c r="BX19" s="10">
        <v>26163.477272727272</v>
      </c>
      <c r="BY19" s="122">
        <v>-0.44977748915002802</v>
      </c>
      <c r="BZ19" s="10">
        <v>1944</v>
      </c>
      <c r="CA19" s="34">
        <v>1.954732510288066E-2</v>
      </c>
      <c r="CB19" s="3">
        <v>29</v>
      </c>
      <c r="CC19" s="3">
        <v>568</v>
      </c>
      <c r="CD19" s="120">
        <v>0.12475247524752486</v>
      </c>
      <c r="CE19" s="10">
        <v>2336547</v>
      </c>
      <c r="CF19" s="119">
        <v>41800470</v>
      </c>
      <c r="CG19" s="120">
        <v>-0.18062772462720744</v>
      </c>
      <c r="CH19" s="3">
        <v>29</v>
      </c>
      <c r="CI19" s="3">
        <v>604</v>
      </c>
      <c r="CJ19" s="120">
        <v>0.18664047151277008</v>
      </c>
      <c r="CK19" s="10">
        <v>80570.586206896551</v>
      </c>
      <c r="CL19" s="122">
        <v>-0.11539217482750619</v>
      </c>
      <c r="CM19" s="10">
        <v>1342</v>
      </c>
      <c r="CN19" s="33">
        <v>2.1609538002980627E-2</v>
      </c>
      <c r="CO19" s="3">
        <v>32</v>
      </c>
      <c r="CP19" s="3">
        <v>597</v>
      </c>
      <c r="CQ19" s="120">
        <v>-0.22366710013003899</v>
      </c>
      <c r="CR19" s="10">
        <v>1283231</v>
      </c>
      <c r="CS19" s="119">
        <v>24527586</v>
      </c>
      <c r="CT19" s="120">
        <v>-0.2208275968412361</v>
      </c>
      <c r="CU19" s="3">
        <v>32</v>
      </c>
      <c r="CV19" s="3">
        <v>653</v>
      </c>
      <c r="CW19" s="120">
        <v>-0.21608643457382948</v>
      </c>
      <c r="CX19" s="10">
        <v>40100.96875</v>
      </c>
      <c r="CY19" s="122">
        <v>0.25726435183354046</v>
      </c>
      <c r="CZ19" s="10">
        <v>1235</v>
      </c>
      <c r="DA19" s="33">
        <v>2.5910931174089068E-2</v>
      </c>
      <c r="DB19" s="3">
        <v>37</v>
      </c>
      <c r="DC19" s="3">
        <v>522</v>
      </c>
      <c r="DD19" s="120">
        <v>6.7910447761194028</v>
      </c>
      <c r="DE19" s="10">
        <v>2117174</v>
      </c>
      <c r="DF19" s="119">
        <v>23773489</v>
      </c>
      <c r="DG19" s="120">
        <v>10.020275350562057</v>
      </c>
      <c r="DH19" s="3">
        <v>48</v>
      </c>
      <c r="DI19" s="3">
        <v>606</v>
      </c>
      <c r="DJ19" s="120">
        <v>7.08</v>
      </c>
      <c r="DK19" s="10">
        <v>44107.791666666664</v>
      </c>
      <c r="DL19" s="122">
        <v>0.29344148121599156</v>
      </c>
      <c r="DM19" s="10">
        <v>1488</v>
      </c>
      <c r="DN19" s="33">
        <v>2.4865591397849461E-2</v>
      </c>
      <c r="DO19" s="3">
        <v>18</v>
      </c>
      <c r="DP19" s="3">
        <v>451</v>
      </c>
      <c r="DQ19" s="120">
        <v>0.97807017543859653</v>
      </c>
      <c r="DR19" s="10">
        <v>928758</v>
      </c>
      <c r="DS19" s="119">
        <v>13993353</v>
      </c>
      <c r="DT19" s="120">
        <v>0.18206431389456923</v>
      </c>
      <c r="DU19" s="3">
        <v>24</v>
      </c>
      <c r="DV19" s="3">
        <v>599</v>
      </c>
      <c r="DW19" s="120">
        <v>1.3582677165354329</v>
      </c>
      <c r="DX19" s="10">
        <v>38698.25</v>
      </c>
      <c r="DY19" s="122">
        <v>0.37312878914782277</v>
      </c>
      <c r="DZ19" s="10">
        <v>2280</v>
      </c>
      <c r="EA19" s="34">
        <v>7.8947368421052634E-3</v>
      </c>
      <c r="EB19" s="3">
        <v>0</v>
      </c>
      <c r="EC19" s="3">
        <v>14</v>
      </c>
      <c r="ED19" s="120">
        <v>-0.5625</v>
      </c>
      <c r="EE19" s="10">
        <v>0</v>
      </c>
      <c r="EF19" s="119">
        <v>975301</v>
      </c>
      <c r="EG19" s="120">
        <v>-0.26866228999276387</v>
      </c>
      <c r="EH19" s="3">
        <v>0</v>
      </c>
      <c r="EI19" s="3">
        <v>15</v>
      </c>
      <c r="EJ19" s="120">
        <v>-0.59459459459459452</v>
      </c>
      <c r="EK19" s="10">
        <v>0</v>
      </c>
      <c r="EL19" s="122">
        <v>-1</v>
      </c>
      <c r="EM19" s="10">
        <v>22</v>
      </c>
      <c r="EN19" s="33">
        <v>0</v>
      </c>
      <c r="EO19" s="4">
        <v>0</v>
      </c>
      <c r="EP19" s="4">
        <f t="shared" si="4"/>
        <v>0</v>
      </c>
      <c r="EQ19" s="15"/>
      <c r="ER19" s="65">
        <v>0</v>
      </c>
      <c r="ES19" s="4">
        <f t="shared" si="5"/>
        <v>0</v>
      </c>
      <c r="ET19" s="15">
        <v>0</v>
      </c>
      <c r="EU19" s="4">
        <v>0</v>
      </c>
      <c r="EV19" s="4">
        <f t="shared" si="6"/>
        <v>0</v>
      </c>
      <c r="EW19" s="15">
        <v>0</v>
      </c>
      <c r="EX19" s="60" t="e">
        <f t="shared" si="0"/>
        <v>#DIV/0!</v>
      </c>
      <c r="EY19" s="15">
        <v>0</v>
      </c>
      <c r="EZ19" s="65">
        <v>0</v>
      </c>
      <c r="FA19" s="68" t="e">
        <f t="shared" si="1"/>
        <v>#DIV/0!</v>
      </c>
      <c r="FB19" s="4">
        <v>0</v>
      </c>
      <c r="FC19" s="4">
        <f t="shared" si="7"/>
        <v>0</v>
      </c>
      <c r="FD19" s="15">
        <v>0</v>
      </c>
      <c r="FE19" s="65">
        <v>0</v>
      </c>
      <c r="FF19" s="4">
        <f t="shared" si="8"/>
        <v>0</v>
      </c>
      <c r="FG19" s="15">
        <v>0</v>
      </c>
      <c r="FH19" s="4">
        <v>0</v>
      </c>
      <c r="FI19" s="4">
        <f t="shared" si="9"/>
        <v>0</v>
      </c>
      <c r="FJ19" s="15">
        <v>0</v>
      </c>
      <c r="FK19" s="60" t="e">
        <f t="shared" si="2"/>
        <v>#DIV/0!</v>
      </c>
      <c r="FL19" s="15">
        <v>0</v>
      </c>
      <c r="FM19" s="65">
        <v>0</v>
      </c>
      <c r="FN19" s="68" t="e">
        <f t="shared" si="3"/>
        <v>#DIV/0!</v>
      </c>
      <c r="FP19" s="169">
        <v>14</v>
      </c>
      <c r="FQ19" s="9">
        <v>45457</v>
      </c>
      <c r="FR19" s="4">
        <v>506</v>
      </c>
      <c r="FS19" s="4">
        <v>9023</v>
      </c>
      <c r="FT19" s="120">
        <v>8.2283795130142723E-2</v>
      </c>
      <c r="FU19" s="4">
        <v>22260799</v>
      </c>
      <c r="FV19" s="4">
        <v>396890395</v>
      </c>
      <c r="FW19" s="120">
        <v>-0.10501435296089467</v>
      </c>
      <c r="FX19" s="4">
        <v>555</v>
      </c>
      <c r="FY19" s="4">
        <v>9948</v>
      </c>
      <c r="FZ19" s="120">
        <v>0.13019768234492157</v>
      </c>
      <c r="GA19" s="4">
        <v>40109.547747747747</v>
      </c>
      <c r="GB19" s="120">
        <v>-0.17027272374326086</v>
      </c>
    </row>
    <row r="20" spans="1:184" x14ac:dyDescent="0.3">
      <c r="A20" s="9">
        <v>45458</v>
      </c>
      <c r="B20" s="73">
        <v>135</v>
      </c>
      <c r="C20" s="4">
        <v>3351</v>
      </c>
      <c r="D20" s="120">
        <v>0.35777957860615883</v>
      </c>
      <c r="E20" s="4">
        <v>4973733</v>
      </c>
      <c r="F20" s="4">
        <v>143466789</v>
      </c>
      <c r="G20" s="120">
        <v>0.14011258639275881</v>
      </c>
      <c r="H20" s="4">
        <v>153</v>
      </c>
      <c r="I20" s="4">
        <v>3547</v>
      </c>
      <c r="J20" s="120">
        <v>2.0897212543554007</v>
      </c>
      <c r="K20" s="4">
        <v>32508.058823529413</v>
      </c>
      <c r="L20" s="120">
        <v>-0.36831015831165581</v>
      </c>
      <c r="M20" s="4">
        <v>7781</v>
      </c>
      <c r="N20" s="33">
        <v>1.7349955018635135E-2</v>
      </c>
      <c r="O20" s="4">
        <v>32</v>
      </c>
      <c r="P20" s="3">
        <v>982</v>
      </c>
      <c r="Q20" s="120">
        <v>-9.8255280073461848E-2</v>
      </c>
      <c r="R20" s="60">
        <v>1491053</v>
      </c>
      <c r="S20" s="119">
        <v>46237690</v>
      </c>
      <c r="T20" s="120">
        <v>-0.12418592007009288</v>
      </c>
      <c r="U20" s="4">
        <v>36</v>
      </c>
      <c r="V20" s="3">
        <v>1075</v>
      </c>
      <c r="W20" s="120">
        <v>-8.4327086882453162E-2</v>
      </c>
      <c r="X20" s="10">
        <v>41418.138888888891</v>
      </c>
      <c r="Y20" s="122">
        <v>-0.11026669694208813</v>
      </c>
      <c r="Z20" s="60">
        <v>1638</v>
      </c>
      <c r="AA20" s="33">
        <v>1.9536019536019536E-2</v>
      </c>
      <c r="AB20" s="4">
        <v>47</v>
      </c>
      <c r="AC20" s="3">
        <v>1163</v>
      </c>
      <c r="AD20" s="120">
        <v>-4.5939294503691497E-2</v>
      </c>
      <c r="AE20" s="60">
        <v>1693355</v>
      </c>
      <c r="AF20" s="10">
        <v>35866318</v>
      </c>
      <c r="AG20" s="120">
        <v>-0.38375508548745951</v>
      </c>
      <c r="AH20" s="4">
        <v>55</v>
      </c>
      <c r="AI20" s="3">
        <v>1344</v>
      </c>
      <c r="AJ20" s="120">
        <v>3.7837837837837895E-2</v>
      </c>
      <c r="AK20" s="10">
        <v>30788.272727272728</v>
      </c>
      <c r="AL20" s="122">
        <v>-0.41170779158741322</v>
      </c>
      <c r="AM20" s="60">
        <v>1901</v>
      </c>
      <c r="AN20" s="34">
        <v>2.472382956338769E-2</v>
      </c>
      <c r="AO20" s="4">
        <v>43</v>
      </c>
      <c r="AP20" s="3">
        <v>801</v>
      </c>
      <c r="AQ20" s="120">
        <v>-0.44682320441988954</v>
      </c>
      <c r="AR20" s="60">
        <v>2582327</v>
      </c>
      <c r="AS20" s="119">
        <v>41287032</v>
      </c>
      <c r="AT20" s="120">
        <v>-0.47651348181825604</v>
      </c>
      <c r="AU20" s="4">
        <v>45</v>
      </c>
      <c r="AV20" s="3">
        <v>877</v>
      </c>
      <c r="AW20" s="120">
        <v>-0.43382827630729504</v>
      </c>
      <c r="AX20" s="10">
        <v>57385.044444444444</v>
      </c>
      <c r="AY20" s="122">
        <v>0.12949965857677226</v>
      </c>
      <c r="AZ20" s="60">
        <v>1571</v>
      </c>
      <c r="BA20" s="34">
        <v>2.737110120942075E-2</v>
      </c>
      <c r="BB20" s="4">
        <v>1</v>
      </c>
      <c r="BC20" s="3">
        <v>40</v>
      </c>
      <c r="BD20" s="120">
        <v>-0.71631205673758869</v>
      </c>
      <c r="BE20" s="60">
        <v>51990</v>
      </c>
      <c r="BF20" s="119">
        <v>3167625</v>
      </c>
      <c r="BG20" s="120">
        <v>-0.74774633081952335</v>
      </c>
      <c r="BH20" s="4">
        <v>1</v>
      </c>
      <c r="BI20" s="3">
        <v>40</v>
      </c>
      <c r="BJ20" s="120">
        <v>-0.71631205673758869</v>
      </c>
      <c r="BK20" s="10">
        <v>51990</v>
      </c>
      <c r="BL20" s="122">
        <v>0.81687925912982706</v>
      </c>
      <c r="BM20" s="60">
        <v>60</v>
      </c>
      <c r="BN20" s="34">
        <v>1.6666666666666666E-2</v>
      </c>
      <c r="BO20" s="4">
        <v>25</v>
      </c>
      <c r="BP20" s="3">
        <v>817</v>
      </c>
      <c r="BQ20" s="120">
        <v>-9.4235033259423506E-2</v>
      </c>
      <c r="BR20" s="60">
        <v>625497</v>
      </c>
      <c r="BS20" s="119">
        <v>33212697</v>
      </c>
      <c r="BT20" s="120">
        <v>-0.29652387529264379</v>
      </c>
      <c r="BU20" s="4">
        <v>25</v>
      </c>
      <c r="BV20" s="3">
        <v>903</v>
      </c>
      <c r="BW20" s="120">
        <v>-5.1470588235294157E-2</v>
      </c>
      <c r="BX20" s="10">
        <v>25019.88</v>
      </c>
      <c r="BY20" s="122">
        <v>-0.53250277680315738</v>
      </c>
      <c r="BZ20" s="60">
        <v>1724</v>
      </c>
      <c r="CA20" s="34">
        <v>1.4501160092807424E-2</v>
      </c>
      <c r="CB20" s="4">
        <v>17</v>
      </c>
      <c r="CC20" s="3">
        <v>585</v>
      </c>
      <c r="CD20" s="120">
        <v>7.7348066298342566E-2</v>
      </c>
      <c r="CE20" s="60">
        <v>981843</v>
      </c>
      <c r="CF20" s="119">
        <v>42782313</v>
      </c>
      <c r="CG20" s="120">
        <v>-0.21588303777467099</v>
      </c>
      <c r="CH20" s="4">
        <v>17</v>
      </c>
      <c r="CI20" s="3">
        <v>621</v>
      </c>
      <c r="CJ20" s="120">
        <v>0.13321167883211671</v>
      </c>
      <c r="CK20" s="10">
        <v>57755.470588235294</v>
      </c>
      <c r="CL20" s="122">
        <v>-0.36476981366902905</v>
      </c>
      <c r="CM20" s="60">
        <v>1194</v>
      </c>
      <c r="CN20" s="33">
        <v>1.423785594639866E-2</v>
      </c>
      <c r="CO20" s="4">
        <v>16</v>
      </c>
      <c r="CP20" s="3">
        <v>613</v>
      </c>
      <c r="CQ20" s="120">
        <v>-0.26762246117084831</v>
      </c>
      <c r="CR20" s="60">
        <v>514265</v>
      </c>
      <c r="CS20" s="119">
        <v>25041851</v>
      </c>
      <c r="CT20" s="120">
        <v>-0.27929775520435052</v>
      </c>
      <c r="CU20" s="4">
        <v>17</v>
      </c>
      <c r="CV20" s="3">
        <v>670</v>
      </c>
      <c r="CW20" s="120">
        <v>-0.25802879291251379</v>
      </c>
      <c r="CX20" s="10">
        <v>30250.882352941175</v>
      </c>
      <c r="CY20" s="122">
        <v>-0.35191943630850542</v>
      </c>
      <c r="CZ20" s="60">
        <v>1051</v>
      </c>
      <c r="DA20" s="33">
        <v>1.5223596574690771E-2</v>
      </c>
      <c r="DB20" s="4">
        <v>13</v>
      </c>
      <c r="DC20" s="3">
        <v>535</v>
      </c>
      <c r="DD20" s="120">
        <v>6.6428571428571432</v>
      </c>
      <c r="DE20" s="60">
        <v>1060890</v>
      </c>
      <c r="DF20" s="119">
        <v>24834379</v>
      </c>
      <c r="DG20" s="120">
        <v>9.73584829804342</v>
      </c>
      <c r="DH20" s="4">
        <v>14</v>
      </c>
      <c r="DI20" s="3">
        <v>620</v>
      </c>
      <c r="DJ20" s="120">
        <v>6.9487179487179489</v>
      </c>
      <c r="DK20" s="10">
        <v>75777.857142857145</v>
      </c>
      <c r="DL20" s="122">
        <v>0.45754678097436319</v>
      </c>
      <c r="DM20" s="60">
        <v>1211</v>
      </c>
      <c r="DN20" s="33">
        <v>1.0734929810074319E-2</v>
      </c>
      <c r="DO20" s="4">
        <v>14</v>
      </c>
      <c r="DP20" s="3">
        <v>465</v>
      </c>
      <c r="DQ20" s="120">
        <v>0.875</v>
      </c>
      <c r="DR20" s="60">
        <v>648764</v>
      </c>
      <c r="DS20" s="119">
        <v>14642117</v>
      </c>
      <c r="DT20" s="120">
        <v>0.13866056109341018</v>
      </c>
      <c r="DU20" s="4">
        <v>17</v>
      </c>
      <c r="DV20" s="3">
        <v>616</v>
      </c>
      <c r="DW20" s="120">
        <v>1.2318840579710146</v>
      </c>
      <c r="DX20" s="10">
        <v>38162.588235294119</v>
      </c>
      <c r="DY20" s="122">
        <v>-0.17769717428335885</v>
      </c>
      <c r="DZ20" s="60">
        <v>1977</v>
      </c>
      <c r="EA20" s="34">
        <v>7.0814365199797676E-3</v>
      </c>
      <c r="EB20" s="4">
        <v>0</v>
      </c>
      <c r="EC20" s="3">
        <v>14</v>
      </c>
      <c r="ED20" s="120">
        <v>-0.6</v>
      </c>
      <c r="EE20" s="60">
        <v>0</v>
      </c>
      <c r="EF20" s="119">
        <v>975301</v>
      </c>
      <c r="EG20" s="120">
        <v>-0.29344702306998516</v>
      </c>
      <c r="EH20" s="4">
        <v>0</v>
      </c>
      <c r="EI20" s="3">
        <v>15</v>
      </c>
      <c r="EJ20" s="120">
        <v>-0.625</v>
      </c>
      <c r="EK20" s="10">
        <v>0</v>
      </c>
      <c r="EL20" s="122">
        <v>-1</v>
      </c>
      <c r="EM20" s="60">
        <v>17</v>
      </c>
      <c r="EN20" s="33">
        <v>0</v>
      </c>
      <c r="EO20" s="4">
        <v>0</v>
      </c>
      <c r="EP20" s="4">
        <f t="shared" si="4"/>
        <v>0</v>
      </c>
      <c r="EQ20" s="15"/>
      <c r="ER20" s="65">
        <v>0</v>
      </c>
      <c r="ES20" s="4">
        <f t="shared" si="5"/>
        <v>0</v>
      </c>
      <c r="ET20" s="15">
        <v>0</v>
      </c>
      <c r="EU20" s="4">
        <v>0</v>
      </c>
      <c r="EV20" s="4">
        <f t="shared" si="6"/>
        <v>0</v>
      </c>
      <c r="EW20" s="15">
        <v>0</v>
      </c>
      <c r="EX20" s="60" t="e">
        <f t="shared" si="0"/>
        <v>#DIV/0!</v>
      </c>
      <c r="EY20" s="15">
        <v>0</v>
      </c>
      <c r="EZ20" s="65">
        <v>0</v>
      </c>
      <c r="FA20" s="68" t="e">
        <f t="shared" si="1"/>
        <v>#DIV/0!</v>
      </c>
      <c r="FB20" s="4">
        <v>0</v>
      </c>
      <c r="FC20" s="4">
        <f t="shared" si="7"/>
        <v>0</v>
      </c>
      <c r="FD20" s="15">
        <v>0</v>
      </c>
      <c r="FE20" s="65">
        <v>0</v>
      </c>
      <c r="FF20" s="4">
        <f t="shared" si="8"/>
        <v>0</v>
      </c>
      <c r="FG20" s="15">
        <v>0</v>
      </c>
      <c r="FH20" s="4">
        <v>0</v>
      </c>
      <c r="FI20" s="4">
        <f t="shared" si="9"/>
        <v>0</v>
      </c>
      <c r="FJ20" s="15">
        <v>0</v>
      </c>
      <c r="FK20" s="60" t="e">
        <f t="shared" si="2"/>
        <v>#DIV/0!</v>
      </c>
      <c r="FL20" s="15">
        <v>0</v>
      </c>
      <c r="FM20" s="65">
        <v>0</v>
      </c>
      <c r="FN20" s="68" t="e">
        <f t="shared" si="3"/>
        <v>#DIV/0!</v>
      </c>
      <c r="FP20" s="169">
        <v>15</v>
      </c>
      <c r="FQ20" s="9">
        <v>45458</v>
      </c>
      <c r="FR20" s="4">
        <v>343</v>
      </c>
      <c r="FS20" s="4">
        <v>9366</v>
      </c>
      <c r="FT20" s="120">
        <v>4.0666666666666629E-2</v>
      </c>
      <c r="FU20" s="4">
        <v>14623717</v>
      </c>
      <c r="FV20" s="4">
        <v>411514112</v>
      </c>
      <c r="FW20" s="120">
        <v>-0.14504810122692213</v>
      </c>
      <c r="FX20" s="4">
        <v>380</v>
      </c>
      <c r="FY20" s="4">
        <v>10328</v>
      </c>
      <c r="FZ20" s="120">
        <v>8.4190636153684606E-2</v>
      </c>
      <c r="GA20" s="4">
        <v>38483.465789473681</v>
      </c>
      <c r="GB20" s="120">
        <v>-0.26427304098566962</v>
      </c>
    </row>
    <row r="21" spans="1:184" x14ac:dyDescent="0.3">
      <c r="A21" s="9">
        <v>45459</v>
      </c>
      <c r="B21" s="73">
        <v>117</v>
      </c>
      <c r="C21" s="4">
        <v>3468</v>
      </c>
      <c r="D21" s="120">
        <v>0.32568807339449535</v>
      </c>
      <c r="E21" s="4">
        <v>4873424</v>
      </c>
      <c r="F21" s="4">
        <v>148340213</v>
      </c>
      <c r="G21" s="120">
        <v>0.11678676561550838</v>
      </c>
      <c r="H21" s="4">
        <v>121</v>
      </c>
      <c r="I21" s="4">
        <v>3668</v>
      </c>
      <c r="J21" s="120">
        <v>1.8042813455657494</v>
      </c>
      <c r="K21" s="4">
        <v>40276.231404958678</v>
      </c>
      <c r="L21" s="120">
        <v>-7.8355411729930324E-2</v>
      </c>
      <c r="M21" s="4">
        <v>7536</v>
      </c>
      <c r="N21" s="33">
        <v>1.5525477707006369E-2</v>
      </c>
      <c r="O21" s="4">
        <v>34</v>
      </c>
      <c r="P21" s="3">
        <v>1016</v>
      </c>
      <c r="Q21" s="120">
        <v>-0.12262521588946462</v>
      </c>
      <c r="R21" s="60">
        <v>1257346</v>
      </c>
      <c r="S21" s="119">
        <v>47495036</v>
      </c>
      <c r="T21" s="120">
        <v>-0.1646926995674608</v>
      </c>
      <c r="U21" s="4">
        <v>40</v>
      </c>
      <c r="V21" s="3">
        <v>1115</v>
      </c>
      <c r="W21" s="120">
        <v>-0.11013567438148442</v>
      </c>
      <c r="X21" s="10">
        <v>31433.65</v>
      </c>
      <c r="Y21" s="122">
        <v>-0.38917259330629372</v>
      </c>
      <c r="Z21" s="60">
        <v>1534</v>
      </c>
      <c r="AA21" s="33">
        <v>2.2164276401564539E-2</v>
      </c>
      <c r="AB21" s="4">
        <v>50</v>
      </c>
      <c r="AC21" s="3">
        <v>1213</v>
      </c>
      <c r="AD21" s="120">
        <v>-5.7498057498057475E-2</v>
      </c>
      <c r="AE21" s="60">
        <v>1850036</v>
      </c>
      <c r="AF21" s="10">
        <v>37716354</v>
      </c>
      <c r="AG21" s="120">
        <v>-0.38220020103039054</v>
      </c>
      <c r="AH21" s="4">
        <v>53</v>
      </c>
      <c r="AI21" s="3">
        <v>1397</v>
      </c>
      <c r="AJ21" s="120">
        <v>2.2693997071742356E-2</v>
      </c>
      <c r="AK21" s="10">
        <v>34906.339622641506</v>
      </c>
      <c r="AL21" s="122">
        <v>-0.12981540746218434</v>
      </c>
      <c r="AM21" s="60">
        <v>1858</v>
      </c>
      <c r="AN21" s="34">
        <v>2.6910656620021529E-2</v>
      </c>
      <c r="AO21" s="4">
        <v>20</v>
      </c>
      <c r="AP21" s="3">
        <v>821</v>
      </c>
      <c r="AQ21" s="120">
        <v>-0.46199213630406288</v>
      </c>
      <c r="AR21" s="60">
        <v>970190</v>
      </c>
      <c r="AS21" s="119">
        <v>42257222</v>
      </c>
      <c r="AT21" s="120">
        <v>-0.49470626370098492</v>
      </c>
      <c r="AU21" s="4">
        <v>22</v>
      </c>
      <c r="AV21" s="3">
        <v>899</v>
      </c>
      <c r="AW21" s="120">
        <v>-0.46167664670658681</v>
      </c>
      <c r="AX21" s="10">
        <v>44099.545454545456</v>
      </c>
      <c r="AY21" s="122">
        <v>0.12109039828627566</v>
      </c>
      <c r="AZ21" s="60">
        <v>1448</v>
      </c>
      <c r="BA21" s="34">
        <v>1.3812154696132596E-2</v>
      </c>
      <c r="BB21" s="3">
        <v>0</v>
      </c>
      <c r="BC21" s="3">
        <v>40</v>
      </c>
      <c r="BD21" s="120">
        <v>-0.73154362416107377</v>
      </c>
      <c r="BE21" s="60">
        <v>0</v>
      </c>
      <c r="BF21" s="119">
        <v>3167625</v>
      </c>
      <c r="BG21" s="120">
        <v>-0.76122625736645411</v>
      </c>
      <c r="BH21" s="3">
        <v>0</v>
      </c>
      <c r="BI21" s="3">
        <v>40</v>
      </c>
      <c r="BJ21" s="120">
        <v>-0.73154362416107377</v>
      </c>
      <c r="BK21" s="10">
        <v>0</v>
      </c>
      <c r="BL21" s="122">
        <v>-1</v>
      </c>
      <c r="BM21" s="60">
        <v>66</v>
      </c>
      <c r="BN21" s="34">
        <v>0</v>
      </c>
      <c r="BO21" s="4">
        <v>26</v>
      </c>
      <c r="BP21" s="3">
        <v>843</v>
      </c>
      <c r="BQ21" s="120">
        <v>-0.12004175365344472</v>
      </c>
      <c r="BR21" s="60">
        <v>847255</v>
      </c>
      <c r="BS21" s="119">
        <v>34059952</v>
      </c>
      <c r="BT21" s="120">
        <v>-0.31791926151258687</v>
      </c>
      <c r="BU21" s="4">
        <v>31</v>
      </c>
      <c r="BV21" s="3">
        <v>934</v>
      </c>
      <c r="BW21" s="120">
        <v>-7.7075098814229248E-2</v>
      </c>
      <c r="BX21" s="10">
        <v>27330.806451612902</v>
      </c>
      <c r="BY21" s="122">
        <v>-0.39780266258379238</v>
      </c>
      <c r="BZ21" s="60">
        <v>1786</v>
      </c>
      <c r="CA21" s="34">
        <v>1.4557670772676373E-2</v>
      </c>
      <c r="CB21" s="4">
        <v>15</v>
      </c>
      <c r="CC21" s="3">
        <v>600</v>
      </c>
      <c r="CD21" s="120">
        <v>5.0788091068301178E-2</v>
      </c>
      <c r="CE21" s="60">
        <v>777406</v>
      </c>
      <c r="CF21" s="119">
        <v>43559719</v>
      </c>
      <c r="CG21" s="120">
        <v>-0.24235095215584113</v>
      </c>
      <c r="CH21" s="4">
        <v>15</v>
      </c>
      <c r="CI21" s="3">
        <v>636</v>
      </c>
      <c r="CJ21" s="120">
        <v>0.10416666666666674</v>
      </c>
      <c r="CK21" s="10">
        <v>51827.066666666666</v>
      </c>
      <c r="CL21" s="122">
        <v>-0.50508406289398255</v>
      </c>
      <c r="CM21" s="60">
        <v>1129</v>
      </c>
      <c r="CN21" s="33">
        <v>1.3286093888396812E-2</v>
      </c>
      <c r="CO21" s="4">
        <v>34</v>
      </c>
      <c r="CP21" s="3">
        <v>647</v>
      </c>
      <c r="CQ21" s="120">
        <v>-0.26727066817667045</v>
      </c>
      <c r="CR21" s="60">
        <v>1222252</v>
      </c>
      <c r="CS21" s="119">
        <v>26264103</v>
      </c>
      <c r="CT21" s="120">
        <v>-0.28172105676621229</v>
      </c>
      <c r="CU21" s="4">
        <v>39</v>
      </c>
      <c r="CV21" s="3">
        <v>709</v>
      </c>
      <c r="CW21" s="120">
        <v>-0.25368421052631573</v>
      </c>
      <c r="CX21" s="10">
        <v>31339.794871794871</v>
      </c>
      <c r="CY21" s="122">
        <v>-0.19017104120129857</v>
      </c>
      <c r="CZ21" s="60">
        <v>1136</v>
      </c>
      <c r="DA21" s="33">
        <v>2.9929577464788731E-2</v>
      </c>
      <c r="DB21" s="4">
        <v>22</v>
      </c>
      <c r="DC21" s="3">
        <v>557</v>
      </c>
      <c r="DD21" s="120">
        <v>6.7361111111111107</v>
      </c>
      <c r="DE21" s="60">
        <v>600842</v>
      </c>
      <c r="DF21" s="119">
        <v>25435221</v>
      </c>
      <c r="DG21" s="120">
        <v>9.4749283419817143</v>
      </c>
      <c r="DH21" s="4">
        <v>23</v>
      </c>
      <c r="DI21" s="3">
        <v>643</v>
      </c>
      <c r="DJ21" s="120">
        <v>7.0374999999999996</v>
      </c>
      <c r="DK21" s="10">
        <v>26123.565217391304</v>
      </c>
      <c r="DL21" s="122">
        <v>-0.54559810023671407</v>
      </c>
      <c r="DM21" s="60">
        <v>1192</v>
      </c>
      <c r="DN21" s="33">
        <v>1.8456375838926176E-2</v>
      </c>
      <c r="DO21" s="4">
        <v>13</v>
      </c>
      <c r="DP21" s="3">
        <v>478</v>
      </c>
      <c r="DQ21" s="120">
        <v>0.8527131782945736</v>
      </c>
      <c r="DR21" s="60">
        <v>1057511</v>
      </c>
      <c r="DS21" s="119">
        <v>15699628</v>
      </c>
      <c r="DT21" s="120">
        <v>0.1833391546959402</v>
      </c>
      <c r="DU21" s="4">
        <v>13</v>
      </c>
      <c r="DV21" s="3">
        <v>629</v>
      </c>
      <c r="DW21" s="120">
        <v>1.1993006993006992</v>
      </c>
      <c r="DX21" s="10">
        <v>81347</v>
      </c>
      <c r="DY21" s="122">
        <v>0.99304185909764664</v>
      </c>
      <c r="DZ21" s="60">
        <v>1805</v>
      </c>
      <c r="EA21" s="34">
        <v>7.2022160664819944E-3</v>
      </c>
      <c r="EB21" s="3">
        <v>0</v>
      </c>
      <c r="EC21" s="3">
        <v>14</v>
      </c>
      <c r="ED21" s="120">
        <v>-0.6</v>
      </c>
      <c r="EE21" s="10">
        <v>0</v>
      </c>
      <c r="EF21" s="119">
        <v>975301</v>
      </c>
      <c r="EG21" s="120">
        <v>-0.29344702306998516</v>
      </c>
      <c r="EH21" s="3">
        <v>0</v>
      </c>
      <c r="EI21" s="3">
        <v>15</v>
      </c>
      <c r="EJ21" s="120">
        <v>-0.625</v>
      </c>
      <c r="EK21" s="10">
        <v>0</v>
      </c>
      <c r="EL21" s="122">
        <v>0</v>
      </c>
      <c r="EM21" s="10">
        <v>18</v>
      </c>
      <c r="EN21" s="33">
        <v>0</v>
      </c>
      <c r="EO21" s="4">
        <v>0</v>
      </c>
      <c r="EP21" s="4">
        <f t="shared" si="4"/>
        <v>0</v>
      </c>
      <c r="EQ21" s="15"/>
      <c r="ER21" s="65">
        <v>0</v>
      </c>
      <c r="ES21" s="4">
        <f t="shared" si="5"/>
        <v>0</v>
      </c>
      <c r="ET21" s="15">
        <v>0</v>
      </c>
      <c r="EU21" s="4">
        <v>0</v>
      </c>
      <c r="EV21" s="4">
        <f t="shared" si="6"/>
        <v>0</v>
      </c>
      <c r="EW21" s="15">
        <v>0</v>
      </c>
      <c r="EX21" s="60" t="e">
        <f t="shared" si="0"/>
        <v>#DIV/0!</v>
      </c>
      <c r="EY21" s="15">
        <v>0</v>
      </c>
      <c r="EZ21" s="65">
        <v>0</v>
      </c>
      <c r="FA21" s="68" t="e">
        <f t="shared" si="1"/>
        <v>#DIV/0!</v>
      </c>
      <c r="FB21" s="4">
        <v>0</v>
      </c>
      <c r="FC21" s="4">
        <f t="shared" si="7"/>
        <v>0</v>
      </c>
      <c r="FD21" s="15">
        <v>0</v>
      </c>
      <c r="FE21" s="65">
        <v>0</v>
      </c>
      <c r="FF21" s="4">
        <f t="shared" si="8"/>
        <v>0</v>
      </c>
      <c r="FG21" s="15">
        <v>0</v>
      </c>
      <c r="FH21" s="4">
        <v>0</v>
      </c>
      <c r="FI21" s="4">
        <f t="shared" si="9"/>
        <v>0</v>
      </c>
      <c r="FJ21" s="15">
        <v>0</v>
      </c>
      <c r="FK21" s="60" t="e">
        <f t="shared" si="2"/>
        <v>#DIV/0!</v>
      </c>
      <c r="FL21" s="15">
        <v>0</v>
      </c>
      <c r="FM21" s="65">
        <v>0</v>
      </c>
      <c r="FN21" s="68" t="e">
        <f t="shared" si="3"/>
        <v>#DIV/0!</v>
      </c>
      <c r="FP21" s="169">
        <v>16</v>
      </c>
      <c r="FQ21" s="9">
        <v>45459</v>
      </c>
      <c r="FR21" s="4">
        <v>331</v>
      </c>
      <c r="FS21" s="4">
        <v>9697</v>
      </c>
      <c r="FT21" s="120">
        <v>1.9341953116787547E-2</v>
      </c>
      <c r="FU21" s="4">
        <v>13456262</v>
      </c>
      <c r="FV21" s="4">
        <v>424970374</v>
      </c>
      <c r="FW21" s="120">
        <v>-0.16459779500208027</v>
      </c>
      <c r="FX21" s="4">
        <v>357</v>
      </c>
      <c r="FY21" s="4">
        <v>10685</v>
      </c>
      <c r="FZ21" s="120">
        <v>5.6665348101265778E-2</v>
      </c>
      <c r="GA21" s="4">
        <v>37692.6106442577</v>
      </c>
      <c r="GB21" s="120">
        <v>-0.19303072863656967</v>
      </c>
    </row>
    <row r="22" spans="1:184" x14ac:dyDescent="0.3">
      <c r="A22" s="9">
        <v>45460</v>
      </c>
      <c r="B22" s="73">
        <v>282</v>
      </c>
      <c r="C22" s="4">
        <v>3750</v>
      </c>
      <c r="D22" s="120">
        <v>0.37211855104281</v>
      </c>
      <c r="E22" s="4">
        <v>13549753</v>
      </c>
      <c r="F22" s="4">
        <v>161889966</v>
      </c>
      <c r="G22" s="120">
        <v>0.16717666099533135</v>
      </c>
      <c r="H22" s="4">
        <v>300</v>
      </c>
      <c r="I22" s="4">
        <v>3968</v>
      </c>
      <c r="J22" s="120">
        <v>1.7806587245970569</v>
      </c>
      <c r="K22" s="4">
        <v>45165.843333333331</v>
      </c>
      <c r="L22" s="120">
        <v>-8.5073562572701378E-2</v>
      </c>
      <c r="M22" s="4">
        <v>11141</v>
      </c>
      <c r="N22" s="33">
        <v>2.5311910959518895E-2</v>
      </c>
      <c r="O22" s="4">
        <v>66</v>
      </c>
      <c r="P22" s="3">
        <v>1082</v>
      </c>
      <c r="Q22" s="120">
        <v>-0.10207468879668047</v>
      </c>
      <c r="R22" s="60">
        <v>2545094</v>
      </c>
      <c r="S22" s="119">
        <v>50040130</v>
      </c>
      <c r="T22" s="120">
        <v>-0.16476930642666787</v>
      </c>
      <c r="U22" s="4">
        <v>72</v>
      </c>
      <c r="V22" s="3">
        <v>1187</v>
      </c>
      <c r="W22" s="120">
        <v>-9.5274390243902385E-2</v>
      </c>
      <c r="X22" s="10">
        <v>35348.527777777781</v>
      </c>
      <c r="Y22" s="122">
        <v>-0.31674421063858516</v>
      </c>
      <c r="Z22" s="60">
        <v>2494</v>
      </c>
      <c r="AA22" s="33">
        <v>2.6463512429831595E-2</v>
      </c>
      <c r="AB22" s="4">
        <v>72</v>
      </c>
      <c r="AC22" s="3">
        <v>1285</v>
      </c>
      <c r="AD22" s="120">
        <v>-4.7442550037064546E-2</v>
      </c>
      <c r="AE22" s="60">
        <v>2731145</v>
      </c>
      <c r="AF22" s="10">
        <v>40447499</v>
      </c>
      <c r="AG22" s="120">
        <v>-0.35997720207011208</v>
      </c>
      <c r="AH22" s="4">
        <v>84</v>
      </c>
      <c r="AI22" s="3">
        <v>1481</v>
      </c>
      <c r="AJ22" s="120">
        <v>3.4940600978336844E-2</v>
      </c>
      <c r="AK22" s="10">
        <v>32513.630952380954</v>
      </c>
      <c r="AL22" s="122">
        <v>-1.5880860025070276E-2</v>
      </c>
      <c r="AM22" s="60">
        <v>2585</v>
      </c>
      <c r="AN22" s="34">
        <v>2.7852998065764023E-2</v>
      </c>
      <c r="AO22" s="4">
        <v>61</v>
      </c>
      <c r="AP22" s="3">
        <v>882</v>
      </c>
      <c r="AQ22" s="120">
        <v>-0.43893129770992367</v>
      </c>
      <c r="AR22" s="60">
        <v>3330609</v>
      </c>
      <c r="AS22" s="119">
        <v>45587831</v>
      </c>
      <c r="AT22" s="120">
        <v>-0.46879095683748551</v>
      </c>
      <c r="AU22" s="3">
        <v>63</v>
      </c>
      <c r="AV22" s="3">
        <v>962</v>
      </c>
      <c r="AW22" s="120">
        <v>-0.44231884057971016</v>
      </c>
      <c r="AX22" s="10">
        <v>52866.809523809527</v>
      </c>
      <c r="AY22" s="122">
        <v>0.32771738728642452</v>
      </c>
      <c r="AZ22" s="60">
        <v>2332</v>
      </c>
      <c r="BA22" s="34">
        <v>2.6157804459691254E-2</v>
      </c>
      <c r="BB22" s="3">
        <v>0</v>
      </c>
      <c r="BC22" s="3">
        <v>40</v>
      </c>
      <c r="BD22" s="120">
        <v>-0.74193548387096775</v>
      </c>
      <c r="BE22" s="60">
        <v>0</v>
      </c>
      <c r="BF22" s="119">
        <v>3167625</v>
      </c>
      <c r="BG22" s="120">
        <v>-0.76737990887967833</v>
      </c>
      <c r="BH22" s="3">
        <v>0</v>
      </c>
      <c r="BI22" s="3">
        <v>40</v>
      </c>
      <c r="BJ22" s="120">
        <v>-0.74193548387096775</v>
      </c>
      <c r="BK22" s="10">
        <v>0</v>
      </c>
      <c r="BL22" s="122">
        <v>-1</v>
      </c>
      <c r="BM22" s="60">
        <v>87</v>
      </c>
      <c r="BN22" s="34">
        <v>0</v>
      </c>
      <c r="BO22" s="4">
        <v>56</v>
      </c>
      <c r="BP22" s="3">
        <v>899</v>
      </c>
      <c r="BQ22" s="120">
        <v>-8.9159067882472187E-2</v>
      </c>
      <c r="BR22" s="60">
        <v>3131079</v>
      </c>
      <c r="BS22" s="119">
        <v>37191031</v>
      </c>
      <c r="BT22" s="120">
        <v>-0.27372598587548491</v>
      </c>
      <c r="BU22" s="4">
        <v>58</v>
      </c>
      <c r="BV22" s="3">
        <v>992</v>
      </c>
      <c r="BW22" s="120">
        <v>-4.7984644913627639E-2</v>
      </c>
      <c r="BX22" s="10">
        <v>53984.120689655174</v>
      </c>
      <c r="BY22" s="122">
        <v>0.27258910601793884</v>
      </c>
      <c r="BZ22" s="60">
        <v>2810</v>
      </c>
      <c r="CA22" s="34">
        <v>1.99288256227758E-2</v>
      </c>
      <c r="CB22" s="4">
        <v>28</v>
      </c>
      <c r="CC22" s="3">
        <v>628</v>
      </c>
      <c r="CD22" s="120">
        <v>6.2605752961082839E-2</v>
      </c>
      <c r="CE22" s="60">
        <v>2450218</v>
      </c>
      <c r="CF22" s="119">
        <v>46009937</v>
      </c>
      <c r="CG22" s="120">
        <v>-0.21233254725120976</v>
      </c>
      <c r="CH22" s="4">
        <v>31</v>
      </c>
      <c r="CI22" s="3">
        <v>667</v>
      </c>
      <c r="CJ22" s="120">
        <v>0.11912751677852351</v>
      </c>
      <c r="CK22" s="10">
        <v>79039.290322580651</v>
      </c>
      <c r="CL22" s="122">
        <v>0.71893862247886164</v>
      </c>
      <c r="CM22" s="60">
        <v>1790</v>
      </c>
      <c r="CN22" s="33">
        <v>1.564245810055866E-2</v>
      </c>
      <c r="CO22" s="4">
        <v>44</v>
      </c>
      <c r="CP22" s="3">
        <v>691</v>
      </c>
      <c r="CQ22" s="120">
        <v>-0.23730684326710816</v>
      </c>
      <c r="CR22" s="60">
        <v>1542038</v>
      </c>
      <c r="CS22" s="119">
        <v>27806141</v>
      </c>
      <c r="CT22" s="120">
        <v>-0.26239852427399768</v>
      </c>
      <c r="CU22" s="4">
        <v>50</v>
      </c>
      <c r="CV22" s="3">
        <v>759</v>
      </c>
      <c r="CW22" s="120">
        <v>-0.22313203684749228</v>
      </c>
      <c r="CX22" s="10">
        <v>30840.76</v>
      </c>
      <c r="CY22" s="122">
        <v>-0.26487289998499208</v>
      </c>
      <c r="CZ22" s="60">
        <v>1614</v>
      </c>
      <c r="DA22" s="33">
        <v>2.7261462205700124E-2</v>
      </c>
      <c r="DB22" s="4">
        <v>49</v>
      </c>
      <c r="DC22" s="3">
        <v>606</v>
      </c>
      <c r="DD22" s="120">
        <v>7.08</v>
      </c>
      <c r="DE22" s="60">
        <v>2665411</v>
      </c>
      <c r="DF22" s="119">
        <v>28100632</v>
      </c>
      <c r="DG22" s="120">
        <v>10.075581060788201</v>
      </c>
      <c r="DH22" s="4">
        <v>53</v>
      </c>
      <c r="DI22" s="3">
        <v>696</v>
      </c>
      <c r="DJ22" s="120">
        <v>7.3855421686746983</v>
      </c>
      <c r="DK22" s="10">
        <v>50290.773584905663</v>
      </c>
      <c r="DL22" s="122">
        <v>0.38453079521627043</v>
      </c>
      <c r="DM22" s="60">
        <v>1960</v>
      </c>
      <c r="DN22" s="33">
        <v>2.5000000000000001E-2</v>
      </c>
      <c r="DO22" s="4">
        <v>34</v>
      </c>
      <c r="DP22" s="3">
        <v>512</v>
      </c>
      <c r="DQ22" s="120">
        <v>0.93207547169811322</v>
      </c>
      <c r="DR22" s="60">
        <v>1461778</v>
      </c>
      <c r="DS22" s="119">
        <v>17161406</v>
      </c>
      <c r="DT22" s="120">
        <v>0.26880931484069581</v>
      </c>
      <c r="DU22" s="4">
        <v>34</v>
      </c>
      <c r="DV22" s="3">
        <v>663</v>
      </c>
      <c r="DW22" s="120">
        <v>1.2627986348122868</v>
      </c>
      <c r="DX22" s="10">
        <v>42993.470588235294</v>
      </c>
      <c r="DY22" s="122">
        <v>0.16480551031898472</v>
      </c>
      <c r="DZ22" s="60">
        <v>3276</v>
      </c>
      <c r="EA22" s="34">
        <v>1.0378510378510378E-2</v>
      </c>
      <c r="EB22" s="4">
        <v>0</v>
      </c>
      <c r="EC22" s="3">
        <v>14</v>
      </c>
      <c r="ED22" s="120">
        <v>-0.61111111111111116</v>
      </c>
      <c r="EE22" s="60">
        <v>0</v>
      </c>
      <c r="EF22" s="119">
        <v>975301</v>
      </c>
      <c r="EG22" s="120">
        <v>-0.30002806200626841</v>
      </c>
      <c r="EH22" s="4">
        <v>0</v>
      </c>
      <c r="EI22" s="3">
        <v>15</v>
      </c>
      <c r="EJ22" s="120">
        <v>-0.63414634146341464</v>
      </c>
      <c r="EK22" s="10">
        <v>0</v>
      </c>
      <c r="EL22" s="122">
        <v>-1</v>
      </c>
      <c r="EM22" s="10">
        <v>26</v>
      </c>
      <c r="EN22" s="33">
        <v>0</v>
      </c>
      <c r="EO22" s="4">
        <v>0</v>
      </c>
      <c r="EP22" s="4">
        <f t="shared" si="4"/>
        <v>0</v>
      </c>
      <c r="EQ22" s="15"/>
      <c r="ER22" s="65">
        <v>0</v>
      </c>
      <c r="ES22" s="4">
        <f t="shared" si="5"/>
        <v>0</v>
      </c>
      <c r="ET22" s="15">
        <v>0</v>
      </c>
      <c r="EU22" s="4">
        <v>0</v>
      </c>
      <c r="EV22" s="4">
        <f t="shared" si="6"/>
        <v>0</v>
      </c>
      <c r="EW22" s="15">
        <v>0</v>
      </c>
      <c r="EX22" s="60" t="e">
        <f t="shared" si="0"/>
        <v>#DIV/0!</v>
      </c>
      <c r="EY22" s="15">
        <v>0</v>
      </c>
      <c r="EZ22" s="65">
        <v>0</v>
      </c>
      <c r="FA22" s="68" t="e">
        <f t="shared" si="1"/>
        <v>#DIV/0!</v>
      </c>
      <c r="FB22" s="4">
        <v>0</v>
      </c>
      <c r="FC22" s="4">
        <f t="shared" si="7"/>
        <v>0</v>
      </c>
      <c r="FD22" s="15">
        <v>0</v>
      </c>
      <c r="FE22" s="65">
        <v>0</v>
      </c>
      <c r="FF22" s="4">
        <f t="shared" si="8"/>
        <v>0</v>
      </c>
      <c r="FG22" s="15">
        <v>0</v>
      </c>
      <c r="FH22" s="4">
        <v>0</v>
      </c>
      <c r="FI22" s="4">
        <f t="shared" si="9"/>
        <v>0</v>
      </c>
      <c r="FJ22" s="15">
        <v>0</v>
      </c>
      <c r="FK22" s="60" t="e">
        <f t="shared" si="2"/>
        <v>#DIV/0!</v>
      </c>
      <c r="FL22" s="15">
        <v>0</v>
      </c>
      <c r="FM22" s="65">
        <v>0</v>
      </c>
      <c r="FN22" s="68" t="e">
        <f t="shared" si="3"/>
        <v>#DIV/0!</v>
      </c>
      <c r="FP22" s="169">
        <v>17</v>
      </c>
      <c r="FQ22" s="9">
        <v>45460</v>
      </c>
      <c r="FR22" s="4">
        <v>692</v>
      </c>
      <c r="FS22" s="4">
        <v>10389</v>
      </c>
      <c r="FT22" s="120">
        <v>5.2157180473971998E-2</v>
      </c>
      <c r="FU22" s="4">
        <v>33407125</v>
      </c>
      <c r="FV22" s="4">
        <v>458377499</v>
      </c>
      <c r="FW22" s="120">
        <v>-0.1285965397911667</v>
      </c>
      <c r="FX22" s="4">
        <v>745</v>
      </c>
      <c r="FY22" s="4">
        <v>11430</v>
      </c>
      <c r="FZ22" s="120">
        <v>8.8156892612338167E-2</v>
      </c>
      <c r="GA22" s="4">
        <v>44841.778523489935</v>
      </c>
      <c r="GB22" s="120">
        <v>1.4859541029093259E-2</v>
      </c>
    </row>
    <row r="23" spans="1:184" x14ac:dyDescent="0.3">
      <c r="A23" s="9">
        <v>45461</v>
      </c>
      <c r="B23" s="73">
        <v>189</v>
      </c>
      <c r="C23" s="4">
        <v>3939</v>
      </c>
      <c r="D23" s="120">
        <v>0.3943362831858408</v>
      </c>
      <c r="E23" s="4">
        <v>8088418</v>
      </c>
      <c r="F23" s="4">
        <v>169978384</v>
      </c>
      <c r="G23" s="120">
        <v>0.19273292733201686</v>
      </c>
      <c r="H23" s="4">
        <v>202</v>
      </c>
      <c r="I23" s="4">
        <v>4170</v>
      </c>
      <c r="J23" s="120">
        <v>1.7362204724409449</v>
      </c>
      <c r="K23" s="4">
        <v>40041.673267326732</v>
      </c>
      <c r="L23" s="120">
        <v>1.956935133643567E-2</v>
      </c>
      <c r="M23" s="4">
        <v>10139</v>
      </c>
      <c r="N23" s="33">
        <v>1.8640891606667324E-2</v>
      </c>
      <c r="O23" s="4">
        <v>74</v>
      </c>
      <c r="P23" s="3">
        <v>1156</v>
      </c>
      <c r="Q23" s="120">
        <v>-7.2231139646870002E-2</v>
      </c>
      <c r="R23" s="60">
        <v>3482056</v>
      </c>
      <c r="S23" s="119">
        <v>53522186</v>
      </c>
      <c r="T23" s="120">
        <v>-0.1337653335036384</v>
      </c>
      <c r="U23" s="4">
        <v>83</v>
      </c>
      <c r="V23" s="3">
        <v>1270</v>
      </c>
      <c r="W23" s="120">
        <v>-6.3421828908554523E-2</v>
      </c>
      <c r="X23" s="10">
        <v>41952.48192771084</v>
      </c>
      <c r="Y23" s="122">
        <v>-1.573556599626913E-2</v>
      </c>
      <c r="Z23" s="60">
        <v>2268</v>
      </c>
      <c r="AA23" s="33">
        <v>3.2627865961199293E-2</v>
      </c>
      <c r="AB23" s="4">
        <v>59</v>
      </c>
      <c r="AC23" s="3">
        <v>1344</v>
      </c>
      <c r="AD23" s="120">
        <v>-3.3788641265276809E-2</v>
      </c>
      <c r="AE23" s="60">
        <v>2277938</v>
      </c>
      <c r="AF23" s="10">
        <v>42725437</v>
      </c>
      <c r="AG23" s="120">
        <v>-0.33766976795782511</v>
      </c>
      <c r="AH23" s="4">
        <v>67</v>
      </c>
      <c r="AI23" s="3">
        <v>1548</v>
      </c>
      <c r="AJ23" s="120">
        <v>4.8780487804878092E-2</v>
      </c>
      <c r="AK23" s="10">
        <v>33999.074626865673</v>
      </c>
      <c r="AL23" s="122">
        <v>0.16720325773690314</v>
      </c>
      <c r="AM23" s="60">
        <v>2405</v>
      </c>
      <c r="AN23" s="34">
        <v>2.4532224532224534E-2</v>
      </c>
      <c r="AO23" s="4">
        <v>63</v>
      </c>
      <c r="AP23" s="3">
        <v>945</v>
      </c>
      <c r="AQ23" s="120">
        <v>-0.41953316953316955</v>
      </c>
      <c r="AR23" s="60">
        <v>3998912</v>
      </c>
      <c r="AS23" s="119">
        <v>49586743</v>
      </c>
      <c r="AT23" s="120">
        <v>-0.4378327069349699</v>
      </c>
      <c r="AU23" s="4">
        <v>74</v>
      </c>
      <c r="AV23" s="3">
        <v>1036</v>
      </c>
      <c r="AW23" s="120">
        <v>-0.42025741466144373</v>
      </c>
      <c r="AX23" s="10">
        <v>54039.351351351354</v>
      </c>
      <c r="AY23" s="122">
        <v>0.40339727675457526</v>
      </c>
      <c r="AZ23" s="60">
        <v>2168</v>
      </c>
      <c r="BA23" s="34">
        <v>2.9059040590405903E-2</v>
      </c>
      <c r="BB23" s="3">
        <v>5</v>
      </c>
      <c r="BC23" s="3">
        <v>45</v>
      </c>
      <c r="BD23" s="120">
        <v>-0.71698113207547176</v>
      </c>
      <c r="BE23" s="60">
        <v>261664</v>
      </c>
      <c r="BF23" s="119">
        <v>3429289</v>
      </c>
      <c r="BG23" s="120">
        <v>-0.75489531931682385</v>
      </c>
      <c r="BH23" s="3">
        <v>5</v>
      </c>
      <c r="BI23" s="3">
        <v>45</v>
      </c>
      <c r="BJ23" s="120">
        <v>-0.71698113207547176</v>
      </c>
      <c r="BK23" s="10">
        <v>52332.800000000003</v>
      </c>
      <c r="BL23" s="122">
        <v>-0.44023104075302166</v>
      </c>
      <c r="BM23" s="60">
        <v>110</v>
      </c>
      <c r="BN23" s="34">
        <v>4.5454545454545456E-2</v>
      </c>
      <c r="BO23" s="4">
        <v>49</v>
      </c>
      <c r="BP23" s="3">
        <v>948</v>
      </c>
      <c r="BQ23" s="120">
        <v>-7.6023391812865548E-2</v>
      </c>
      <c r="BR23" s="60">
        <v>2427750</v>
      </c>
      <c r="BS23" s="119">
        <v>39618781</v>
      </c>
      <c r="BT23" s="120">
        <v>-0.2563425402911631</v>
      </c>
      <c r="BU23" s="4">
        <v>54</v>
      </c>
      <c r="BV23" s="3">
        <v>1046</v>
      </c>
      <c r="BW23" s="120">
        <v>-3.3271719038816983E-2</v>
      </c>
      <c r="BX23" s="10">
        <v>44958.333333333336</v>
      </c>
      <c r="BY23" s="122">
        <v>-0.13022730167328467</v>
      </c>
      <c r="BZ23" s="60">
        <v>2273</v>
      </c>
      <c r="CA23" s="34">
        <v>2.1557413110426749E-2</v>
      </c>
      <c r="CB23" s="4">
        <v>29</v>
      </c>
      <c r="CC23" s="3">
        <v>657</v>
      </c>
      <c r="CD23" s="120">
        <v>7.8817733990147687E-2</v>
      </c>
      <c r="CE23" s="60">
        <v>2633903</v>
      </c>
      <c r="CF23" s="119">
        <v>48643840</v>
      </c>
      <c r="CG23" s="120">
        <v>-0.17909823735894626</v>
      </c>
      <c r="CH23" s="4">
        <v>29</v>
      </c>
      <c r="CI23" s="3">
        <v>696</v>
      </c>
      <c r="CJ23" s="120">
        <v>0.13355048859934859</v>
      </c>
      <c r="CK23" s="10">
        <v>90824.241379310348</v>
      </c>
      <c r="CL23" s="122">
        <v>0.9377101260853582</v>
      </c>
      <c r="CM23" s="60">
        <v>1544</v>
      </c>
      <c r="CN23" s="33">
        <v>1.878238341968912E-2</v>
      </c>
      <c r="CO23" s="4">
        <v>45</v>
      </c>
      <c r="CP23" s="3">
        <v>736</v>
      </c>
      <c r="CQ23" s="120">
        <v>-0.20860215053763442</v>
      </c>
      <c r="CR23" s="60">
        <v>1718177</v>
      </c>
      <c r="CS23" s="119">
        <v>29524318</v>
      </c>
      <c r="CT23" s="120">
        <v>-0.24412341341935817</v>
      </c>
      <c r="CU23" s="4">
        <v>51</v>
      </c>
      <c r="CV23" s="3">
        <v>810</v>
      </c>
      <c r="CW23" s="120">
        <v>-0.19402985074626866</v>
      </c>
      <c r="CX23" s="10">
        <v>33689.745098039217</v>
      </c>
      <c r="CY23" s="122">
        <v>-0.30722911379332019</v>
      </c>
      <c r="CZ23" s="60">
        <v>1495</v>
      </c>
      <c r="DA23" s="33">
        <v>3.0100334448160536E-2</v>
      </c>
      <c r="DB23" s="4">
        <v>52</v>
      </c>
      <c r="DC23" s="3">
        <v>658</v>
      </c>
      <c r="DD23" s="120">
        <v>7.7733333333333334</v>
      </c>
      <c r="DE23" s="60">
        <v>2753292</v>
      </c>
      <c r="DF23" s="119">
        <v>30853924</v>
      </c>
      <c r="DG23" s="120">
        <v>11.160763370211692</v>
      </c>
      <c r="DH23" s="4">
        <v>63</v>
      </c>
      <c r="DI23" s="3">
        <v>759</v>
      </c>
      <c r="DJ23" s="120">
        <v>8.1445783132530121</v>
      </c>
      <c r="DK23" s="10">
        <v>43703.047619047618</v>
      </c>
      <c r="DL23" s="122">
        <v>0</v>
      </c>
      <c r="DM23" s="60">
        <v>1897</v>
      </c>
      <c r="DN23" s="33">
        <v>2.7411702688455455E-2</v>
      </c>
      <c r="DO23" s="4">
        <v>43</v>
      </c>
      <c r="DP23" s="3">
        <v>555</v>
      </c>
      <c r="DQ23" s="120">
        <v>1.0404411764705883</v>
      </c>
      <c r="DR23" s="60">
        <v>1547243</v>
      </c>
      <c r="DS23" s="119">
        <v>18708649</v>
      </c>
      <c r="DT23" s="120">
        <v>0.346536606740381</v>
      </c>
      <c r="DU23" s="4">
        <v>59</v>
      </c>
      <c r="DV23" s="3">
        <v>722</v>
      </c>
      <c r="DW23" s="120">
        <v>1.3907284768211921</v>
      </c>
      <c r="DX23" s="10">
        <v>26224.457627118645</v>
      </c>
      <c r="DY23" s="122">
        <v>-0.3591703629499875</v>
      </c>
      <c r="DZ23" s="60">
        <v>4085</v>
      </c>
      <c r="EA23" s="34">
        <v>1.0526315789473684E-2</v>
      </c>
      <c r="EB23" s="4">
        <v>0</v>
      </c>
      <c r="EC23" s="3">
        <v>14</v>
      </c>
      <c r="ED23" s="120">
        <v>-0.61111111111111116</v>
      </c>
      <c r="EE23" s="60">
        <v>0</v>
      </c>
      <c r="EF23" s="119">
        <v>975301</v>
      </c>
      <c r="EG23" s="120">
        <v>-0.30002806200626841</v>
      </c>
      <c r="EH23" s="4">
        <v>0</v>
      </c>
      <c r="EI23" s="3">
        <v>15</v>
      </c>
      <c r="EJ23" s="120">
        <v>-0.63414634146341464</v>
      </c>
      <c r="EK23" s="10">
        <v>0</v>
      </c>
      <c r="EL23" s="122">
        <v>0</v>
      </c>
      <c r="EM23" s="60">
        <v>34</v>
      </c>
      <c r="EN23" s="33">
        <v>0</v>
      </c>
      <c r="EO23" s="4">
        <v>0</v>
      </c>
      <c r="EP23" s="4">
        <f t="shared" si="4"/>
        <v>0</v>
      </c>
      <c r="EQ23" s="15"/>
      <c r="ER23" s="65">
        <v>0</v>
      </c>
      <c r="ES23" s="4">
        <f t="shared" si="5"/>
        <v>0</v>
      </c>
      <c r="ET23" s="15">
        <v>0</v>
      </c>
      <c r="EU23" s="4">
        <v>0</v>
      </c>
      <c r="EV23" s="4">
        <f t="shared" si="6"/>
        <v>0</v>
      </c>
      <c r="EW23" s="15">
        <v>0</v>
      </c>
      <c r="EX23" s="60" t="e">
        <f t="shared" si="0"/>
        <v>#DIV/0!</v>
      </c>
      <c r="EY23" s="15">
        <v>0</v>
      </c>
      <c r="EZ23" s="65">
        <v>0</v>
      </c>
      <c r="FA23" s="68" t="e">
        <f t="shared" si="1"/>
        <v>#DIV/0!</v>
      </c>
      <c r="FB23" s="4">
        <v>0</v>
      </c>
      <c r="FC23" s="4">
        <f t="shared" si="7"/>
        <v>0</v>
      </c>
      <c r="FD23" s="15">
        <v>0</v>
      </c>
      <c r="FE23" s="65">
        <v>0</v>
      </c>
      <c r="FF23" s="4">
        <f t="shared" si="8"/>
        <v>0</v>
      </c>
      <c r="FG23" s="15">
        <v>0</v>
      </c>
      <c r="FH23" s="4">
        <v>0</v>
      </c>
      <c r="FI23" s="4">
        <f t="shared" si="9"/>
        <v>0</v>
      </c>
      <c r="FJ23" s="15">
        <v>0</v>
      </c>
      <c r="FK23" s="60" t="e">
        <f t="shared" si="2"/>
        <v>#DIV/0!</v>
      </c>
      <c r="FL23" s="15">
        <v>0</v>
      </c>
      <c r="FM23" s="65">
        <v>0</v>
      </c>
      <c r="FN23" s="68" t="e">
        <f t="shared" si="3"/>
        <v>#DIV/0!</v>
      </c>
      <c r="FP23" s="169">
        <v>18</v>
      </c>
      <c r="FQ23" s="9">
        <v>45461</v>
      </c>
      <c r="FR23" s="4">
        <v>608</v>
      </c>
      <c r="FS23" s="4">
        <v>10997</v>
      </c>
      <c r="FT23" s="120">
        <v>7.8454447386486326E-2</v>
      </c>
      <c r="FU23" s="4">
        <v>29189353</v>
      </c>
      <c r="FV23" s="4">
        <v>487566852</v>
      </c>
      <c r="FW23" s="120">
        <v>-9.780081102266891E-2</v>
      </c>
      <c r="FX23" s="4">
        <v>687</v>
      </c>
      <c r="FY23" s="4">
        <v>12117</v>
      </c>
      <c r="FZ23" s="120">
        <v>0.11667127453690895</v>
      </c>
      <c r="GA23" s="4">
        <v>42488.141193595344</v>
      </c>
      <c r="GB23" s="120">
        <v>2.3968345263524204E-2</v>
      </c>
    </row>
    <row r="24" spans="1:184" x14ac:dyDescent="0.3">
      <c r="A24" s="9">
        <v>45462</v>
      </c>
      <c r="B24" s="73">
        <v>245</v>
      </c>
      <c r="C24" s="4">
        <v>4184</v>
      </c>
      <c r="D24" s="120">
        <v>0.36598106431602995</v>
      </c>
      <c r="E24" s="4">
        <v>10315554</v>
      </c>
      <c r="F24" s="4">
        <v>180293938</v>
      </c>
      <c r="G24" s="120">
        <v>0.1717231992077195</v>
      </c>
      <c r="H24" s="4">
        <v>261</v>
      </c>
      <c r="I24" s="4">
        <v>4431</v>
      </c>
      <c r="J24" s="120">
        <v>1.496338028169014</v>
      </c>
      <c r="K24" s="4">
        <v>39523.19540229885</v>
      </c>
      <c r="L24" s="120">
        <v>-0.1266607172966614</v>
      </c>
      <c r="M24" s="4">
        <v>12265</v>
      </c>
      <c r="N24" s="33">
        <v>1.9975540154912354E-2</v>
      </c>
      <c r="O24" s="4">
        <v>50</v>
      </c>
      <c r="P24" s="3">
        <v>1206</v>
      </c>
      <c r="Q24" s="120">
        <v>-9.0497737556561098E-2</v>
      </c>
      <c r="R24" s="60">
        <v>2295600</v>
      </c>
      <c r="S24" s="119">
        <v>55817786</v>
      </c>
      <c r="T24" s="120">
        <v>-0.14896211493162959</v>
      </c>
      <c r="U24" s="4">
        <v>53</v>
      </c>
      <c r="V24" s="3">
        <v>1323</v>
      </c>
      <c r="W24" s="120">
        <v>-8.0611535788742139E-2</v>
      </c>
      <c r="X24" s="10">
        <v>43313.207547169812</v>
      </c>
      <c r="Y24" s="122">
        <v>-5.41303169271663E-2</v>
      </c>
      <c r="Z24" s="60">
        <v>2277</v>
      </c>
      <c r="AA24" s="33">
        <v>2.1958717610891524E-2</v>
      </c>
      <c r="AB24" s="4">
        <v>57</v>
      </c>
      <c r="AC24" s="3">
        <v>1401</v>
      </c>
      <c r="AD24" s="120">
        <v>-5.7834566240753227E-2</v>
      </c>
      <c r="AE24" s="60">
        <v>2003171</v>
      </c>
      <c r="AF24" s="10">
        <v>44728608</v>
      </c>
      <c r="AG24" s="120">
        <v>-0.35310020574165224</v>
      </c>
      <c r="AH24" s="4">
        <v>74</v>
      </c>
      <c r="AI24" s="3">
        <v>1622</v>
      </c>
      <c r="AJ24" s="120">
        <v>2.8535193405199832E-2</v>
      </c>
      <c r="AK24" s="10">
        <v>27069.87837837838</v>
      </c>
      <c r="AL24" s="122">
        <v>-0.41016189005334402</v>
      </c>
      <c r="AM24" s="60">
        <v>2576</v>
      </c>
      <c r="AN24" s="34">
        <v>2.2127329192546584E-2</v>
      </c>
      <c r="AO24" s="4">
        <v>50</v>
      </c>
      <c r="AP24" s="3">
        <v>995</v>
      </c>
      <c r="AQ24" s="120">
        <v>-0.42717328727691417</v>
      </c>
      <c r="AR24" s="60">
        <v>2311468</v>
      </c>
      <c r="AS24" s="119">
        <v>51898211</v>
      </c>
      <c r="AT24" s="120">
        <v>-0.44747355066384931</v>
      </c>
      <c r="AU24" s="4">
        <v>62</v>
      </c>
      <c r="AV24" s="3">
        <v>1098</v>
      </c>
      <c r="AW24" s="120">
        <v>-0.42362204724409447</v>
      </c>
      <c r="AX24" s="10">
        <v>37281.741935483871</v>
      </c>
      <c r="AY24" s="122">
        <v>-0.23124182754896272</v>
      </c>
      <c r="AZ24" s="60">
        <v>2207</v>
      </c>
      <c r="BA24" s="34">
        <v>2.2655188038060717E-2</v>
      </c>
      <c r="BB24" s="4">
        <v>0</v>
      </c>
      <c r="BC24" s="3">
        <v>45</v>
      </c>
      <c r="BD24" s="120">
        <v>-0.73372781065088755</v>
      </c>
      <c r="BE24" s="60">
        <v>0</v>
      </c>
      <c r="BF24" s="119">
        <v>3429289</v>
      </c>
      <c r="BG24" s="120">
        <v>-0.76408337604905774</v>
      </c>
      <c r="BH24" s="4">
        <v>0</v>
      </c>
      <c r="BI24" s="3">
        <v>45</v>
      </c>
      <c r="BJ24" s="120">
        <v>-0.73372781065088755</v>
      </c>
      <c r="BK24" s="10">
        <v>0</v>
      </c>
      <c r="BL24" s="122">
        <v>-1</v>
      </c>
      <c r="BM24" s="60">
        <v>78</v>
      </c>
      <c r="BN24" s="34">
        <v>0</v>
      </c>
      <c r="BO24" s="4">
        <v>44</v>
      </c>
      <c r="BP24" s="3">
        <v>992</v>
      </c>
      <c r="BQ24" s="120">
        <v>-0.10711071107110715</v>
      </c>
      <c r="BR24" s="60">
        <v>1749456</v>
      </c>
      <c r="BS24" s="119">
        <v>41368237</v>
      </c>
      <c r="BT24" s="120">
        <v>-0.28492071365292149</v>
      </c>
      <c r="BU24" s="4">
        <v>45</v>
      </c>
      <c r="BV24" s="3">
        <v>1091</v>
      </c>
      <c r="BW24" s="120">
        <v>-6.5924657534246589E-2</v>
      </c>
      <c r="BX24" s="10">
        <v>38876.800000000003</v>
      </c>
      <c r="BY24" s="122">
        <v>-0.26930990162994317</v>
      </c>
      <c r="BZ24" s="60">
        <v>2250</v>
      </c>
      <c r="CA24" s="34">
        <v>1.9555555555555555E-2</v>
      </c>
      <c r="CB24" s="4">
        <v>18</v>
      </c>
      <c r="CC24" s="3">
        <v>675</v>
      </c>
      <c r="CD24" s="120">
        <v>2.1180030257186067E-2</v>
      </c>
      <c r="CE24" s="60">
        <v>1449529</v>
      </c>
      <c r="CF24" s="119">
        <v>50093369</v>
      </c>
      <c r="CG24" s="120">
        <v>-0.23357718698935681</v>
      </c>
      <c r="CH24" s="4">
        <v>25</v>
      </c>
      <c r="CI24" s="3">
        <v>721</v>
      </c>
      <c r="CJ24" s="120">
        <v>8.2582582582582553E-2</v>
      </c>
      <c r="CK24" s="10">
        <v>57981.16</v>
      </c>
      <c r="CL24" s="122">
        <v>-0.50600768918835892</v>
      </c>
      <c r="CM24" s="60">
        <v>1597</v>
      </c>
      <c r="CN24" s="33">
        <v>1.1271133375078271E-2</v>
      </c>
      <c r="CO24" s="4">
        <v>45</v>
      </c>
      <c r="CP24" s="3">
        <v>781</v>
      </c>
      <c r="CQ24" s="120">
        <v>-0.21821821821821819</v>
      </c>
      <c r="CR24" s="60">
        <v>1849734</v>
      </c>
      <c r="CS24" s="119">
        <v>31374052</v>
      </c>
      <c r="CT24" s="120">
        <v>-0.24330189184825679</v>
      </c>
      <c r="CU24" s="4">
        <v>50</v>
      </c>
      <c r="CV24" s="3">
        <v>860</v>
      </c>
      <c r="CW24" s="120">
        <v>-0.20370370370370372</v>
      </c>
      <c r="CX24" s="10">
        <v>36994.68</v>
      </c>
      <c r="CY24" s="122">
        <v>0.15508508268892518</v>
      </c>
      <c r="CZ24" s="60">
        <v>1380</v>
      </c>
      <c r="DA24" s="33">
        <v>3.2608695652173912E-2</v>
      </c>
      <c r="DB24" s="4">
        <v>38</v>
      </c>
      <c r="DC24" s="3">
        <v>696</v>
      </c>
      <c r="DD24" s="120">
        <v>7.4878048780487809</v>
      </c>
      <c r="DE24" s="60">
        <v>1915620</v>
      </c>
      <c r="DF24" s="119">
        <v>32769544</v>
      </c>
      <c r="DG24" s="120">
        <v>10.916648484160856</v>
      </c>
      <c r="DH24" s="4">
        <v>41</v>
      </c>
      <c r="DI24" s="3">
        <v>800</v>
      </c>
      <c r="DJ24" s="120">
        <v>7.8888888888888893</v>
      </c>
      <c r="DK24" s="10">
        <v>46722.439024390245</v>
      </c>
      <c r="DL24" s="122">
        <v>0.53745697832296813</v>
      </c>
      <c r="DM24" s="60">
        <v>1881</v>
      </c>
      <c r="DN24" s="33">
        <v>2.0202020202020204E-2</v>
      </c>
      <c r="DO24" s="4">
        <v>36</v>
      </c>
      <c r="DP24" s="3">
        <v>591</v>
      </c>
      <c r="DQ24" s="120">
        <v>1.0520833333333335</v>
      </c>
      <c r="DR24" s="60">
        <v>3105612</v>
      </c>
      <c r="DS24" s="119">
        <v>21814261</v>
      </c>
      <c r="DT24" s="120">
        <v>0.47825325331769486</v>
      </c>
      <c r="DU24" s="4">
        <v>52</v>
      </c>
      <c r="DV24" s="3">
        <v>774</v>
      </c>
      <c r="DW24" s="120">
        <v>1.4187500000000002</v>
      </c>
      <c r="DX24" s="10">
        <v>59723.307692307695</v>
      </c>
      <c r="DY24" s="122">
        <v>0.24585201223061248</v>
      </c>
      <c r="DZ24" s="60">
        <v>3860</v>
      </c>
      <c r="EA24" s="34">
        <v>9.3264248704663204E-3</v>
      </c>
      <c r="EB24" s="3">
        <v>0</v>
      </c>
      <c r="EC24" s="3">
        <v>14</v>
      </c>
      <c r="ED24" s="120">
        <v>-0.6216216216216216</v>
      </c>
      <c r="EE24" s="60">
        <v>0</v>
      </c>
      <c r="EF24" s="119">
        <v>975301</v>
      </c>
      <c r="EG24" s="120">
        <v>-0.30204876708289885</v>
      </c>
      <c r="EH24" s="3">
        <v>0</v>
      </c>
      <c r="EI24" s="3">
        <v>15</v>
      </c>
      <c r="EJ24" s="120">
        <v>-0.64285714285714279</v>
      </c>
      <c r="EK24" s="10">
        <v>0</v>
      </c>
      <c r="EL24" s="122">
        <v>-1</v>
      </c>
      <c r="EM24" s="60">
        <v>37</v>
      </c>
      <c r="EN24" s="33">
        <v>0</v>
      </c>
      <c r="EO24" s="4">
        <v>0</v>
      </c>
      <c r="EP24" s="4">
        <f t="shared" si="4"/>
        <v>0</v>
      </c>
      <c r="EQ24" s="15"/>
      <c r="ER24" s="65">
        <v>0</v>
      </c>
      <c r="ES24" s="4">
        <f t="shared" si="5"/>
        <v>0</v>
      </c>
      <c r="ET24" s="15">
        <v>0</v>
      </c>
      <c r="EU24" s="4">
        <v>0</v>
      </c>
      <c r="EV24" s="4">
        <f t="shared" si="6"/>
        <v>0</v>
      </c>
      <c r="EW24" s="15">
        <v>0</v>
      </c>
      <c r="EX24" s="60" t="e">
        <f t="shared" si="0"/>
        <v>#DIV/0!</v>
      </c>
      <c r="EY24" s="15">
        <v>0</v>
      </c>
      <c r="EZ24" s="65">
        <v>0</v>
      </c>
      <c r="FA24" s="68" t="e">
        <f t="shared" si="1"/>
        <v>#DIV/0!</v>
      </c>
      <c r="FB24" s="4">
        <v>0</v>
      </c>
      <c r="FC24" s="4">
        <f t="shared" si="7"/>
        <v>0</v>
      </c>
      <c r="FD24" s="15">
        <v>0</v>
      </c>
      <c r="FE24" s="65">
        <v>0</v>
      </c>
      <c r="FF24" s="4">
        <f t="shared" si="8"/>
        <v>0</v>
      </c>
      <c r="FG24" s="15">
        <v>0</v>
      </c>
      <c r="FH24" s="4">
        <v>0</v>
      </c>
      <c r="FI24" s="4">
        <f t="shared" si="9"/>
        <v>0</v>
      </c>
      <c r="FJ24" s="15">
        <v>0</v>
      </c>
      <c r="FK24" s="60" t="e">
        <f t="shared" si="2"/>
        <v>#DIV/0!</v>
      </c>
      <c r="FL24" s="15">
        <v>0</v>
      </c>
      <c r="FM24" s="65">
        <v>0</v>
      </c>
      <c r="FN24" s="68" t="e">
        <f t="shared" si="3"/>
        <v>#DIV/0!</v>
      </c>
      <c r="FP24" s="169">
        <v>19</v>
      </c>
      <c r="FQ24" s="9">
        <v>45462</v>
      </c>
      <c r="FR24" s="4">
        <v>583</v>
      </c>
      <c r="FS24" s="4">
        <v>11580</v>
      </c>
      <c r="FT24" s="120">
        <v>5.65693430656935E-2</v>
      </c>
      <c r="FU24" s="4">
        <v>26995744</v>
      </c>
      <c r="FV24" s="4">
        <v>514562596</v>
      </c>
      <c r="FW24" s="120">
        <v>-0.11380660319284519</v>
      </c>
      <c r="FX24" s="4">
        <v>663</v>
      </c>
      <c r="FY24" s="4">
        <v>12780</v>
      </c>
      <c r="FZ24" s="120">
        <v>9.6713292714322385E-2</v>
      </c>
      <c r="GA24" s="4">
        <v>40717.562594268478</v>
      </c>
      <c r="GB24" s="120">
        <v>-0.18814454564917149</v>
      </c>
    </row>
    <row r="25" spans="1:184" x14ac:dyDescent="0.3">
      <c r="A25" s="9">
        <v>45463</v>
      </c>
      <c r="B25" s="73">
        <v>121</v>
      </c>
      <c r="C25" s="4">
        <v>4305</v>
      </c>
      <c r="D25" s="120">
        <v>0.32217444717444721</v>
      </c>
      <c r="E25" s="4">
        <v>5019893</v>
      </c>
      <c r="F25" s="4">
        <v>185313831</v>
      </c>
      <c r="G25" s="120">
        <v>0.13260522866775482</v>
      </c>
      <c r="H25" s="4">
        <v>136</v>
      </c>
      <c r="I25" s="4">
        <v>4567</v>
      </c>
      <c r="J25" s="120">
        <v>1.300755667506297</v>
      </c>
      <c r="K25" s="4">
        <v>36910.977941176468</v>
      </c>
      <c r="L25" s="120">
        <v>-0.2047137279566269</v>
      </c>
      <c r="M25" s="4">
        <v>9005</v>
      </c>
      <c r="N25" s="33">
        <v>1.3436979455857857E-2</v>
      </c>
      <c r="O25" s="4">
        <v>32</v>
      </c>
      <c r="P25" s="3">
        <v>1238</v>
      </c>
      <c r="Q25" s="120">
        <v>-0.11381531853972804</v>
      </c>
      <c r="R25" s="60">
        <v>1348405</v>
      </c>
      <c r="S25" s="119">
        <v>57166191</v>
      </c>
      <c r="T25" s="120">
        <v>-0.16957921386116792</v>
      </c>
      <c r="U25" s="4">
        <v>36</v>
      </c>
      <c r="V25" s="3">
        <v>1359</v>
      </c>
      <c r="W25" s="120">
        <v>-0.10415293342122611</v>
      </c>
      <c r="X25" s="10">
        <v>37455.694444444445</v>
      </c>
      <c r="Y25" s="122">
        <v>-0.10165237296201579</v>
      </c>
      <c r="Z25" s="60">
        <v>1896</v>
      </c>
      <c r="AA25" s="33">
        <v>1.6877637130801686E-2</v>
      </c>
      <c r="AB25" s="4">
        <v>36</v>
      </c>
      <c r="AC25" s="3">
        <v>1437</v>
      </c>
      <c r="AD25" s="120">
        <v>-9.6226415094339601E-2</v>
      </c>
      <c r="AE25" s="60">
        <v>1002891</v>
      </c>
      <c r="AF25" s="10">
        <v>45731499</v>
      </c>
      <c r="AG25" s="120">
        <v>-0.38101021344336783</v>
      </c>
      <c r="AH25" s="4">
        <v>41</v>
      </c>
      <c r="AI25" s="3">
        <v>1663</v>
      </c>
      <c r="AJ25" s="120">
        <v>-1.4810426540284305E-2</v>
      </c>
      <c r="AK25" s="10">
        <v>24460.756097560974</v>
      </c>
      <c r="AL25" s="122">
        <v>-0.426923434944532</v>
      </c>
      <c r="AM25" s="60">
        <v>2109</v>
      </c>
      <c r="AN25" s="34">
        <v>1.7069701280227598E-2</v>
      </c>
      <c r="AO25" s="4">
        <v>31</v>
      </c>
      <c r="AP25" s="3">
        <v>1026</v>
      </c>
      <c r="AQ25" s="120">
        <v>-0.44390243902439019</v>
      </c>
      <c r="AR25" s="60">
        <v>1225207</v>
      </c>
      <c r="AS25" s="119">
        <v>53123418</v>
      </c>
      <c r="AT25" s="120">
        <v>-0.46483937323948943</v>
      </c>
      <c r="AU25" s="4">
        <v>36</v>
      </c>
      <c r="AV25" s="3">
        <v>1134</v>
      </c>
      <c r="AW25" s="120">
        <v>-0.43861386138613856</v>
      </c>
      <c r="AX25" s="10">
        <v>34033.527777777781</v>
      </c>
      <c r="AY25" s="122">
        <v>-0.26670954136284541</v>
      </c>
      <c r="AZ25" s="60">
        <v>1845</v>
      </c>
      <c r="BA25" s="34">
        <v>1.6802168021680216E-2</v>
      </c>
      <c r="BB25" s="3">
        <v>1</v>
      </c>
      <c r="BC25" s="3">
        <v>46</v>
      </c>
      <c r="BD25" s="120">
        <v>-0.73863636363636365</v>
      </c>
      <c r="BE25" s="60">
        <v>13832</v>
      </c>
      <c r="BF25" s="119">
        <v>3443121</v>
      </c>
      <c r="BG25" s="120">
        <v>-0.77134199732752484</v>
      </c>
      <c r="BH25" s="3">
        <v>1</v>
      </c>
      <c r="BI25" s="3">
        <v>46</v>
      </c>
      <c r="BJ25" s="120">
        <v>-0.73863636363636365</v>
      </c>
      <c r="BK25" s="10">
        <v>13832</v>
      </c>
      <c r="BL25" s="122">
        <v>-0.81448853294503087</v>
      </c>
      <c r="BM25" s="60">
        <v>73</v>
      </c>
      <c r="BN25" s="34">
        <v>1.3698630136986301E-2</v>
      </c>
      <c r="BO25" s="4">
        <v>44</v>
      </c>
      <c r="BP25" s="3">
        <v>1036</v>
      </c>
      <c r="BQ25" s="120">
        <v>-0.1061259706643658</v>
      </c>
      <c r="BR25" s="60">
        <v>1713397</v>
      </c>
      <c r="BS25" s="119">
        <v>43081634</v>
      </c>
      <c r="BT25" s="120">
        <v>-0.29219616725946551</v>
      </c>
      <c r="BU25" s="4">
        <v>45</v>
      </c>
      <c r="BV25" s="3">
        <v>1136</v>
      </c>
      <c r="BW25" s="120">
        <v>-6.6557107641741942E-2</v>
      </c>
      <c r="BX25" s="10">
        <v>38075.488888888889</v>
      </c>
      <c r="BY25" s="122">
        <v>-0.38127051180250937</v>
      </c>
      <c r="BZ25" s="60">
        <v>2001</v>
      </c>
      <c r="CA25" s="34">
        <v>2.1989005497251374E-2</v>
      </c>
      <c r="CB25" s="4">
        <v>31</v>
      </c>
      <c r="CC25" s="3">
        <v>706</v>
      </c>
      <c r="CD25" s="120">
        <v>-4.2313117066290484E-3</v>
      </c>
      <c r="CE25" s="60">
        <v>2534013</v>
      </c>
      <c r="CF25" s="119">
        <v>52627382</v>
      </c>
      <c r="CG25" s="120">
        <v>-0.24936155830536466</v>
      </c>
      <c r="CH25" s="4">
        <v>31</v>
      </c>
      <c r="CI25" s="3">
        <v>752</v>
      </c>
      <c r="CJ25" s="120">
        <v>5.3221288515406195E-2</v>
      </c>
      <c r="CK25" s="10">
        <v>81742.354838709682</v>
      </c>
      <c r="CL25" s="122">
        <v>-0.17400590244020198</v>
      </c>
      <c r="CM25" s="60">
        <v>1272</v>
      </c>
      <c r="CN25" s="33">
        <v>2.4371069182389939E-2</v>
      </c>
      <c r="CO25" s="4">
        <v>37</v>
      </c>
      <c r="CP25" s="3">
        <v>818</v>
      </c>
      <c r="CQ25" s="120">
        <v>-0.22684310018903586</v>
      </c>
      <c r="CR25" s="60">
        <v>1270573</v>
      </c>
      <c r="CS25" s="119">
        <v>32644625</v>
      </c>
      <c r="CT25" s="120">
        <v>-0.26485702841911396</v>
      </c>
      <c r="CU25" s="4">
        <v>44</v>
      </c>
      <c r="CV25" s="3">
        <v>904</v>
      </c>
      <c r="CW25" s="120">
        <v>-0.20979020979020979</v>
      </c>
      <c r="CX25" s="10">
        <v>28876.659090909092</v>
      </c>
      <c r="CY25" s="122">
        <v>-0.37225421774116152</v>
      </c>
      <c r="CZ25" s="60">
        <v>1197</v>
      </c>
      <c r="DA25" s="33">
        <v>3.0910609857978277E-2</v>
      </c>
      <c r="DB25" s="4">
        <v>20</v>
      </c>
      <c r="DC25" s="3">
        <v>716</v>
      </c>
      <c r="DD25" s="120">
        <v>7.2298850574712645</v>
      </c>
      <c r="DE25" s="60">
        <v>775648</v>
      </c>
      <c r="DF25" s="119">
        <v>33545192</v>
      </c>
      <c r="DG25" s="120">
        <v>10.356484246247931</v>
      </c>
      <c r="DH25" s="4">
        <v>24</v>
      </c>
      <c r="DI25" s="3">
        <v>824</v>
      </c>
      <c r="DJ25" s="120">
        <v>7.5833333333333339</v>
      </c>
      <c r="DK25" s="10">
        <v>32318.666666666668</v>
      </c>
      <c r="DL25" s="122">
        <v>-4.9171324899480173E-2</v>
      </c>
      <c r="DM25" s="60">
        <v>1449</v>
      </c>
      <c r="DN25" s="33">
        <v>1.3802622498274672E-2</v>
      </c>
      <c r="DO25" s="4">
        <v>19</v>
      </c>
      <c r="DP25" s="3">
        <v>610</v>
      </c>
      <c r="DQ25" s="120">
        <v>1.0265780730897012</v>
      </c>
      <c r="DR25" s="60">
        <v>617846</v>
      </c>
      <c r="DS25" s="119">
        <v>22432107</v>
      </c>
      <c r="DT25" s="120">
        <v>0.49178134282025132</v>
      </c>
      <c r="DU25" s="4">
        <v>20</v>
      </c>
      <c r="DV25" s="3">
        <v>794</v>
      </c>
      <c r="DW25" s="120">
        <v>1.3421828908554572</v>
      </c>
      <c r="DX25" s="10">
        <v>30892.3</v>
      </c>
      <c r="DY25" s="122">
        <v>1.0936760289071361</v>
      </c>
      <c r="DZ25" s="60">
        <v>2440</v>
      </c>
      <c r="EA25" s="34">
        <v>7.7868852459016397E-3</v>
      </c>
      <c r="EB25" s="3">
        <v>0</v>
      </c>
      <c r="EC25" s="3">
        <v>14</v>
      </c>
      <c r="ED25" s="120">
        <v>-0.63157894736842102</v>
      </c>
      <c r="EE25" s="60">
        <v>0</v>
      </c>
      <c r="EF25" s="119">
        <v>975301</v>
      </c>
      <c r="EG25" s="120">
        <v>-0.3131180030086711</v>
      </c>
      <c r="EH25" s="3">
        <v>0</v>
      </c>
      <c r="EI25" s="3">
        <v>15</v>
      </c>
      <c r="EJ25" s="120">
        <v>-0.65116279069767447</v>
      </c>
      <c r="EK25" s="10">
        <v>0</v>
      </c>
      <c r="EL25" s="122">
        <v>-1</v>
      </c>
      <c r="EM25" s="60">
        <v>26</v>
      </c>
      <c r="EN25" s="33">
        <v>0</v>
      </c>
      <c r="EO25" s="4">
        <v>0</v>
      </c>
      <c r="EP25" s="4">
        <f t="shared" si="4"/>
        <v>0</v>
      </c>
      <c r="EQ25" s="15"/>
      <c r="ER25" s="65">
        <v>0</v>
      </c>
      <c r="ES25" s="4">
        <f t="shared" si="5"/>
        <v>0</v>
      </c>
      <c r="ET25" s="15">
        <v>0</v>
      </c>
      <c r="EU25" s="4">
        <v>0</v>
      </c>
      <c r="EV25" s="4">
        <f t="shared" si="6"/>
        <v>0</v>
      </c>
      <c r="EW25" s="15">
        <v>0</v>
      </c>
      <c r="EX25" s="60" t="e">
        <f t="shared" si="0"/>
        <v>#DIV/0!</v>
      </c>
      <c r="EY25" s="15">
        <v>0</v>
      </c>
      <c r="EZ25" s="65">
        <v>0</v>
      </c>
      <c r="FA25" s="68" t="e">
        <f t="shared" si="1"/>
        <v>#DIV/0!</v>
      </c>
      <c r="FB25" s="4">
        <v>0</v>
      </c>
      <c r="FC25" s="4">
        <f t="shared" si="7"/>
        <v>0</v>
      </c>
      <c r="FD25" s="15">
        <v>0</v>
      </c>
      <c r="FE25" s="65">
        <v>0</v>
      </c>
      <c r="FF25" s="4">
        <f t="shared" si="8"/>
        <v>0</v>
      </c>
      <c r="FG25" s="15">
        <v>0</v>
      </c>
      <c r="FH25" s="4">
        <v>0</v>
      </c>
      <c r="FI25" s="4">
        <f t="shared" si="9"/>
        <v>0</v>
      </c>
      <c r="FJ25" s="15">
        <v>0</v>
      </c>
      <c r="FK25" s="60" t="e">
        <f t="shared" si="2"/>
        <v>#DIV/0!</v>
      </c>
      <c r="FL25" s="15">
        <v>0</v>
      </c>
      <c r="FM25" s="65">
        <v>0</v>
      </c>
      <c r="FN25" s="68" t="e">
        <f t="shared" si="3"/>
        <v>#DIV/0!</v>
      </c>
      <c r="FP25" s="169">
        <v>20</v>
      </c>
      <c r="FQ25" s="9">
        <v>45463</v>
      </c>
      <c r="FR25" s="4">
        <v>372</v>
      </c>
      <c r="FS25" s="4">
        <v>11952</v>
      </c>
      <c r="FT25" s="120">
        <v>2.8925619834710758E-2</v>
      </c>
      <c r="FU25" s="4">
        <v>15521705</v>
      </c>
      <c r="FV25" s="4">
        <v>530084301</v>
      </c>
      <c r="FW25" s="120">
        <v>-0.13871282921335382</v>
      </c>
      <c r="FX25" s="4">
        <v>414</v>
      </c>
      <c r="FY25" s="4">
        <v>13194</v>
      </c>
      <c r="FZ25" s="120">
        <v>6.7389369792087983E-2</v>
      </c>
      <c r="GA25" s="4">
        <v>37492.041062801931</v>
      </c>
      <c r="GB25" s="120">
        <v>-0.23749938534678716</v>
      </c>
    </row>
    <row r="26" spans="1:184" x14ac:dyDescent="0.3">
      <c r="A26" s="9">
        <v>45464</v>
      </c>
      <c r="B26" s="73">
        <v>159</v>
      </c>
      <c r="C26" s="4">
        <v>4464</v>
      </c>
      <c r="D26" s="120">
        <v>0.3246290801186944</v>
      </c>
      <c r="E26" s="4">
        <v>6819956</v>
      </c>
      <c r="F26" s="4">
        <v>192133787</v>
      </c>
      <c r="G26" s="120">
        <v>0.13674204826360259</v>
      </c>
      <c r="H26" s="4">
        <v>163</v>
      </c>
      <c r="I26" s="4">
        <v>4730</v>
      </c>
      <c r="J26" s="120">
        <v>1.2470308788598574</v>
      </c>
      <c r="K26" s="4">
        <v>41840.220858895707</v>
      </c>
      <c r="L26" s="120">
        <v>-7.0927710447421743E-2</v>
      </c>
      <c r="M26" s="4">
        <v>8638</v>
      </c>
      <c r="N26" s="33">
        <v>1.8407038666357952E-2</v>
      </c>
      <c r="O26" s="4">
        <v>55</v>
      </c>
      <c r="P26" s="3">
        <v>1293</v>
      </c>
      <c r="Q26" s="120">
        <v>-9.9582172701949911E-2</v>
      </c>
      <c r="R26" s="60">
        <v>2656246</v>
      </c>
      <c r="S26" s="119">
        <v>59822437</v>
      </c>
      <c r="T26" s="120">
        <v>-0.1545081472371852</v>
      </c>
      <c r="U26" s="4">
        <v>62</v>
      </c>
      <c r="V26" s="3">
        <v>1421</v>
      </c>
      <c r="W26" s="120">
        <v>-8.9102564102564119E-2</v>
      </c>
      <c r="X26" s="10">
        <v>42842.677419354841</v>
      </c>
      <c r="Y26" s="122">
        <v>-3.778126209422572E-2</v>
      </c>
      <c r="Z26" s="60">
        <v>1898</v>
      </c>
      <c r="AA26" s="33">
        <v>2.8977871443624868E-2</v>
      </c>
      <c r="AB26" s="4">
        <v>62</v>
      </c>
      <c r="AC26" s="3">
        <v>1499</v>
      </c>
      <c r="AD26" s="120">
        <v>-9.3712212817412377E-2</v>
      </c>
      <c r="AE26" s="60">
        <v>1832713</v>
      </c>
      <c r="AF26" s="10">
        <v>47564212</v>
      </c>
      <c r="AG26" s="120">
        <v>-0.37723811256958828</v>
      </c>
      <c r="AH26" s="4">
        <v>73</v>
      </c>
      <c r="AI26" s="3">
        <v>1736</v>
      </c>
      <c r="AJ26" s="120">
        <v>-9.6976611523102996E-3</v>
      </c>
      <c r="AK26" s="10">
        <v>25105.657534246577</v>
      </c>
      <c r="AL26" s="122">
        <v>-0.34604413208333185</v>
      </c>
      <c r="AM26" s="60">
        <v>2095</v>
      </c>
      <c r="AN26" s="34">
        <v>2.9594272076372316E-2</v>
      </c>
      <c r="AO26" s="4">
        <v>35</v>
      </c>
      <c r="AP26" s="3">
        <v>1061</v>
      </c>
      <c r="AQ26" s="120">
        <v>-0.44854469854469858</v>
      </c>
      <c r="AR26" s="60">
        <v>1891917</v>
      </c>
      <c r="AS26" s="119">
        <v>55015335</v>
      </c>
      <c r="AT26" s="120">
        <v>-0.46751298758548665</v>
      </c>
      <c r="AU26" s="4">
        <v>42</v>
      </c>
      <c r="AV26" s="3">
        <v>1176</v>
      </c>
      <c r="AW26" s="120">
        <v>-0.44265402843601898</v>
      </c>
      <c r="AX26" s="10">
        <v>45045.642857142855</v>
      </c>
      <c r="AY26" s="122">
        <v>6.6886964520818104E-4</v>
      </c>
      <c r="AZ26" s="60">
        <v>1754</v>
      </c>
      <c r="BA26" s="34">
        <v>1.9954389965792473E-2</v>
      </c>
      <c r="BB26" s="3">
        <v>8</v>
      </c>
      <c r="BC26" s="3">
        <v>54</v>
      </c>
      <c r="BD26" s="120">
        <v>-0.7016574585635359</v>
      </c>
      <c r="BE26" s="60">
        <v>355740</v>
      </c>
      <c r="BF26" s="119">
        <v>3798861</v>
      </c>
      <c r="BG26" s="120">
        <v>-0.75347920794559287</v>
      </c>
      <c r="BH26" s="3">
        <v>8</v>
      </c>
      <c r="BI26" s="3">
        <v>54</v>
      </c>
      <c r="BJ26" s="120">
        <v>-0.7016574585635359</v>
      </c>
      <c r="BK26" s="10">
        <v>44467.5</v>
      </c>
      <c r="BL26" s="122">
        <v>-0.36826964057394518</v>
      </c>
      <c r="BM26" s="60">
        <v>70</v>
      </c>
      <c r="BN26" s="34">
        <v>0.11428571428571428</v>
      </c>
      <c r="BO26" s="4">
        <v>35</v>
      </c>
      <c r="BP26" s="3">
        <v>1071</v>
      </c>
      <c r="BQ26" s="120">
        <v>-0.10526315789473684</v>
      </c>
      <c r="BR26" s="60">
        <v>1519999</v>
      </c>
      <c r="BS26" s="119">
        <v>44601633</v>
      </c>
      <c r="BT26" s="120">
        <v>-0.2848617952220287</v>
      </c>
      <c r="BU26" s="4">
        <v>40</v>
      </c>
      <c r="BV26" s="3">
        <v>1176</v>
      </c>
      <c r="BW26" s="120">
        <v>-6.3694267515923553E-2</v>
      </c>
      <c r="BX26" s="10">
        <v>37999.974999999999</v>
      </c>
      <c r="BY26" s="122">
        <v>-1.2804227358929943E-2</v>
      </c>
      <c r="BZ26" s="60">
        <v>1768</v>
      </c>
      <c r="CA26" s="34">
        <v>1.9796380090497737E-2</v>
      </c>
      <c r="CB26" s="4">
        <v>29</v>
      </c>
      <c r="CC26" s="3">
        <v>735</v>
      </c>
      <c r="CD26" s="120">
        <v>5.4719562243501496E-3</v>
      </c>
      <c r="CE26" s="60">
        <v>2181915</v>
      </c>
      <c r="CF26" s="119">
        <v>54809297</v>
      </c>
      <c r="CG26" s="120">
        <v>-0.24103938642073131</v>
      </c>
      <c r="CH26" s="4">
        <v>29</v>
      </c>
      <c r="CI26" s="3">
        <v>781</v>
      </c>
      <c r="CJ26" s="120">
        <v>5.9701492537313383E-2</v>
      </c>
      <c r="CK26" s="10">
        <v>75238.448275862072</v>
      </c>
      <c r="CL26" s="122">
        <v>-0.1783461696981824</v>
      </c>
      <c r="CM26" s="60">
        <v>1319</v>
      </c>
      <c r="CN26" s="33">
        <v>2.1986353297952996E-2</v>
      </c>
      <c r="CO26" s="4">
        <v>35</v>
      </c>
      <c r="CP26" s="3">
        <v>853</v>
      </c>
      <c r="CQ26" s="120">
        <v>-0.22524977293369663</v>
      </c>
      <c r="CR26" s="60">
        <v>1630100</v>
      </c>
      <c r="CS26" s="119">
        <v>34274725</v>
      </c>
      <c r="CT26" s="120">
        <v>-0.26390317127447294</v>
      </c>
      <c r="CU26" s="4">
        <v>35</v>
      </c>
      <c r="CV26" s="3">
        <v>939</v>
      </c>
      <c r="CW26" s="120">
        <v>-0.21026072329688816</v>
      </c>
      <c r="CX26" s="10">
        <v>46574.285714285717</v>
      </c>
      <c r="CY26" s="122">
        <v>-2.8342059836151567E-2</v>
      </c>
      <c r="CZ26" s="60">
        <v>1273</v>
      </c>
      <c r="DA26" s="33">
        <v>2.7494108405341711E-2</v>
      </c>
      <c r="DB26" s="4">
        <v>27</v>
      </c>
      <c r="DC26" s="3">
        <v>743</v>
      </c>
      <c r="DD26" s="120">
        <v>7.3483146067415728</v>
      </c>
      <c r="DE26" s="60">
        <v>1305838</v>
      </c>
      <c r="DF26" s="119">
        <v>34851030</v>
      </c>
      <c r="DG26" s="120">
        <v>10.521702477109351</v>
      </c>
      <c r="DH26" s="4">
        <v>33</v>
      </c>
      <c r="DI26" s="3">
        <v>857</v>
      </c>
      <c r="DJ26" s="120">
        <v>7.7448979591836729</v>
      </c>
      <c r="DK26" s="10">
        <v>39570.848484848488</v>
      </c>
      <c r="DL26" s="122">
        <v>0.11498586883202266</v>
      </c>
      <c r="DM26" s="60">
        <v>1682</v>
      </c>
      <c r="DN26" s="33">
        <v>1.6052318668252082E-2</v>
      </c>
      <c r="DO26" s="4">
        <v>35</v>
      </c>
      <c r="DP26" s="3">
        <v>645</v>
      </c>
      <c r="DQ26" s="120">
        <v>1.0739549839228295</v>
      </c>
      <c r="DR26" s="60">
        <v>1393737</v>
      </c>
      <c r="DS26" s="119">
        <v>23825844</v>
      </c>
      <c r="DT26" s="120">
        <v>0.5508980862693198</v>
      </c>
      <c r="DU26" s="4">
        <v>51</v>
      </c>
      <c r="DV26" s="3">
        <v>845</v>
      </c>
      <c r="DW26" s="120">
        <v>1.4212034383954153</v>
      </c>
      <c r="DX26" s="10">
        <v>27328.176470588234</v>
      </c>
      <c r="DY26" s="122">
        <v>-0.16038083492568778</v>
      </c>
      <c r="DZ26" s="60">
        <v>3125</v>
      </c>
      <c r="EA26" s="34">
        <v>1.12E-2</v>
      </c>
      <c r="EB26" s="3">
        <v>1</v>
      </c>
      <c r="EC26" s="3">
        <v>15</v>
      </c>
      <c r="ED26" s="120">
        <v>-0.63414634146341464</v>
      </c>
      <c r="EE26" s="60">
        <v>32857</v>
      </c>
      <c r="EF26" s="119">
        <v>1008158</v>
      </c>
      <c r="EG26" s="120">
        <v>-0.33724699523457979</v>
      </c>
      <c r="EH26" s="3">
        <v>1</v>
      </c>
      <c r="EI26" s="3">
        <v>16</v>
      </c>
      <c r="EJ26" s="120">
        <v>-0.65957446808510634</v>
      </c>
      <c r="EK26" s="10">
        <v>32857</v>
      </c>
      <c r="EL26" s="122">
        <v>0.29778515073416867</v>
      </c>
      <c r="EM26" s="60">
        <v>24</v>
      </c>
      <c r="EN26" s="33">
        <v>4.1666666666666664E-2</v>
      </c>
      <c r="EO26" s="4">
        <v>0</v>
      </c>
      <c r="EP26" s="4">
        <f t="shared" si="4"/>
        <v>0</v>
      </c>
      <c r="EQ26" s="15"/>
      <c r="ER26" s="65">
        <v>0</v>
      </c>
      <c r="ES26" s="4">
        <f t="shared" si="5"/>
        <v>0</v>
      </c>
      <c r="ET26" s="15">
        <v>0</v>
      </c>
      <c r="EU26" s="4">
        <v>0</v>
      </c>
      <c r="EV26" s="4">
        <f t="shared" si="6"/>
        <v>0</v>
      </c>
      <c r="EW26" s="15">
        <v>0</v>
      </c>
      <c r="EX26" s="60" t="e">
        <f t="shared" si="0"/>
        <v>#DIV/0!</v>
      </c>
      <c r="EY26" s="15">
        <v>0</v>
      </c>
      <c r="EZ26" s="65">
        <v>0</v>
      </c>
      <c r="FA26" s="68" t="e">
        <f t="shared" si="1"/>
        <v>#DIV/0!</v>
      </c>
      <c r="FB26" s="4">
        <v>0</v>
      </c>
      <c r="FC26" s="4">
        <f t="shared" si="7"/>
        <v>0</v>
      </c>
      <c r="FD26" s="15">
        <v>0</v>
      </c>
      <c r="FE26" s="65">
        <v>0</v>
      </c>
      <c r="FF26" s="4">
        <f t="shared" si="8"/>
        <v>0</v>
      </c>
      <c r="FG26" s="15">
        <v>0</v>
      </c>
      <c r="FH26" s="4">
        <v>0</v>
      </c>
      <c r="FI26" s="4">
        <f t="shared" si="9"/>
        <v>0</v>
      </c>
      <c r="FJ26" s="15">
        <v>0</v>
      </c>
      <c r="FK26" s="60" t="e">
        <f t="shared" si="2"/>
        <v>#DIV/0!</v>
      </c>
      <c r="FL26" s="15">
        <v>0</v>
      </c>
      <c r="FM26" s="65">
        <v>0</v>
      </c>
      <c r="FN26" s="68" t="e">
        <f t="shared" si="3"/>
        <v>#DIV/0!</v>
      </c>
      <c r="FP26" s="169">
        <v>21</v>
      </c>
      <c r="FQ26" s="9">
        <v>45464</v>
      </c>
      <c r="FR26" s="4">
        <v>481</v>
      </c>
      <c r="FS26" s="4">
        <v>12433</v>
      </c>
      <c r="FT26" s="120">
        <v>3.3070211882010758E-2</v>
      </c>
      <c r="FU26" s="4">
        <v>21621018</v>
      </c>
      <c r="FV26" s="4">
        <v>551705319</v>
      </c>
      <c r="FW26" s="120">
        <v>-0.13245067532339927</v>
      </c>
      <c r="FX26" s="4">
        <v>537</v>
      </c>
      <c r="FY26" s="4">
        <v>13731</v>
      </c>
      <c r="FZ26" s="120">
        <v>7.214804403841657E-2</v>
      </c>
      <c r="GA26" s="4">
        <v>40262.603351955309</v>
      </c>
      <c r="GB26" s="120">
        <v>-0.12316415558244964</v>
      </c>
    </row>
    <row r="27" spans="1:184" x14ac:dyDescent="0.3">
      <c r="A27" s="9">
        <v>45465</v>
      </c>
      <c r="B27" s="73">
        <v>131</v>
      </c>
      <c r="C27" s="4">
        <v>4595</v>
      </c>
      <c r="D27" s="120">
        <v>0.3031764038570619</v>
      </c>
      <c r="E27" s="4">
        <v>6173763</v>
      </c>
      <c r="F27" s="4">
        <v>198307550</v>
      </c>
      <c r="G27" s="120">
        <v>0.12250172073584986</v>
      </c>
      <c r="H27" s="4">
        <v>134</v>
      </c>
      <c r="I27" s="4">
        <v>4864</v>
      </c>
      <c r="J27" s="120">
        <v>1.1417877586966094</v>
      </c>
      <c r="K27" s="4">
        <v>46072.858208955222</v>
      </c>
      <c r="L27" s="120">
        <v>5.0292215541958285E-4</v>
      </c>
      <c r="M27" s="4">
        <v>7969</v>
      </c>
      <c r="N27" s="33">
        <v>1.6438699962354121E-2</v>
      </c>
      <c r="O27" s="4">
        <v>29</v>
      </c>
      <c r="P27" s="3">
        <v>1322</v>
      </c>
      <c r="Q27" s="120">
        <v>-0.11036339165545084</v>
      </c>
      <c r="R27" s="60">
        <v>1224569</v>
      </c>
      <c r="S27" s="119">
        <v>61047006</v>
      </c>
      <c r="T27" s="120">
        <v>-0.16806149598546472</v>
      </c>
      <c r="U27" s="4">
        <v>30</v>
      </c>
      <c r="V27" s="3">
        <v>1451</v>
      </c>
      <c r="W27" s="120">
        <v>-9.9317194289261335E-2</v>
      </c>
      <c r="X27" s="10">
        <v>40818.966666666667</v>
      </c>
      <c r="Y27" s="122">
        <v>-0.20683399183884965</v>
      </c>
      <c r="Z27" s="60">
        <v>1664</v>
      </c>
      <c r="AA27" s="33">
        <v>1.7427884615384616E-2</v>
      </c>
      <c r="AB27" s="4">
        <v>39</v>
      </c>
      <c r="AC27" s="3">
        <v>1538</v>
      </c>
      <c r="AD27" s="120">
        <v>-0.11609195402298855</v>
      </c>
      <c r="AE27" s="60">
        <v>1118087</v>
      </c>
      <c r="AF27" s="10">
        <v>48682299</v>
      </c>
      <c r="AG27" s="120">
        <v>-0.39715343051855789</v>
      </c>
      <c r="AH27" s="4">
        <v>40</v>
      </c>
      <c r="AI27" s="3">
        <v>1776</v>
      </c>
      <c r="AJ27" s="120">
        <v>-3.5830618892508159E-2</v>
      </c>
      <c r="AK27" s="10">
        <v>27952.174999999999</v>
      </c>
      <c r="AL27" s="122">
        <v>-0.4317371049503359</v>
      </c>
      <c r="AM27" s="60">
        <v>1947</v>
      </c>
      <c r="AN27" s="34">
        <v>2.0030816640986132E-2</v>
      </c>
      <c r="AO27" s="4">
        <v>34</v>
      </c>
      <c r="AP27" s="3">
        <v>1095</v>
      </c>
      <c r="AQ27" s="120">
        <v>-0.45603576751117736</v>
      </c>
      <c r="AR27" s="60">
        <v>1609441</v>
      </c>
      <c r="AS27" s="119">
        <v>56624776</v>
      </c>
      <c r="AT27" s="120">
        <v>-0.47822406876703172</v>
      </c>
      <c r="AU27" s="4">
        <v>36</v>
      </c>
      <c r="AV27" s="3">
        <v>1212</v>
      </c>
      <c r="AW27" s="120">
        <v>-0.45158371040723977</v>
      </c>
      <c r="AX27" s="10">
        <v>44706.694444444445</v>
      </c>
      <c r="AY27" s="122">
        <v>-0.14115815549079025</v>
      </c>
      <c r="AZ27" s="60">
        <v>1663</v>
      </c>
      <c r="BA27" s="34">
        <v>2.0444978953698137E-2</v>
      </c>
      <c r="BB27" s="4">
        <v>1</v>
      </c>
      <c r="BC27" s="3">
        <v>55</v>
      </c>
      <c r="BD27" s="120">
        <v>-0.70588235294117641</v>
      </c>
      <c r="BE27" s="60">
        <v>119990</v>
      </c>
      <c r="BF27" s="119">
        <v>3918851</v>
      </c>
      <c r="BG27" s="120">
        <v>-0.75800361384306536</v>
      </c>
      <c r="BH27" s="4">
        <v>1</v>
      </c>
      <c r="BI27" s="3">
        <v>55</v>
      </c>
      <c r="BJ27" s="120">
        <v>-0.70588235294117641</v>
      </c>
      <c r="BK27" s="10">
        <v>119990</v>
      </c>
      <c r="BL27" s="122">
        <v>-8.1638900936296221E-2</v>
      </c>
      <c r="BM27" s="60">
        <v>55</v>
      </c>
      <c r="BN27" s="34">
        <v>1.8181818181818181E-2</v>
      </c>
      <c r="BO27" s="4">
        <v>38</v>
      </c>
      <c r="BP27" s="3">
        <v>1109</v>
      </c>
      <c r="BQ27" s="120">
        <v>-0.10852090032154338</v>
      </c>
      <c r="BR27" s="60">
        <v>1836231</v>
      </c>
      <c r="BS27" s="119">
        <v>46437864</v>
      </c>
      <c r="BT27" s="120">
        <v>-0.28991649881048664</v>
      </c>
      <c r="BU27" s="4">
        <v>41</v>
      </c>
      <c r="BV27" s="3">
        <v>1217</v>
      </c>
      <c r="BW27" s="120">
        <v>-6.8859984697781207E-2</v>
      </c>
      <c r="BX27" s="10">
        <v>44786.121951219509</v>
      </c>
      <c r="BY27" s="122">
        <v>-0.24614930541859636</v>
      </c>
      <c r="BZ27" s="60">
        <v>1677</v>
      </c>
      <c r="CA27" s="34">
        <v>2.2659511031604056E-2</v>
      </c>
      <c r="CB27" s="4">
        <v>23</v>
      </c>
      <c r="CC27" s="3">
        <v>758</v>
      </c>
      <c r="CD27" s="120">
        <v>0</v>
      </c>
      <c r="CE27" s="60">
        <v>1959142</v>
      </c>
      <c r="CF27" s="119">
        <v>56768439</v>
      </c>
      <c r="CG27" s="120">
        <v>-0.24424238847486013</v>
      </c>
      <c r="CH27" s="4">
        <v>23</v>
      </c>
      <c r="CI27" s="3">
        <v>804</v>
      </c>
      <c r="CJ27" s="120">
        <v>5.2356020942408321E-2</v>
      </c>
      <c r="CK27" s="10">
        <v>85180.086956521744</v>
      </c>
      <c r="CL27" s="122">
        <v>-0.20649281338730641</v>
      </c>
      <c r="CM27" s="60">
        <v>1175</v>
      </c>
      <c r="CN27" s="33">
        <v>1.9574468085106381E-2</v>
      </c>
      <c r="CO27" s="4">
        <v>30</v>
      </c>
      <c r="CP27" s="3">
        <v>883</v>
      </c>
      <c r="CQ27" s="120">
        <v>-0.22814685314685312</v>
      </c>
      <c r="CR27" s="60">
        <v>1116433</v>
      </c>
      <c r="CS27" s="119">
        <v>35391158</v>
      </c>
      <c r="CT27" s="120">
        <v>-0.27618500171458171</v>
      </c>
      <c r="CU27" s="4">
        <v>31</v>
      </c>
      <c r="CV27" s="3">
        <v>970</v>
      </c>
      <c r="CW27" s="120">
        <v>-0.21393841166936789</v>
      </c>
      <c r="CX27" s="10">
        <v>36013.967741935485</v>
      </c>
      <c r="CY27" s="122">
        <v>-0.30520123198046023</v>
      </c>
      <c r="CZ27" s="60">
        <v>1097</v>
      </c>
      <c r="DA27" s="33">
        <v>2.7347310847766638E-2</v>
      </c>
      <c r="DB27" s="4">
        <v>16</v>
      </c>
      <c r="DC27" s="3">
        <v>759</v>
      </c>
      <c r="DD27" s="120">
        <v>7.4333333333333336</v>
      </c>
      <c r="DE27" s="60">
        <v>836883</v>
      </c>
      <c r="DF27" s="119">
        <v>35687913</v>
      </c>
      <c r="DG27" s="120">
        <v>10.633041007156255</v>
      </c>
      <c r="DH27" s="4">
        <v>17</v>
      </c>
      <c r="DI27" s="3">
        <v>874</v>
      </c>
      <c r="DJ27" s="120">
        <v>7.8282828282828287</v>
      </c>
      <c r="DK27" s="10">
        <v>49228.411764705881</v>
      </c>
      <c r="DL27" s="122">
        <v>0.14511309059562416</v>
      </c>
      <c r="DM27" s="60">
        <v>1439</v>
      </c>
      <c r="DN27" s="33">
        <v>1.1118832522585128E-2</v>
      </c>
      <c r="DO27" s="4">
        <v>24</v>
      </c>
      <c r="DP27" s="3">
        <v>669</v>
      </c>
      <c r="DQ27" s="120">
        <v>1.0648148148148149</v>
      </c>
      <c r="DR27" s="60">
        <v>630003</v>
      </c>
      <c r="DS27" s="119">
        <v>24455847</v>
      </c>
      <c r="DT27" s="120">
        <v>0.55471438810201223</v>
      </c>
      <c r="DU27" s="4">
        <v>26</v>
      </c>
      <c r="DV27" s="3">
        <v>871</v>
      </c>
      <c r="DW27" s="120">
        <v>1.3732970027247955</v>
      </c>
      <c r="DX27" s="10">
        <v>24230.884615384617</v>
      </c>
      <c r="DY27" s="122">
        <v>0.18678331553864536</v>
      </c>
      <c r="DZ27" s="60">
        <v>2374</v>
      </c>
      <c r="EA27" s="34">
        <v>1.0109519797809604E-2</v>
      </c>
      <c r="EB27" s="3">
        <v>0</v>
      </c>
      <c r="EC27" s="3">
        <v>15</v>
      </c>
      <c r="ED27" s="120">
        <v>-0.64285714285714279</v>
      </c>
      <c r="EE27" s="60">
        <v>0</v>
      </c>
      <c r="EF27" s="119">
        <v>1008158</v>
      </c>
      <c r="EG27" s="120">
        <v>-0.3428535112391593</v>
      </c>
      <c r="EH27" s="3">
        <v>0</v>
      </c>
      <c r="EI27" s="3">
        <v>16</v>
      </c>
      <c r="EJ27" s="120">
        <v>-0.66666666666666674</v>
      </c>
      <c r="EK27" s="10">
        <v>0</v>
      </c>
      <c r="EL27" s="122">
        <v>-1</v>
      </c>
      <c r="EM27" s="60">
        <v>23</v>
      </c>
      <c r="EN27" s="33">
        <v>0</v>
      </c>
      <c r="EO27" s="4">
        <v>0</v>
      </c>
      <c r="EP27" s="4">
        <f t="shared" si="4"/>
        <v>0</v>
      </c>
      <c r="EQ27" s="15"/>
      <c r="ER27" s="65">
        <v>0</v>
      </c>
      <c r="ES27" s="4">
        <f t="shared" si="5"/>
        <v>0</v>
      </c>
      <c r="ET27" s="15">
        <v>0</v>
      </c>
      <c r="EU27" s="4">
        <v>0</v>
      </c>
      <c r="EV27" s="4">
        <f t="shared" si="6"/>
        <v>0</v>
      </c>
      <c r="EW27" s="15">
        <v>0</v>
      </c>
      <c r="EX27" s="60" t="e">
        <f t="shared" si="0"/>
        <v>#DIV/0!</v>
      </c>
      <c r="EY27" s="15">
        <v>0</v>
      </c>
      <c r="EZ27" s="65">
        <v>0</v>
      </c>
      <c r="FA27" s="68" t="e">
        <f t="shared" si="1"/>
        <v>#DIV/0!</v>
      </c>
      <c r="FB27" s="4">
        <v>0</v>
      </c>
      <c r="FC27" s="4">
        <f t="shared" si="7"/>
        <v>0</v>
      </c>
      <c r="FD27" s="15">
        <v>0</v>
      </c>
      <c r="FE27" s="65">
        <v>0</v>
      </c>
      <c r="FF27" s="4">
        <f t="shared" si="8"/>
        <v>0</v>
      </c>
      <c r="FG27" s="15">
        <v>0</v>
      </c>
      <c r="FH27" s="4">
        <v>0</v>
      </c>
      <c r="FI27" s="4">
        <f t="shared" si="9"/>
        <v>0</v>
      </c>
      <c r="FJ27" s="15">
        <v>0</v>
      </c>
      <c r="FK27" s="60" t="e">
        <f t="shared" si="2"/>
        <v>#DIV/0!</v>
      </c>
      <c r="FL27" s="15">
        <v>0</v>
      </c>
      <c r="FM27" s="65">
        <v>0</v>
      </c>
      <c r="FN27" s="68" t="e">
        <f t="shared" si="3"/>
        <v>#DIV/0!</v>
      </c>
      <c r="FP27" s="169">
        <v>22</v>
      </c>
      <c r="FQ27" s="9">
        <v>45465</v>
      </c>
      <c r="FR27" s="4">
        <v>365</v>
      </c>
      <c r="FS27" s="4">
        <v>12798</v>
      </c>
      <c r="FT27" s="120">
        <v>1.9436036323084327E-2</v>
      </c>
      <c r="FU27" s="4">
        <v>16624542</v>
      </c>
      <c r="FV27" s="4">
        <v>568329861</v>
      </c>
      <c r="FW27" s="120">
        <v>-0.14569714870382255</v>
      </c>
      <c r="FX27" s="4">
        <v>379</v>
      </c>
      <c r="FY27" s="4">
        <v>14110</v>
      </c>
      <c r="FZ27" s="120">
        <v>5.5979643765903253E-2</v>
      </c>
      <c r="GA27" s="4">
        <v>43864.22691292876</v>
      </c>
      <c r="GB27" s="120">
        <v>-0.16970087730672823</v>
      </c>
    </row>
    <row r="28" spans="1:184" x14ac:dyDescent="0.3">
      <c r="A28" s="9">
        <v>45466</v>
      </c>
      <c r="B28" s="73">
        <v>139</v>
      </c>
      <c r="C28" s="4">
        <v>4734</v>
      </c>
      <c r="D28" s="120">
        <v>0.28606356968215163</v>
      </c>
      <c r="E28" s="4">
        <v>5796105</v>
      </c>
      <c r="F28" s="4">
        <v>204103655</v>
      </c>
      <c r="G28" s="120">
        <v>0.1038453470379761</v>
      </c>
      <c r="H28" s="4">
        <v>156</v>
      </c>
      <c r="I28" s="4">
        <v>5020</v>
      </c>
      <c r="J28" s="120">
        <v>1.0607553366174054</v>
      </c>
      <c r="K28" s="4">
        <v>37154.519230769234</v>
      </c>
      <c r="L28" s="120">
        <v>-0.2557100003391013</v>
      </c>
      <c r="M28" s="4">
        <v>8411</v>
      </c>
      <c r="N28" s="33">
        <v>1.6525977886101533E-2</v>
      </c>
      <c r="O28" s="3">
        <v>28</v>
      </c>
      <c r="P28" s="3">
        <v>1350</v>
      </c>
      <c r="Q28" s="120">
        <v>-0.13239074550128538</v>
      </c>
      <c r="R28" s="10">
        <v>1279179</v>
      </c>
      <c r="S28" s="119">
        <v>62326185</v>
      </c>
      <c r="T28" s="120">
        <v>-0.18379931973176644</v>
      </c>
      <c r="U28" s="3">
        <v>29</v>
      </c>
      <c r="V28" s="3">
        <v>1480</v>
      </c>
      <c r="W28" s="120">
        <v>-0.12322274881516593</v>
      </c>
      <c r="X28" s="10">
        <v>44109.620689655174</v>
      </c>
      <c r="Y28" s="122">
        <v>0.13893498353635958</v>
      </c>
      <c r="Z28" s="60">
        <v>1821</v>
      </c>
      <c r="AA28" s="33">
        <v>1.5376166941241077E-2</v>
      </c>
      <c r="AB28" s="3">
        <v>47</v>
      </c>
      <c r="AC28" s="3">
        <v>1585</v>
      </c>
      <c r="AD28" s="120">
        <v>-0.1179744017807457</v>
      </c>
      <c r="AE28" s="10">
        <v>1496998</v>
      </c>
      <c r="AF28" s="10">
        <v>50179297</v>
      </c>
      <c r="AG28" s="120">
        <v>-0.39710739658543903</v>
      </c>
      <c r="AH28" s="3">
        <v>53</v>
      </c>
      <c r="AI28" s="3">
        <v>1829</v>
      </c>
      <c r="AJ28" s="120">
        <v>-4.1404612159329113E-2</v>
      </c>
      <c r="AK28" s="10">
        <v>28245.245283018867</v>
      </c>
      <c r="AL28" s="122">
        <v>-0.24735908017439612</v>
      </c>
      <c r="AM28" s="10">
        <v>2174</v>
      </c>
      <c r="AN28" s="34">
        <v>2.1619135234590615E-2</v>
      </c>
      <c r="AO28" s="3">
        <v>12</v>
      </c>
      <c r="AP28" s="3">
        <v>1107</v>
      </c>
      <c r="AQ28" s="120">
        <v>-0.46495891735137751</v>
      </c>
      <c r="AR28" s="10">
        <v>391370</v>
      </c>
      <c r="AS28" s="119">
        <v>57016146</v>
      </c>
      <c r="AT28" s="120">
        <v>-0.49142411017465293</v>
      </c>
      <c r="AU28" s="3">
        <v>13</v>
      </c>
      <c r="AV28" s="3">
        <v>1225</v>
      </c>
      <c r="AW28" s="120">
        <v>-0.45963828848698718</v>
      </c>
      <c r="AX28" s="10">
        <v>30105.384615384617</v>
      </c>
      <c r="AY28" s="122">
        <v>-0.52150382068262857</v>
      </c>
      <c r="AZ28" s="10">
        <v>1700</v>
      </c>
      <c r="BA28" s="34">
        <v>7.058823529411765E-3</v>
      </c>
      <c r="BB28" s="3">
        <v>0</v>
      </c>
      <c r="BC28" s="3">
        <v>55</v>
      </c>
      <c r="BD28" s="120">
        <v>-0.71794871794871795</v>
      </c>
      <c r="BE28" s="10">
        <v>0</v>
      </c>
      <c r="BF28" s="119">
        <v>3918851</v>
      </c>
      <c r="BG28" s="120">
        <v>-0.76882336885235703</v>
      </c>
      <c r="BH28" s="3">
        <v>0</v>
      </c>
      <c r="BI28" s="3">
        <v>55</v>
      </c>
      <c r="BJ28" s="120">
        <v>-0.71794871794871795</v>
      </c>
      <c r="BK28" s="10">
        <v>0</v>
      </c>
      <c r="BL28" s="122">
        <v>-1</v>
      </c>
      <c r="BM28" s="10">
        <v>72</v>
      </c>
      <c r="BN28" s="34">
        <v>0</v>
      </c>
      <c r="BO28" s="3">
        <v>26</v>
      </c>
      <c r="BP28" s="3">
        <v>1135</v>
      </c>
      <c r="BQ28" s="120">
        <v>-0.11258795934323695</v>
      </c>
      <c r="BR28" s="10">
        <v>1067717</v>
      </c>
      <c r="BS28" s="119">
        <v>47505581</v>
      </c>
      <c r="BT28" s="120">
        <v>-0.29912138884660755</v>
      </c>
      <c r="BU28" s="3">
        <v>28</v>
      </c>
      <c r="BV28" s="3">
        <v>1245</v>
      </c>
      <c r="BW28" s="120">
        <v>-7.2970960536113183E-2</v>
      </c>
      <c r="BX28" s="10">
        <v>38132.75</v>
      </c>
      <c r="BY28" s="122">
        <v>-0.42375655356820541</v>
      </c>
      <c r="BZ28" s="10">
        <v>1878</v>
      </c>
      <c r="CA28" s="34">
        <v>1.3844515441959531E-2</v>
      </c>
      <c r="CB28" s="3">
        <v>19</v>
      </c>
      <c r="CC28" s="3">
        <v>777</v>
      </c>
      <c r="CD28" s="120">
        <v>-1.2853470437017567E-3</v>
      </c>
      <c r="CE28" s="10">
        <v>1418860</v>
      </c>
      <c r="CF28" s="119">
        <v>58187299</v>
      </c>
      <c r="CG28" s="120">
        <v>-0.23977199260829141</v>
      </c>
      <c r="CH28" s="3">
        <v>20</v>
      </c>
      <c r="CI28" s="3">
        <v>824</v>
      </c>
      <c r="CJ28" s="120">
        <v>5.1020408163265252E-2</v>
      </c>
      <c r="CK28" s="10">
        <v>70943</v>
      </c>
      <c r="CL28" s="122">
        <v>-4.0725449264458202E-3</v>
      </c>
      <c r="CM28" s="10">
        <v>1178</v>
      </c>
      <c r="CN28" s="33">
        <v>1.6129032258064516E-2</v>
      </c>
      <c r="CO28" s="3">
        <v>22</v>
      </c>
      <c r="CP28" s="3">
        <v>905</v>
      </c>
      <c r="CQ28" s="120">
        <v>-0.23949579831932777</v>
      </c>
      <c r="CR28" s="10">
        <v>822355</v>
      </c>
      <c r="CS28" s="119">
        <v>36213513</v>
      </c>
      <c r="CT28" s="120">
        <v>-0.29901953553951388</v>
      </c>
      <c r="CU28" s="3">
        <v>24</v>
      </c>
      <c r="CV28" s="3">
        <v>994</v>
      </c>
      <c r="CW28" s="120">
        <v>-0.22464898595943839</v>
      </c>
      <c r="CX28" s="10">
        <v>34264.791666666664</v>
      </c>
      <c r="CY28" s="122">
        <v>-0.40536624147978195</v>
      </c>
      <c r="CZ28" s="10">
        <v>1322</v>
      </c>
      <c r="DA28" s="33">
        <v>1.6641452344931921E-2</v>
      </c>
      <c r="DB28" s="3">
        <v>20</v>
      </c>
      <c r="DC28" s="3">
        <v>779</v>
      </c>
      <c r="DD28" s="120">
        <v>7.1999999999999993</v>
      </c>
      <c r="DE28" s="10">
        <v>777919</v>
      </c>
      <c r="DF28" s="119">
        <v>36465832</v>
      </c>
      <c r="DG28" s="120">
        <v>10.007735576467377</v>
      </c>
      <c r="DH28" s="3">
        <v>21</v>
      </c>
      <c r="DI28" s="3">
        <v>895</v>
      </c>
      <c r="DJ28" s="120">
        <v>7.5238095238095237</v>
      </c>
      <c r="DK28" s="10">
        <v>37043.761904761908</v>
      </c>
      <c r="DL28" s="122">
        <v>-9.258360648088737E-2</v>
      </c>
      <c r="DM28" s="10">
        <v>1436</v>
      </c>
      <c r="DN28" s="33">
        <v>1.3927576601671309E-2</v>
      </c>
      <c r="DO28" s="3">
        <v>13</v>
      </c>
      <c r="DP28" s="3">
        <v>682</v>
      </c>
      <c r="DQ28" s="120">
        <v>1.0480480480480479</v>
      </c>
      <c r="DR28" s="10">
        <v>265624</v>
      </c>
      <c r="DS28" s="119">
        <v>24721471</v>
      </c>
      <c r="DT28" s="120">
        <v>0.52143158439424098</v>
      </c>
      <c r="DU28" s="3">
        <v>26</v>
      </c>
      <c r="DV28" s="3">
        <v>897</v>
      </c>
      <c r="DW28" s="120">
        <v>1.3856382978723403</v>
      </c>
      <c r="DX28" s="10">
        <v>10216.307692307691</v>
      </c>
      <c r="DY28" s="122">
        <v>-0.82273613026649461</v>
      </c>
      <c r="DZ28" s="10">
        <v>2255</v>
      </c>
      <c r="EA28" s="34">
        <v>5.7649667405764967E-3</v>
      </c>
      <c r="EB28" s="3">
        <v>1</v>
      </c>
      <c r="EC28" s="3">
        <v>16</v>
      </c>
      <c r="ED28" s="120">
        <v>-0.63636363636363635</v>
      </c>
      <c r="EE28" s="10">
        <v>26942</v>
      </c>
      <c r="EF28" s="119">
        <v>1035100</v>
      </c>
      <c r="EG28" s="120">
        <v>-0.34435969449480031</v>
      </c>
      <c r="EH28" s="3">
        <v>1</v>
      </c>
      <c r="EI28" s="3">
        <v>17</v>
      </c>
      <c r="EJ28" s="120">
        <v>-0.65999999999999992</v>
      </c>
      <c r="EK28" s="10">
        <v>26942</v>
      </c>
      <c r="EL28" s="122">
        <v>0.20770110047739654</v>
      </c>
      <c r="EM28" s="10">
        <v>27</v>
      </c>
      <c r="EN28" s="33">
        <v>3.7037037037037035E-2</v>
      </c>
      <c r="EO28" s="4">
        <v>0</v>
      </c>
      <c r="EP28" s="4">
        <f t="shared" si="4"/>
        <v>0</v>
      </c>
      <c r="EQ28" s="15"/>
      <c r="ER28" s="65">
        <v>0</v>
      </c>
      <c r="ES28" s="4">
        <f t="shared" si="5"/>
        <v>0</v>
      </c>
      <c r="ET28" s="15">
        <v>0</v>
      </c>
      <c r="EU28" s="4">
        <v>0</v>
      </c>
      <c r="EV28" s="4">
        <f t="shared" si="6"/>
        <v>0</v>
      </c>
      <c r="EW28" s="15">
        <v>0</v>
      </c>
      <c r="EX28" s="60" t="e">
        <f t="shared" si="0"/>
        <v>#DIV/0!</v>
      </c>
      <c r="EY28" s="15">
        <v>0</v>
      </c>
      <c r="EZ28" s="65">
        <v>0</v>
      </c>
      <c r="FA28" s="68" t="e">
        <f t="shared" si="1"/>
        <v>#DIV/0!</v>
      </c>
      <c r="FB28" s="4">
        <v>0</v>
      </c>
      <c r="FC28" s="4">
        <f t="shared" si="7"/>
        <v>0</v>
      </c>
      <c r="FD28" s="15">
        <v>0</v>
      </c>
      <c r="FE28" s="65">
        <v>0</v>
      </c>
      <c r="FF28" s="4">
        <f t="shared" si="8"/>
        <v>0</v>
      </c>
      <c r="FG28" s="15">
        <v>0</v>
      </c>
      <c r="FH28" s="4">
        <v>0</v>
      </c>
      <c r="FI28" s="4">
        <f t="shared" si="9"/>
        <v>0</v>
      </c>
      <c r="FJ28" s="15">
        <v>0</v>
      </c>
      <c r="FK28" s="60" t="e">
        <f t="shared" si="2"/>
        <v>#DIV/0!</v>
      </c>
      <c r="FL28" s="15">
        <v>0</v>
      </c>
      <c r="FM28" s="65">
        <v>0</v>
      </c>
      <c r="FN28" s="68" t="e">
        <f t="shared" si="3"/>
        <v>#DIV/0!</v>
      </c>
      <c r="FP28" s="169">
        <v>23</v>
      </c>
      <c r="FQ28" s="9">
        <v>45466</v>
      </c>
      <c r="FR28" s="4">
        <v>327</v>
      </c>
      <c r="FS28" s="4">
        <v>13125</v>
      </c>
      <c r="FT28" s="120">
        <v>8.2968425904585974E-3</v>
      </c>
      <c r="FU28" s="4">
        <v>13343069</v>
      </c>
      <c r="FV28" s="4">
        <v>581672930</v>
      </c>
      <c r="FW28" s="120">
        <v>-0.1578217059487742</v>
      </c>
      <c r="FX28" s="4">
        <v>371</v>
      </c>
      <c r="FY28" s="4">
        <v>14481</v>
      </c>
      <c r="FZ28" s="120">
        <v>4.5106812933025431E-2</v>
      </c>
      <c r="GA28" s="4">
        <v>35965.145552560643</v>
      </c>
      <c r="GB28" s="120">
        <v>-0.30109776231057006</v>
      </c>
    </row>
    <row r="29" spans="1:184" x14ac:dyDescent="0.3">
      <c r="A29" s="9">
        <v>45467</v>
      </c>
      <c r="B29" s="73">
        <v>271</v>
      </c>
      <c r="C29" s="4">
        <v>5005</v>
      </c>
      <c r="D29" s="120">
        <v>0.32653061224489788</v>
      </c>
      <c r="E29" s="4">
        <v>12662727</v>
      </c>
      <c r="F29" s="4">
        <v>216766382</v>
      </c>
      <c r="G29" s="120">
        <v>0.1473562041264227</v>
      </c>
      <c r="H29" s="4">
        <v>286</v>
      </c>
      <c r="I29" s="4">
        <v>5306</v>
      </c>
      <c r="J29" s="120">
        <v>1.0972332015810276</v>
      </c>
      <c r="K29" s="4">
        <v>44275.269230769234</v>
      </c>
      <c r="L29" s="120">
        <v>3.4150426355650687E-2</v>
      </c>
      <c r="M29" s="4">
        <v>11364</v>
      </c>
      <c r="N29" s="33">
        <v>2.3847236888419571E-2</v>
      </c>
      <c r="O29" s="3">
        <v>68</v>
      </c>
      <c r="P29" s="3">
        <v>1418</v>
      </c>
      <c r="Q29" s="120">
        <v>-0.11540860885839055</v>
      </c>
      <c r="R29" s="10">
        <v>3686061</v>
      </c>
      <c r="S29" s="119">
        <v>66012246</v>
      </c>
      <c r="T29" s="120">
        <v>-0.15483608462106235</v>
      </c>
      <c r="U29" s="3">
        <v>74</v>
      </c>
      <c r="V29" s="3">
        <v>1554</v>
      </c>
      <c r="W29" s="120">
        <v>-0.10535405872193437</v>
      </c>
      <c r="X29" s="10">
        <v>49811.635135135133</v>
      </c>
      <c r="Y29" s="122">
        <v>0.39912222556571875</v>
      </c>
      <c r="Z29" s="60">
        <v>2333</v>
      </c>
      <c r="AA29" s="33">
        <v>2.9147021003000428E-2</v>
      </c>
      <c r="AB29" s="3">
        <v>77</v>
      </c>
      <c r="AC29" s="3">
        <v>1662</v>
      </c>
      <c r="AD29" s="120">
        <v>-0.10064935064935066</v>
      </c>
      <c r="AE29" s="10">
        <v>2107594</v>
      </c>
      <c r="AF29" s="10">
        <v>52286891</v>
      </c>
      <c r="AG29" s="120">
        <v>-0.38549103308296251</v>
      </c>
      <c r="AH29" s="3">
        <v>88</v>
      </c>
      <c r="AI29" s="3">
        <v>1917</v>
      </c>
      <c r="AJ29" s="120">
        <v>-2.3433520122261853E-2</v>
      </c>
      <c r="AK29" s="10">
        <v>23949.93181818182</v>
      </c>
      <c r="AL29" s="122">
        <v>-0.2904167335536203</v>
      </c>
      <c r="AM29" s="10">
        <v>2711</v>
      </c>
      <c r="AN29" s="34">
        <v>2.8402803393581703E-2</v>
      </c>
      <c r="AO29" s="3">
        <v>56</v>
      </c>
      <c r="AP29" s="3">
        <v>1163</v>
      </c>
      <c r="AQ29" s="120">
        <v>-0.45322049835448985</v>
      </c>
      <c r="AR29" s="10">
        <v>3353247</v>
      </c>
      <c r="AS29" s="119">
        <v>60369393</v>
      </c>
      <c r="AT29" s="120">
        <v>-0.47390070263502926</v>
      </c>
      <c r="AU29" s="3">
        <v>66</v>
      </c>
      <c r="AV29" s="3">
        <v>1291</v>
      </c>
      <c r="AW29" s="120">
        <v>-0.44687232219365891</v>
      </c>
      <c r="AX29" s="10">
        <v>50806.772727272728</v>
      </c>
      <c r="AY29" s="122">
        <v>0.28959455799968747</v>
      </c>
      <c r="AZ29" s="10">
        <v>2265</v>
      </c>
      <c r="BA29" s="34">
        <v>2.4724061810154525E-2</v>
      </c>
      <c r="BB29" s="3">
        <v>7</v>
      </c>
      <c r="BC29" s="3">
        <v>62</v>
      </c>
      <c r="BD29" s="120">
        <v>-0.68527918781725883</v>
      </c>
      <c r="BE29" s="10">
        <v>474644</v>
      </c>
      <c r="BF29" s="119">
        <v>4393495</v>
      </c>
      <c r="BG29" s="120">
        <v>-0.74390526180128269</v>
      </c>
      <c r="BH29" s="3">
        <v>7</v>
      </c>
      <c r="BI29" s="3">
        <v>62</v>
      </c>
      <c r="BJ29" s="120">
        <v>-0.68527918781725883</v>
      </c>
      <c r="BK29" s="10">
        <v>67806.28571428571</v>
      </c>
      <c r="BL29" s="122">
        <v>-0.33516731332203442</v>
      </c>
      <c r="BM29" s="10">
        <v>102</v>
      </c>
      <c r="BN29" s="34">
        <v>6.8627450980392163E-2</v>
      </c>
      <c r="BO29" s="3">
        <v>57</v>
      </c>
      <c r="BP29" s="3">
        <v>1192</v>
      </c>
      <c r="BQ29" s="120">
        <v>-9.4224924012158096E-2</v>
      </c>
      <c r="BR29" s="10">
        <v>2282861</v>
      </c>
      <c r="BS29" s="119">
        <v>49788442</v>
      </c>
      <c r="BT29" s="120">
        <v>-0.28371315156035071</v>
      </c>
      <c r="BU29" s="3">
        <v>62</v>
      </c>
      <c r="BV29" s="3">
        <v>1307</v>
      </c>
      <c r="BW29" s="120">
        <v>-5.3584359160029016E-2</v>
      </c>
      <c r="BX29" s="10">
        <v>36820.338709677417</v>
      </c>
      <c r="BY29" s="122">
        <v>-0.19078144373141781</v>
      </c>
      <c r="BZ29" s="10">
        <v>2642</v>
      </c>
      <c r="CA29" s="34">
        <v>2.1574564723694171E-2</v>
      </c>
      <c r="CB29" s="3">
        <v>38</v>
      </c>
      <c r="CC29" s="3">
        <v>815</v>
      </c>
      <c r="CD29" s="120">
        <v>1.7478152309613026E-2</v>
      </c>
      <c r="CE29" s="10">
        <v>2158220</v>
      </c>
      <c r="CF29" s="119">
        <v>60345519</v>
      </c>
      <c r="CG29" s="120">
        <v>-0.23271040388698738</v>
      </c>
      <c r="CH29" s="3">
        <v>38</v>
      </c>
      <c r="CI29" s="3">
        <v>862</v>
      </c>
      <c r="CJ29" s="120">
        <v>6.8153655514250344E-2</v>
      </c>
      <c r="CK29" s="10">
        <v>56795.26315789474</v>
      </c>
      <c r="CL29" s="122">
        <v>-0.3804263800670854</v>
      </c>
      <c r="CM29" s="10">
        <v>1712</v>
      </c>
      <c r="CN29" s="33">
        <v>2.219626168224299E-2</v>
      </c>
      <c r="CO29" s="3">
        <v>40</v>
      </c>
      <c r="CP29" s="3">
        <v>945</v>
      </c>
      <c r="CQ29" s="120">
        <v>-0.22540983606557374</v>
      </c>
      <c r="CR29" s="10">
        <v>1575856</v>
      </c>
      <c r="CS29" s="119">
        <v>37789369</v>
      </c>
      <c r="CT29" s="120">
        <v>-0.2846611816545902</v>
      </c>
      <c r="CU29" s="3">
        <v>41</v>
      </c>
      <c r="CV29" s="3">
        <v>1035</v>
      </c>
      <c r="CW29" s="120">
        <v>-0.21112804878048785</v>
      </c>
      <c r="CX29" s="10">
        <v>38435.512195121948</v>
      </c>
      <c r="CY29" s="122">
        <v>-1.109401633990148E-2</v>
      </c>
      <c r="CZ29" s="10">
        <v>1706</v>
      </c>
      <c r="DA29" s="33">
        <v>2.3446658851113716E-2</v>
      </c>
      <c r="DB29" s="3">
        <v>37</v>
      </c>
      <c r="DC29" s="3">
        <v>816</v>
      </c>
      <c r="DD29" s="120">
        <v>7.5</v>
      </c>
      <c r="DE29" s="10">
        <v>1442136</v>
      </c>
      <c r="DF29" s="119">
        <v>37907968</v>
      </c>
      <c r="DG29" s="120">
        <v>10.398369563910064</v>
      </c>
      <c r="DH29" s="3">
        <v>44</v>
      </c>
      <c r="DI29" s="3">
        <v>939</v>
      </c>
      <c r="DJ29" s="120">
        <v>7.8584905660377355</v>
      </c>
      <c r="DK29" s="10">
        <v>32775.818181818184</v>
      </c>
      <c r="DL29" s="122">
        <v>1.523157673735041</v>
      </c>
      <c r="DM29" s="10">
        <v>1973</v>
      </c>
      <c r="DN29" s="33">
        <v>1.8753167764825138E-2</v>
      </c>
      <c r="DO29" s="3">
        <v>38</v>
      </c>
      <c r="DP29" s="3">
        <v>720</v>
      </c>
      <c r="DQ29" s="120">
        <v>1.1114369501466275</v>
      </c>
      <c r="DR29" s="10">
        <v>1122205</v>
      </c>
      <c r="DS29" s="119">
        <v>25843676</v>
      </c>
      <c r="DT29" s="120">
        <v>0.54509314378741491</v>
      </c>
      <c r="DU29" s="3">
        <v>41</v>
      </c>
      <c r="DV29" s="3">
        <v>938</v>
      </c>
      <c r="DW29" s="120">
        <v>1.4175257731958761</v>
      </c>
      <c r="DX29" s="10">
        <v>27370.853658536584</v>
      </c>
      <c r="DY29" s="122">
        <v>-0.31209998596253774</v>
      </c>
      <c r="DZ29" s="10">
        <v>3105</v>
      </c>
      <c r="EA29" s="34">
        <v>1.2238325281803542E-2</v>
      </c>
      <c r="EB29" s="3">
        <v>0</v>
      </c>
      <c r="EC29" s="3">
        <v>16</v>
      </c>
      <c r="ED29" s="120">
        <v>-0.63636363636363635</v>
      </c>
      <c r="EE29" s="10">
        <v>0</v>
      </c>
      <c r="EF29" s="119">
        <v>1035100</v>
      </c>
      <c r="EG29" s="120">
        <v>-0.34435969449480031</v>
      </c>
      <c r="EH29" s="3">
        <v>0</v>
      </c>
      <c r="EI29" s="3">
        <v>17</v>
      </c>
      <c r="EJ29" s="120">
        <v>-0.65999999999999992</v>
      </c>
      <c r="EK29" s="10">
        <v>0</v>
      </c>
      <c r="EL29" s="122">
        <v>0</v>
      </c>
      <c r="EM29" s="10">
        <v>38</v>
      </c>
      <c r="EN29" s="33">
        <v>0</v>
      </c>
      <c r="EO29" s="4">
        <v>0</v>
      </c>
      <c r="EP29" s="4">
        <f t="shared" si="4"/>
        <v>0</v>
      </c>
      <c r="EQ29" s="15"/>
      <c r="ER29" s="65">
        <v>0</v>
      </c>
      <c r="ES29" s="4">
        <f t="shared" si="5"/>
        <v>0</v>
      </c>
      <c r="ET29" s="15">
        <v>0</v>
      </c>
      <c r="EU29" s="4">
        <v>0</v>
      </c>
      <c r="EV29" s="4">
        <f t="shared" si="6"/>
        <v>0</v>
      </c>
      <c r="EW29" s="15">
        <v>0</v>
      </c>
      <c r="EX29" s="60" t="e">
        <f t="shared" si="0"/>
        <v>#DIV/0!</v>
      </c>
      <c r="EY29" s="15">
        <v>0</v>
      </c>
      <c r="EZ29" s="65">
        <v>0</v>
      </c>
      <c r="FA29" s="68" t="e">
        <f t="shared" si="1"/>
        <v>#DIV/0!</v>
      </c>
      <c r="FB29" s="4">
        <v>0</v>
      </c>
      <c r="FC29" s="4">
        <f t="shared" si="7"/>
        <v>0</v>
      </c>
      <c r="FD29" s="15">
        <v>0</v>
      </c>
      <c r="FE29" s="65">
        <v>0</v>
      </c>
      <c r="FF29" s="4">
        <f t="shared" si="8"/>
        <v>0</v>
      </c>
      <c r="FG29" s="15">
        <v>0</v>
      </c>
      <c r="FH29" s="4">
        <v>0</v>
      </c>
      <c r="FI29" s="4">
        <f t="shared" si="9"/>
        <v>0</v>
      </c>
      <c r="FJ29" s="15">
        <v>0</v>
      </c>
      <c r="FK29" s="60" t="e">
        <f t="shared" si="2"/>
        <v>#DIV/0!</v>
      </c>
      <c r="FL29" s="15">
        <v>0</v>
      </c>
      <c r="FM29" s="65">
        <v>0</v>
      </c>
      <c r="FN29" s="68" t="e">
        <f t="shared" si="3"/>
        <v>#DIV/0!</v>
      </c>
      <c r="FP29" s="169">
        <v>24</v>
      </c>
      <c r="FQ29" s="9">
        <v>45467</v>
      </c>
      <c r="FR29" s="4">
        <v>689</v>
      </c>
      <c r="FS29" s="4">
        <v>13814</v>
      </c>
      <c r="FT29" s="120">
        <v>3.35178811910819E-2</v>
      </c>
      <c r="FU29" s="4">
        <v>30865551</v>
      </c>
      <c r="FV29" s="4">
        <v>612538481</v>
      </c>
      <c r="FW29" s="120">
        <v>-0.13316693259552381</v>
      </c>
      <c r="FX29" s="4">
        <v>747</v>
      </c>
      <c r="FY29" s="4">
        <v>15228</v>
      </c>
      <c r="FZ29" s="120">
        <v>7.0359176214240593E-2</v>
      </c>
      <c r="GA29" s="4">
        <v>41319.345381526102</v>
      </c>
      <c r="GB29" s="120">
        <v>-3.967426139967245E-2</v>
      </c>
    </row>
    <row r="30" spans="1:184" x14ac:dyDescent="0.3">
      <c r="A30" s="9">
        <v>45468</v>
      </c>
      <c r="B30" s="73">
        <v>222</v>
      </c>
      <c r="C30" s="4">
        <v>5227</v>
      </c>
      <c r="D30" s="120">
        <v>0.35309345068599529</v>
      </c>
      <c r="E30" s="4">
        <v>9028834</v>
      </c>
      <c r="F30" s="4">
        <v>225795216</v>
      </c>
      <c r="G30" s="120">
        <v>0.16943716153418853</v>
      </c>
      <c r="H30" s="4">
        <v>233</v>
      </c>
      <c r="I30" s="4">
        <v>5539</v>
      </c>
      <c r="J30" s="120">
        <v>1.112509534706331</v>
      </c>
      <c r="K30" s="4">
        <v>38750.360515021457</v>
      </c>
      <c r="L30" s="120">
        <v>-0.1416605289628553</v>
      </c>
      <c r="M30" s="4">
        <v>10647</v>
      </c>
      <c r="N30" s="33">
        <v>2.0850943927867006E-2</v>
      </c>
      <c r="O30" s="3">
        <v>69</v>
      </c>
      <c r="P30" s="3">
        <v>1487</v>
      </c>
      <c r="Q30" s="120">
        <v>-8.9963280293757664E-2</v>
      </c>
      <c r="R30" s="10">
        <v>2911332</v>
      </c>
      <c r="S30" s="119">
        <v>68923578</v>
      </c>
      <c r="T30" s="120">
        <v>-0.13112566835684125</v>
      </c>
      <c r="U30" s="3">
        <v>79</v>
      </c>
      <c r="V30" s="3">
        <v>1633</v>
      </c>
      <c r="W30" s="120">
        <v>-7.8442437923250563E-2</v>
      </c>
      <c r="X30" s="10">
        <v>36852.303797468354</v>
      </c>
      <c r="Y30" s="122">
        <v>5.7853859960626419E-2</v>
      </c>
      <c r="Z30" s="60">
        <v>2298</v>
      </c>
      <c r="AA30" s="33">
        <v>3.0026109660574413E-2</v>
      </c>
      <c r="AB30" s="3">
        <v>55</v>
      </c>
      <c r="AC30" s="3">
        <v>1717</v>
      </c>
      <c r="AD30" s="120">
        <v>-8.5242408098028744E-2</v>
      </c>
      <c r="AE30" s="10">
        <v>2243808</v>
      </c>
      <c r="AF30" s="10">
        <v>54530699</v>
      </c>
      <c r="AG30" s="120">
        <v>-0.36690517576654602</v>
      </c>
      <c r="AH30" s="3">
        <v>60</v>
      </c>
      <c r="AI30" s="3">
        <v>1977</v>
      </c>
      <c r="AJ30" s="120">
        <v>-1.001502253380071E-2</v>
      </c>
      <c r="AK30" s="10">
        <v>37396.800000000003</v>
      </c>
      <c r="AL30" s="122">
        <v>0.21526107027822672</v>
      </c>
      <c r="AM30" s="10">
        <v>2396</v>
      </c>
      <c r="AN30" s="34">
        <v>2.2954924874791317E-2</v>
      </c>
      <c r="AO30" s="3">
        <v>62</v>
      </c>
      <c r="AP30" s="3">
        <v>1225</v>
      </c>
      <c r="AQ30" s="120">
        <v>-0.43496309963099633</v>
      </c>
      <c r="AR30" s="10">
        <v>3539381</v>
      </c>
      <c r="AS30" s="119">
        <v>63908774</v>
      </c>
      <c r="AT30" s="120">
        <v>-0.45260876072160316</v>
      </c>
      <c r="AU30" s="3">
        <v>66</v>
      </c>
      <c r="AV30" s="3">
        <v>1357</v>
      </c>
      <c r="AW30" s="120">
        <v>-0.42863157894736847</v>
      </c>
      <c r="AX30" s="10">
        <v>53626.984848484848</v>
      </c>
      <c r="AY30" s="122">
        <v>9.7980713502061834E-2</v>
      </c>
      <c r="AZ30" s="10">
        <v>2247</v>
      </c>
      <c r="BA30" s="34">
        <v>2.7592345349354695E-2</v>
      </c>
      <c r="BB30" s="3">
        <v>3</v>
      </c>
      <c r="BC30" s="3">
        <v>65</v>
      </c>
      <c r="BD30" s="120">
        <v>-0.6733668341708543</v>
      </c>
      <c r="BE30" s="10">
        <v>158880</v>
      </c>
      <c r="BF30" s="119">
        <v>4552375</v>
      </c>
      <c r="BG30" s="120">
        <v>-0.7358755691160237</v>
      </c>
      <c r="BH30" s="3">
        <v>3</v>
      </c>
      <c r="BI30" s="3">
        <v>65</v>
      </c>
      <c r="BJ30" s="120">
        <v>-0.6733668341708543</v>
      </c>
      <c r="BK30" s="10">
        <v>52960</v>
      </c>
      <c r="BL30" s="122">
        <v>0.32433108277069267</v>
      </c>
      <c r="BM30" s="10">
        <v>97</v>
      </c>
      <c r="BN30" s="34">
        <v>3.0927835051546393E-2</v>
      </c>
      <c r="BO30" s="3">
        <v>61</v>
      </c>
      <c r="BP30" s="3">
        <v>1253</v>
      </c>
      <c r="BQ30" s="120">
        <v>-5.576488319517714E-2</v>
      </c>
      <c r="BR30" s="10">
        <v>2663206</v>
      </c>
      <c r="BS30" s="119">
        <v>52451648</v>
      </c>
      <c r="BT30" s="120">
        <v>-0.25267417761799427</v>
      </c>
      <c r="BU30" s="3">
        <v>76</v>
      </c>
      <c r="BV30" s="3">
        <v>1383</v>
      </c>
      <c r="BW30" s="120">
        <v>-6.4655172413793371E-3</v>
      </c>
      <c r="BX30" s="10">
        <v>35042.184210526313</v>
      </c>
      <c r="BY30" s="122">
        <v>-0.43037678983923533</v>
      </c>
      <c r="BZ30" s="10">
        <v>2476</v>
      </c>
      <c r="CA30" s="34">
        <v>2.4636510500807753E-2</v>
      </c>
      <c r="CB30" s="3">
        <v>39</v>
      </c>
      <c r="CC30" s="3">
        <v>854</v>
      </c>
      <c r="CD30" s="120">
        <v>5.4320987654320918E-2</v>
      </c>
      <c r="CE30" s="10">
        <v>4290193</v>
      </c>
      <c r="CF30" s="119">
        <v>64635712</v>
      </c>
      <c r="CG30" s="120">
        <v>-0.18824396806040511</v>
      </c>
      <c r="CH30" s="3">
        <v>40</v>
      </c>
      <c r="CI30" s="3">
        <v>902</v>
      </c>
      <c r="CJ30" s="120">
        <v>0.10539215686274517</v>
      </c>
      <c r="CK30" s="10">
        <v>107254.825</v>
      </c>
      <c r="CL30" s="122">
        <v>-1.1891141456224275E-2</v>
      </c>
      <c r="CM30" s="10">
        <v>1477</v>
      </c>
      <c r="CN30" s="33">
        <v>2.6404874746106973E-2</v>
      </c>
      <c r="CO30" s="3">
        <v>37</v>
      </c>
      <c r="CP30" s="3">
        <v>982</v>
      </c>
      <c r="CQ30" s="120">
        <v>-0.21124497991967872</v>
      </c>
      <c r="CR30" s="10">
        <v>1673392</v>
      </c>
      <c r="CS30" s="119">
        <v>39462761</v>
      </c>
      <c r="CT30" s="120">
        <v>-0.26480897800302516</v>
      </c>
      <c r="CU30" s="3">
        <v>39</v>
      </c>
      <c r="CV30" s="3">
        <v>1074</v>
      </c>
      <c r="CW30" s="120">
        <v>-0.19730941704035876</v>
      </c>
      <c r="CX30" s="10">
        <v>42907.48717948718</v>
      </c>
      <c r="CY30" s="122">
        <v>0.31300496282783108</v>
      </c>
      <c r="CZ30" s="10">
        <v>1551</v>
      </c>
      <c r="DA30" s="33">
        <v>2.3855577047066409E-2</v>
      </c>
      <c r="DB30" s="3">
        <v>30</v>
      </c>
      <c r="DC30" s="3">
        <v>846</v>
      </c>
      <c r="DD30" s="120">
        <v>7.8125</v>
      </c>
      <c r="DE30" s="10">
        <v>1147530</v>
      </c>
      <c r="DF30" s="119">
        <v>39055498</v>
      </c>
      <c r="DG30" s="120">
        <v>10.743414991448509</v>
      </c>
      <c r="DH30" s="3">
        <v>38</v>
      </c>
      <c r="DI30" s="3">
        <v>977</v>
      </c>
      <c r="DJ30" s="120">
        <v>8.2169811320754711</v>
      </c>
      <c r="DK30" s="10">
        <v>30198.157894736843</v>
      </c>
      <c r="DL30" s="122">
        <v>0</v>
      </c>
      <c r="DM30" s="10">
        <v>1677</v>
      </c>
      <c r="DN30" s="33">
        <v>1.7889087656529516E-2</v>
      </c>
      <c r="DO30" s="3">
        <v>40</v>
      </c>
      <c r="DP30" s="3">
        <v>760</v>
      </c>
      <c r="DQ30" s="120">
        <v>1.1965317919075145</v>
      </c>
      <c r="DR30" s="10">
        <v>1741930</v>
      </c>
      <c r="DS30" s="119">
        <v>27585606</v>
      </c>
      <c r="DT30" s="120">
        <v>0.63905006702221723</v>
      </c>
      <c r="DU30" s="3">
        <v>43</v>
      </c>
      <c r="DV30" s="3">
        <v>981</v>
      </c>
      <c r="DW30" s="120">
        <v>1.4961832061068701</v>
      </c>
      <c r="DX30" s="10">
        <v>40510</v>
      </c>
      <c r="DY30" s="122">
        <v>0.94853294853294856</v>
      </c>
      <c r="DZ30" s="10">
        <v>3238</v>
      </c>
      <c r="EA30" s="34">
        <v>1.2353304508956145E-2</v>
      </c>
      <c r="EB30" s="3">
        <v>0</v>
      </c>
      <c r="EC30" s="3">
        <v>16</v>
      </c>
      <c r="ED30" s="120">
        <v>-0.63636363636363635</v>
      </c>
      <c r="EE30" s="10">
        <v>0</v>
      </c>
      <c r="EF30" s="119">
        <v>1035100</v>
      </c>
      <c r="EG30" s="120">
        <v>-0.34435969449480031</v>
      </c>
      <c r="EH30" s="3">
        <v>0</v>
      </c>
      <c r="EI30" s="3">
        <v>17</v>
      </c>
      <c r="EJ30" s="120">
        <v>-0.65999999999999992</v>
      </c>
      <c r="EK30" s="10">
        <v>0</v>
      </c>
      <c r="EL30" s="122">
        <v>0</v>
      </c>
      <c r="EM30" s="10">
        <v>20</v>
      </c>
      <c r="EN30" s="33">
        <v>0</v>
      </c>
      <c r="EO30" s="4">
        <v>0</v>
      </c>
      <c r="EP30" s="4">
        <f t="shared" si="4"/>
        <v>0</v>
      </c>
      <c r="EQ30" s="15"/>
      <c r="ER30" s="65">
        <v>0</v>
      </c>
      <c r="ES30" s="4">
        <f t="shared" si="5"/>
        <v>0</v>
      </c>
      <c r="ET30" s="15">
        <v>0</v>
      </c>
      <c r="EU30" s="4">
        <v>0</v>
      </c>
      <c r="EV30" s="4">
        <f t="shared" si="6"/>
        <v>0</v>
      </c>
      <c r="EW30" s="15">
        <v>0</v>
      </c>
      <c r="EX30" s="60" t="e">
        <f t="shared" si="0"/>
        <v>#DIV/0!</v>
      </c>
      <c r="EY30" s="15">
        <v>0</v>
      </c>
      <c r="EZ30" s="65">
        <v>0</v>
      </c>
      <c r="FA30" s="68" t="e">
        <f t="shared" si="1"/>
        <v>#DIV/0!</v>
      </c>
      <c r="FB30" s="4">
        <v>0</v>
      </c>
      <c r="FC30" s="4">
        <f t="shared" si="7"/>
        <v>0</v>
      </c>
      <c r="FD30" s="15">
        <v>0</v>
      </c>
      <c r="FE30" s="65">
        <v>0</v>
      </c>
      <c r="FF30" s="4">
        <f t="shared" si="8"/>
        <v>0</v>
      </c>
      <c r="FG30" s="15">
        <v>0</v>
      </c>
      <c r="FH30" s="4">
        <v>0</v>
      </c>
      <c r="FI30" s="4">
        <f t="shared" si="9"/>
        <v>0</v>
      </c>
      <c r="FJ30" s="15">
        <v>0</v>
      </c>
      <c r="FK30" s="60" t="e">
        <f t="shared" si="2"/>
        <v>#DIV/0!</v>
      </c>
      <c r="FL30" s="15">
        <v>0</v>
      </c>
      <c r="FM30" s="65">
        <v>0</v>
      </c>
      <c r="FN30" s="68" t="e">
        <f t="shared" si="3"/>
        <v>#DIV/0!</v>
      </c>
      <c r="FP30" s="169">
        <v>25</v>
      </c>
      <c r="FQ30" s="9">
        <v>45468</v>
      </c>
      <c r="FR30" s="4">
        <v>618</v>
      </c>
      <c r="FS30" s="4">
        <v>14432</v>
      </c>
      <c r="FT30" s="120">
        <v>6.0474685869644995E-2</v>
      </c>
      <c r="FU30" s="4">
        <v>29398486</v>
      </c>
      <c r="FV30" s="4">
        <v>641936967</v>
      </c>
      <c r="FW30" s="120">
        <v>-0.10562365753050384</v>
      </c>
      <c r="FX30" s="4">
        <v>677</v>
      </c>
      <c r="FY30" s="4">
        <v>15905</v>
      </c>
      <c r="FZ30" s="120">
        <v>9.8259908852368349E-2</v>
      </c>
      <c r="GA30" s="4">
        <v>43424.646971935006</v>
      </c>
      <c r="GB30" s="120">
        <v>-3.1841852850955643E-3</v>
      </c>
    </row>
    <row r="31" spans="1:184" x14ac:dyDescent="0.3">
      <c r="A31" s="9">
        <v>45469</v>
      </c>
      <c r="B31" s="73">
        <v>276</v>
      </c>
      <c r="C31" s="4">
        <v>5503</v>
      </c>
      <c r="D31" s="120">
        <v>0.38196885986941242</v>
      </c>
      <c r="E31" s="4">
        <v>12168660</v>
      </c>
      <c r="F31" s="4">
        <v>237963876</v>
      </c>
      <c r="G31" s="120">
        <v>0.19830831594095732</v>
      </c>
      <c r="H31" s="4">
        <v>290</v>
      </c>
      <c r="I31" s="4">
        <v>5829</v>
      </c>
      <c r="J31" s="120">
        <v>1.124271137026239</v>
      </c>
      <c r="K31" s="4">
        <v>41960.896551724138</v>
      </c>
      <c r="L31" s="120">
        <v>-6.9727111104143091E-2</v>
      </c>
      <c r="M31" s="4">
        <v>11305</v>
      </c>
      <c r="N31" s="33">
        <v>2.4413976116762496E-2</v>
      </c>
      <c r="O31" s="10">
        <v>79</v>
      </c>
      <c r="P31" s="3">
        <v>1566</v>
      </c>
      <c r="Q31" s="120">
        <v>-7.0071258907363432E-2</v>
      </c>
      <c r="R31" s="10">
        <v>4172376</v>
      </c>
      <c r="S31" s="119">
        <v>73095954</v>
      </c>
      <c r="T31" s="120">
        <v>-0.10756408770969594</v>
      </c>
      <c r="U31" s="3">
        <v>85</v>
      </c>
      <c r="V31" s="3">
        <v>1718</v>
      </c>
      <c r="W31" s="120">
        <v>-5.8630136986301373E-2</v>
      </c>
      <c r="X31" s="10">
        <v>49086.776470588236</v>
      </c>
      <c r="Y31" s="122">
        <v>7.9927906721801723E-3</v>
      </c>
      <c r="Z31" s="60">
        <v>2372</v>
      </c>
      <c r="AA31" s="33">
        <v>3.3305227655986508E-2</v>
      </c>
      <c r="AB31" s="3">
        <v>73</v>
      </c>
      <c r="AC31" s="3">
        <v>1790</v>
      </c>
      <c r="AD31" s="120">
        <v>-6.6249347939488779E-2</v>
      </c>
      <c r="AE31" s="10">
        <v>2325281</v>
      </c>
      <c r="AF31" s="10">
        <v>56855980</v>
      </c>
      <c r="AG31" s="120">
        <v>-0.3517868621187602</v>
      </c>
      <c r="AH31" s="3">
        <v>82</v>
      </c>
      <c r="AI31" s="3">
        <v>2059</v>
      </c>
      <c r="AJ31" s="120">
        <v>1.0800196367206638E-2</v>
      </c>
      <c r="AK31" s="10">
        <v>28357.085365853658</v>
      </c>
      <c r="AL31" s="122">
        <v>-0.28133449915121955</v>
      </c>
      <c r="AM31" s="10">
        <v>2574</v>
      </c>
      <c r="AN31" s="34">
        <v>2.836052836052836E-2</v>
      </c>
      <c r="AO31" s="3">
        <v>61</v>
      </c>
      <c r="AP31" s="3">
        <v>1286</v>
      </c>
      <c r="AQ31" s="120">
        <v>-0.42435094001790508</v>
      </c>
      <c r="AR31" s="10">
        <v>3078564</v>
      </c>
      <c r="AS31" s="119">
        <v>66987338</v>
      </c>
      <c r="AT31" s="120">
        <v>-0.44379236192028437</v>
      </c>
      <c r="AU31" s="3">
        <v>71</v>
      </c>
      <c r="AV31" s="3">
        <v>1428</v>
      </c>
      <c r="AW31" s="120">
        <v>-0.41595092024539881</v>
      </c>
      <c r="AX31" s="10">
        <v>43360.056338028167</v>
      </c>
      <c r="AY31" s="122">
        <v>-0.17617893666043172</v>
      </c>
      <c r="AZ31" s="10">
        <v>2340</v>
      </c>
      <c r="BA31" s="34">
        <v>2.6068376068376069E-2</v>
      </c>
      <c r="BB31" s="3">
        <v>3</v>
      </c>
      <c r="BC31" s="3">
        <v>68</v>
      </c>
      <c r="BD31" s="120">
        <v>-0.66502463054187189</v>
      </c>
      <c r="BE31" s="10">
        <v>326970</v>
      </c>
      <c r="BF31" s="119">
        <v>4879345</v>
      </c>
      <c r="BG31" s="120">
        <v>-0.72034421078652233</v>
      </c>
      <c r="BH31" s="3">
        <v>3</v>
      </c>
      <c r="BI31" s="3">
        <v>68</v>
      </c>
      <c r="BJ31" s="120">
        <v>-0.66502463054187189</v>
      </c>
      <c r="BK31" s="10">
        <v>108990</v>
      </c>
      <c r="BL31" s="122">
        <v>1.0568031704095113</v>
      </c>
      <c r="BM31" s="10">
        <v>82</v>
      </c>
      <c r="BN31" s="34">
        <v>3.6585365853658534E-2</v>
      </c>
      <c r="BO31" s="3">
        <v>46</v>
      </c>
      <c r="BP31" s="3">
        <v>1299</v>
      </c>
      <c r="BQ31" s="120">
        <v>-3.7064492216456579E-2</v>
      </c>
      <c r="BR31" s="10">
        <v>2015306</v>
      </c>
      <c r="BS31" s="119">
        <v>54466954</v>
      </c>
      <c r="BT31" s="120">
        <v>-0.23562661913917227</v>
      </c>
      <c r="BU31" s="3">
        <v>50</v>
      </c>
      <c r="BV31" s="3">
        <v>1433</v>
      </c>
      <c r="BW31" s="120">
        <v>1.272084805653706E-2</v>
      </c>
      <c r="BX31" s="10">
        <v>40306.120000000003</v>
      </c>
      <c r="BY31" s="122">
        <v>-0.13459106791621112</v>
      </c>
      <c r="BZ31" s="10">
        <v>2770</v>
      </c>
      <c r="CA31" s="34">
        <v>1.6606498194945848E-2</v>
      </c>
      <c r="CB31" s="3">
        <v>29</v>
      </c>
      <c r="CC31" s="3">
        <v>883</v>
      </c>
      <c r="CD31" s="120">
        <v>6.6425120772946933E-2</v>
      </c>
      <c r="CE31" s="10">
        <v>2183271</v>
      </c>
      <c r="CF31" s="119">
        <v>66818983</v>
      </c>
      <c r="CG31" s="120">
        <v>-0.17994729025461254</v>
      </c>
      <c r="CH31" s="3">
        <v>30</v>
      </c>
      <c r="CI31" s="3">
        <v>932</v>
      </c>
      <c r="CJ31" s="120">
        <v>0.11750599520383687</v>
      </c>
      <c r="CK31" s="10">
        <v>72775.7</v>
      </c>
      <c r="CL31" s="122">
        <v>-0.29449501904648556</v>
      </c>
      <c r="CM31" s="10">
        <v>1738</v>
      </c>
      <c r="CN31" s="33">
        <v>1.6685845799769849E-2</v>
      </c>
      <c r="CO31" s="3">
        <v>39</v>
      </c>
      <c r="CP31" s="3">
        <v>1021</v>
      </c>
      <c r="CQ31" s="120">
        <v>-0.20109546165884196</v>
      </c>
      <c r="CR31" s="10">
        <v>1576542</v>
      </c>
      <c r="CS31" s="119">
        <v>41039303</v>
      </c>
      <c r="CT31" s="120">
        <v>-0.25524119751917795</v>
      </c>
      <c r="CU31" s="3">
        <v>47</v>
      </c>
      <c r="CV31" s="3">
        <v>1121</v>
      </c>
      <c r="CW31" s="120">
        <v>-0.1823486506199854</v>
      </c>
      <c r="CX31" s="10">
        <v>33543.446808510642</v>
      </c>
      <c r="CY31" s="122">
        <v>-0.22444093019350819</v>
      </c>
      <c r="CZ31" s="10">
        <v>1699</v>
      </c>
      <c r="DA31" s="33">
        <v>2.2954679223072396E-2</v>
      </c>
      <c r="DB31" s="3">
        <v>36</v>
      </c>
      <c r="DC31" s="3">
        <v>882</v>
      </c>
      <c r="DD31" s="120">
        <v>8</v>
      </c>
      <c r="DE31" s="10">
        <v>1562153</v>
      </c>
      <c r="DF31" s="119">
        <v>40617651</v>
      </c>
      <c r="DG31" s="120">
        <v>11.050155219247186</v>
      </c>
      <c r="DH31" s="3">
        <v>41</v>
      </c>
      <c r="DI31" s="3">
        <v>1018</v>
      </c>
      <c r="DJ31" s="120">
        <v>8.4259259259259256</v>
      </c>
      <c r="DK31" s="10">
        <v>38101.292682926833</v>
      </c>
      <c r="DL31" s="122">
        <v>0.69414373868060619</v>
      </c>
      <c r="DM31" s="10">
        <v>1851</v>
      </c>
      <c r="DN31" s="33">
        <v>1.9448946515397084E-2</v>
      </c>
      <c r="DO31" s="3">
        <v>48</v>
      </c>
      <c r="DP31" s="3">
        <v>808</v>
      </c>
      <c r="DQ31" s="120">
        <v>1.2696629213483148</v>
      </c>
      <c r="DR31" s="10">
        <v>1826602</v>
      </c>
      <c r="DS31" s="119">
        <v>29412208</v>
      </c>
      <c r="DT31" s="120">
        <v>0.72204236105256259</v>
      </c>
      <c r="DU31" s="3">
        <v>53</v>
      </c>
      <c r="DV31" s="3">
        <v>1034</v>
      </c>
      <c r="DW31" s="120">
        <v>1.56575682382134</v>
      </c>
      <c r="DX31" s="10">
        <v>34464.188679245286</v>
      </c>
      <c r="DY31" s="122">
        <v>0.38077679003386566</v>
      </c>
      <c r="DZ31" s="10">
        <v>3067</v>
      </c>
      <c r="EA31" s="34">
        <v>1.5650472774698401E-2</v>
      </c>
      <c r="EB31" s="3">
        <v>2</v>
      </c>
      <c r="EC31" s="3">
        <v>18</v>
      </c>
      <c r="ED31" s="120">
        <v>-0.6</v>
      </c>
      <c r="EE31" s="10">
        <v>56713</v>
      </c>
      <c r="EF31" s="119">
        <v>1091813</v>
      </c>
      <c r="EG31" s="120">
        <v>-0.31396114545383713</v>
      </c>
      <c r="EH31" s="3">
        <v>5</v>
      </c>
      <c r="EI31" s="3">
        <v>22</v>
      </c>
      <c r="EJ31" s="120">
        <v>-0.57692307692307687</v>
      </c>
      <c r="EK31" s="10">
        <v>11342.6</v>
      </c>
      <c r="EL31" s="122">
        <v>0.78455003146633118</v>
      </c>
      <c r="EM31" s="10">
        <v>28</v>
      </c>
      <c r="EN31" s="33">
        <v>7.1428571428571425E-2</v>
      </c>
      <c r="EO31" s="4">
        <v>0</v>
      </c>
      <c r="EP31" s="4">
        <f t="shared" si="4"/>
        <v>0</v>
      </c>
      <c r="EQ31" s="15"/>
      <c r="ER31" s="65">
        <v>0</v>
      </c>
      <c r="ES31" s="4">
        <f t="shared" si="5"/>
        <v>0</v>
      </c>
      <c r="ET31" s="15">
        <v>0</v>
      </c>
      <c r="EU31" s="4">
        <v>0</v>
      </c>
      <c r="EV31" s="4">
        <f t="shared" si="6"/>
        <v>0</v>
      </c>
      <c r="EW31" s="15">
        <v>0</v>
      </c>
      <c r="EX31" s="60" t="e">
        <f t="shared" si="0"/>
        <v>#DIV/0!</v>
      </c>
      <c r="EY31" s="15">
        <v>0</v>
      </c>
      <c r="EZ31" s="65">
        <v>0</v>
      </c>
      <c r="FA31" s="68" t="e">
        <f t="shared" si="1"/>
        <v>#DIV/0!</v>
      </c>
      <c r="FB31" s="4">
        <v>0</v>
      </c>
      <c r="FC31" s="4">
        <f t="shared" si="7"/>
        <v>0</v>
      </c>
      <c r="FD31" s="15">
        <v>0</v>
      </c>
      <c r="FE31" s="65">
        <v>0</v>
      </c>
      <c r="FF31" s="4">
        <f t="shared" si="8"/>
        <v>0</v>
      </c>
      <c r="FG31" s="15">
        <v>0</v>
      </c>
      <c r="FH31" s="4">
        <v>0</v>
      </c>
      <c r="FI31" s="4">
        <f t="shared" si="9"/>
        <v>0</v>
      </c>
      <c r="FJ31" s="15">
        <v>0</v>
      </c>
      <c r="FK31" s="60" t="e">
        <f t="shared" si="2"/>
        <v>#DIV/0!</v>
      </c>
      <c r="FL31" s="15">
        <v>0</v>
      </c>
      <c r="FM31" s="65">
        <v>0</v>
      </c>
      <c r="FN31" s="68" t="e">
        <f t="shared" si="3"/>
        <v>#DIV/0!</v>
      </c>
      <c r="FP31" s="169">
        <v>26</v>
      </c>
      <c r="FQ31" s="9">
        <v>45469</v>
      </c>
      <c r="FR31" s="4">
        <v>692</v>
      </c>
      <c r="FS31" s="4">
        <v>15124</v>
      </c>
      <c r="FT31" s="120">
        <v>8.2295691999427545E-2</v>
      </c>
      <c r="FU31" s="4">
        <v>31292438</v>
      </c>
      <c r="FV31" s="4">
        <v>673229405</v>
      </c>
      <c r="FW31" s="120">
        <v>-8.5247839207094667E-2</v>
      </c>
      <c r="FX31" s="4">
        <v>757</v>
      </c>
      <c r="FY31" s="4">
        <v>16662</v>
      </c>
      <c r="FZ31" s="120">
        <v>0.12134060165556226</v>
      </c>
      <c r="GA31" s="4">
        <v>41337.434610303833</v>
      </c>
      <c r="GB31" s="120">
        <v>-0.1447131300281419</v>
      </c>
    </row>
    <row r="32" spans="1:184" x14ac:dyDescent="0.3">
      <c r="A32" s="9">
        <v>45470</v>
      </c>
      <c r="B32" s="73">
        <v>221</v>
      </c>
      <c r="C32" s="4">
        <v>5724</v>
      </c>
      <c r="D32" s="120">
        <v>0.35031847133757954</v>
      </c>
      <c r="E32" s="4">
        <v>9624233</v>
      </c>
      <c r="F32" s="4">
        <v>247588109</v>
      </c>
      <c r="G32" s="120">
        <v>0.17247617047936559</v>
      </c>
      <c r="H32" s="4">
        <v>230</v>
      </c>
      <c r="I32" s="4">
        <v>6059</v>
      </c>
      <c r="J32" s="120">
        <v>1.0062913907284767</v>
      </c>
      <c r="K32" s="4">
        <v>41844.491304347823</v>
      </c>
      <c r="L32" s="120">
        <v>-8.2217488400450178E-2</v>
      </c>
      <c r="M32" s="4">
        <v>10887</v>
      </c>
      <c r="N32" s="33">
        <v>2.0299439698723248E-2</v>
      </c>
      <c r="O32" s="3">
        <v>60</v>
      </c>
      <c r="P32" s="3">
        <v>1626</v>
      </c>
      <c r="Q32" s="120">
        <v>-8.6516853932584237E-2</v>
      </c>
      <c r="R32" s="10">
        <v>2963684</v>
      </c>
      <c r="S32" s="119">
        <v>76059638</v>
      </c>
      <c r="T32" s="120">
        <v>-0.12283445987634745</v>
      </c>
      <c r="U32" s="3">
        <v>74</v>
      </c>
      <c r="V32" s="3">
        <v>1792</v>
      </c>
      <c r="W32" s="120">
        <v>-7.2463768115942018E-2</v>
      </c>
      <c r="X32" s="10">
        <v>40049.783783783787</v>
      </c>
      <c r="Y32" s="122">
        <v>-0.10807647169376255</v>
      </c>
      <c r="Z32" s="60">
        <v>2347</v>
      </c>
      <c r="AA32" s="33">
        <v>2.5564550489987219E-2</v>
      </c>
      <c r="AB32" s="3">
        <v>61</v>
      </c>
      <c r="AC32" s="3">
        <v>1851</v>
      </c>
      <c r="AD32" s="120">
        <v>-8.5925925925925961E-2</v>
      </c>
      <c r="AE32" s="10">
        <v>2863826</v>
      </c>
      <c r="AF32" s="10">
        <v>59719806</v>
      </c>
      <c r="AG32" s="120">
        <v>-0.35615285808793118</v>
      </c>
      <c r="AH32" s="3">
        <v>70</v>
      </c>
      <c r="AI32" s="3">
        <v>2129</v>
      </c>
      <c r="AJ32" s="120">
        <v>-1.0687732342007483E-2</v>
      </c>
      <c r="AK32" s="10">
        <v>40911.800000000003</v>
      </c>
      <c r="AL32" s="122">
        <v>-6.7010141640295506E-2</v>
      </c>
      <c r="AM32" s="10">
        <v>2536</v>
      </c>
      <c r="AN32" s="34">
        <v>2.4053627760252366E-2</v>
      </c>
      <c r="AO32" s="3">
        <v>46</v>
      </c>
      <c r="AP32" s="3">
        <v>1332</v>
      </c>
      <c r="AQ32" s="120">
        <v>-0.43052586575459595</v>
      </c>
      <c r="AR32" s="10">
        <v>2437540</v>
      </c>
      <c r="AS32" s="119">
        <v>69424878</v>
      </c>
      <c r="AT32" s="120">
        <v>-0.45795601188777746</v>
      </c>
      <c r="AU32" s="3">
        <v>52</v>
      </c>
      <c r="AV32" s="3">
        <v>1480</v>
      </c>
      <c r="AW32" s="120">
        <v>-0.42074363992172215</v>
      </c>
      <c r="AX32" s="10">
        <v>46875.769230769234</v>
      </c>
      <c r="AY32" s="122">
        <v>-0.32543488175604018</v>
      </c>
      <c r="AZ32" s="10">
        <v>2332</v>
      </c>
      <c r="BA32" s="34">
        <v>1.9725557461406518E-2</v>
      </c>
      <c r="BB32" s="3">
        <v>3</v>
      </c>
      <c r="BC32" s="3">
        <v>71</v>
      </c>
      <c r="BD32" s="120">
        <v>-0.67129629629629628</v>
      </c>
      <c r="BE32" s="10">
        <v>273970</v>
      </c>
      <c r="BF32" s="119">
        <v>5153315</v>
      </c>
      <c r="BG32" s="120">
        <v>-0.71846810118423554</v>
      </c>
      <c r="BH32" s="3">
        <v>3</v>
      </c>
      <c r="BI32" s="3">
        <v>71</v>
      </c>
      <c r="BJ32" s="120">
        <v>-0.67129629629629628</v>
      </c>
      <c r="BK32" s="10">
        <v>91323.333333333328</v>
      </c>
      <c r="BL32" s="122">
        <v>0.38551161008476575</v>
      </c>
      <c r="BM32" s="10">
        <v>75</v>
      </c>
      <c r="BN32" s="34">
        <v>0.04</v>
      </c>
      <c r="BO32" s="3">
        <v>66</v>
      </c>
      <c r="BP32" s="3">
        <v>1365</v>
      </c>
      <c r="BQ32" s="120">
        <v>-3.0539772727272707E-2</v>
      </c>
      <c r="BR32" s="10">
        <v>2686860</v>
      </c>
      <c r="BS32" s="119">
        <v>57153814</v>
      </c>
      <c r="BT32" s="120">
        <v>-0.23117707758982575</v>
      </c>
      <c r="BU32" s="3">
        <v>71</v>
      </c>
      <c r="BV32" s="3">
        <v>1504</v>
      </c>
      <c r="BW32" s="120">
        <v>1.3477088948786964E-2</v>
      </c>
      <c r="BX32" s="10">
        <v>37843.098591549293</v>
      </c>
      <c r="BY32" s="122">
        <v>-0.15286897373650066</v>
      </c>
      <c r="BZ32" s="10">
        <v>2654</v>
      </c>
      <c r="CA32" s="34">
        <v>2.4868123587038434E-2</v>
      </c>
      <c r="CB32" s="3">
        <v>38</v>
      </c>
      <c r="CC32" s="3">
        <v>921</v>
      </c>
      <c r="CD32" s="120">
        <v>4.1855203619909576E-2</v>
      </c>
      <c r="CE32" s="10">
        <v>3399240</v>
      </c>
      <c r="CF32" s="119">
        <v>70218223</v>
      </c>
      <c r="CG32" s="120">
        <v>-0.19402952679027219</v>
      </c>
      <c r="CH32" s="3">
        <v>38</v>
      </c>
      <c r="CI32" s="3">
        <v>970</v>
      </c>
      <c r="CJ32" s="120">
        <v>8.8664421997755261E-2</v>
      </c>
      <c r="CK32" s="10">
        <v>89453.68421052632</v>
      </c>
      <c r="CL32" s="122">
        <v>-9.6146810067559429E-2</v>
      </c>
      <c r="CM32" s="10">
        <v>1677</v>
      </c>
      <c r="CN32" s="33">
        <v>2.2659511031604056E-2</v>
      </c>
      <c r="CO32" s="3">
        <v>48</v>
      </c>
      <c r="CP32" s="3">
        <v>1069</v>
      </c>
      <c r="CQ32" s="120">
        <v>-0.20814814814814819</v>
      </c>
      <c r="CR32" s="10">
        <v>1785846</v>
      </c>
      <c r="CS32" s="119">
        <v>42825149</v>
      </c>
      <c r="CT32" s="120">
        <v>-0.26665101395140856</v>
      </c>
      <c r="CU32" s="3">
        <v>57</v>
      </c>
      <c r="CV32" s="3">
        <v>1178</v>
      </c>
      <c r="CW32" s="120">
        <v>-0.18646408839779005</v>
      </c>
      <c r="CX32" s="10">
        <v>31330.63157894737</v>
      </c>
      <c r="CY32" s="122">
        <v>-0.26729357094012252</v>
      </c>
      <c r="CZ32" s="10">
        <v>1623</v>
      </c>
      <c r="DA32" s="33">
        <v>2.9574861367837338E-2</v>
      </c>
      <c r="DB32" s="3">
        <v>29</v>
      </c>
      <c r="DC32" s="3">
        <v>911</v>
      </c>
      <c r="DD32" s="120">
        <v>8.11</v>
      </c>
      <c r="DE32" s="10">
        <v>972513</v>
      </c>
      <c r="DF32" s="119">
        <v>41590164</v>
      </c>
      <c r="DG32" s="120">
        <v>10.955676494870492</v>
      </c>
      <c r="DH32" s="3">
        <v>30</v>
      </c>
      <c r="DI32" s="3">
        <v>1048</v>
      </c>
      <c r="DJ32" s="120">
        <v>8.5272727272727273</v>
      </c>
      <c r="DK32" s="10">
        <v>32417.1</v>
      </c>
      <c r="DL32" s="122">
        <v>-0.39957214298944255</v>
      </c>
      <c r="DM32" s="10">
        <v>1774</v>
      </c>
      <c r="DN32" s="33">
        <v>1.6347237880496055E-2</v>
      </c>
      <c r="DO32" s="3">
        <v>30</v>
      </c>
      <c r="DP32" s="3">
        <v>838</v>
      </c>
      <c r="DQ32" s="120">
        <v>1.2228116710875332</v>
      </c>
      <c r="DR32" s="10">
        <v>954428</v>
      </c>
      <c r="DS32" s="119">
        <v>30366636</v>
      </c>
      <c r="DT32" s="120">
        <v>0.70060664676525519</v>
      </c>
      <c r="DU32" s="3">
        <v>41</v>
      </c>
      <c r="DV32" s="3">
        <v>1075</v>
      </c>
      <c r="DW32" s="120">
        <v>1.5353773584905661</v>
      </c>
      <c r="DX32" s="10">
        <v>23278.731707317074</v>
      </c>
      <c r="DY32" s="122">
        <v>-0.37045212796448423</v>
      </c>
      <c r="DZ32" s="10">
        <v>3090</v>
      </c>
      <c r="EA32" s="34">
        <v>9.7087378640776691E-3</v>
      </c>
      <c r="EB32" s="3">
        <v>2</v>
      </c>
      <c r="EC32" s="3">
        <v>20</v>
      </c>
      <c r="ED32" s="120">
        <v>-0.57446808510638303</v>
      </c>
      <c r="EE32" s="10">
        <v>74067</v>
      </c>
      <c r="EF32" s="119">
        <v>1165880</v>
      </c>
      <c r="EG32" s="120">
        <v>-0.29017528265012271</v>
      </c>
      <c r="EH32" s="3">
        <v>2</v>
      </c>
      <c r="EI32" s="3">
        <v>24</v>
      </c>
      <c r="EJ32" s="120">
        <v>-0.55555555555555558</v>
      </c>
      <c r="EK32" s="10">
        <v>37033.5</v>
      </c>
      <c r="EL32" s="122">
        <v>0.45183863885839726</v>
      </c>
      <c r="EM32" s="10">
        <v>30</v>
      </c>
      <c r="EN32" s="33">
        <v>6.6666666666666666E-2</v>
      </c>
      <c r="EO32" s="4">
        <v>0</v>
      </c>
      <c r="EP32" s="4">
        <f t="shared" si="4"/>
        <v>0</v>
      </c>
      <c r="EQ32" s="15"/>
      <c r="ER32" s="65">
        <v>0</v>
      </c>
      <c r="ES32" s="4">
        <f t="shared" si="5"/>
        <v>0</v>
      </c>
      <c r="ET32" s="15">
        <v>0</v>
      </c>
      <c r="EU32" s="4">
        <v>0</v>
      </c>
      <c r="EV32" s="4">
        <f t="shared" si="6"/>
        <v>0</v>
      </c>
      <c r="EW32" s="15">
        <v>0</v>
      </c>
      <c r="EX32" s="60" t="e">
        <f t="shared" si="0"/>
        <v>#DIV/0!</v>
      </c>
      <c r="EY32" s="15">
        <v>0</v>
      </c>
      <c r="EZ32" s="65">
        <v>0</v>
      </c>
      <c r="FA32" s="68" t="e">
        <f t="shared" si="1"/>
        <v>#DIV/0!</v>
      </c>
      <c r="FB32" s="4">
        <v>0</v>
      </c>
      <c r="FC32" s="4">
        <f t="shared" si="7"/>
        <v>0</v>
      </c>
      <c r="FD32" s="15">
        <v>0</v>
      </c>
      <c r="FE32" s="65">
        <v>0</v>
      </c>
      <c r="FF32" s="4">
        <f t="shared" si="8"/>
        <v>0</v>
      </c>
      <c r="FG32" s="15">
        <v>0</v>
      </c>
      <c r="FH32" s="4">
        <v>0</v>
      </c>
      <c r="FI32" s="4">
        <f t="shared" si="9"/>
        <v>0</v>
      </c>
      <c r="FJ32" s="15">
        <v>0</v>
      </c>
      <c r="FK32" s="60" t="e">
        <f t="shared" si="2"/>
        <v>#DIV/0!</v>
      </c>
      <c r="FL32" s="15">
        <v>0</v>
      </c>
      <c r="FM32" s="65">
        <v>0</v>
      </c>
      <c r="FN32" s="68" t="e">
        <f t="shared" si="3"/>
        <v>#DIV/0!</v>
      </c>
      <c r="FP32" s="169">
        <v>27</v>
      </c>
      <c r="FQ32" s="9">
        <v>45470</v>
      </c>
      <c r="FR32" s="4">
        <v>604</v>
      </c>
      <c r="FS32" s="4">
        <v>15728</v>
      </c>
      <c r="FT32" s="120">
        <v>6.5221808330511388E-2</v>
      </c>
      <c r="FU32" s="4">
        <v>28036207</v>
      </c>
      <c r="FV32" s="4">
        <v>701265612</v>
      </c>
      <c r="FW32" s="120">
        <v>-0.10077170957856085</v>
      </c>
      <c r="FX32" s="4">
        <v>668</v>
      </c>
      <c r="FY32" s="4">
        <v>17330</v>
      </c>
      <c r="FZ32" s="120">
        <v>0.1032594856124267</v>
      </c>
      <c r="GA32" s="4">
        <v>41970.369760479043</v>
      </c>
      <c r="GB32" s="120">
        <v>-0.18801297620225432</v>
      </c>
    </row>
    <row r="33" spans="1:184" x14ac:dyDescent="0.3">
      <c r="A33" s="9">
        <v>45471</v>
      </c>
      <c r="B33" s="73">
        <v>231</v>
      </c>
      <c r="C33" s="4">
        <v>5955</v>
      </c>
      <c r="D33" s="120">
        <v>0.3128306878306879</v>
      </c>
      <c r="E33" s="4">
        <v>9996761</v>
      </c>
      <c r="F33" s="4">
        <v>257584870</v>
      </c>
      <c r="G33" s="120">
        <v>0.14127270732747688</v>
      </c>
      <c r="H33" s="4">
        <v>249</v>
      </c>
      <c r="I33" s="4">
        <v>6308</v>
      </c>
      <c r="J33" s="120">
        <v>0.88749251944943142</v>
      </c>
      <c r="K33" s="4">
        <v>40147.634538152612</v>
      </c>
      <c r="L33" s="120">
        <v>-0.11045838961448251</v>
      </c>
      <c r="M33" s="4">
        <v>10071</v>
      </c>
      <c r="N33" s="33">
        <v>2.2937146261543043E-2</v>
      </c>
      <c r="O33" s="4">
        <v>66</v>
      </c>
      <c r="P33" s="3">
        <v>1692</v>
      </c>
      <c r="Q33" s="120">
        <v>-9.227467811158796E-2</v>
      </c>
      <c r="R33" s="60">
        <v>2942245</v>
      </c>
      <c r="S33" s="119">
        <v>79001883</v>
      </c>
      <c r="T33" s="120">
        <v>-0.14050154999779152</v>
      </c>
      <c r="U33" s="4">
        <v>68</v>
      </c>
      <c r="V33" s="3">
        <v>1860</v>
      </c>
      <c r="W33" s="120">
        <v>-7.9663532904502676E-2</v>
      </c>
      <c r="X33" s="10">
        <v>43268.308823529413</v>
      </c>
      <c r="Y33" s="122">
        <v>-0.26023722994372989</v>
      </c>
      <c r="Z33" s="60">
        <v>2195</v>
      </c>
      <c r="AA33" s="33">
        <v>3.0068337129840545E-2</v>
      </c>
      <c r="AB33" s="4">
        <v>64</v>
      </c>
      <c r="AC33" s="3">
        <v>1915</v>
      </c>
      <c r="AD33" s="120">
        <v>-9.6698113207547176E-2</v>
      </c>
      <c r="AE33" s="60">
        <v>2031659</v>
      </c>
      <c r="AF33" s="10">
        <v>61751465</v>
      </c>
      <c r="AG33" s="120">
        <v>-0.36522514241311499</v>
      </c>
      <c r="AH33" s="4">
        <v>68</v>
      </c>
      <c r="AI33" s="3">
        <v>2197</v>
      </c>
      <c r="AJ33" s="120">
        <v>-2.5720620842572095E-2</v>
      </c>
      <c r="AK33" s="10">
        <v>29877.338235294119</v>
      </c>
      <c r="AL33" s="122">
        <v>-0.32010831942332629</v>
      </c>
      <c r="AM33" s="10">
        <v>2411</v>
      </c>
      <c r="AN33" s="34">
        <v>2.6545002073828285E-2</v>
      </c>
      <c r="AO33" s="4">
        <v>60</v>
      </c>
      <c r="AP33" s="3">
        <v>1392</v>
      </c>
      <c r="AQ33" s="120">
        <v>-0.42763157894736847</v>
      </c>
      <c r="AR33" s="60">
        <v>2860507</v>
      </c>
      <c r="AS33" s="119">
        <v>72285385</v>
      </c>
      <c r="AT33" s="120">
        <v>-0.45876474997655292</v>
      </c>
      <c r="AU33" s="4">
        <v>65</v>
      </c>
      <c r="AV33" s="3">
        <v>1545</v>
      </c>
      <c r="AW33" s="120">
        <v>-0.41895449417074093</v>
      </c>
      <c r="AX33" s="10">
        <v>44007.8</v>
      </c>
      <c r="AY33" s="122">
        <v>-0.16428598557334129</v>
      </c>
      <c r="AZ33" s="10">
        <v>2218</v>
      </c>
      <c r="BA33" s="34">
        <v>2.7051397655545536E-2</v>
      </c>
      <c r="BB33" s="4">
        <v>1</v>
      </c>
      <c r="BC33" s="3">
        <v>72</v>
      </c>
      <c r="BD33" s="120">
        <v>-0.67272727272727273</v>
      </c>
      <c r="BE33" s="60">
        <v>44990</v>
      </c>
      <c r="BF33" s="119">
        <v>5198305</v>
      </c>
      <c r="BG33" s="120">
        <v>-0.72051704431480457</v>
      </c>
      <c r="BH33" s="4">
        <v>1</v>
      </c>
      <c r="BI33" s="3">
        <v>72</v>
      </c>
      <c r="BJ33" s="120">
        <v>-0.67272727272727273</v>
      </c>
      <c r="BK33" s="10">
        <v>44990</v>
      </c>
      <c r="BL33" s="122">
        <v>-0.39031744418470715</v>
      </c>
      <c r="BM33" s="10">
        <v>66</v>
      </c>
      <c r="BN33" s="34">
        <v>1.5151515151515152E-2</v>
      </c>
      <c r="BO33" s="4">
        <v>55</v>
      </c>
      <c r="BP33" s="3">
        <v>1420</v>
      </c>
      <c r="BQ33" s="120">
        <v>-3.3356024506467019E-2</v>
      </c>
      <c r="BR33" s="60">
        <v>2343174</v>
      </c>
      <c r="BS33" s="119">
        <v>59496988</v>
      </c>
      <c r="BT33" s="120">
        <v>-0.22806446125584601</v>
      </c>
      <c r="BU33" s="4">
        <v>56</v>
      </c>
      <c r="BV33" s="3">
        <v>1560</v>
      </c>
      <c r="BW33" s="120">
        <v>7.1013557133634553E-3</v>
      </c>
      <c r="BX33" s="10">
        <v>41842.392857142855</v>
      </c>
      <c r="BY33" s="122">
        <v>-5.8282941425281676E-3</v>
      </c>
      <c r="BZ33" s="10">
        <v>2269</v>
      </c>
      <c r="CA33" s="34">
        <v>2.4239753195240195E-2</v>
      </c>
      <c r="CB33" s="4">
        <v>28</v>
      </c>
      <c r="CC33" s="3">
        <v>949</v>
      </c>
      <c r="CD33" s="120">
        <v>8.5015940488841757E-3</v>
      </c>
      <c r="CE33" s="60">
        <v>1653233</v>
      </c>
      <c r="CF33" s="119">
        <v>71871456</v>
      </c>
      <c r="CG33" s="120">
        <v>-0.23407995721420949</v>
      </c>
      <c r="CH33" s="4">
        <v>29</v>
      </c>
      <c r="CI33" s="3">
        <v>999</v>
      </c>
      <c r="CJ33" s="120">
        <v>5.3797468354430444E-2</v>
      </c>
      <c r="CK33" s="10">
        <v>57008.034482758623</v>
      </c>
      <c r="CL33" s="122">
        <v>-0.51603098789380553</v>
      </c>
      <c r="CM33" s="10">
        <v>1580</v>
      </c>
      <c r="CN33" s="33">
        <v>1.7721518987341773E-2</v>
      </c>
      <c r="CO33" s="4">
        <v>48</v>
      </c>
      <c r="CP33" s="3">
        <v>1117</v>
      </c>
      <c r="CQ33" s="120">
        <v>-0.19985673352435529</v>
      </c>
      <c r="CR33" s="60">
        <v>1731909</v>
      </c>
      <c r="CS33" s="119">
        <v>44557058</v>
      </c>
      <c r="CT33" s="120">
        <v>-0.26203125000517569</v>
      </c>
      <c r="CU33" s="4">
        <v>51</v>
      </c>
      <c r="CV33" s="3">
        <v>1229</v>
      </c>
      <c r="CW33" s="120">
        <v>-0.18121252498334439</v>
      </c>
      <c r="CX33" s="10">
        <v>33959</v>
      </c>
      <c r="CY33" s="122">
        <v>-9.1588308627207571E-2</v>
      </c>
      <c r="CZ33" s="10">
        <v>1561</v>
      </c>
      <c r="DA33" s="33">
        <v>3.0749519538757208E-2</v>
      </c>
      <c r="DB33" s="4">
        <v>23</v>
      </c>
      <c r="DC33" s="3">
        <v>934</v>
      </c>
      <c r="DD33" s="120">
        <v>8.0679611650485441</v>
      </c>
      <c r="DE33" s="10">
        <v>978845</v>
      </c>
      <c r="DF33" s="119">
        <v>42569009</v>
      </c>
      <c r="DG33" s="120">
        <v>11.012703510996804</v>
      </c>
      <c r="DH33" s="4">
        <v>23</v>
      </c>
      <c r="DI33" s="3">
        <v>1071</v>
      </c>
      <c r="DJ33" s="120">
        <v>8.4778761061946906</v>
      </c>
      <c r="DK33" s="10">
        <v>42558.478260869568</v>
      </c>
      <c r="DL33" s="122">
        <v>0.96514444793918264</v>
      </c>
      <c r="DM33" s="10">
        <v>1783</v>
      </c>
      <c r="DN33" s="33">
        <v>1.2899607403252944E-2</v>
      </c>
      <c r="DO33" s="4">
        <v>36</v>
      </c>
      <c r="DP33" s="3">
        <v>874</v>
      </c>
      <c r="DQ33" s="120">
        <v>1.218274111675127</v>
      </c>
      <c r="DR33" s="60">
        <v>2135334</v>
      </c>
      <c r="DS33" s="119">
        <v>32501970</v>
      </c>
      <c r="DT33" s="120">
        <v>0.75606874079132846</v>
      </c>
      <c r="DU33" s="4">
        <v>61</v>
      </c>
      <c r="DV33" s="3">
        <v>1136</v>
      </c>
      <c r="DW33" s="120">
        <v>1.570135746606335</v>
      </c>
      <c r="DX33" s="10">
        <v>35005.475409836065</v>
      </c>
      <c r="DY33" s="122">
        <v>-3.3613402487597366E-2</v>
      </c>
      <c r="DZ33" s="10">
        <v>2750</v>
      </c>
      <c r="EA33" s="34">
        <v>1.3090909090909091E-2</v>
      </c>
      <c r="EB33" s="4">
        <v>0</v>
      </c>
      <c r="EC33" s="3">
        <v>20</v>
      </c>
      <c r="ED33" s="120">
        <v>-0.59183673469387754</v>
      </c>
      <c r="EE33" s="60">
        <v>0</v>
      </c>
      <c r="EF33" s="119">
        <v>1165880</v>
      </c>
      <c r="EG33" s="120">
        <v>-0.32272823386986216</v>
      </c>
      <c r="EH33" s="4">
        <v>0</v>
      </c>
      <c r="EI33" s="3">
        <v>24</v>
      </c>
      <c r="EJ33" s="120">
        <v>-0.5862068965517242</v>
      </c>
      <c r="EK33" s="10">
        <v>0</v>
      </c>
      <c r="EL33" s="122">
        <v>-1</v>
      </c>
      <c r="EM33" s="10">
        <v>42</v>
      </c>
      <c r="EN33" s="33">
        <v>0</v>
      </c>
      <c r="EO33" s="4">
        <v>0</v>
      </c>
      <c r="EP33" s="4">
        <f t="shared" si="4"/>
        <v>0</v>
      </c>
      <c r="EQ33" s="15"/>
      <c r="ER33" s="65">
        <v>0</v>
      </c>
      <c r="ES33" s="4">
        <f t="shared" si="5"/>
        <v>0</v>
      </c>
      <c r="ET33" s="15">
        <v>0</v>
      </c>
      <c r="EU33" s="4">
        <v>0</v>
      </c>
      <c r="EV33" s="4">
        <f t="shared" si="6"/>
        <v>0</v>
      </c>
      <c r="EW33" s="15">
        <v>0</v>
      </c>
      <c r="EX33" s="60" t="e">
        <f t="shared" si="0"/>
        <v>#DIV/0!</v>
      </c>
      <c r="EY33" s="15">
        <v>0</v>
      </c>
      <c r="EZ33" s="65">
        <v>0</v>
      </c>
      <c r="FA33" s="68" t="e">
        <f t="shared" si="1"/>
        <v>#DIV/0!</v>
      </c>
      <c r="FB33" s="4">
        <v>0</v>
      </c>
      <c r="FC33" s="4">
        <f t="shared" si="7"/>
        <v>0</v>
      </c>
      <c r="FD33" s="15">
        <v>0</v>
      </c>
      <c r="FE33" s="65">
        <v>0</v>
      </c>
      <c r="FF33" s="4">
        <f t="shared" si="8"/>
        <v>0</v>
      </c>
      <c r="FG33" s="15">
        <v>0</v>
      </c>
      <c r="FH33" s="4">
        <v>0</v>
      </c>
      <c r="FI33" s="4">
        <f t="shared" si="9"/>
        <v>0</v>
      </c>
      <c r="FJ33" s="15">
        <v>0</v>
      </c>
      <c r="FK33" s="60" t="e">
        <f t="shared" si="2"/>
        <v>#DIV/0!</v>
      </c>
      <c r="FL33" s="15">
        <v>0</v>
      </c>
      <c r="FM33" s="65">
        <v>0</v>
      </c>
      <c r="FN33" s="68" t="e">
        <f t="shared" si="3"/>
        <v>#DIV/0!</v>
      </c>
      <c r="FP33" s="169">
        <v>28</v>
      </c>
      <c r="FQ33" s="9">
        <v>45471</v>
      </c>
      <c r="FR33" s="4">
        <v>612</v>
      </c>
      <c r="FS33" s="4">
        <v>16340</v>
      </c>
      <c r="FT33" s="120">
        <v>5.2563772223653604E-2</v>
      </c>
      <c r="FU33" s="4">
        <v>26718657</v>
      </c>
      <c r="FV33" s="4">
        <v>727984269</v>
      </c>
      <c r="FW33" s="120">
        <v>-0.1144994751866778</v>
      </c>
      <c r="FX33" s="4">
        <v>671</v>
      </c>
      <c r="FY33" s="4">
        <v>18001</v>
      </c>
      <c r="FZ33" s="120">
        <v>8.8989715668481573E-2</v>
      </c>
      <c r="GA33" s="4">
        <v>39819.160953800296</v>
      </c>
      <c r="GB33" s="120">
        <v>-0.22553971647253923</v>
      </c>
    </row>
    <row r="34" spans="1:184" x14ac:dyDescent="0.3">
      <c r="A34" s="9">
        <v>45472</v>
      </c>
      <c r="B34" s="73">
        <v>136</v>
      </c>
      <c r="C34" s="4">
        <v>6091</v>
      </c>
      <c r="D34" s="120">
        <v>0.27320234113712383</v>
      </c>
      <c r="E34" s="4">
        <v>4773287</v>
      </c>
      <c r="F34" s="4">
        <v>262358157</v>
      </c>
      <c r="G34" s="120">
        <v>0.101259314150979</v>
      </c>
      <c r="H34" s="4">
        <v>142</v>
      </c>
      <c r="I34" s="4">
        <v>6450</v>
      </c>
      <c r="J34" s="120">
        <v>0.79017485428809331</v>
      </c>
      <c r="K34" s="4">
        <v>33614.697183098593</v>
      </c>
      <c r="L34" s="120">
        <v>-0.30008544350672772</v>
      </c>
      <c r="M34" s="4">
        <v>7984</v>
      </c>
      <c r="N34" s="33">
        <v>1.7034068136272545E-2</v>
      </c>
      <c r="O34" s="3">
        <v>31</v>
      </c>
      <c r="P34" s="3">
        <v>1723</v>
      </c>
      <c r="Q34" s="120">
        <v>-0.11277033985581875</v>
      </c>
      <c r="R34" s="10">
        <v>1311910</v>
      </c>
      <c r="S34" s="119">
        <v>80313793</v>
      </c>
      <c r="T34" s="120">
        <v>-0.16077734199566107</v>
      </c>
      <c r="U34" s="3">
        <v>31</v>
      </c>
      <c r="V34" s="3">
        <v>1891</v>
      </c>
      <c r="W34" s="120">
        <v>-0.10166270783847986</v>
      </c>
      <c r="X34" s="10">
        <v>42319.677419354841</v>
      </c>
      <c r="Y34" s="122">
        <v>-6.0546912962661681E-2</v>
      </c>
      <c r="Z34" s="60">
        <v>1632</v>
      </c>
      <c r="AA34" s="33">
        <v>1.8995098039215685E-2</v>
      </c>
      <c r="AB34" s="3">
        <v>50</v>
      </c>
      <c r="AC34" s="3">
        <v>1965</v>
      </c>
      <c r="AD34" s="120">
        <v>-0.10641200545702589</v>
      </c>
      <c r="AE34" s="10">
        <v>1994351</v>
      </c>
      <c r="AF34" s="10">
        <v>63745816</v>
      </c>
      <c r="AG34" s="120">
        <v>-0.3696716790401563</v>
      </c>
      <c r="AH34" s="3">
        <v>60</v>
      </c>
      <c r="AI34" s="3">
        <v>2257</v>
      </c>
      <c r="AJ34" s="120">
        <v>-3.7116040955631369E-2</v>
      </c>
      <c r="AK34" s="10">
        <v>33239.183333333334</v>
      </c>
      <c r="AL34" s="122">
        <v>-0.23166118129147695</v>
      </c>
      <c r="AM34" s="10">
        <v>2002</v>
      </c>
      <c r="AN34" s="34">
        <v>2.4975024975024976E-2</v>
      </c>
      <c r="AO34" s="3">
        <v>26</v>
      </c>
      <c r="AP34" s="3">
        <v>1418</v>
      </c>
      <c r="AQ34" s="120">
        <v>-0.43640699523052462</v>
      </c>
      <c r="AR34" s="10">
        <v>1191742</v>
      </c>
      <c r="AS34" s="119">
        <v>73477127</v>
      </c>
      <c r="AT34" s="120">
        <v>-0.46552839403049273</v>
      </c>
      <c r="AU34" s="3">
        <v>28</v>
      </c>
      <c r="AV34" s="3">
        <v>1573</v>
      </c>
      <c r="AW34" s="120">
        <v>-0.42800000000000005</v>
      </c>
      <c r="AX34" s="10">
        <v>42562.214285714283</v>
      </c>
      <c r="AY34" s="122">
        <v>-1.1920618160361163E-2</v>
      </c>
      <c r="AZ34" s="10">
        <v>1707</v>
      </c>
      <c r="BA34" s="34">
        <v>1.5231400117164616E-2</v>
      </c>
      <c r="BB34" s="3">
        <v>0</v>
      </c>
      <c r="BC34" s="3">
        <v>72</v>
      </c>
      <c r="BD34" s="120">
        <v>-0.68421052631578949</v>
      </c>
      <c r="BE34" s="10">
        <v>0</v>
      </c>
      <c r="BF34" s="119">
        <v>5198305</v>
      </c>
      <c r="BG34" s="120">
        <v>-0.7288685997927985</v>
      </c>
      <c r="BH34" s="3">
        <v>0</v>
      </c>
      <c r="BI34" s="3">
        <v>72</v>
      </c>
      <c r="BJ34" s="120">
        <v>-0.68421052631578949</v>
      </c>
      <c r="BK34" s="10">
        <v>0</v>
      </c>
      <c r="BL34" s="122">
        <v>-1</v>
      </c>
      <c r="BM34" s="10">
        <v>51</v>
      </c>
      <c r="BN34" s="34">
        <v>0</v>
      </c>
      <c r="BO34" s="3">
        <v>46</v>
      </c>
      <c r="BP34" s="3">
        <v>1466</v>
      </c>
      <c r="BQ34" s="120">
        <v>-4.4328552803129084E-2</v>
      </c>
      <c r="BR34" s="10">
        <v>1214567</v>
      </c>
      <c r="BS34" s="119">
        <v>60711555</v>
      </c>
      <c r="BT34" s="120">
        <v>-0.24273607478637282</v>
      </c>
      <c r="BU34" s="3">
        <v>47</v>
      </c>
      <c r="BV34" s="3">
        <v>1607</v>
      </c>
      <c r="BW34" s="120">
        <v>-8.0246913580246382E-3</v>
      </c>
      <c r="BX34" s="10">
        <v>25841.851063829788</v>
      </c>
      <c r="BY34" s="122">
        <v>-0.40759935633966549</v>
      </c>
      <c r="BZ34" s="10">
        <v>1890</v>
      </c>
      <c r="CA34" s="34">
        <v>2.433862433862434E-2</v>
      </c>
      <c r="CB34" s="3">
        <v>21</v>
      </c>
      <c r="CC34" s="3">
        <v>970</v>
      </c>
      <c r="CD34" s="120">
        <v>-1.0204081632653073E-2</v>
      </c>
      <c r="CE34" s="10">
        <v>1474338</v>
      </c>
      <c r="CF34" s="119">
        <v>73345794</v>
      </c>
      <c r="CG34" s="120">
        <v>-0.24729361136374939</v>
      </c>
      <c r="CH34" s="3">
        <v>21</v>
      </c>
      <c r="CI34" s="3">
        <v>1020</v>
      </c>
      <c r="CJ34" s="120">
        <v>3.3434650455927084E-2</v>
      </c>
      <c r="CK34" s="10">
        <v>70206.571428571435</v>
      </c>
      <c r="CL34" s="122">
        <v>-0.24069579296038923</v>
      </c>
      <c r="CM34" s="10">
        <v>1304</v>
      </c>
      <c r="CN34" s="33">
        <v>1.6104294478527608E-2</v>
      </c>
      <c r="CO34" s="3">
        <v>29</v>
      </c>
      <c r="CP34" s="3">
        <v>1146</v>
      </c>
      <c r="CQ34" s="120">
        <v>-0.21667805878332191</v>
      </c>
      <c r="CR34" s="10">
        <v>1132795</v>
      </c>
      <c r="CS34" s="119">
        <v>45689853</v>
      </c>
      <c r="CT34" s="120">
        <v>-0.27917823024796851</v>
      </c>
      <c r="CU34" s="3">
        <v>29</v>
      </c>
      <c r="CV34" s="3">
        <v>1258</v>
      </c>
      <c r="CW34" s="120">
        <v>-0.19923615531508598</v>
      </c>
      <c r="CX34" s="10">
        <v>39061.896551724138</v>
      </c>
      <c r="CY34" s="122">
        <v>-9.092237919925461E-2</v>
      </c>
      <c r="CZ34" s="10">
        <v>1305</v>
      </c>
      <c r="DA34" s="33">
        <v>2.2222222222222223E-2</v>
      </c>
      <c r="DB34" s="3">
        <v>25</v>
      </c>
      <c r="DC34" s="3">
        <v>959</v>
      </c>
      <c r="DD34" s="120">
        <v>7.9626168224299061</v>
      </c>
      <c r="DE34" s="10">
        <v>1060190</v>
      </c>
      <c r="DF34" s="119">
        <v>43629199</v>
      </c>
      <c r="DG34" s="120">
        <v>10.74211732321101</v>
      </c>
      <c r="DH34" s="3">
        <v>31</v>
      </c>
      <c r="DI34" s="3">
        <v>1102</v>
      </c>
      <c r="DJ34" s="120">
        <v>8.3389830508474585</v>
      </c>
      <c r="DK34" s="10">
        <v>34199.677419354841</v>
      </c>
      <c r="DL34" s="122">
        <v>-5.5342419495538753E-3</v>
      </c>
      <c r="DM34" s="10">
        <v>1412</v>
      </c>
      <c r="DN34" s="33">
        <v>1.7705382436260624E-2</v>
      </c>
      <c r="DO34" s="3">
        <v>24</v>
      </c>
      <c r="DP34" s="3">
        <v>898</v>
      </c>
      <c r="DQ34" s="120">
        <v>1.1849148418491486</v>
      </c>
      <c r="DR34" s="10">
        <v>628089</v>
      </c>
      <c r="DS34" s="119">
        <v>33130059</v>
      </c>
      <c r="DT34" s="120">
        <v>0.72429426889949111</v>
      </c>
      <c r="DU34" s="3">
        <v>33</v>
      </c>
      <c r="DV34" s="3">
        <v>1169</v>
      </c>
      <c r="DW34" s="120">
        <v>1.5193965517241379</v>
      </c>
      <c r="DX34" s="10">
        <v>19033</v>
      </c>
      <c r="DY34" s="122">
        <v>-0.4063335611252733</v>
      </c>
      <c r="DZ34" s="10">
        <v>2094</v>
      </c>
      <c r="EA34" s="34">
        <v>1.1461318051575931E-2</v>
      </c>
      <c r="EB34" s="3">
        <v>0</v>
      </c>
      <c r="EC34" s="3">
        <v>20</v>
      </c>
      <c r="ED34" s="120">
        <v>-0.62264150943396224</v>
      </c>
      <c r="EE34" s="10">
        <v>0</v>
      </c>
      <c r="EF34" s="119">
        <v>1165880</v>
      </c>
      <c r="EG34" s="120">
        <v>-0.3689213181483566</v>
      </c>
      <c r="EH34" s="3">
        <v>0</v>
      </c>
      <c r="EI34" s="3">
        <v>24</v>
      </c>
      <c r="EJ34" s="120">
        <v>-0.61290322580645162</v>
      </c>
      <c r="EK34" s="10">
        <v>0</v>
      </c>
      <c r="EL34" s="122">
        <v>-1</v>
      </c>
      <c r="EM34" s="10">
        <v>23</v>
      </c>
      <c r="EN34" s="33">
        <v>0</v>
      </c>
      <c r="EO34" s="4">
        <v>0</v>
      </c>
      <c r="EP34" s="4">
        <f t="shared" si="4"/>
        <v>0</v>
      </c>
      <c r="EQ34" s="15"/>
      <c r="ER34" s="65">
        <v>0</v>
      </c>
      <c r="ES34" s="4">
        <f t="shared" si="5"/>
        <v>0</v>
      </c>
      <c r="ET34" s="15">
        <v>0</v>
      </c>
      <c r="EU34" s="4">
        <v>0</v>
      </c>
      <c r="EV34" s="4">
        <f t="shared" si="6"/>
        <v>0</v>
      </c>
      <c r="EW34" s="15">
        <v>0</v>
      </c>
      <c r="EX34" s="60" t="e">
        <f t="shared" si="0"/>
        <v>#DIV/0!</v>
      </c>
      <c r="EY34" s="15">
        <v>0</v>
      </c>
      <c r="EZ34" s="65">
        <v>0</v>
      </c>
      <c r="FA34" s="68" t="e">
        <f t="shared" si="1"/>
        <v>#DIV/0!</v>
      </c>
      <c r="FB34" s="4">
        <v>0</v>
      </c>
      <c r="FC34" s="4">
        <f t="shared" si="7"/>
        <v>0</v>
      </c>
      <c r="FD34" s="15">
        <v>0</v>
      </c>
      <c r="FE34" s="65">
        <v>0</v>
      </c>
      <c r="FF34" s="4">
        <f t="shared" si="8"/>
        <v>0</v>
      </c>
      <c r="FG34" s="15">
        <v>0</v>
      </c>
      <c r="FH34" s="4">
        <v>0</v>
      </c>
      <c r="FI34" s="4">
        <f t="shared" si="9"/>
        <v>0</v>
      </c>
      <c r="FJ34" s="15">
        <v>0</v>
      </c>
      <c r="FK34" s="60" t="e">
        <f t="shared" si="2"/>
        <v>#DIV/0!</v>
      </c>
      <c r="FL34" s="15">
        <v>0</v>
      </c>
      <c r="FM34" s="65">
        <v>0</v>
      </c>
      <c r="FN34" s="68" t="e">
        <f t="shared" si="3"/>
        <v>#DIV/0!</v>
      </c>
      <c r="FP34" s="169">
        <v>29</v>
      </c>
      <c r="FQ34" s="9">
        <v>45472</v>
      </c>
      <c r="FR34" s="4">
        <v>388</v>
      </c>
      <c r="FS34" s="4">
        <v>16728</v>
      </c>
      <c r="FT34" s="120">
        <v>3.1510143676388935E-2</v>
      </c>
      <c r="FU34" s="4">
        <v>14781269</v>
      </c>
      <c r="FV34" s="4">
        <v>742765538</v>
      </c>
      <c r="FW34" s="120">
        <v>-0.13379346995397656</v>
      </c>
      <c r="FX34" s="4">
        <v>422</v>
      </c>
      <c r="FY34" s="4">
        <v>18423</v>
      </c>
      <c r="FZ34" s="120">
        <v>6.6516151441472715E-2</v>
      </c>
      <c r="GA34" s="4">
        <v>35026.703791469197</v>
      </c>
      <c r="GB34" s="120">
        <v>-0.26335215985471949</v>
      </c>
    </row>
    <row r="35" spans="1:184" x14ac:dyDescent="0.3">
      <c r="A35" s="9">
        <v>45473</v>
      </c>
      <c r="B35" s="73">
        <v>172</v>
      </c>
      <c r="C35" s="4">
        <v>6263</v>
      </c>
      <c r="D35" s="120">
        <v>0.24661624203821653</v>
      </c>
      <c r="E35" s="4">
        <v>6939417</v>
      </c>
      <c r="F35" s="4">
        <v>269297574</v>
      </c>
      <c r="G35" s="120">
        <v>8.1806598425707699E-2</v>
      </c>
      <c r="H35" s="4">
        <v>185</v>
      </c>
      <c r="I35" s="4">
        <v>6635</v>
      </c>
      <c r="J35" s="120">
        <v>0.72024889810733739</v>
      </c>
      <c r="K35" s="4">
        <v>37510.362162162164</v>
      </c>
      <c r="L35" s="120">
        <v>-0.10944384085412295</v>
      </c>
      <c r="M35" s="4">
        <v>8739</v>
      </c>
      <c r="N35" s="33">
        <v>1.9681885799290536E-2</v>
      </c>
      <c r="O35" s="3">
        <v>31</v>
      </c>
      <c r="P35" s="3">
        <v>1754</v>
      </c>
      <c r="Q35" s="120">
        <v>-0.13254203758654792</v>
      </c>
      <c r="R35" s="10">
        <v>1331753</v>
      </c>
      <c r="S35" s="119">
        <v>81645546</v>
      </c>
      <c r="T35" s="120">
        <v>-0.17914153729187987</v>
      </c>
      <c r="U35" s="3">
        <v>35</v>
      </c>
      <c r="V35" s="3">
        <v>1926</v>
      </c>
      <c r="W35" s="120">
        <v>-0.12014618547281863</v>
      </c>
      <c r="X35" s="10">
        <v>38050.085714285713</v>
      </c>
      <c r="Y35" s="122">
        <v>-0.15071060931766311</v>
      </c>
      <c r="Z35" s="60">
        <v>1790</v>
      </c>
      <c r="AA35" s="33">
        <v>1.7318435754189943E-2</v>
      </c>
      <c r="AB35" s="3">
        <v>56</v>
      </c>
      <c r="AC35" s="3">
        <v>2021</v>
      </c>
      <c r="AD35" s="120">
        <v>-0.1132075471698113</v>
      </c>
      <c r="AE35" s="10">
        <v>1953630</v>
      </c>
      <c r="AF35" s="10">
        <v>65699446</v>
      </c>
      <c r="AG35" s="120">
        <v>-0.37034575689007598</v>
      </c>
      <c r="AH35" s="3">
        <v>62</v>
      </c>
      <c r="AI35" s="3">
        <v>2319</v>
      </c>
      <c r="AJ35" s="120">
        <v>-4.6463815789473673E-2</v>
      </c>
      <c r="AK35" s="10">
        <v>31510.16129032258</v>
      </c>
      <c r="AL35" s="122">
        <v>-0.13643071809525809</v>
      </c>
      <c r="AM35" s="10">
        <v>2159</v>
      </c>
      <c r="AN35" s="34">
        <v>2.5937934228809634E-2</v>
      </c>
      <c r="AO35" s="3">
        <v>44</v>
      </c>
      <c r="AP35" s="3">
        <v>1462</v>
      </c>
      <c r="AQ35" s="120">
        <v>-0.43898695318495784</v>
      </c>
      <c r="AR35" s="10">
        <v>2463819</v>
      </c>
      <c r="AS35" s="119">
        <v>75940946</v>
      </c>
      <c r="AT35" s="120">
        <v>-0.465478314614855</v>
      </c>
      <c r="AU35" s="3">
        <v>52</v>
      </c>
      <c r="AV35" s="3">
        <v>1625</v>
      </c>
      <c r="AW35" s="120">
        <v>-0.4288224956063269</v>
      </c>
      <c r="AX35" s="10">
        <v>47381.134615384617</v>
      </c>
      <c r="AY35" s="122">
        <v>-2.0733602567700626E-2</v>
      </c>
      <c r="AZ35" s="10">
        <v>1828</v>
      </c>
      <c r="BA35" s="34">
        <v>2.4070021881838075E-2</v>
      </c>
      <c r="BB35" s="3">
        <v>0</v>
      </c>
      <c r="BC35" s="3">
        <v>72</v>
      </c>
      <c r="BD35" s="120">
        <v>-0.69491525423728806</v>
      </c>
      <c r="BE35" s="10">
        <v>0</v>
      </c>
      <c r="BF35" s="119">
        <v>5198305</v>
      </c>
      <c r="BG35" s="120">
        <v>-0.73602696977808013</v>
      </c>
      <c r="BH35" s="3">
        <v>0</v>
      </c>
      <c r="BI35" s="3">
        <v>72</v>
      </c>
      <c r="BJ35" s="120">
        <v>-0.69491525423728806</v>
      </c>
      <c r="BK35" s="10">
        <v>0</v>
      </c>
      <c r="BL35" s="122">
        <v>-1</v>
      </c>
      <c r="BM35" s="10">
        <v>66</v>
      </c>
      <c r="BN35" s="34">
        <v>0</v>
      </c>
      <c r="BO35" s="3">
        <v>32</v>
      </c>
      <c r="BP35" s="3">
        <v>1498</v>
      </c>
      <c r="BQ35" s="120">
        <v>-6.4334790755777638E-2</v>
      </c>
      <c r="BR35" s="10">
        <v>1049390</v>
      </c>
      <c r="BS35" s="119">
        <v>61760945</v>
      </c>
      <c r="BT35" s="120">
        <v>-0.26087555729531176</v>
      </c>
      <c r="BU35" s="3">
        <v>34</v>
      </c>
      <c r="BV35" s="3">
        <v>1641</v>
      </c>
      <c r="BW35" s="120">
        <v>-2.8994082840236635E-2</v>
      </c>
      <c r="BX35" s="10">
        <v>30864.411764705881</v>
      </c>
      <c r="BY35" s="122">
        <v>-0.3621831745968348</v>
      </c>
      <c r="BZ35" s="10">
        <v>1947</v>
      </c>
      <c r="CA35" s="34">
        <v>1.6435541859270673E-2</v>
      </c>
      <c r="CB35" s="3">
        <v>29</v>
      </c>
      <c r="CC35" s="3">
        <v>999</v>
      </c>
      <c r="CD35" s="120">
        <v>-1.6732283464566899E-2</v>
      </c>
      <c r="CE35" s="10">
        <v>1884152</v>
      </c>
      <c r="CF35" s="119">
        <v>75229946</v>
      </c>
      <c r="CG35" s="120">
        <v>-0.25419324276386246</v>
      </c>
      <c r="CH35" s="3">
        <v>30</v>
      </c>
      <c r="CI35" s="3">
        <v>1050</v>
      </c>
      <c r="CJ35" s="120">
        <v>2.6392961876832821E-2</v>
      </c>
      <c r="CK35" s="10">
        <v>62805.066666666666</v>
      </c>
      <c r="CL35" s="122">
        <v>-0.34039704264522386</v>
      </c>
      <c r="CM35" s="10">
        <v>1358</v>
      </c>
      <c r="CN35" s="33">
        <v>2.1354933726067747E-2</v>
      </c>
      <c r="CO35" s="3">
        <v>51</v>
      </c>
      <c r="CP35" s="3">
        <v>1197</v>
      </c>
      <c r="CQ35" s="120">
        <v>-0.21405121470781352</v>
      </c>
      <c r="CR35" s="10">
        <v>2015678</v>
      </c>
      <c r="CS35" s="119">
        <v>47705531</v>
      </c>
      <c r="CT35" s="120">
        <v>-0.27493908218599028</v>
      </c>
      <c r="CU35" s="3">
        <v>52</v>
      </c>
      <c r="CV35" s="3">
        <v>1310</v>
      </c>
      <c r="CW35" s="120">
        <v>-0.19730392156862742</v>
      </c>
      <c r="CX35" s="10">
        <v>38763.038461538461</v>
      </c>
      <c r="CY35" s="122">
        <v>-1.8624670603777593E-2</v>
      </c>
      <c r="CZ35" s="10">
        <v>1414</v>
      </c>
      <c r="DA35" s="33">
        <v>3.6067892503536071E-2</v>
      </c>
      <c r="DB35" s="3">
        <v>16</v>
      </c>
      <c r="DC35" s="3">
        <v>975</v>
      </c>
      <c r="DD35" s="120">
        <v>7.6283185840707972</v>
      </c>
      <c r="DE35" s="10">
        <v>633610</v>
      </c>
      <c r="DF35" s="119">
        <v>44262809</v>
      </c>
      <c r="DG35" s="120">
        <v>10.504704517324321</v>
      </c>
      <c r="DH35" s="3">
        <v>20</v>
      </c>
      <c r="DI35" s="3">
        <v>1122</v>
      </c>
      <c r="DJ35" s="120">
        <v>7.9760000000000009</v>
      </c>
      <c r="DK35" s="10">
        <v>31680.5</v>
      </c>
      <c r="DL35" s="122">
        <v>0.68321442125237186</v>
      </c>
      <c r="DM35" s="10">
        <v>1448</v>
      </c>
      <c r="DN35" s="33">
        <v>1.1049723756906077E-2</v>
      </c>
      <c r="DO35" s="3">
        <v>18</v>
      </c>
      <c r="DP35" s="3">
        <v>916</v>
      </c>
      <c r="DQ35" s="120">
        <v>1.16548463356974</v>
      </c>
      <c r="DR35" s="10">
        <v>474945</v>
      </c>
      <c r="DS35" s="119">
        <v>33605004</v>
      </c>
      <c r="DT35" s="120">
        <v>0.71917929597812869</v>
      </c>
      <c r="DU35" s="3">
        <v>18</v>
      </c>
      <c r="DV35" s="3">
        <v>1187</v>
      </c>
      <c r="DW35" s="120">
        <v>1.4780793319415451</v>
      </c>
      <c r="DX35" s="10">
        <v>26385.833333333332</v>
      </c>
      <c r="DY35" s="122">
        <v>0.18702538479071951</v>
      </c>
      <c r="DZ35" s="10">
        <v>2149</v>
      </c>
      <c r="EA35" s="34">
        <v>8.3759888320148902E-3</v>
      </c>
      <c r="EB35" s="3">
        <v>0</v>
      </c>
      <c r="EC35" s="3">
        <v>20</v>
      </c>
      <c r="ED35" s="120">
        <v>-0.62962962962962965</v>
      </c>
      <c r="EE35" s="10">
        <v>0</v>
      </c>
      <c r="EF35" s="119">
        <v>1165880</v>
      </c>
      <c r="EG35" s="120">
        <v>-0.39998353130082143</v>
      </c>
      <c r="EH35" s="3">
        <v>0</v>
      </c>
      <c r="EI35" s="3">
        <v>24</v>
      </c>
      <c r="EJ35" s="120">
        <v>-0.61904761904761907</v>
      </c>
      <c r="EK35" s="10">
        <v>0</v>
      </c>
      <c r="EL35" s="122">
        <v>-1</v>
      </c>
      <c r="EM35" s="10">
        <v>28</v>
      </c>
      <c r="EN35" s="33">
        <v>0</v>
      </c>
      <c r="EO35" s="4">
        <v>0</v>
      </c>
      <c r="EP35" s="4">
        <f t="shared" si="4"/>
        <v>0</v>
      </c>
      <c r="EQ35" s="15"/>
      <c r="ER35" s="65">
        <v>0</v>
      </c>
      <c r="ES35" s="4">
        <f t="shared" si="5"/>
        <v>0</v>
      </c>
      <c r="ET35" s="15">
        <v>0</v>
      </c>
      <c r="EU35" s="4">
        <v>0</v>
      </c>
      <c r="EV35" s="4">
        <f t="shared" si="6"/>
        <v>0</v>
      </c>
      <c r="EW35" s="15">
        <v>0</v>
      </c>
      <c r="EX35" s="60" t="e">
        <f t="shared" si="0"/>
        <v>#DIV/0!</v>
      </c>
      <c r="EY35" s="15">
        <v>0</v>
      </c>
      <c r="EZ35" s="65">
        <v>0</v>
      </c>
      <c r="FA35" s="68" t="e">
        <f t="shared" si="1"/>
        <v>#DIV/0!</v>
      </c>
      <c r="FB35" s="4">
        <v>0</v>
      </c>
      <c r="FC35" s="4">
        <f t="shared" si="7"/>
        <v>0</v>
      </c>
      <c r="FD35" s="15">
        <v>0</v>
      </c>
      <c r="FE35" s="65">
        <v>0</v>
      </c>
      <c r="FF35" s="4">
        <f t="shared" si="8"/>
        <v>0</v>
      </c>
      <c r="FG35" s="15">
        <v>0</v>
      </c>
      <c r="FH35" s="4">
        <v>0</v>
      </c>
      <c r="FI35" s="4">
        <f t="shared" si="9"/>
        <v>0</v>
      </c>
      <c r="FJ35" s="15">
        <v>0</v>
      </c>
      <c r="FK35" s="60" t="e">
        <f t="shared" si="2"/>
        <v>#DIV/0!</v>
      </c>
      <c r="FL35" s="15">
        <v>0</v>
      </c>
      <c r="FM35" s="65">
        <v>0</v>
      </c>
      <c r="FN35" s="68" t="e">
        <f t="shared" si="3"/>
        <v>#DIV/0!</v>
      </c>
      <c r="FP35" s="170">
        <v>30</v>
      </c>
      <c r="FQ35" s="9">
        <v>45473</v>
      </c>
      <c r="FR35" s="4">
        <v>449</v>
      </c>
      <c r="FS35" s="4">
        <v>17177</v>
      </c>
      <c r="FT35" s="120">
        <v>1.6570988932946618E-2</v>
      </c>
      <c r="FU35" s="4">
        <v>18746394</v>
      </c>
      <c r="FV35" s="4">
        <v>761511932</v>
      </c>
      <c r="FW35" s="120">
        <v>-0.14443313316258533</v>
      </c>
      <c r="FX35" s="4">
        <v>488</v>
      </c>
      <c r="FY35" s="4">
        <v>18911</v>
      </c>
      <c r="FZ35" s="120">
        <v>5.1019841049297021E-2</v>
      </c>
      <c r="GA35" s="4">
        <v>38414.741803278688</v>
      </c>
      <c r="GB35" s="120">
        <v>-0.15209629916781786</v>
      </c>
    </row>
    <row r="36" spans="1:184" ht="15.6" x14ac:dyDescent="0.3">
      <c r="A36" s="124" t="s">
        <v>21</v>
      </c>
      <c r="B36" s="125">
        <v>6263</v>
      </c>
      <c r="C36" s="125">
        <v>101668</v>
      </c>
      <c r="D36" s="165">
        <v>0.35836250434224937</v>
      </c>
      <c r="E36" s="125">
        <v>269297574</v>
      </c>
      <c r="F36" s="125">
        <v>4382200210</v>
      </c>
      <c r="G36" s="165">
        <v>0.16396291938893826</v>
      </c>
      <c r="H36" s="125">
        <v>6635</v>
      </c>
      <c r="I36" s="125">
        <v>107547</v>
      </c>
      <c r="J36" s="165">
        <v>1.2915006498625701</v>
      </c>
      <c r="K36" s="125">
        <v>40587.426375282594</v>
      </c>
      <c r="L36" s="165">
        <v>-0.13928303947410525</v>
      </c>
      <c r="M36" s="125">
        <v>305599</v>
      </c>
      <c r="N36" s="127"/>
      <c r="O36" s="125">
        <v>1754</v>
      </c>
      <c r="P36" s="125">
        <v>29377</v>
      </c>
      <c r="Q36" s="165">
        <v>-8.0359378913097967E-2</v>
      </c>
      <c r="R36" s="125">
        <v>81645546</v>
      </c>
      <c r="S36" s="125">
        <v>1365050433</v>
      </c>
      <c r="T36" s="165">
        <v>-0.12519002205456109</v>
      </c>
      <c r="U36" s="125">
        <v>1926</v>
      </c>
      <c r="V36" s="125">
        <v>32322</v>
      </c>
      <c r="W36" s="165">
        <v>-6.6943794925088729E-2</v>
      </c>
      <c r="X36" s="125">
        <v>42391.249221183803</v>
      </c>
      <c r="Y36" s="165">
        <v>-6.7051311075765896E-2</v>
      </c>
      <c r="Z36" s="125">
        <v>61934</v>
      </c>
      <c r="AA36" s="126"/>
      <c r="AB36" s="125">
        <v>2021</v>
      </c>
      <c r="AC36" s="125">
        <v>33841</v>
      </c>
      <c r="AD36" s="165">
        <v>-7.411764705882351E-2</v>
      </c>
      <c r="AE36" s="125">
        <v>65699446</v>
      </c>
      <c r="AF36" s="125">
        <v>1065817630</v>
      </c>
      <c r="AG36" s="165">
        <v>-0.37314094857539848</v>
      </c>
      <c r="AH36" s="125">
        <v>2319</v>
      </c>
      <c r="AI36" s="125">
        <v>39063</v>
      </c>
      <c r="AJ36" s="165">
        <v>6.5967480093798159E-3</v>
      </c>
      <c r="AK36" s="125">
        <v>28330.938335489434</v>
      </c>
      <c r="AL36" s="165">
        <v>-0.33966402792439188</v>
      </c>
      <c r="AM36" s="125">
        <v>69830</v>
      </c>
      <c r="AN36" s="125">
        <v>0.83086343259042672</v>
      </c>
      <c r="AO36" s="125">
        <v>1462</v>
      </c>
      <c r="AP36" s="125">
        <v>23990</v>
      </c>
      <c r="AQ36" s="165">
        <v>-0.43358360485432312</v>
      </c>
      <c r="AR36" s="125">
        <v>75940946</v>
      </c>
      <c r="AS36" s="125">
        <v>1232538957</v>
      </c>
      <c r="AT36" s="165">
        <v>-0.46532278687053252</v>
      </c>
      <c r="AU36" s="125">
        <v>1625</v>
      </c>
      <c r="AV36" s="125">
        <v>26437</v>
      </c>
      <c r="AW36" s="165">
        <v>-0.42534507118791431</v>
      </c>
      <c r="AX36" s="125">
        <v>46732.889846153848</v>
      </c>
      <c r="AY36" s="165">
        <v>-6.4175880048776834E-2</v>
      </c>
      <c r="AZ36" s="125">
        <v>57959</v>
      </c>
      <c r="BA36" s="126"/>
      <c r="BB36" s="125">
        <v>72</v>
      </c>
      <c r="BC36" s="125">
        <v>1182</v>
      </c>
      <c r="BD36" s="165">
        <v>-0.70589698930082112</v>
      </c>
      <c r="BE36" s="125">
        <v>5198305</v>
      </c>
      <c r="BF36" s="125">
        <v>92310518</v>
      </c>
      <c r="BG36" s="166">
        <v>-0.74037045875998431</v>
      </c>
      <c r="BH36" s="125">
        <v>72</v>
      </c>
      <c r="BI36" s="125">
        <v>1182</v>
      </c>
      <c r="BJ36" s="165">
        <v>-0.70589698930082112</v>
      </c>
      <c r="BK36" s="125">
        <v>72198.680555555562</v>
      </c>
      <c r="BL36" s="165">
        <v>-0.13475506760592937</v>
      </c>
      <c r="BM36" s="125">
        <v>2258</v>
      </c>
      <c r="BN36" s="126"/>
      <c r="BO36" s="125">
        <v>1498</v>
      </c>
      <c r="BP36" s="125">
        <v>24504</v>
      </c>
      <c r="BQ36" s="165">
        <v>-6.391106696718496E-2</v>
      </c>
      <c r="BR36" s="125">
        <v>61760945</v>
      </c>
      <c r="BS36" s="125">
        <v>1018179795</v>
      </c>
      <c r="BT36" s="166">
        <v>-0.25913374157819469</v>
      </c>
      <c r="BU36" s="125">
        <v>1641</v>
      </c>
      <c r="BV36" s="125">
        <v>27021</v>
      </c>
      <c r="BW36" s="165">
        <v>-2.0836353094651372E-2</v>
      </c>
      <c r="BX36" s="125">
        <v>37636.163924436318</v>
      </c>
      <c r="BY36" s="165">
        <v>-0.23880541854300841</v>
      </c>
      <c r="BZ36" s="125">
        <v>67139</v>
      </c>
      <c r="CA36" s="126"/>
      <c r="CB36" s="125">
        <v>999</v>
      </c>
      <c r="CC36" s="125">
        <v>16931</v>
      </c>
      <c r="CD36" s="166">
        <v>4.2870341854019056E-2</v>
      </c>
      <c r="CE36" s="125">
        <v>75229946</v>
      </c>
      <c r="CF36" s="125">
        <v>1257920919</v>
      </c>
      <c r="CG36" s="166">
        <v>-0.22515487870182138</v>
      </c>
      <c r="CH36" s="125">
        <v>1050</v>
      </c>
      <c r="CI36" s="125">
        <v>17953</v>
      </c>
      <c r="CJ36" s="165">
        <v>9.8580345122996071E-2</v>
      </c>
      <c r="CK36" s="125">
        <v>71647.567619047622</v>
      </c>
      <c r="CL36" s="165">
        <v>-0.27337113080707742</v>
      </c>
      <c r="CM36" s="125">
        <v>43767</v>
      </c>
      <c r="CN36" s="126"/>
      <c r="CO36" s="125">
        <v>1197</v>
      </c>
      <c r="CP36" s="125">
        <v>19052</v>
      </c>
      <c r="CQ36" s="166">
        <v>-0.2187000205044084</v>
      </c>
      <c r="CR36" s="125">
        <v>47705531</v>
      </c>
      <c r="CS36" s="125">
        <v>766562834</v>
      </c>
      <c r="CT36" s="166">
        <v>-0.25875219004576722</v>
      </c>
      <c r="CU36" s="125">
        <v>1310</v>
      </c>
      <c r="CV36" s="125">
        <v>20922</v>
      </c>
      <c r="CW36" s="128">
        <v>-0.20379038703048291</v>
      </c>
      <c r="CX36" s="125">
        <v>36416.435877862597</v>
      </c>
      <c r="CY36" s="165">
        <v>-9.6718001624073402E-2</v>
      </c>
      <c r="CZ36" s="125">
        <v>41889</v>
      </c>
      <c r="DA36" s="126"/>
      <c r="DB36" s="125">
        <v>975</v>
      </c>
      <c r="DC36" s="125">
        <v>16248</v>
      </c>
      <c r="DD36" s="166">
        <v>7.4449064449064455</v>
      </c>
      <c r="DE36" s="125">
        <v>44262809</v>
      </c>
      <c r="DF36" s="125">
        <v>746528464</v>
      </c>
      <c r="DG36" s="166">
        <v>10.464760313790427</v>
      </c>
      <c r="DH36" s="125">
        <v>1122</v>
      </c>
      <c r="DI36" s="125">
        <v>18596</v>
      </c>
      <c r="DJ36" s="165">
        <v>7.7223264540337713</v>
      </c>
      <c r="DK36" s="125">
        <v>39449.918894830662</v>
      </c>
      <c r="DL36" s="165">
        <v>0.28171841770547257</v>
      </c>
      <c r="DM36" s="125">
        <v>45958</v>
      </c>
      <c r="DN36" s="126"/>
      <c r="DO36" s="125">
        <v>916</v>
      </c>
      <c r="DP36" s="125">
        <v>14402</v>
      </c>
      <c r="DQ36" s="166">
        <v>1.0842257597684517</v>
      </c>
      <c r="DR36" s="125">
        <v>33605004</v>
      </c>
      <c r="DS36" s="125">
        <v>497299774</v>
      </c>
      <c r="DT36" s="166">
        <v>0.43625685980833673</v>
      </c>
      <c r="DU36" s="125">
        <v>1187</v>
      </c>
      <c r="DV36" s="125">
        <v>18843</v>
      </c>
      <c r="DW36" s="165">
        <v>1.4503250975292588</v>
      </c>
      <c r="DX36" s="125">
        <v>28310.87110362258</v>
      </c>
      <c r="DY36" s="165">
        <v>-0.30624525461371221</v>
      </c>
      <c r="DZ36" s="125">
        <v>77112</v>
      </c>
      <c r="EA36" s="126"/>
      <c r="EB36" s="125">
        <v>20</v>
      </c>
      <c r="EC36" s="125">
        <v>366</v>
      </c>
      <c r="ED36" s="166">
        <v>-0.59780219780219779</v>
      </c>
      <c r="EE36" s="125">
        <v>1165880</v>
      </c>
      <c r="EF36" s="125">
        <v>24511698</v>
      </c>
      <c r="EG36" s="166">
        <v>-0.27955675970547056</v>
      </c>
      <c r="EH36" s="125">
        <v>24</v>
      </c>
      <c r="EI36" s="125">
        <v>408</v>
      </c>
      <c r="EJ36" s="165">
        <v>-0.60844529750479848</v>
      </c>
      <c r="EK36" s="125">
        <v>24500.641379310346</v>
      </c>
      <c r="EL36" s="165">
        <v>-0.20562179277407422</v>
      </c>
      <c r="EM36" s="125">
        <v>868</v>
      </c>
      <c r="EN36" s="126"/>
      <c r="EO36" s="125">
        <f>SUM(EO6:EO34)</f>
        <v>0</v>
      </c>
      <c r="EP36" s="125">
        <f>SUM(EP6:EP34)</f>
        <v>0</v>
      </c>
      <c r="EQ36" s="123"/>
      <c r="ER36" s="125">
        <f>SUM(ER6:ER34)</f>
        <v>0</v>
      </c>
      <c r="ES36" s="125">
        <f>SUM(ES6:ES34)</f>
        <v>0</v>
      </c>
      <c r="ET36" s="123"/>
      <c r="EU36" s="125">
        <f>SUM(EU6:EU34)</f>
        <v>0</v>
      </c>
      <c r="EV36" s="125">
        <f>SUM(EV6:EV34)</f>
        <v>0</v>
      </c>
      <c r="EW36" s="123"/>
      <c r="EX36" s="125" t="e">
        <f>+ER36/EU36</f>
        <v>#DIV/0!</v>
      </c>
      <c r="EY36" s="123"/>
      <c r="EZ36" s="125">
        <f>SUM(EZ6:EZ34)</f>
        <v>0</v>
      </c>
      <c r="FA36" s="123"/>
      <c r="FB36" s="125">
        <f>SUM(FB6:FB34)</f>
        <v>0</v>
      </c>
      <c r="FC36" s="125">
        <f>SUM(FC6:FC34)</f>
        <v>0</v>
      </c>
      <c r="FD36" s="123"/>
      <c r="FE36" s="125">
        <f>SUM(FE6:FE34)</f>
        <v>0</v>
      </c>
      <c r="FF36" s="125">
        <f>SUM(FF6:FF34)</f>
        <v>0</v>
      </c>
      <c r="FG36" s="123"/>
      <c r="FH36" s="125">
        <f>SUM(FH6:FH34)</f>
        <v>0</v>
      </c>
      <c r="FI36" s="125">
        <f>SUM(FI6:FI34)</f>
        <v>0</v>
      </c>
      <c r="FJ36" s="123"/>
      <c r="FK36" s="125" t="e">
        <f>+FE36/FH36</f>
        <v>#DIV/0!</v>
      </c>
      <c r="FL36" s="123"/>
      <c r="FM36" s="125">
        <f>SUM(FM6:FM34)</f>
        <v>0</v>
      </c>
      <c r="FN36" s="123"/>
      <c r="FQ36" s="167" t="s">
        <v>21</v>
      </c>
      <c r="FR36" s="38">
        <v>17177</v>
      </c>
      <c r="FS36" s="38">
        <v>281561</v>
      </c>
      <c r="FT36" s="131">
        <v>5.7490216109429282E-2</v>
      </c>
      <c r="FU36" s="38">
        <v>761511932</v>
      </c>
      <c r="FV36" s="38">
        <v>12448921232</v>
      </c>
      <c r="FW36" s="131">
        <v>-0.12106162809113963</v>
      </c>
      <c r="FX36" s="38">
        <v>18911</v>
      </c>
      <c r="FY36" s="38">
        <v>310294</v>
      </c>
      <c r="FZ36" s="131">
        <v>9.7344819781587821E-2</v>
      </c>
      <c r="GA36" s="39">
        <v>40268.200095182699</v>
      </c>
      <c r="GB36" s="131">
        <v>-0.18596506609879948</v>
      </c>
    </row>
    <row r="39" spans="1:184" ht="31.2" x14ac:dyDescent="0.6">
      <c r="A39" s="205">
        <v>45809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  <c r="BD39" s="205"/>
      <c r="BE39" s="205"/>
      <c r="BF39" s="205"/>
      <c r="BG39" s="205"/>
      <c r="BH39" s="205"/>
      <c r="BI39" s="205"/>
      <c r="BJ39" s="205"/>
      <c r="BK39" s="205"/>
      <c r="BL39" s="205"/>
      <c r="BM39" s="205"/>
      <c r="BN39" s="205"/>
      <c r="BO39" s="205"/>
      <c r="BP39" s="205"/>
      <c r="BQ39" s="205"/>
      <c r="BR39" s="205"/>
      <c r="BS39" s="205"/>
      <c r="BT39" s="205"/>
      <c r="BU39" s="205"/>
      <c r="BV39" s="205"/>
      <c r="BW39" s="205"/>
      <c r="BX39" s="205"/>
      <c r="BY39" s="205"/>
      <c r="BZ39" s="205"/>
      <c r="CA39" s="205"/>
      <c r="CB39" s="205"/>
      <c r="CC39" s="205"/>
      <c r="CD39" s="205"/>
      <c r="CE39" s="205"/>
      <c r="CF39" s="205"/>
      <c r="CG39" s="205"/>
      <c r="CH39" s="205"/>
      <c r="CI39" s="205"/>
      <c r="CJ39" s="205"/>
      <c r="CK39" s="205"/>
      <c r="CL39" s="205"/>
      <c r="CM39" s="205"/>
      <c r="CN39" s="205"/>
      <c r="CO39" s="205"/>
      <c r="CP39" s="205"/>
      <c r="CQ39" s="205"/>
      <c r="CR39" s="205"/>
      <c r="CS39" s="205"/>
      <c r="CT39" s="205"/>
      <c r="CU39" s="205"/>
      <c r="CV39" s="205"/>
      <c r="CW39" s="205"/>
      <c r="CX39" s="205"/>
      <c r="CY39" s="205"/>
      <c r="CZ39" s="205"/>
      <c r="DA39" s="205"/>
      <c r="DB39" s="205"/>
      <c r="DC39" s="205"/>
      <c r="DD39" s="205"/>
      <c r="DE39" s="205"/>
      <c r="DF39" s="205"/>
      <c r="DG39" s="205"/>
      <c r="DH39" s="205"/>
      <c r="DI39" s="205"/>
      <c r="DJ39" s="205"/>
      <c r="DK39" s="205"/>
      <c r="DL39" s="205"/>
      <c r="DM39" s="205"/>
      <c r="DN39" s="205"/>
      <c r="DO39" s="205"/>
      <c r="DP39" s="205"/>
      <c r="DQ39" s="205"/>
      <c r="DR39" s="205"/>
      <c r="DS39" s="205"/>
      <c r="DT39" s="205"/>
      <c r="DU39" s="205"/>
      <c r="DV39" s="205"/>
      <c r="DW39" s="205"/>
      <c r="DX39" s="205"/>
      <c r="DY39" s="205"/>
      <c r="DZ39" s="205"/>
      <c r="EA39" s="205"/>
      <c r="EB39" s="205"/>
      <c r="EC39" s="205"/>
      <c r="ED39" s="205"/>
      <c r="EE39" s="205"/>
      <c r="EF39" s="205"/>
      <c r="EG39" s="205"/>
      <c r="EH39" s="205"/>
      <c r="EI39" s="205"/>
      <c r="EJ39" s="205"/>
      <c r="EK39" s="205"/>
      <c r="EL39" s="205"/>
      <c r="EM39" s="205"/>
      <c r="EN39" s="205"/>
      <c r="EO39" s="205"/>
      <c r="EP39" s="205"/>
      <c r="EQ39" s="205"/>
      <c r="ER39" s="205"/>
      <c r="ES39" s="205"/>
      <c r="ET39" s="205"/>
      <c r="EU39" s="205"/>
      <c r="EV39" s="205"/>
      <c r="EW39" s="205"/>
      <c r="EX39" s="205"/>
      <c r="EY39" s="205"/>
      <c r="EZ39" s="205"/>
      <c r="FA39" s="205"/>
      <c r="FB39" s="205"/>
      <c r="FC39" s="205"/>
      <c r="FD39" s="205"/>
      <c r="FE39" s="205"/>
      <c r="FF39" s="205"/>
      <c r="FG39" s="205"/>
      <c r="FH39" s="205"/>
      <c r="FI39" s="205"/>
      <c r="FJ39" s="205"/>
      <c r="FK39" s="205"/>
      <c r="FL39" s="205"/>
      <c r="FM39" s="205"/>
      <c r="FN39" s="205"/>
      <c r="FQ39" s="187" t="s">
        <v>107</v>
      </c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</row>
    <row r="40" spans="1:184" ht="28.8" x14ac:dyDescent="0.55000000000000004">
      <c r="A40" s="204">
        <v>45658</v>
      </c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204"/>
      <c r="BB40" s="204"/>
      <c r="BC40" s="204"/>
      <c r="BD40" s="204"/>
      <c r="BE40" s="204"/>
      <c r="BF40" s="204"/>
      <c r="BG40" s="204"/>
      <c r="BH40" s="204"/>
      <c r="BI40" s="204"/>
      <c r="BJ40" s="204"/>
      <c r="BK40" s="204"/>
      <c r="BL40" s="204"/>
      <c r="BM40" s="204"/>
      <c r="BN40" s="204"/>
      <c r="BO40" s="204"/>
      <c r="BP40" s="204"/>
      <c r="BQ40" s="204"/>
      <c r="BR40" s="204"/>
      <c r="BS40" s="204"/>
      <c r="BT40" s="204"/>
      <c r="BU40" s="204"/>
      <c r="BV40" s="204"/>
      <c r="BW40" s="204"/>
      <c r="BX40" s="204"/>
      <c r="BY40" s="204"/>
      <c r="BZ40" s="204"/>
      <c r="CA40" s="204"/>
      <c r="CB40" s="204"/>
      <c r="CC40" s="204"/>
      <c r="CD40" s="204"/>
      <c r="CE40" s="204"/>
      <c r="CF40" s="204"/>
      <c r="CG40" s="204"/>
      <c r="CH40" s="204"/>
      <c r="CI40" s="204"/>
      <c r="CJ40" s="204"/>
      <c r="CK40" s="204"/>
      <c r="CL40" s="204"/>
      <c r="CM40" s="204"/>
      <c r="CN40" s="204"/>
      <c r="CO40" s="204"/>
      <c r="CP40" s="204"/>
      <c r="CQ40" s="204"/>
      <c r="CR40" s="204"/>
      <c r="CS40" s="204"/>
      <c r="CT40" s="204"/>
      <c r="CU40" s="204"/>
      <c r="CV40" s="204"/>
      <c r="CW40" s="204"/>
      <c r="CX40" s="204"/>
      <c r="CY40" s="204"/>
      <c r="CZ40" s="204"/>
      <c r="DA40" s="204"/>
      <c r="DB40" s="204"/>
      <c r="DC40" s="204"/>
      <c r="DD40" s="204"/>
      <c r="DE40" s="204"/>
      <c r="DF40" s="204"/>
      <c r="DG40" s="204"/>
      <c r="DH40" s="204"/>
      <c r="DI40" s="204"/>
      <c r="DJ40" s="204"/>
      <c r="DK40" s="204"/>
      <c r="DL40" s="204"/>
      <c r="DM40" s="204"/>
      <c r="DN40" s="204"/>
      <c r="DO40" s="204"/>
      <c r="DP40" s="204"/>
      <c r="DQ40" s="204"/>
      <c r="DR40" s="204"/>
      <c r="DS40" s="204"/>
      <c r="DT40" s="204"/>
      <c r="DU40" s="204"/>
      <c r="DV40" s="204"/>
      <c r="DW40" s="204"/>
      <c r="DX40" s="204"/>
      <c r="DY40" s="204"/>
      <c r="DZ40" s="204"/>
      <c r="EA40" s="204"/>
      <c r="EB40" s="204"/>
      <c r="EC40" s="204"/>
      <c r="ED40" s="204"/>
      <c r="EE40" s="204"/>
      <c r="EF40" s="204"/>
      <c r="EG40" s="204"/>
      <c r="EH40" s="204"/>
      <c r="EI40" s="204"/>
      <c r="EJ40" s="204"/>
      <c r="EK40" s="204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</row>
    <row r="41" spans="1:184" s="5" customFormat="1" ht="21" customHeight="1" x14ac:dyDescent="0.35">
      <c r="A41" s="194" t="s">
        <v>3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32"/>
      <c r="O41" s="215" t="s">
        <v>4</v>
      </c>
      <c r="P41" s="216"/>
      <c r="Q41" s="216"/>
      <c r="R41" s="216"/>
      <c r="S41" s="216"/>
      <c r="T41" s="216"/>
      <c r="U41" s="216"/>
      <c r="V41" s="216"/>
      <c r="W41" s="216"/>
      <c r="X41" s="216"/>
      <c r="Y41" s="23"/>
      <c r="Z41" s="23"/>
      <c r="AA41" s="23"/>
      <c r="AB41" s="217" t="s">
        <v>5</v>
      </c>
      <c r="AC41" s="218"/>
      <c r="AD41" s="218"/>
      <c r="AE41" s="218"/>
      <c r="AF41" s="218"/>
      <c r="AG41" s="218"/>
      <c r="AH41" s="218"/>
      <c r="AI41" s="218"/>
      <c r="AJ41" s="218"/>
      <c r="AK41" s="218"/>
      <c r="AL41" s="22"/>
      <c r="AM41" s="22"/>
      <c r="AN41" s="22"/>
      <c r="AO41" s="196" t="s">
        <v>6</v>
      </c>
      <c r="AP41" s="196"/>
      <c r="AQ41" s="196"/>
      <c r="AR41" s="196"/>
      <c r="AS41" s="196"/>
      <c r="AT41" s="196"/>
      <c r="AU41" s="196"/>
      <c r="AV41" s="196"/>
      <c r="AW41" s="196"/>
      <c r="AX41" s="196"/>
      <c r="AY41" s="25"/>
      <c r="AZ41" s="25"/>
      <c r="BA41" s="25"/>
      <c r="BB41" s="198" t="s">
        <v>8</v>
      </c>
      <c r="BC41" s="198"/>
      <c r="BD41" s="198"/>
      <c r="BE41" s="198"/>
      <c r="BF41" s="198"/>
      <c r="BG41" s="198"/>
      <c r="BH41" s="198"/>
      <c r="BI41" s="198"/>
      <c r="BJ41" s="198"/>
      <c r="BK41" s="198"/>
      <c r="BL41" s="27"/>
      <c r="BM41" s="27"/>
      <c r="BN41" s="27"/>
      <c r="BO41" s="200" t="s">
        <v>7</v>
      </c>
      <c r="BP41" s="200"/>
      <c r="BQ41" s="200"/>
      <c r="BR41" s="200"/>
      <c r="BS41" s="200"/>
      <c r="BT41" s="200"/>
      <c r="BU41" s="200"/>
      <c r="BV41" s="200"/>
      <c r="BW41" s="200"/>
      <c r="BX41" s="200"/>
      <c r="BY41" s="28"/>
      <c r="BZ41" s="28"/>
      <c r="CA41" s="28"/>
      <c r="CB41" s="193" t="s">
        <v>10</v>
      </c>
      <c r="CC41" s="193"/>
      <c r="CD41" s="193"/>
      <c r="CE41" s="193"/>
      <c r="CF41" s="193"/>
      <c r="CG41" s="193"/>
      <c r="CH41" s="193"/>
      <c r="CI41" s="193"/>
      <c r="CJ41" s="193"/>
      <c r="CK41" s="193"/>
      <c r="CL41" s="18"/>
      <c r="CM41" s="18"/>
      <c r="CN41" s="18"/>
      <c r="CO41" s="208" t="s">
        <v>9</v>
      </c>
      <c r="CP41" s="208"/>
      <c r="CQ41" s="208"/>
      <c r="CR41" s="208"/>
      <c r="CS41" s="208"/>
      <c r="CT41" s="208"/>
      <c r="CU41" s="208"/>
      <c r="CV41" s="208"/>
      <c r="CW41" s="208"/>
      <c r="CX41" s="208"/>
      <c r="CY41" s="19"/>
      <c r="CZ41" s="19"/>
      <c r="DA41" s="19"/>
      <c r="DB41" s="209" t="s">
        <v>12</v>
      </c>
      <c r="DC41" s="209"/>
      <c r="DD41" s="209"/>
      <c r="DE41" s="209"/>
      <c r="DF41" s="209"/>
      <c r="DG41" s="209"/>
      <c r="DH41" s="209"/>
      <c r="DI41" s="209"/>
      <c r="DJ41" s="209"/>
      <c r="DK41" s="209"/>
      <c r="DL41" s="20"/>
      <c r="DM41" s="20"/>
      <c r="DN41" s="20"/>
      <c r="DO41" s="201" t="s">
        <v>11</v>
      </c>
      <c r="DP41" s="201"/>
      <c r="DQ41" s="201"/>
      <c r="DR41" s="201"/>
      <c r="DS41" s="201"/>
      <c r="DT41" s="201"/>
      <c r="DU41" s="201"/>
      <c r="DV41" s="201"/>
      <c r="DW41" s="201"/>
      <c r="DX41" s="201"/>
      <c r="DY41" s="16"/>
      <c r="DZ41" s="16"/>
      <c r="EA41" s="16"/>
      <c r="EB41" s="202" t="s">
        <v>13</v>
      </c>
      <c r="EC41" s="202"/>
      <c r="ED41" s="202"/>
      <c r="EE41" s="202"/>
      <c r="EF41" s="202"/>
      <c r="EG41" s="202"/>
      <c r="EH41" s="202"/>
      <c r="EI41" s="202"/>
      <c r="EJ41" s="202"/>
      <c r="EK41" s="202"/>
      <c r="EL41" s="35"/>
      <c r="EM41" s="35"/>
      <c r="EN41" s="35"/>
      <c r="EO41" s="206" t="s">
        <v>46</v>
      </c>
      <c r="EP41" s="206"/>
      <c r="EQ41" s="206"/>
      <c r="ER41" s="206"/>
      <c r="ES41" s="206"/>
      <c r="ET41" s="206"/>
      <c r="EU41" s="206"/>
      <c r="EV41" s="206"/>
      <c r="EW41" s="206"/>
      <c r="EX41" s="206"/>
      <c r="EY41" s="206"/>
      <c r="EZ41" s="206"/>
      <c r="FA41" s="206"/>
      <c r="FB41" s="207" t="s">
        <v>47</v>
      </c>
      <c r="FC41" s="207"/>
      <c r="FD41" s="207"/>
      <c r="FE41" s="207"/>
      <c r="FF41" s="207"/>
      <c r="FG41" s="207"/>
      <c r="FH41" s="207"/>
      <c r="FI41" s="207"/>
      <c r="FJ41" s="207"/>
      <c r="FK41" s="207"/>
      <c r="FL41" s="207"/>
      <c r="FM41" s="207"/>
      <c r="FN41" s="207"/>
      <c r="FQ41" s="188"/>
      <c r="FR41" s="188"/>
      <c r="FS41" s="188"/>
      <c r="FT41" s="188"/>
      <c r="FU41" s="188"/>
      <c r="FV41" s="188"/>
      <c r="FW41" s="188"/>
      <c r="FX41" s="188"/>
      <c r="FY41" s="188"/>
      <c r="FZ41" s="188"/>
      <c r="GA41" s="188"/>
      <c r="GB41" s="188"/>
    </row>
    <row r="42" spans="1:184" s="8" customFormat="1" ht="50.25" customHeight="1" x14ac:dyDescent="0.3">
      <c r="A42" s="6" t="s">
        <v>14</v>
      </c>
      <c r="B42" s="7" t="s">
        <v>0</v>
      </c>
      <c r="C42" s="7" t="s">
        <v>20</v>
      </c>
      <c r="D42" s="6" t="s">
        <v>30</v>
      </c>
      <c r="E42" s="7" t="s">
        <v>1</v>
      </c>
      <c r="F42" s="7" t="s">
        <v>2</v>
      </c>
      <c r="G42" s="7" t="s">
        <v>30</v>
      </c>
      <c r="H42" s="7" t="s">
        <v>17</v>
      </c>
      <c r="I42" s="7" t="s">
        <v>19</v>
      </c>
      <c r="J42" s="7" t="s">
        <v>30</v>
      </c>
      <c r="K42" s="7" t="s">
        <v>15</v>
      </c>
      <c r="L42" s="7" t="s">
        <v>30</v>
      </c>
      <c r="M42" s="7" t="s">
        <v>27</v>
      </c>
      <c r="N42" s="7" t="s">
        <v>28</v>
      </c>
      <c r="O42" s="7" t="s">
        <v>0</v>
      </c>
      <c r="P42" s="7" t="s">
        <v>16</v>
      </c>
      <c r="Q42" s="7" t="s">
        <v>30</v>
      </c>
      <c r="R42" s="7" t="s">
        <v>1</v>
      </c>
      <c r="S42" s="7" t="s">
        <v>2</v>
      </c>
      <c r="T42" s="7" t="s">
        <v>30</v>
      </c>
      <c r="U42" s="7" t="s">
        <v>17</v>
      </c>
      <c r="V42" s="7" t="s">
        <v>18</v>
      </c>
      <c r="W42" s="7" t="s">
        <v>30</v>
      </c>
      <c r="X42" s="12" t="s">
        <v>15</v>
      </c>
      <c r="Y42" s="7" t="s">
        <v>30</v>
      </c>
      <c r="Z42" s="12" t="s">
        <v>33</v>
      </c>
      <c r="AA42" s="12" t="s">
        <v>28</v>
      </c>
      <c r="AB42" s="7" t="s">
        <v>0</v>
      </c>
      <c r="AC42" s="7" t="s">
        <v>20</v>
      </c>
      <c r="AD42" s="7" t="s">
        <v>30</v>
      </c>
      <c r="AE42" s="7" t="s">
        <v>1</v>
      </c>
      <c r="AF42" s="61" t="s">
        <v>2</v>
      </c>
      <c r="AG42" s="7" t="s">
        <v>30</v>
      </c>
      <c r="AH42" s="7" t="s">
        <v>17</v>
      </c>
      <c r="AI42" s="7" t="s">
        <v>18</v>
      </c>
      <c r="AJ42" s="7" t="s">
        <v>30</v>
      </c>
      <c r="AK42" s="12" t="s">
        <v>15</v>
      </c>
      <c r="AL42" s="7" t="s">
        <v>30</v>
      </c>
      <c r="AM42" s="12" t="s">
        <v>33</v>
      </c>
      <c r="AN42" s="12" t="s">
        <v>28</v>
      </c>
      <c r="AO42" s="7" t="s">
        <v>0</v>
      </c>
      <c r="AP42" s="7" t="s">
        <v>20</v>
      </c>
      <c r="AQ42" s="7" t="s">
        <v>30</v>
      </c>
      <c r="AR42" s="7" t="s">
        <v>1</v>
      </c>
      <c r="AS42" s="7" t="s">
        <v>2</v>
      </c>
      <c r="AT42" s="7" t="s">
        <v>30</v>
      </c>
      <c r="AU42" s="7" t="s">
        <v>17</v>
      </c>
      <c r="AV42" s="7" t="s">
        <v>18</v>
      </c>
      <c r="AW42" s="7" t="s">
        <v>30</v>
      </c>
      <c r="AX42" s="12" t="s">
        <v>15</v>
      </c>
      <c r="AY42" s="7" t="s">
        <v>30</v>
      </c>
      <c r="AZ42" s="12" t="s">
        <v>27</v>
      </c>
      <c r="BA42" s="12" t="s">
        <v>28</v>
      </c>
      <c r="BB42" s="7" t="s">
        <v>0</v>
      </c>
      <c r="BC42" s="7" t="s">
        <v>20</v>
      </c>
      <c r="BD42" s="7" t="s">
        <v>30</v>
      </c>
      <c r="BE42" s="7" t="s">
        <v>1</v>
      </c>
      <c r="BF42" s="7" t="s">
        <v>2</v>
      </c>
      <c r="BG42" s="7" t="s">
        <v>30</v>
      </c>
      <c r="BH42" s="7" t="s">
        <v>17</v>
      </c>
      <c r="BI42" s="7" t="s">
        <v>18</v>
      </c>
      <c r="BJ42" s="7" t="s">
        <v>30</v>
      </c>
      <c r="BK42" s="12" t="s">
        <v>15</v>
      </c>
      <c r="BL42" s="7" t="s">
        <v>30</v>
      </c>
      <c r="BM42" s="12" t="s">
        <v>27</v>
      </c>
      <c r="BN42" s="12" t="s">
        <v>28</v>
      </c>
      <c r="BO42" s="7" t="s">
        <v>0</v>
      </c>
      <c r="BP42" s="7" t="s">
        <v>20</v>
      </c>
      <c r="BQ42" s="7" t="s">
        <v>30</v>
      </c>
      <c r="BR42" s="7" t="s">
        <v>1</v>
      </c>
      <c r="BS42" s="7" t="s">
        <v>2</v>
      </c>
      <c r="BT42" s="7" t="s">
        <v>30</v>
      </c>
      <c r="BU42" s="7" t="s">
        <v>17</v>
      </c>
      <c r="BV42" s="7" t="s">
        <v>18</v>
      </c>
      <c r="BW42" s="7" t="s">
        <v>30</v>
      </c>
      <c r="BX42" s="12" t="s">
        <v>15</v>
      </c>
      <c r="BY42" s="7" t="s">
        <v>30</v>
      </c>
      <c r="BZ42" s="12" t="s">
        <v>27</v>
      </c>
      <c r="CA42" s="12" t="s">
        <v>29</v>
      </c>
      <c r="CB42" s="7" t="s">
        <v>0</v>
      </c>
      <c r="CC42" s="7" t="s">
        <v>20</v>
      </c>
      <c r="CD42" s="7" t="s">
        <v>30</v>
      </c>
      <c r="CE42" s="7" t="s">
        <v>1</v>
      </c>
      <c r="CF42" s="7" t="s">
        <v>2</v>
      </c>
      <c r="CG42" s="7" t="s">
        <v>30</v>
      </c>
      <c r="CH42" s="7" t="s">
        <v>17</v>
      </c>
      <c r="CI42" s="7" t="s">
        <v>18</v>
      </c>
      <c r="CJ42" s="7" t="s">
        <v>30</v>
      </c>
      <c r="CK42" s="12" t="s">
        <v>15</v>
      </c>
      <c r="CL42" s="7" t="s">
        <v>30</v>
      </c>
      <c r="CM42" s="12" t="s">
        <v>27</v>
      </c>
      <c r="CN42" s="12" t="s">
        <v>28</v>
      </c>
      <c r="CO42" s="7" t="s">
        <v>0</v>
      </c>
      <c r="CP42" s="7" t="s">
        <v>20</v>
      </c>
      <c r="CQ42" s="7" t="s">
        <v>30</v>
      </c>
      <c r="CR42" s="7" t="s">
        <v>1</v>
      </c>
      <c r="CS42" s="7" t="s">
        <v>2</v>
      </c>
      <c r="CT42" s="7" t="s">
        <v>30</v>
      </c>
      <c r="CU42" s="7" t="s">
        <v>17</v>
      </c>
      <c r="CV42" s="7" t="s">
        <v>18</v>
      </c>
      <c r="CW42" s="7" t="s">
        <v>30</v>
      </c>
      <c r="CX42" s="12" t="s">
        <v>15</v>
      </c>
      <c r="CY42" s="7" t="s">
        <v>30</v>
      </c>
      <c r="CZ42" s="12" t="s">
        <v>27</v>
      </c>
      <c r="DA42" s="12" t="s">
        <v>28</v>
      </c>
      <c r="DB42" s="7" t="s">
        <v>0</v>
      </c>
      <c r="DC42" s="7" t="s">
        <v>20</v>
      </c>
      <c r="DD42" s="7" t="s">
        <v>30</v>
      </c>
      <c r="DE42" s="7" t="s">
        <v>1</v>
      </c>
      <c r="DF42" s="7" t="s">
        <v>2</v>
      </c>
      <c r="DG42" s="7" t="s">
        <v>30</v>
      </c>
      <c r="DH42" s="7" t="s">
        <v>17</v>
      </c>
      <c r="DI42" s="7" t="s">
        <v>18</v>
      </c>
      <c r="DJ42" s="7" t="s">
        <v>30</v>
      </c>
      <c r="DK42" s="7" t="s">
        <v>15</v>
      </c>
      <c r="DL42" s="7" t="s">
        <v>30</v>
      </c>
      <c r="DM42" s="7" t="s">
        <v>27</v>
      </c>
      <c r="DN42" s="7" t="s">
        <v>28</v>
      </c>
      <c r="DO42" s="7" t="s">
        <v>0</v>
      </c>
      <c r="DP42" s="7" t="s">
        <v>20</v>
      </c>
      <c r="DQ42" s="7" t="s">
        <v>30</v>
      </c>
      <c r="DR42" s="12" t="s">
        <v>1</v>
      </c>
      <c r="DS42" s="7" t="s">
        <v>2</v>
      </c>
      <c r="DT42" s="7" t="s">
        <v>30</v>
      </c>
      <c r="DU42" s="7" t="s">
        <v>17</v>
      </c>
      <c r="DV42" s="7" t="s">
        <v>18</v>
      </c>
      <c r="DW42" s="7" t="s">
        <v>30</v>
      </c>
      <c r="DX42" s="12" t="s">
        <v>15</v>
      </c>
      <c r="DY42" s="7" t="s">
        <v>30</v>
      </c>
      <c r="DZ42" s="12" t="s">
        <v>27</v>
      </c>
      <c r="EA42" s="12" t="s">
        <v>28</v>
      </c>
      <c r="EB42" s="7" t="s">
        <v>0</v>
      </c>
      <c r="EC42" s="7" t="s">
        <v>20</v>
      </c>
      <c r="ED42" s="7" t="s">
        <v>30</v>
      </c>
      <c r="EE42" s="12" t="s">
        <v>1</v>
      </c>
      <c r="EF42" s="7" t="s">
        <v>2</v>
      </c>
      <c r="EG42" s="7" t="s">
        <v>30</v>
      </c>
      <c r="EH42" s="7" t="s">
        <v>17</v>
      </c>
      <c r="EI42" s="7" t="s">
        <v>18</v>
      </c>
      <c r="EJ42" s="7" t="s">
        <v>30</v>
      </c>
      <c r="EK42" s="7" t="s">
        <v>15</v>
      </c>
      <c r="EL42" s="7" t="s">
        <v>30</v>
      </c>
      <c r="EM42" s="7" t="s">
        <v>27</v>
      </c>
      <c r="EN42" s="7" t="s">
        <v>29</v>
      </c>
      <c r="EO42" s="7" t="s">
        <v>0</v>
      </c>
      <c r="EP42" s="7" t="s">
        <v>20</v>
      </c>
      <c r="EQ42" s="7" t="s">
        <v>30</v>
      </c>
      <c r="ER42" s="12" t="s">
        <v>1</v>
      </c>
      <c r="ES42" s="7" t="s">
        <v>2</v>
      </c>
      <c r="ET42" s="7" t="s">
        <v>30</v>
      </c>
      <c r="EU42" s="7" t="s">
        <v>17</v>
      </c>
      <c r="EV42" s="7" t="s">
        <v>18</v>
      </c>
      <c r="EW42" s="7" t="s">
        <v>30</v>
      </c>
      <c r="EX42" s="7" t="s">
        <v>15</v>
      </c>
      <c r="EY42" s="7" t="s">
        <v>30</v>
      </c>
      <c r="EZ42" s="7" t="s">
        <v>27</v>
      </c>
      <c r="FA42" s="7" t="s">
        <v>29</v>
      </c>
      <c r="FB42" s="7" t="s">
        <v>0</v>
      </c>
      <c r="FC42" s="7" t="s">
        <v>20</v>
      </c>
      <c r="FD42" s="7" t="s">
        <v>30</v>
      </c>
      <c r="FE42" s="12" t="s">
        <v>1</v>
      </c>
      <c r="FF42" s="7" t="s">
        <v>2</v>
      </c>
      <c r="FG42" s="7" t="s">
        <v>30</v>
      </c>
      <c r="FH42" s="7" t="s">
        <v>17</v>
      </c>
      <c r="FI42" s="7" t="s">
        <v>18</v>
      </c>
      <c r="FJ42" s="7" t="s">
        <v>30</v>
      </c>
      <c r="FK42" s="7" t="s">
        <v>15</v>
      </c>
      <c r="FL42" s="7" t="s">
        <v>30</v>
      </c>
      <c r="FM42" s="7" t="s">
        <v>27</v>
      </c>
      <c r="FN42" s="7" t="s">
        <v>29</v>
      </c>
      <c r="FQ42" s="6" t="s">
        <v>14</v>
      </c>
      <c r="FR42" s="7" t="s">
        <v>0</v>
      </c>
      <c r="FS42" s="7" t="s">
        <v>16</v>
      </c>
      <c r="FT42" s="7" t="s">
        <v>31</v>
      </c>
      <c r="FU42" s="7" t="s">
        <v>1</v>
      </c>
      <c r="FV42" s="7" t="s">
        <v>2</v>
      </c>
      <c r="FW42" s="7" t="s">
        <v>31</v>
      </c>
      <c r="FX42" s="7" t="s">
        <v>17</v>
      </c>
      <c r="FY42" s="7" t="s">
        <v>19</v>
      </c>
      <c r="FZ42" s="7" t="s">
        <v>32</v>
      </c>
      <c r="GA42" s="7" t="s">
        <v>15</v>
      </c>
      <c r="GB42" s="7" t="s">
        <v>32</v>
      </c>
    </row>
    <row r="43" spans="1:184" x14ac:dyDescent="0.3">
      <c r="A43" s="9">
        <v>45809</v>
      </c>
      <c r="B43" s="73">
        <v>136</v>
      </c>
      <c r="C43" s="4">
        <v>136</v>
      </c>
      <c r="D43" s="15">
        <f t="shared" ref="D43:D72" si="10">+C43/C6-1</f>
        <v>-8.108108108108103E-2</v>
      </c>
      <c r="E43" s="4">
        <v>5501049</v>
      </c>
      <c r="F43" s="4">
        <v>5501049</v>
      </c>
      <c r="G43" s="42">
        <f t="shared" ref="G43:G72" si="11">+F43/F6-1</f>
        <v>-0.14990629890487084</v>
      </c>
      <c r="H43" s="4">
        <v>139</v>
      </c>
      <c r="I43" s="4">
        <v>139</v>
      </c>
      <c r="J43" s="42">
        <f t="shared" ref="J43:J72" si="12">+I43/I6-1</f>
        <v>-0.10322580645161294</v>
      </c>
      <c r="K43" s="4">
        <f>+E43/H43</f>
        <v>39575.892086330932</v>
      </c>
      <c r="L43" s="15">
        <f t="shared" ref="L43:L72" si="13">+K43/K6-1</f>
        <v>-5.2053786548597158E-2</v>
      </c>
      <c r="M43" s="4">
        <v>7704</v>
      </c>
      <c r="N43" s="33">
        <f>+B43/M43</f>
        <v>1.7653167185877467E-2</v>
      </c>
      <c r="O43" s="4">
        <v>41</v>
      </c>
      <c r="P43" s="4">
        <v>41</v>
      </c>
      <c r="Q43" s="15">
        <f t="shared" ref="Q43:Q72" si="14">+P43/P6-1</f>
        <v>-2.3809523809523836E-2</v>
      </c>
      <c r="R43" s="4">
        <v>1791880</v>
      </c>
      <c r="S43" s="4">
        <v>1791880</v>
      </c>
      <c r="T43" s="15">
        <f t="shared" ref="T43:T72" si="15">+S43/S6-1</f>
        <v>7.0328420347471887E-3</v>
      </c>
      <c r="U43" s="4">
        <v>42</v>
      </c>
      <c r="V43" s="4">
        <v>42</v>
      </c>
      <c r="W43" s="15">
        <f t="shared" ref="W43:W72" si="16">+V43/V6-1</f>
        <v>-0.125</v>
      </c>
      <c r="X43" s="60">
        <f>+R43/U43</f>
        <v>42663.809523809527</v>
      </c>
      <c r="Y43" s="15">
        <f t="shared" ref="Y43:Y72" si="17">+X43/X6-1</f>
        <v>0.15089467661113964</v>
      </c>
      <c r="Z43" s="60">
        <v>1617</v>
      </c>
      <c r="AA43" s="34">
        <f>+O43/Z43</f>
        <v>2.5355596784168214E-2</v>
      </c>
      <c r="AB43" s="4">
        <v>42</v>
      </c>
      <c r="AC43" s="4">
        <v>42</v>
      </c>
      <c r="AD43" s="15">
        <f t="shared" ref="AD43:AD72" si="18">+AC43/AC6-1</f>
        <v>-0.32258064516129037</v>
      </c>
      <c r="AE43" s="4">
        <v>1421269</v>
      </c>
      <c r="AF43" s="4">
        <v>1421269</v>
      </c>
      <c r="AG43" s="15">
        <f t="shared" ref="AG43:AG72" si="19">+AF43/AF6-1</f>
        <v>-0.16109380690393593</v>
      </c>
      <c r="AH43" s="4">
        <v>44</v>
      </c>
      <c r="AI43" s="4">
        <v>44</v>
      </c>
      <c r="AJ43" s="15">
        <f t="shared" ref="AJ43:AJ72" si="20">+AI43/AI6-1</f>
        <v>-0.37142857142857144</v>
      </c>
      <c r="AK43" s="60">
        <f>+AE43/AH43</f>
        <v>32301.56818181818</v>
      </c>
      <c r="AL43" s="15">
        <f t="shared" ref="AL43:AL72" si="21">+AK43/AK6-1</f>
        <v>0.33462348901646544</v>
      </c>
      <c r="AM43" s="60">
        <v>1658</v>
      </c>
      <c r="AN43" s="34">
        <f>+AB43/AM43</f>
        <v>2.5331724969843185E-2</v>
      </c>
      <c r="AO43" s="4">
        <v>35</v>
      </c>
      <c r="AP43" s="4">
        <v>35</v>
      </c>
      <c r="AQ43" s="15">
        <f t="shared" ref="AQ43:AQ72" si="22">+AP43/AP6-1</f>
        <v>0.2068965517241379</v>
      </c>
      <c r="AR43" s="4">
        <v>1726910</v>
      </c>
      <c r="AS43" s="4">
        <v>1726910</v>
      </c>
      <c r="AT43" s="15">
        <f t="shared" ref="AT43:AT72" si="23">+AS43/AS6-1</f>
        <v>0.35840148637476688</v>
      </c>
      <c r="AU43" s="4">
        <v>35</v>
      </c>
      <c r="AV43" s="4">
        <v>35</v>
      </c>
      <c r="AW43" s="15">
        <f t="shared" ref="AW43:AW72" si="24">+AV43/AV6-1</f>
        <v>0.16666666666666674</v>
      </c>
      <c r="AX43" s="60">
        <f>+AR43/AU43</f>
        <v>49340.285714285717</v>
      </c>
      <c r="AY43" s="15">
        <f t="shared" ref="AY43:AY72" si="25">+AX43/AX6-1</f>
        <v>0.16434413117837177</v>
      </c>
      <c r="AZ43" s="60">
        <v>1850</v>
      </c>
      <c r="BA43" s="34">
        <f>+AO43/AZ43</f>
        <v>1.891891891891892E-2</v>
      </c>
      <c r="BB43" s="4">
        <v>3</v>
      </c>
      <c r="BC43" s="4">
        <v>3</v>
      </c>
      <c r="BD43" s="15" t="e">
        <f t="shared" ref="BD43:BD72" si="26">+BC43/BC6-1</f>
        <v>#DIV/0!</v>
      </c>
      <c r="BE43" s="4">
        <v>378170</v>
      </c>
      <c r="BF43" s="4">
        <v>378170</v>
      </c>
      <c r="BG43" s="15" t="e">
        <f t="shared" ref="BG43:BG72" si="27">+BF43/BF6-1</f>
        <v>#DIV/0!</v>
      </c>
      <c r="BH43" s="4">
        <v>3</v>
      </c>
      <c r="BI43" s="4">
        <v>3</v>
      </c>
      <c r="BJ43" s="15" t="e">
        <f t="shared" ref="BJ43:BJ72" si="28">+BI43/BI6-1</f>
        <v>#DIV/0!</v>
      </c>
      <c r="BK43" s="60">
        <f>+BE43/BH43</f>
        <v>126056.66666666667</v>
      </c>
      <c r="BL43" s="15" t="e">
        <f t="shared" ref="BL43:BL72" si="29">+BK43/BK6-1</f>
        <v>#DIV/0!</v>
      </c>
      <c r="BM43" s="60">
        <v>353</v>
      </c>
      <c r="BN43" s="33">
        <f>+BB43/BM43</f>
        <v>8.4985835694051E-3</v>
      </c>
      <c r="BO43" s="4">
        <v>45</v>
      </c>
      <c r="BP43" s="4">
        <v>45</v>
      </c>
      <c r="BQ43" s="15">
        <f t="shared" ref="BQ43:BQ72" si="30">+BP43/BP6-1</f>
        <v>0.5</v>
      </c>
      <c r="BR43" s="4">
        <v>1912801</v>
      </c>
      <c r="BS43" s="4">
        <v>1912801</v>
      </c>
      <c r="BT43" s="15">
        <f t="shared" ref="BT43:BT72" si="31">+BS43/BS6-1</f>
        <v>0.87846270181089681</v>
      </c>
      <c r="BU43" s="4">
        <v>47</v>
      </c>
      <c r="BV43" s="4">
        <v>47</v>
      </c>
      <c r="BW43" s="15">
        <f t="shared" ref="BW43:BW72" si="32">+BV43/BV6-1</f>
        <v>0.46875</v>
      </c>
      <c r="BX43" s="60">
        <f>+BR43/BU43</f>
        <v>40697.893617021276</v>
      </c>
      <c r="BY43" s="15">
        <f t="shared" ref="BY43:BY72" si="33">+BX43/BX6-1</f>
        <v>0.27895332889252544</v>
      </c>
      <c r="BZ43" s="60">
        <v>1782</v>
      </c>
      <c r="CA43" s="34">
        <f>+BO43/BZ43</f>
        <v>2.5252525252525252E-2</v>
      </c>
      <c r="CB43" s="4">
        <v>25</v>
      </c>
      <c r="CC43" s="4">
        <v>25</v>
      </c>
      <c r="CD43" s="15">
        <f t="shared" ref="CD43:CD72" si="34">+CC43/CC6-1</f>
        <v>0.31578947368421062</v>
      </c>
      <c r="CE43" s="4">
        <v>1558334</v>
      </c>
      <c r="CF43" s="4">
        <v>1558334</v>
      </c>
      <c r="CG43" s="15">
        <f t="shared" ref="CG43:CG72" si="35">+CF43/CF6-1</f>
        <v>0.49284011832868391</v>
      </c>
      <c r="CH43" s="4">
        <v>25</v>
      </c>
      <c r="CI43" s="4">
        <v>25</v>
      </c>
      <c r="CJ43" s="15">
        <f t="shared" ref="CJ43:CJ72" si="36">+CI43/CI6-1</f>
        <v>0.31578947368421062</v>
      </c>
      <c r="CK43" s="60">
        <f>+CE43/CH43</f>
        <v>62333.36</v>
      </c>
      <c r="CL43" s="15">
        <f t="shared" ref="CL43:CL72" si="37">+CK43/CK6-1</f>
        <v>0.1345584899297998</v>
      </c>
      <c r="CM43" s="60">
        <v>1123</v>
      </c>
      <c r="CN43" s="34">
        <f>+CB43/CM43</f>
        <v>2.2261798753339269E-2</v>
      </c>
      <c r="CO43" s="4">
        <v>28</v>
      </c>
      <c r="CP43" s="4">
        <v>28</v>
      </c>
      <c r="CQ43" s="15">
        <f t="shared" ref="CQ43:CQ72" si="38">+CP43/CP6-1</f>
        <v>-0.15151515151515149</v>
      </c>
      <c r="CR43" s="4">
        <v>1524201</v>
      </c>
      <c r="CS43" s="4">
        <v>1524201</v>
      </c>
      <c r="CT43" s="15">
        <f t="shared" ref="CT43:CT72" si="39">+CS43/CS6-1</f>
        <v>0.20309685546902756</v>
      </c>
      <c r="CU43" s="4">
        <v>31</v>
      </c>
      <c r="CV43" s="4">
        <v>31</v>
      </c>
      <c r="CW43" s="15">
        <f t="shared" ref="CW43:CW72" si="40">+CV43/CV6-1</f>
        <v>-0.22499999999999998</v>
      </c>
      <c r="CX43" s="60">
        <f>+CR43/CU43</f>
        <v>49167.774193548386</v>
      </c>
      <c r="CY43" s="15">
        <f t="shared" ref="CY43:CY72" si="41">+CX43/CX6-1</f>
        <v>0.55238303931487409</v>
      </c>
      <c r="CZ43" s="60">
        <v>1285</v>
      </c>
      <c r="DA43" s="34">
        <f>+CO43/CZ43</f>
        <v>2.1789883268482489E-2</v>
      </c>
      <c r="DB43" s="4">
        <v>13</v>
      </c>
      <c r="DC43" s="4">
        <v>13</v>
      </c>
      <c r="DD43" s="15">
        <f t="shared" ref="DD43:DD72" si="42">+DC43/DC6-1</f>
        <v>-0.40909090909090906</v>
      </c>
      <c r="DE43" s="4">
        <v>1105420</v>
      </c>
      <c r="DF43" s="4">
        <v>1105420</v>
      </c>
      <c r="DG43" s="15">
        <f t="shared" ref="DG43:DG72" si="43">+DF43/DF6-1</f>
        <v>0.61957282964464988</v>
      </c>
      <c r="DH43" s="4">
        <v>15</v>
      </c>
      <c r="DI43" s="4">
        <v>15</v>
      </c>
      <c r="DJ43" s="15">
        <f t="shared" ref="DJ43:DJ72" si="44">+DI43/DI6-1</f>
        <v>-0.375</v>
      </c>
      <c r="DK43" s="60">
        <f t="shared" ref="DK43:DK70" si="45">+DE43/DH43</f>
        <v>73694.666666666672</v>
      </c>
      <c r="DL43" s="15">
        <f t="shared" ref="DL43:DL72" si="46">+DK43/DK6-1</f>
        <v>1.5913165274314398</v>
      </c>
      <c r="DM43" s="60">
        <v>1150</v>
      </c>
      <c r="DN43" s="34">
        <f>+DB43/DM43</f>
        <v>1.1304347826086957E-2</v>
      </c>
      <c r="DO43" s="4">
        <v>2</v>
      </c>
      <c r="DP43" s="4">
        <v>2</v>
      </c>
      <c r="DQ43" s="15">
        <f t="shared" ref="DQ43:DQ72" si="47">+DP43/DP6-1</f>
        <v>-0.8</v>
      </c>
      <c r="DR43" s="4">
        <v>20013</v>
      </c>
      <c r="DS43" s="4">
        <v>20013</v>
      </c>
      <c r="DT43" s="15">
        <f t="shared" ref="DT43:DT72" si="48">+DS43/DS6-1</f>
        <v>-0.90152197339868023</v>
      </c>
      <c r="DU43" s="4">
        <v>3</v>
      </c>
      <c r="DV43" s="4">
        <v>3</v>
      </c>
      <c r="DW43" s="15">
        <f t="shared" ref="DW43:DW72" si="49">+DV43/DV6-1</f>
        <v>-0.75</v>
      </c>
      <c r="DX43" s="60">
        <f>+DR43/DU43</f>
        <v>6671</v>
      </c>
      <c r="DY43" s="15">
        <f t="shared" ref="DY43:DY72" si="50">+DX43/DX6-1</f>
        <v>-0.60608789359472115</v>
      </c>
      <c r="DZ43" s="60">
        <v>225</v>
      </c>
      <c r="EA43" s="34">
        <f>+DO43/DZ43</f>
        <v>8.8888888888888889E-3</v>
      </c>
      <c r="EB43" s="4">
        <v>0</v>
      </c>
      <c r="EC43" s="4">
        <v>0</v>
      </c>
      <c r="ED43" s="134" t="e">
        <f t="shared" ref="ED43:ED72" si="51">+EC43/EC6-1</f>
        <v>#DIV/0!</v>
      </c>
      <c r="EE43" s="4">
        <v>0</v>
      </c>
      <c r="EF43" s="4">
        <v>0</v>
      </c>
      <c r="EG43" s="15" t="e">
        <f t="shared" ref="EG43:EG72" si="52">+EF43/EF6-1</f>
        <v>#DIV/0!</v>
      </c>
      <c r="EH43" s="4">
        <v>0</v>
      </c>
      <c r="EI43" s="4">
        <v>0</v>
      </c>
      <c r="EJ43" s="15" t="e">
        <f t="shared" ref="EJ43:EJ72" si="53">+EI43/EI6-1</f>
        <v>#DIV/0!</v>
      </c>
      <c r="EK43" s="60" t="e">
        <f>+EE43/EH43</f>
        <v>#DIV/0!</v>
      </c>
      <c r="EL43" s="15" t="e">
        <f t="shared" ref="EL43:EL72" si="54">+EK43/EK6-1</f>
        <v>#DIV/0!</v>
      </c>
      <c r="EM43" s="60">
        <v>0</v>
      </c>
      <c r="EN43" s="34" t="e">
        <f>+EB43/EM43</f>
        <v>#DIV/0!</v>
      </c>
      <c r="EO43" s="4">
        <v>2</v>
      </c>
      <c r="EP43" s="4">
        <v>2</v>
      </c>
      <c r="EQ43" s="15" t="e">
        <f t="shared" ref="EQ43:EQ72" si="55">+EP43/EP6-1</f>
        <v>#DIV/0!</v>
      </c>
      <c r="ER43" s="4">
        <v>246582</v>
      </c>
      <c r="ES43" s="4">
        <v>246582</v>
      </c>
      <c r="ET43" s="15" t="e">
        <f t="shared" ref="ET43:ET72" si="56">+ES43/ES6-1</f>
        <v>#DIV/0!</v>
      </c>
      <c r="EU43" s="4">
        <v>2</v>
      </c>
      <c r="EV43" s="4">
        <v>2</v>
      </c>
      <c r="EW43" s="15" t="e">
        <f t="shared" ref="EW43:EW72" si="57">+EV43/EV6-1</f>
        <v>#DIV/0!</v>
      </c>
      <c r="EX43" s="60">
        <f>+ER43/EU43</f>
        <v>123291</v>
      </c>
      <c r="EY43" s="15" t="e">
        <f t="shared" ref="EY43:EY72" si="58">+EX43/EX6-1</f>
        <v>#DIV/0!</v>
      </c>
      <c r="EZ43" s="60">
        <v>654</v>
      </c>
      <c r="FA43" s="34">
        <f>+EO43/EZ43</f>
        <v>3.0581039755351682E-3</v>
      </c>
      <c r="FB43" s="4">
        <v>1</v>
      </c>
      <c r="FC43" s="4">
        <v>1</v>
      </c>
      <c r="FD43" s="15" t="e">
        <f t="shared" ref="FD43:FD72" si="59">+FC43/FC6-1</f>
        <v>#DIV/0!</v>
      </c>
      <c r="FE43" s="4">
        <v>55990</v>
      </c>
      <c r="FF43" s="4">
        <v>55990</v>
      </c>
      <c r="FG43" s="15" t="e">
        <f t="shared" ref="FG43:FG72" si="60">+FF43/FF6-1</f>
        <v>#DIV/0!</v>
      </c>
      <c r="FH43" s="4">
        <v>1</v>
      </c>
      <c r="FI43" s="4">
        <v>1</v>
      </c>
      <c r="FJ43" s="15" t="e">
        <f t="shared" ref="FJ43:FJ72" si="61">+FI43/FI6-1</f>
        <v>#DIV/0!</v>
      </c>
      <c r="FK43" s="60">
        <f>+FE43/FH43</f>
        <v>55990</v>
      </c>
      <c r="FL43" s="15" t="e">
        <f t="shared" ref="FL43:FL72" si="62">+FK43/FK6-1</f>
        <v>#DIV/0!</v>
      </c>
      <c r="FM43" s="60">
        <v>84</v>
      </c>
      <c r="FN43" s="34">
        <f>+FB43/FM43</f>
        <v>1.1904761904761904E-2</v>
      </c>
      <c r="FQ43" s="9">
        <v>45809</v>
      </c>
      <c r="FR43" s="4">
        <f>+B43+O43+AB43+AO43+BB43+BO43+CB43+CO43+DB43+DO43+EB43+EO43+FB43</f>
        <v>373</v>
      </c>
      <c r="FS43" s="4">
        <f>+C43+P43+AC43+AP43+BC43+BP43+CC43+CP43+DC43+DP43+EC43+EP43+FC43</f>
        <v>373</v>
      </c>
      <c r="FT43" s="15">
        <f t="shared" ref="FT43:FT72" si="63">+FS43/FS6-1</f>
        <v>-5.5696202531645533E-2</v>
      </c>
      <c r="FU43" s="4">
        <f>+E43+R43+AE43+AR43+BE43+BR43+CE43+CR43+DE43+DR43+EE43+ER43+FE43</f>
        <v>17242619</v>
      </c>
      <c r="FV43" s="4">
        <f>+F43+S43+AF43+AS43+BF43+BS43+CF43+CS43+DF43+DS43+EF43+ES43+FF43</f>
        <v>17242619</v>
      </c>
      <c r="FW43" s="15">
        <f t="shared" ref="FW43:FW72" si="64">+FV43/FV6-1</f>
        <v>0.11741864950268166</v>
      </c>
      <c r="FX43" s="4">
        <f>+H43+U43+AH43+AU43+BH43+BU43+CH43+CU43+DH43+DU43+EH43+EU43+FH43</f>
        <v>387</v>
      </c>
      <c r="FY43" s="4">
        <f>+I43+V43+AI43+AV43+BI43+BV43+CI43+CV43+DI43+DV43+EI43+EV43+FI43</f>
        <v>387</v>
      </c>
      <c r="FZ43" s="15">
        <f t="shared" ref="FZ43:FZ72" si="65">+FY43/FY6-1</f>
        <v>-9.9999999999999978E-2</v>
      </c>
      <c r="GA43" s="4">
        <f>+FU43/FX43</f>
        <v>44554.571059431524</v>
      </c>
      <c r="GB43" s="15">
        <f t="shared" ref="GB43:GB72" si="66">+GA43/GA6-1</f>
        <v>0.24157627722520192</v>
      </c>
    </row>
    <row r="44" spans="1:184" s="138" customFormat="1" x14ac:dyDescent="0.3">
      <c r="A44" s="9">
        <v>45810</v>
      </c>
      <c r="B44" s="139">
        <v>353</v>
      </c>
      <c r="C44" s="133">
        <f>+C43+B44</f>
        <v>489</v>
      </c>
      <c r="D44" s="134">
        <f t="shared" si="10"/>
        <v>0.69204152249134943</v>
      </c>
      <c r="E44" s="133">
        <v>17527542</v>
      </c>
      <c r="F44" s="133">
        <f>+F43+E44</f>
        <v>23028591</v>
      </c>
      <c r="G44" s="140">
        <f t="shared" si="11"/>
        <v>0.87223358124263273</v>
      </c>
      <c r="H44" s="133">
        <v>372</v>
      </c>
      <c r="I44" s="133">
        <f>+I43+H44</f>
        <v>511</v>
      </c>
      <c r="J44" s="140">
        <f t="shared" si="12"/>
        <v>0.66993464052287588</v>
      </c>
      <c r="K44" s="133">
        <f t="shared" ref="K44:K70" si="67">+E44/H44</f>
        <v>47117.048387096773</v>
      </c>
      <c r="L44" s="134">
        <f t="shared" si="13"/>
        <v>0.22057479034001859</v>
      </c>
      <c r="M44" s="133">
        <v>12177</v>
      </c>
      <c r="N44" s="136">
        <f t="shared" ref="N44:N70" si="68">+B44/M44</f>
        <v>2.8989077769565573E-2</v>
      </c>
      <c r="O44" s="133">
        <v>94</v>
      </c>
      <c r="P44" s="133">
        <f t="shared" ref="P44:P70" si="69">+P43+O44</f>
        <v>135</v>
      </c>
      <c r="Q44" s="134">
        <f t="shared" si="14"/>
        <v>0.73076923076923084</v>
      </c>
      <c r="R44" s="133">
        <v>4362967</v>
      </c>
      <c r="S44" s="133">
        <f>+S43+R44</f>
        <v>6154847</v>
      </c>
      <c r="T44" s="134">
        <f t="shared" si="15"/>
        <v>1.1031405059212309</v>
      </c>
      <c r="U44" s="133">
        <v>98</v>
      </c>
      <c r="V44" s="133">
        <f>+V43+U44</f>
        <v>140</v>
      </c>
      <c r="W44" s="134">
        <f t="shared" si="16"/>
        <v>0.64705882352941169</v>
      </c>
      <c r="X44" s="135">
        <f t="shared" ref="X44:X70" si="70">+R44/U44</f>
        <v>44520.071428571428</v>
      </c>
      <c r="Y44" s="134">
        <f t="shared" si="17"/>
        <v>0.43595982245986553</v>
      </c>
      <c r="Z44" s="135">
        <v>2605</v>
      </c>
      <c r="AA44" s="137">
        <f t="shared" ref="AA44:AA70" si="71">+O44/Z44</f>
        <v>3.6084452975047983E-2</v>
      </c>
      <c r="AB44" s="133">
        <v>78</v>
      </c>
      <c r="AC44" s="133">
        <f>+AC43+AB44</f>
        <v>120</v>
      </c>
      <c r="AD44" s="134">
        <f t="shared" si="18"/>
        <v>4.3478260869565188E-2</v>
      </c>
      <c r="AE44" s="133">
        <v>2742780</v>
      </c>
      <c r="AF44" s="135">
        <f>+AF43+AE44</f>
        <v>4164049</v>
      </c>
      <c r="AG44" s="134">
        <f t="shared" si="19"/>
        <v>7.9015723281848249E-2</v>
      </c>
      <c r="AH44" s="133">
        <v>83</v>
      </c>
      <c r="AI44" s="133">
        <f>+AI43+AH44</f>
        <v>127</v>
      </c>
      <c r="AJ44" s="134">
        <f t="shared" si="20"/>
        <v>-3.0534351145038219E-2</v>
      </c>
      <c r="AK44" s="135">
        <f t="shared" ref="AK44:AK70" si="72">+AE44/AH44</f>
        <v>33045.542168674699</v>
      </c>
      <c r="AL44" s="134">
        <f t="shared" si="21"/>
        <v>-6.8892422467680681E-2</v>
      </c>
      <c r="AM44" s="135">
        <v>2440</v>
      </c>
      <c r="AN44" s="137">
        <f t="shared" ref="AN44:AN70" si="73">+AB44/AM44</f>
        <v>3.1967213114754096E-2</v>
      </c>
      <c r="AO44" s="133">
        <v>105</v>
      </c>
      <c r="AP44" s="133">
        <f>+AP43+AO44</f>
        <v>140</v>
      </c>
      <c r="AQ44" s="134">
        <f t="shared" si="22"/>
        <v>1.1875</v>
      </c>
      <c r="AR44" s="133">
        <v>6237337</v>
      </c>
      <c r="AS44" s="133">
        <f>+AS43+AR44</f>
        <v>7964247</v>
      </c>
      <c r="AT44" s="134">
        <f t="shared" si="23"/>
        <v>2.0767878928828885</v>
      </c>
      <c r="AU44" s="133">
        <v>115</v>
      </c>
      <c r="AV44" s="133">
        <f>+AV43+AU44</f>
        <v>150</v>
      </c>
      <c r="AW44" s="134">
        <f t="shared" si="24"/>
        <v>1.2058823529411766</v>
      </c>
      <c r="AX44" s="135">
        <f t="shared" ref="AX44:AX70" si="74">+AR44/AU44</f>
        <v>54237.713043478259</v>
      </c>
      <c r="AY44" s="134">
        <f t="shared" si="25"/>
        <v>0.56469234334323604</v>
      </c>
      <c r="AZ44" s="135">
        <v>2977</v>
      </c>
      <c r="BA44" s="137">
        <f t="shared" ref="BA44:BA70" si="75">+AO44/AZ44</f>
        <v>3.5270406449445749E-2</v>
      </c>
      <c r="BB44" s="133">
        <v>15</v>
      </c>
      <c r="BC44" s="133">
        <f>+BC43+BB44</f>
        <v>18</v>
      </c>
      <c r="BD44" s="134" t="e">
        <f t="shared" si="26"/>
        <v>#DIV/0!</v>
      </c>
      <c r="BE44" s="133">
        <v>1013850</v>
      </c>
      <c r="BF44" s="133">
        <v>1013850</v>
      </c>
      <c r="BG44" s="134" t="e">
        <f t="shared" si="27"/>
        <v>#DIV/0!</v>
      </c>
      <c r="BH44" s="133">
        <v>15</v>
      </c>
      <c r="BI44" s="133">
        <f>+BI43+BH44</f>
        <v>18</v>
      </c>
      <c r="BJ44" s="134" t="e">
        <f t="shared" si="28"/>
        <v>#DIV/0!</v>
      </c>
      <c r="BK44" s="135">
        <f t="shared" ref="BK44:BK70" si="76">+BE44/BH44</f>
        <v>67590</v>
      </c>
      <c r="BL44" s="134" t="e">
        <f t="shared" si="29"/>
        <v>#DIV/0!</v>
      </c>
      <c r="BM44" s="135">
        <v>506</v>
      </c>
      <c r="BN44" s="136">
        <f t="shared" ref="BN44:BN70" si="77">+BB44/BM44</f>
        <v>2.9644268774703556E-2</v>
      </c>
      <c r="BO44" s="133">
        <v>98</v>
      </c>
      <c r="BP44" s="133">
        <f>+BP43+BO44</f>
        <v>143</v>
      </c>
      <c r="BQ44" s="134">
        <f t="shared" si="30"/>
        <v>1.1343283582089554</v>
      </c>
      <c r="BR44" s="133">
        <v>4260743</v>
      </c>
      <c r="BS44" s="133">
        <f>+BS43+BR44</f>
        <v>6173544</v>
      </c>
      <c r="BT44" s="134">
        <f t="shared" si="31"/>
        <v>1.713348736775623</v>
      </c>
      <c r="BU44" s="133">
        <v>106</v>
      </c>
      <c r="BV44" s="133">
        <f>+BV43+BU44</f>
        <v>153</v>
      </c>
      <c r="BW44" s="134">
        <f t="shared" si="32"/>
        <v>1.04</v>
      </c>
      <c r="BX44" s="135">
        <f t="shared" ref="BX44:BX70" si="78">+BR44/BU44</f>
        <v>40195.688679245286</v>
      </c>
      <c r="BY44" s="134">
        <f t="shared" si="33"/>
        <v>0.37506542580409485</v>
      </c>
      <c r="BZ44" s="135">
        <v>2948</v>
      </c>
      <c r="CA44" s="137">
        <f t="shared" ref="CA44:CA70" si="79">+BO44/BZ44</f>
        <v>3.3242876526458617E-2</v>
      </c>
      <c r="CB44" s="133">
        <v>59</v>
      </c>
      <c r="CC44" s="133">
        <f>+CC43+CB44</f>
        <v>84</v>
      </c>
      <c r="CD44" s="134">
        <f t="shared" si="34"/>
        <v>0.95348837209302317</v>
      </c>
      <c r="CE44" s="133">
        <v>3440567</v>
      </c>
      <c r="CF44" s="133">
        <f>+CF43+CE44</f>
        <v>4998901</v>
      </c>
      <c r="CG44" s="134">
        <f t="shared" si="35"/>
        <v>1.1003829839978656</v>
      </c>
      <c r="CH44" s="133">
        <v>61</v>
      </c>
      <c r="CI44" s="133">
        <f>+CI43+CH44</f>
        <v>86</v>
      </c>
      <c r="CJ44" s="134">
        <f t="shared" si="36"/>
        <v>1</v>
      </c>
      <c r="CK44" s="135">
        <f t="shared" ref="CK44:CK70" si="80">+CE44/CH44</f>
        <v>56402.737704918036</v>
      </c>
      <c r="CL44" s="134">
        <f t="shared" si="37"/>
        <v>1.3129558370025052E-2</v>
      </c>
      <c r="CM44" s="135">
        <v>2050</v>
      </c>
      <c r="CN44" s="137">
        <f t="shared" ref="CN44:CN70" si="81">+CB44/CM44</f>
        <v>2.878048780487805E-2</v>
      </c>
      <c r="CO44" s="133">
        <v>53</v>
      </c>
      <c r="CP44" s="133">
        <f>+CP43+CO44</f>
        <v>81</v>
      </c>
      <c r="CQ44" s="134">
        <f t="shared" si="38"/>
        <v>0.35000000000000009</v>
      </c>
      <c r="CR44" s="133">
        <v>2406042</v>
      </c>
      <c r="CS44" s="133">
        <f>+CS43+CR44</f>
        <v>3930243</v>
      </c>
      <c r="CT44" s="134">
        <f t="shared" si="39"/>
        <v>0.79586893434791373</v>
      </c>
      <c r="CU44" s="133">
        <v>54</v>
      </c>
      <c r="CV44" s="133">
        <f>+CV43+CU44</f>
        <v>85</v>
      </c>
      <c r="CW44" s="134">
        <f t="shared" si="40"/>
        <v>0.26865671641791056</v>
      </c>
      <c r="CX44" s="135">
        <f t="shared" ref="CX44:CX70" si="82">+CR44/CU44</f>
        <v>44556.333333333336</v>
      </c>
      <c r="CY44" s="134">
        <f t="shared" si="41"/>
        <v>0.30537124305414665</v>
      </c>
      <c r="CZ44" s="135">
        <v>1762</v>
      </c>
      <c r="DA44" s="137">
        <f t="shared" ref="DA44:DA70" si="83">+CO44/CZ44</f>
        <v>3.0079455164585697E-2</v>
      </c>
      <c r="DB44" s="133">
        <v>45</v>
      </c>
      <c r="DC44" s="133">
        <f>+DC43+DB44</f>
        <v>58</v>
      </c>
      <c r="DD44" s="134">
        <f t="shared" si="42"/>
        <v>5.4545454545454453E-2</v>
      </c>
      <c r="DE44" s="133">
        <v>2068691</v>
      </c>
      <c r="DF44" s="133">
        <f>+DF43+DE44</f>
        <v>3174111</v>
      </c>
      <c r="DG44" s="134">
        <f t="shared" si="43"/>
        <v>0.91439157166413554</v>
      </c>
      <c r="DH44" s="133">
        <v>46</v>
      </c>
      <c r="DI44" s="133">
        <f>+DI43+DH44</f>
        <v>61</v>
      </c>
      <c r="DJ44" s="134">
        <f t="shared" si="44"/>
        <v>1.6666666666666607E-2</v>
      </c>
      <c r="DK44" s="135">
        <f t="shared" si="45"/>
        <v>44971.543478260872</v>
      </c>
      <c r="DL44" s="134">
        <f t="shared" si="46"/>
        <v>0.65965707955135411</v>
      </c>
      <c r="DM44" s="135">
        <v>1826</v>
      </c>
      <c r="DN44" s="137">
        <f t="shared" ref="DN44:DN70" si="84">+DB44/DM44</f>
        <v>2.4644030668127054E-2</v>
      </c>
      <c r="DO44" s="133">
        <v>2</v>
      </c>
      <c r="DP44" s="133">
        <f>+DP43+DO44</f>
        <v>4</v>
      </c>
      <c r="DQ44" s="134">
        <f t="shared" si="47"/>
        <v>-0.76470588235294112</v>
      </c>
      <c r="DR44" s="133">
        <v>30665</v>
      </c>
      <c r="DS44" s="133">
        <f>+DS43+DR44</f>
        <v>50678</v>
      </c>
      <c r="DT44" s="134">
        <f t="shared" si="48"/>
        <v>-0.86520661332879389</v>
      </c>
      <c r="DU44" s="133">
        <v>3</v>
      </c>
      <c r="DV44" s="133">
        <f>+DV43+DU44</f>
        <v>6</v>
      </c>
      <c r="DW44" s="134">
        <f t="shared" si="49"/>
        <v>-0.7142857142857143</v>
      </c>
      <c r="DX44" s="135">
        <f t="shared" ref="DX44:DX70" si="85">+DR44/DU44</f>
        <v>10221.666666666666</v>
      </c>
      <c r="DY44" s="134">
        <f t="shared" si="50"/>
        <v>-0.46745202466062696</v>
      </c>
      <c r="DZ44" s="135">
        <v>321</v>
      </c>
      <c r="EA44" s="137">
        <f t="shared" ref="EA44:EA70" si="86">+DO44/DZ44</f>
        <v>6.2305295950155761E-3</v>
      </c>
      <c r="EB44" s="133">
        <v>0</v>
      </c>
      <c r="EC44" s="133">
        <f>+EC43+EB44</f>
        <v>0</v>
      </c>
      <c r="ED44" s="134" t="e">
        <f t="shared" si="51"/>
        <v>#DIV/0!</v>
      </c>
      <c r="EE44" s="133">
        <v>0</v>
      </c>
      <c r="EF44" s="133">
        <f>+EF43+EE44</f>
        <v>0</v>
      </c>
      <c r="EG44" s="134" t="e">
        <f t="shared" si="52"/>
        <v>#DIV/0!</v>
      </c>
      <c r="EH44" s="133">
        <v>0</v>
      </c>
      <c r="EI44" s="133">
        <f>+EI43+EH44</f>
        <v>0</v>
      </c>
      <c r="EJ44" s="134" t="e">
        <f t="shared" si="53"/>
        <v>#DIV/0!</v>
      </c>
      <c r="EK44" s="135" t="e">
        <f t="shared" ref="EK44:EK56" si="87">+EE44/EH44</f>
        <v>#DIV/0!</v>
      </c>
      <c r="EL44" s="134" t="e">
        <f t="shared" si="54"/>
        <v>#DIV/0!</v>
      </c>
      <c r="EM44" s="135">
        <v>0</v>
      </c>
      <c r="EN44" s="137" t="e">
        <f t="shared" ref="EN44:EN70" si="88">+EB44/EM44</f>
        <v>#DIV/0!</v>
      </c>
      <c r="EO44" s="133">
        <v>14</v>
      </c>
      <c r="EP44" s="133">
        <f>+EP43+EO44</f>
        <v>16</v>
      </c>
      <c r="EQ44" s="134" t="e">
        <f t="shared" si="55"/>
        <v>#DIV/0!</v>
      </c>
      <c r="ER44" s="133">
        <v>3211345</v>
      </c>
      <c r="ES44" s="133">
        <f>+ES43+ER44</f>
        <v>3457927</v>
      </c>
      <c r="ET44" s="134" t="e">
        <f t="shared" si="56"/>
        <v>#DIV/0!</v>
      </c>
      <c r="EU44" s="133">
        <v>17</v>
      </c>
      <c r="EV44" s="133">
        <f>+EV43+EU44</f>
        <v>19</v>
      </c>
      <c r="EW44" s="134" t="e">
        <f t="shared" si="57"/>
        <v>#DIV/0!</v>
      </c>
      <c r="EX44" s="135">
        <f t="shared" ref="EX44:EX70" si="89">+ER44/EU44</f>
        <v>188902.64705882352</v>
      </c>
      <c r="EY44" s="134" t="e">
        <f t="shared" si="58"/>
        <v>#DIV/0!</v>
      </c>
      <c r="EZ44" s="135">
        <v>1624</v>
      </c>
      <c r="FA44" s="137">
        <f t="shared" ref="FA44:FA70" si="90">+EO44/EZ44</f>
        <v>8.6206896551724137E-3</v>
      </c>
      <c r="FB44" s="133">
        <v>2</v>
      </c>
      <c r="FC44" s="133">
        <f>+FC43+FB44</f>
        <v>3</v>
      </c>
      <c r="FD44" s="134" t="e">
        <f t="shared" si="59"/>
        <v>#DIV/0!</v>
      </c>
      <c r="FE44" s="133">
        <v>82980</v>
      </c>
      <c r="FF44" s="133">
        <f>+FF43+FE44</f>
        <v>138970</v>
      </c>
      <c r="FG44" s="134" t="e">
        <f t="shared" si="60"/>
        <v>#DIV/0!</v>
      </c>
      <c r="FH44" s="133">
        <v>2</v>
      </c>
      <c r="FI44" s="133">
        <f>+FI43+FH44</f>
        <v>3</v>
      </c>
      <c r="FJ44" s="134" t="e">
        <f t="shared" si="61"/>
        <v>#DIV/0!</v>
      </c>
      <c r="FK44" s="135">
        <f t="shared" ref="FK44:FK70" si="91">+FE44/FH44</f>
        <v>41490</v>
      </c>
      <c r="FL44" s="134" t="e">
        <f t="shared" si="62"/>
        <v>#DIV/0!</v>
      </c>
      <c r="FM44" s="135">
        <v>106</v>
      </c>
      <c r="FN44" s="137">
        <f t="shared" ref="FN44:FN70" si="92">+FB44/FM44</f>
        <v>1.8867924528301886E-2</v>
      </c>
      <c r="FQ44" s="9">
        <v>45810</v>
      </c>
      <c r="FR44" s="133">
        <f t="shared" ref="FR44:FR70" si="93">+B44+O44+AB44+AO44+BB44+BO44+CB44+CO44+DB44+DO44+EB44+EO44+FB44</f>
        <v>918</v>
      </c>
      <c r="FS44" s="133">
        <f>+FR44+FS43</f>
        <v>1291</v>
      </c>
      <c r="FT44" s="134">
        <f t="shared" si="63"/>
        <v>0.63832487309644681</v>
      </c>
      <c r="FU44" s="133">
        <f t="shared" ref="FU44:FU70" si="94">+E44+R44+AE44+AR44+BE44+BR44+CE44+CR44+DE44+DR44+EE44+ER44+FE44</f>
        <v>47385509</v>
      </c>
      <c r="FV44" s="133">
        <f>+FU44+FV43</f>
        <v>64628128</v>
      </c>
      <c r="FW44" s="134">
        <f t="shared" si="64"/>
        <v>1.1153549596756758</v>
      </c>
      <c r="FX44" s="133">
        <f t="shared" ref="FX44:FX70" si="95">+H44+U44+AH44+AU44+BH44+BU44+CH44+CU44+DH44+DU44+EH44+EU44+FH44</f>
        <v>972</v>
      </c>
      <c r="FY44" s="133">
        <f>+FX44+FY43</f>
        <v>1359</v>
      </c>
      <c r="FZ44" s="134">
        <f t="shared" si="65"/>
        <v>0.58761682242990654</v>
      </c>
      <c r="GA44" s="133">
        <f t="shared" ref="GA44:GA73" si="96">+FU44/FX44</f>
        <v>48750.523662551437</v>
      </c>
      <c r="GB44" s="134">
        <f t="shared" si="66"/>
        <v>0.37342247120849437</v>
      </c>
    </row>
    <row r="45" spans="1:184" x14ac:dyDescent="0.3">
      <c r="A45" s="9">
        <v>45811</v>
      </c>
      <c r="B45" s="73">
        <v>363</v>
      </c>
      <c r="C45" s="4">
        <f t="shared" ref="C45:C70" si="97">+C44+B45</f>
        <v>852</v>
      </c>
      <c r="D45" s="71">
        <f t="shared" si="10"/>
        <v>0.25478645066273931</v>
      </c>
      <c r="E45" s="4">
        <v>18427619</v>
      </c>
      <c r="F45" s="4">
        <f t="shared" ref="F45:F70" si="98">+F44+E45</f>
        <v>41456210</v>
      </c>
      <c r="G45" s="146">
        <f t="shared" si="11"/>
        <v>0.38345075441167076</v>
      </c>
      <c r="H45" s="4">
        <v>381</v>
      </c>
      <c r="I45" s="4">
        <f t="shared" ref="I45:I70" si="99">+I44+H45</f>
        <v>892</v>
      </c>
      <c r="J45" s="146">
        <f t="shared" si="12"/>
        <v>0.22865013774104681</v>
      </c>
      <c r="K45" s="4">
        <f t="shared" si="67"/>
        <v>48366.454068241466</v>
      </c>
      <c r="L45" s="71">
        <f t="shared" si="13"/>
        <v>0.14990444829768301</v>
      </c>
      <c r="M45" s="4">
        <v>11894</v>
      </c>
      <c r="N45" s="63">
        <f t="shared" si="68"/>
        <v>3.0519589709097024E-2</v>
      </c>
      <c r="O45" s="4">
        <v>90</v>
      </c>
      <c r="P45" s="4">
        <f t="shared" si="69"/>
        <v>225</v>
      </c>
      <c r="Q45" s="71">
        <f t="shared" si="14"/>
        <v>0.13636363636363646</v>
      </c>
      <c r="R45" s="4">
        <v>4782701</v>
      </c>
      <c r="S45" s="4">
        <f t="shared" ref="S45:S70" si="100">+S44+R45</f>
        <v>10937548</v>
      </c>
      <c r="T45" s="71">
        <f t="shared" si="15"/>
        <v>0.22854953501218822</v>
      </c>
      <c r="U45" s="4">
        <v>91</v>
      </c>
      <c r="V45" s="4">
        <f t="shared" ref="V45:V70" si="101">+V44+U45</f>
        <v>231</v>
      </c>
      <c r="W45" s="71">
        <f t="shared" si="16"/>
        <v>8.9622641509433887E-2</v>
      </c>
      <c r="X45" s="65">
        <f t="shared" si="70"/>
        <v>52557.153846153844</v>
      </c>
      <c r="Y45" s="71">
        <f t="shared" si="17"/>
        <v>0.11686934272020633</v>
      </c>
      <c r="Z45" s="4">
        <v>2336</v>
      </c>
      <c r="AA45" s="64">
        <f t="shared" si="71"/>
        <v>3.8527397260273974E-2</v>
      </c>
      <c r="AB45" s="4">
        <v>94</v>
      </c>
      <c r="AC45" s="4">
        <f t="shared" ref="AC45:AC70" si="102">+AC44+AB45</f>
        <v>214</v>
      </c>
      <c r="AD45" s="71">
        <f t="shared" si="18"/>
        <v>-6.5502183406113579E-2</v>
      </c>
      <c r="AE45" s="4">
        <v>3841471</v>
      </c>
      <c r="AF45" s="65">
        <f t="shared" ref="AF45:AF70" si="103">+AF44+AE45</f>
        <v>8005520</v>
      </c>
      <c r="AG45" s="71">
        <f t="shared" si="19"/>
        <v>6.5732450769820261E-2</v>
      </c>
      <c r="AH45" s="4">
        <v>102</v>
      </c>
      <c r="AI45" s="4">
        <f t="shared" ref="AI45:AI70" si="104">+AI44+AH45</f>
        <v>229</v>
      </c>
      <c r="AJ45" s="71">
        <f t="shared" si="20"/>
        <v>-0.12927756653992395</v>
      </c>
      <c r="AK45" s="65">
        <f t="shared" si="72"/>
        <v>37661.48039215686</v>
      </c>
      <c r="AL45" s="71">
        <f t="shared" si="21"/>
        <v>0.36102130400201538</v>
      </c>
      <c r="AM45" s="4">
        <v>2142</v>
      </c>
      <c r="AN45" s="64">
        <f t="shared" si="73"/>
        <v>4.3884220354808587E-2</v>
      </c>
      <c r="AO45" s="4">
        <v>98</v>
      </c>
      <c r="AP45" s="4">
        <f t="shared" ref="AP45:AP70" si="105">+AP44+AO45</f>
        <v>238</v>
      </c>
      <c r="AQ45" s="71">
        <f t="shared" si="22"/>
        <v>0.53548387096774186</v>
      </c>
      <c r="AR45" s="4">
        <v>5068664</v>
      </c>
      <c r="AS45" s="4">
        <f t="shared" ref="AS45:AS70" si="106">+AS44+AR45</f>
        <v>13032911</v>
      </c>
      <c r="AT45" s="71">
        <f t="shared" si="23"/>
        <v>0.89375336109733539</v>
      </c>
      <c r="AU45" s="4">
        <v>105</v>
      </c>
      <c r="AV45" s="4">
        <f t="shared" ref="AV45:AV70" si="107">+AV44+AU45</f>
        <v>255</v>
      </c>
      <c r="AW45" s="71">
        <f t="shared" si="24"/>
        <v>0.5</v>
      </c>
      <c r="AX45" s="65">
        <f t="shared" si="74"/>
        <v>48272.990476190476</v>
      </c>
      <c r="AY45" s="71">
        <f t="shared" si="25"/>
        <v>0.14679803598167118</v>
      </c>
      <c r="AZ45" s="4">
        <v>2768</v>
      </c>
      <c r="BA45" s="64">
        <f t="shared" si="75"/>
        <v>3.5404624277456651E-2</v>
      </c>
      <c r="BB45" s="4">
        <v>14</v>
      </c>
      <c r="BC45" s="4">
        <f t="shared" ref="BC45:BC70" si="108">+BC44+BB45</f>
        <v>32</v>
      </c>
      <c r="BD45" s="71">
        <f t="shared" si="26"/>
        <v>5.4</v>
      </c>
      <c r="BE45" s="4">
        <v>956560</v>
      </c>
      <c r="BF45" s="4">
        <f t="shared" ref="BF45:BF70" si="109">+BF44+BE45</f>
        <v>1970410</v>
      </c>
      <c r="BG45" s="71">
        <f t="shared" si="27"/>
        <v>2.0108060863692345</v>
      </c>
      <c r="BH45" s="4">
        <v>14</v>
      </c>
      <c r="BI45" s="4">
        <f t="shared" ref="BI45:BI70" si="110">+BI44+BH45</f>
        <v>32</v>
      </c>
      <c r="BJ45" s="71">
        <f t="shared" si="28"/>
        <v>5.4</v>
      </c>
      <c r="BK45" s="65">
        <f t="shared" si="76"/>
        <v>68325.71428571429</v>
      </c>
      <c r="BL45" s="71">
        <f t="shared" si="29"/>
        <v>-0.47798814351593344</v>
      </c>
      <c r="BM45" s="4">
        <v>412</v>
      </c>
      <c r="BN45" s="63">
        <f t="shared" si="77"/>
        <v>3.3980582524271843E-2</v>
      </c>
      <c r="BO45" s="4">
        <v>84</v>
      </c>
      <c r="BP45" s="4">
        <f t="shared" ref="BP45:BP70" si="111">+BP44+BO45</f>
        <v>227</v>
      </c>
      <c r="BQ45" s="71">
        <f t="shared" si="30"/>
        <v>0.47402597402597402</v>
      </c>
      <c r="BR45" s="4">
        <v>3551014</v>
      </c>
      <c r="BS45" s="4">
        <f t="shared" ref="BS45:BS70" si="112">+BS44+BR45</f>
        <v>9724558</v>
      </c>
      <c r="BT45" s="71">
        <f t="shared" si="31"/>
        <v>0.72033403417649744</v>
      </c>
      <c r="BU45" s="4">
        <v>92</v>
      </c>
      <c r="BV45" s="4">
        <f t="shared" ref="BV45:BV70" si="113">+BV44+BU45</f>
        <v>245</v>
      </c>
      <c r="BW45" s="71">
        <f t="shared" si="32"/>
        <v>0.36871508379888263</v>
      </c>
      <c r="BX45" s="65">
        <f t="shared" si="78"/>
        <v>38597.978260869568</v>
      </c>
      <c r="BY45" s="71">
        <f t="shared" si="33"/>
        <v>0.18852113955564165</v>
      </c>
      <c r="BZ45" s="4">
        <v>2388</v>
      </c>
      <c r="CA45" s="64">
        <f t="shared" si="79"/>
        <v>3.5175879396984924E-2</v>
      </c>
      <c r="CB45" s="4">
        <v>72</v>
      </c>
      <c r="CC45" s="4">
        <f t="shared" ref="CC45:CC70" si="114">+CC44+CB45</f>
        <v>156</v>
      </c>
      <c r="CD45" s="71">
        <f t="shared" si="34"/>
        <v>0.59183673469387754</v>
      </c>
      <c r="CE45" s="4">
        <v>5427301</v>
      </c>
      <c r="CF45" s="4">
        <f t="shared" ref="CF45:CF70" si="115">+CF44+CE45</f>
        <v>10426202</v>
      </c>
      <c r="CG45" s="71">
        <f t="shared" si="35"/>
        <v>0.75009920281890441</v>
      </c>
      <c r="CH45" s="4">
        <v>73</v>
      </c>
      <c r="CI45" s="4">
        <f t="shared" ref="CI45:CI70" si="116">+CI44+CH45</f>
        <v>159</v>
      </c>
      <c r="CJ45" s="71">
        <f t="shared" si="36"/>
        <v>0.5436893203883495</v>
      </c>
      <c r="CK45" s="65">
        <f t="shared" si="80"/>
        <v>74346.589041095896</v>
      </c>
      <c r="CL45" s="71">
        <f t="shared" si="37"/>
        <v>0.24690400647876265</v>
      </c>
      <c r="CM45" s="4">
        <v>1837</v>
      </c>
      <c r="CN45" s="64">
        <f t="shared" si="81"/>
        <v>3.9194338595536199E-2</v>
      </c>
      <c r="CO45" s="4">
        <v>51</v>
      </c>
      <c r="CP45" s="4">
        <f t="shared" ref="CP45:CP70" si="117">+CP44+CO45</f>
        <v>132</v>
      </c>
      <c r="CQ45" s="71">
        <f t="shared" si="38"/>
        <v>5.600000000000005E-2</v>
      </c>
      <c r="CR45" s="4">
        <v>2585378</v>
      </c>
      <c r="CS45" s="4">
        <f t="shared" ref="CS45:CS70" si="118">+CS44+CR45</f>
        <v>6515621</v>
      </c>
      <c r="CT45" s="71">
        <f t="shared" si="39"/>
        <v>0.35418257047365276</v>
      </c>
      <c r="CU45" s="4">
        <v>54</v>
      </c>
      <c r="CV45" s="4">
        <f t="shared" ref="CV45:CV70" si="119">+CV44+CU45</f>
        <v>139</v>
      </c>
      <c r="CW45" s="71">
        <f t="shared" si="40"/>
        <v>4.5112781954887327E-2</v>
      </c>
      <c r="CX45" s="65">
        <f t="shared" si="82"/>
        <v>47877.370370370372</v>
      </c>
      <c r="CY45" s="71">
        <f t="shared" si="41"/>
        <v>0.20469725536084971</v>
      </c>
      <c r="CZ45" s="4">
        <v>1628</v>
      </c>
      <c r="DA45" s="64">
        <f t="shared" si="83"/>
        <v>3.1326781326781329E-2</v>
      </c>
      <c r="DB45" s="4">
        <v>51</v>
      </c>
      <c r="DC45" s="4">
        <f t="shared" ref="DC45:DC70" si="120">+DC44+DB45</f>
        <v>109</v>
      </c>
      <c r="DD45" s="71">
        <f t="shared" si="42"/>
        <v>0.19780219780219777</v>
      </c>
      <c r="DE45" s="4">
        <v>2637389</v>
      </c>
      <c r="DF45" s="4">
        <f t="shared" ref="DF45:DF70" si="121">+DF44+DE45</f>
        <v>5811500</v>
      </c>
      <c r="DG45" s="71">
        <f t="shared" si="43"/>
        <v>0.60948024436737303</v>
      </c>
      <c r="DH45" s="4">
        <v>56</v>
      </c>
      <c r="DI45" s="4">
        <f t="shared" ref="DI45:DI70" si="122">+DI44+DH45</f>
        <v>117</v>
      </c>
      <c r="DJ45" s="71">
        <f t="shared" si="44"/>
        <v>0.18181818181818188</v>
      </c>
      <c r="DK45" s="65">
        <f t="shared" si="45"/>
        <v>47096.232142857145</v>
      </c>
      <c r="DL45" s="71">
        <f t="shared" si="46"/>
        <v>-5.9410030192322716E-2</v>
      </c>
      <c r="DM45" s="4">
        <v>1608</v>
      </c>
      <c r="DN45" s="64">
        <f t="shared" si="84"/>
        <v>3.1716417910447763E-2</v>
      </c>
      <c r="DO45" s="4">
        <v>3</v>
      </c>
      <c r="DP45" s="4">
        <f t="shared" ref="DP45:DP70" si="123">+DP44+DO45</f>
        <v>7</v>
      </c>
      <c r="DQ45" s="71">
        <f t="shared" si="47"/>
        <v>-0.88888888888888884</v>
      </c>
      <c r="DR45" s="4">
        <v>21752</v>
      </c>
      <c r="DS45" s="4">
        <f t="shared" ref="DS45:DS70" si="124">+DS44+DR45</f>
        <v>72430</v>
      </c>
      <c r="DT45" s="71">
        <f t="shared" si="48"/>
        <v>-0.96415940873663275</v>
      </c>
      <c r="DU45" s="4">
        <v>3</v>
      </c>
      <c r="DV45" s="4">
        <f t="shared" ref="DV45:DV70" si="125">+DV44+DU45</f>
        <v>9</v>
      </c>
      <c r="DW45" s="71">
        <f t="shared" si="49"/>
        <v>-0.9</v>
      </c>
      <c r="DX45" s="65">
        <f t="shared" si="85"/>
        <v>7250.666666666667</v>
      </c>
      <c r="DY45" s="71">
        <f t="shared" si="50"/>
        <v>-0.69585482620788186</v>
      </c>
      <c r="DZ45" s="4">
        <v>291</v>
      </c>
      <c r="EA45" s="64">
        <f t="shared" si="86"/>
        <v>1.0309278350515464E-2</v>
      </c>
      <c r="EB45" s="4">
        <v>0</v>
      </c>
      <c r="EC45" s="4">
        <f t="shared" ref="EC45:EC70" si="126">+EC44+EB45</f>
        <v>0</v>
      </c>
      <c r="ED45" s="71">
        <f t="shared" si="51"/>
        <v>-1</v>
      </c>
      <c r="EE45" s="4">
        <v>0</v>
      </c>
      <c r="EF45" s="4">
        <f>+EF44+EE45</f>
        <v>0</v>
      </c>
      <c r="EG45" s="71">
        <f t="shared" si="52"/>
        <v>-1</v>
      </c>
      <c r="EH45" s="4">
        <v>0</v>
      </c>
      <c r="EI45" s="4">
        <f t="shared" ref="EI45:EI70" si="127">+EI44+EH45</f>
        <v>0</v>
      </c>
      <c r="EJ45" s="71">
        <f t="shared" si="53"/>
        <v>-1</v>
      </c>
      <c r="EK45" s="65" t="e">
        <f t="shared" si="87"/>
        <v>#DIV/0!</v>
      </c>
      <c r="EL45" s="71" t="e">
        <f t="shared" si="54"/>
        <v>#DIV/0!</v>
      </c>
      <c r="EM45" s="65">
        <v>0</v>
      </c>
      <c r="EN45" s="64" t="e">
        <f t="shared" si="88"/>
        <v>#DIV/0!</v>
      </c>
      <c r="EO45" s="4">
        <v>13</v>
      </c>
      <c r="EP45" s="4">
        <f t="shared" ref="EP45:EP70" si="128">+EP44+EO45</f>
        <v>29</v>
      </c>
      <c r="EQ45" s="71" t="e">
        <f t="shared" si="55"/>
        <v>#DIV/0!</v>
      </c>
      <c r="ER45" s="4">
        <v>1982222</v>
      </c>
      <c r="ES45" s="4">
        <f>+ES44+ER45</f>
        <v>5440149</v>
      </c>
      <c r="ET45" s="71" t="e">
        <f t="shared" si="56"/>
        <v>#DIV/0!</v>
      </c>
      <c r="EU45" s="4">
        <v>13</v>
      </c>
      <c r="EV45" s="4">
        <f t="shared" ref="EV45:EV70" si="129">+EV44+EU45</f>
        <v>32</v>
      </c>
      <c r="EW45" s="71" t="e">
        <f t="shared" si="57"/>
        <v>#DIV/0!</v>
      </c>
      <c r="EX45" s="65">
        <f t="shared" si="89"/>
        <v>152478.61538461538</v>
      </c>
      <c r="EY45" s="71" t="e">
        <f t="shared" si="58"/>
        <v>#DIV/0!</v>
      </c>
      <c r="EZ45" s="4">
        <v>1097</v>
      </c>
      <c r="FA45" s="64">
        <f t="shared" si="90"/>
        <v>1.1850501367365542E-2</v>
      </c>
      <c r="FB45" s="4">
        <v>14</v>
      </c>
      <c r="FC45" s="4">
        <f t="shared" ref="FC45:FC70" si="130">+FC44+FB45</f>
        <v>17</v>
      </c>
      <c r="FD45" s="71" t="e">
        <f t="shared" si="59"/>
        <v>#DIV/0!</v>
      </c>
      <c r="FE45" s="4">
        <v>422980</v>
      </c>
      <c r="FF45" s="4">
        <f>+FF44+FE45</f>
        <v>561950</v>
      </c>
      <c r="FG45" s="71" t="e">
        <f t="shared" si="60"/>
        <v>#DIV/0!</v>
      </c>
      <c r="FH45" s="4">
        <v>26</v>
      </c>
      <c r="FI45" s="4">
        <f t="shared" ref="FI45:FI70" si="131">+FI44+FH45</f>
        <v>29</v>
      </c>
      <c r="FJ45" s="71" t="e">
        <f t="shared" si="61"/>
        <v>#DIV/0!</v>
      </c>
      <c r="FK45" s="65">
        <f t="shared" si="91"/>
        <v>16268.461538461539</v>
      </c>
      <c r="FL45" s="71" t="e">
        <f t="shared" si="62"/>
        <v>#DIV/0!</v>
      </c>
      <c r="FM45" s="4">
        <v>125</v>
      </c>
      <c r="FN45" s="64">
        <f t="shared" si="92"/>
        <v>0.112</v>
      </c>
      <c r="FQ45" s="9">
        <v>45811</v>
      </c>
      <c r="FR45" s="4">
        <f t="shared" si="93"/>
        <v>947</v>
      </c>
      <c r="FS45" s="4">
        <f t="shared" ref="FS45:FS70" si="132">+FR45+FS44</f>
        <v>2238</v>
      </c>
      <c r="FT45" s="71">
        <f t="shared" si="63"/>
        <v>0.24471635150166859</v>
      </c>
      <c r="FU45" s="4">
        <f t="shared" si="94"/>
        <v>49705051</v>
      </c>
      <c r="FV45" s="4">
        <f t="shared" ref="FV45:FV70" si="133">+FU45+FV44</f>
        <v>114333179</v>
      </c>
      <c r="FW45" s="71">
        <f t="shared" si="64"/>
        <v>0.50408169295243721</v>
      </c>
      <c r="FX45" s="4">
        <f t="shared" si="95"/>
        <v>1010</v>
      </c>
      <c r="FY45" s="4">
        <f t="shared" ref="FY45:FY70" si="134">+FX45+FY44</f>
        <v>2369</v>
      </c>
      <c r="FZ45" s="71">
        <f t="shared" si="65"/>
        <v>0.19586067642604754</v>
      </c>
      <c r="GA45" s="4">
        <f t="shared" si="96"/>
        <v>49212.921782178215</v>
      </c>
      <c r="GB45" s="71">
        <f t="shared" si="66"/>
        <v>0.21778352757105623</v>
      </c>
    </row>
    <row r="46" spans="1:184" x14ac:dyDescent="0.3">
      <c r="A46" s="9">
        <v>45812</v>
      </c>
      <c r="B46" s="73">
        <v>364</v>
      </c>
      <c r="C46" s="4">
        <f t="shared" si="97"/>
        <v>1216</v>
      </c>
      <c r="D46" s="71">
        <f t="shared" si="10"/>
        <v>0.20515361744301286</v>
      </c>
      <c r="E46" s="4">
        <v>16238479</v>
      </c>
      <c r="F46" s="4">
        <f t="shared" si="98"/>
        <v>57694689</v>
      </c>
      <c r="G46" s="146">
        <f t="shared" si="11"/>
        <v>0.32614783891672672</v>
      </c>
      <c r="H46" s="4">
        <v>387</v>
      </c>
      <c r="I46" s="4">
        <f t="shared" si="99"/>
        <v>1279</v>
      </c>
      <c r="J46" s="146">
        <f t="shared" si="12"/>
        <v>0.19756554307116114</v>
      </c>
      <c r="K46" s="4">
        <f t="shared" si="67"/>
        <v>41959.894056847545</v>
      </c>
      <c r="L46" s="71">
        <f t="shared" si="13"/>
        <v>5.9869379955575175E-2</v>
      </c>
      <c r="M46" s="4">
        <v>12112</v>
      </c>
      <c r="N46" s="63">
        <f t="shared" si="68"/>
        <v>3.0052840158520475E-2</v>
      </c>
      <c r="O46" s="4">
        <v>86</v>
      </c>
      <c r="P46" s="4">
        <f t="shared" si="69"/>
        <v>311</v>
      </c>
      <c r="Q46" s="71">
        <f t="shared" si="14"/>
        <v>1.3029315960912058E-2</v>
      </c>
      <c r="R46" s="4">
        <v>4171878</v>
      </c>
      <c r="S46" s="4">
        <f t="shared" si="100"/>
        <v>15109426</v>
      </c>
      <c r="T46" s="71">
        <f t="shared" si="15"/>
        <v>0.12206445721727244</v>
      </c>
      <c r="U46" s="4">
        <v>105</v>
      </c>
      <c r="V46" s="4">
        <f t="shared" si="101"/>
        <v>336</v>
      </c>
      <c r="W46" s="71">
        <f t="shared" si="16"/>
        <v>-2.6086956521739091E-2</v>
      </c>
      <c r="X46" s="65">
        <f t="shared" si="70"/>
        <v>39732.171428571426</v>
      </c>
      <c r="Y46" s="71">
        <f t="shared" si="17"/>
        <v>0.15811238582978815</v>
      </c>
      <c r="Z46" s="4">
        <v>2214</v>
      </c>
      <c r="AA46" s="64">
        <f t="shared" si="71"/>
        <v>3.8843721770551037E-2</v>
      </c>
      <c r="AB46" s="4">
        <v>97</v>
      </c>
      <c r="AC46" s="4">
        <f t="shared" si="102"/>
        <v>311</v>
      </c>
      <c r="AD46" s="71">
        <f t="shared" si="18"/>
        <v>-0.12146892655367236</v>
      </c>
      <c r="AE46" s="4">
        <v>3610020</v>
      </c>
      <c r="AF46" s="65">
        <f t="shared" si="103"/>
        <v>11615540</v>
      </c>
      <c r="AG46" s="71">
        <f t="shared" si="19"/>
        <v>4.5002188869674109E-2</v>
      </c>
      <c r="AH46" s="4">
        <v>102</v>
      </c>
      <c r="AI46" s="4">
        <f t="shared" si="104"/>
        <v>331</v>
      </c>
      <c r="AJ46" s="71">
        <f t="shared" si="20"/>
        <v>-0.18872549019607843</v>
      </c>
      <c r="AK46" s="65">
        <f t="shared" si="72"/>
        <v>35392.352941176468</v>
      </c>
      <c r="AL46" s="71">
        <f t="shared" si="21"/>
        <v>0.42411229093537961</v>
      </c>
      <c r="AM46" s="4">
        <v>2173</v>
      </c>
      <c r="AN46" s="64">
        <f t="shared" si="73"/>
        <v>4.4638748274275199E-2</v>
      </c>
      <c r="AO46" s="4">
        <v>111</v>
      </c>
      <c r="AP46" s="4">
        <f t="shared" si="105"/>
        <v>349</v>
      </c>
      <c r="AQ46" s="71">
        <f t="shared" si="22"/>
        <v>0.36862745098039218</v>
      </c>
      <c r="AR46" s="4">
        <v>5676285</v>
      </c>
      <c r="AS46" s="4">
        <f t="shared" si="106"/>
        <v>18709196</v>
      </c>
      <c r="AT46" s="71">
        <f t="shared" si="23"/>
        <v>0.53396023158137607</v>
      </c>
      <c r="AU46" s="4">
        <v>121</v>
      </c>
      <c r="AV46" s="4">
        <f t="shared" si="107"/>
        <v>376</v>
      </c>
      <c r="AW46" s="71">
        <f t="shared" si="24"/>
        <v>0.34767025089605741</v>
      </c>
      <c r="AX46" s="65">
        <f t="shared" si="74"/>
        <v>46911.446280991739</v>
      </c>
      <c r="AY46" s="71">
        <f t="shared" si="25"/>
        <v>-3.7869637729184391E-2</v>
      </c>
      <c r="AZ46" s="4">
        <v>2606</v>
      </c>
      <c r="BA46" s="64">
        <f t="shared" si="75"/>
        <v>4.2594013814274752E-2</v>
      </c>
      <c r="BB46" s="4">
        <v>13</v>
      </c>
      <c r="BC46" s="4">
        <f t="shared" si="108"/>
        <v>45</v>
      </c>
      <c r="BD46" s="71">
        <f t="shared" si="26"/>
        <v>3.5</v>
      </c>
      <c r="BE46" s="4">
        <v>865270</v>
      </c>
      <c r="BF46" s="4">
        <f t="shared" si="109"/>
        <v>2835680</v>
      </c>
      <c r="BG46" s="71">
        <f t="shared" si="27"/>
        <v>1.5725960386985331</v>
      </c>
      <c r="BH46" s="4">
        <v>13</v>
      </c>
      <c r="BI46" s="4">
        <f t="shared" si="110"/>
        <v>45</v>
      </c>
      <c r="BJ46" s="71">
        <f t="shared" si="28"/>
        <v>3.5</v>
      </c>
      <c r="BK46" s="65">
        <f t="shared" si="76"/>
        <v>66559.230769230766</v>
      </c>
      <c r="BL46" s="71">
        <f t="shared" si="29"/>
        <v>-0.25684953743227423</v>
      </c>
      <c r="BM46" s="4">
        <v>438</v>
      </c>
      <c r="BN46" s="63">
        <f t="shared" si="77"/>
        <v>2.9680365296803651E-2</v>
      </c>
      <c r="BO46" s="4">
        <v>103</v>
      </c>
      <c r="BP46" s="4">
        <f t="shared" si="111"/>
        <v>330</v>
      </c>
      <c r="BQ46" s="71">
        <f t="shared" si="30"/>
        <v>0.44104803493449785</v>
      </c>
      <c r="BR46" s="4">
        <v>4486142</v>
      </c>
      <c r="BS46" s="4">
        <f t="shared" si="112"/>
        <v>14210700</v>
      </c>
      <c r="BT46" s="71">
        <f t="shared" si="31"/>
        <v>0.51306012142641011</v>
      </c>
      <c r="BU46" s="4">
        <v>108</v>
      </c>
      <c r="BV46" s="4">
        <f t="shared" si="113"/>
        <v>353</v>
      </c>
      <c r="BW46" s="71">
        <f t="shared" si="32"/>
        <v>0.36821705426356588</v>
      </c>
      <c r="BX46" s="65">
        <f t="shared" si="78"/>
        <v>41538.351851851854</v>
      </c>
      <c r="BY46" s="71">
        <f t="shared" si="33"/>
        <v>-0.12242394486676922</v>
      </c>
      <c r="BZ46" s="4">
        <v>2448</v>
      </c>
      <c r="CA46" s="64">
        <f t="shared" si="79"/>
        <v>4.2075163398692814E-2</v>
      </c>
      <c r="CB46" s="4">
        <v>70</v>
      </c>
      <c r="CC46" s="4">
        <f t="shared" si="114"/>
        <v>226</v>
      </c>
      <c r="CD46" s="71">
        <f t="shared" si="34"/>
        <v>0.38650306748466257</v>
      </c>
      <c r="CE46" s="4">
        <v>5537132</v>
      </c>
      <c r="CF46" s="4">
        <f t="shared" si="115"/>
        <v>15963334</v>
      </c>
      <c r="CG46" s="71">
        <f t="shared" si="35"/>
        <v>0.34167389963063766</v>
      </c>
      <c r="CH46" s="4">
        <v>70</v>
      </c>
      <c r="CI46" s="4">
        <f t="shared" si="116"/>
        <v>229</v>
      </c>
      <c r="CJ46" s="71">
        <f t="shared" si="36"/>
        <v>0.28651685393258419</v>
      </c>
      <c r="CK46" s="65">
        <f t="shared" si="80"/>
        <v>79101.885714285716</v>
      </c>
      <c r="CL46" s="71">
        <f t="shared" si="37"/>
        <v>-1.3364974618764736E-3</v>
      </c>
      <c r="CM46" s="4">
        <v>1708</v>
      </c>
      <c r="CN46" s="64">
        <f t="shared" si="81"/>
        <v>4.0983606557377046E-2</v>
      </c>
      <c r="CO46" s="4">
        <v>60</v>
      </c>
      <c r="CP46" s="4">
        <f t="shared" si="117"/>
        <v>192</v>
      </c>
      <c r="CQ46" s="71">
        <f t="shared" si="38"/>
        <v>5.2356020942407877E-3</v>
      </c>
      <c r="CR46" s="4">
        <v>3427783</v>
      </c>
      <c r="CS46" s="4">
        <f t="shared" si="118"/>
        <v>9943404</v>
      </c>
      <c r="CT46" s="71">
        <f t="shared" si="39"/>
        <v>0.32350988066533515</v>
      </c>
      <c r="CU46" s="4">
        <v>64</v>
      </c>
      <c r="CV46" s="4">
        <f t="shared" si="119"/>
        <v>203</v>
      </c>
      <c r="CW46" s="71">
        <f t="shared" si="40"/>
        <v>-4.2452830188679291E-2</v>
      </c>
      <c r="CX46" s="65">
        <f t="shared" si="82"/>
        <v>53559.109375</v>
      </c>
      <c r="CY46" s="71">
        <f t="shared" si="41"/>
        <v>0.56627264290230439</v>
      </c>
      <c r="CZ46" s="4">
        <v>1500</v>
      </c>
      <c r="DA46" s="64">
        <f t="shared" si="83"/>
        <v>0.04</v>
      </c>
      <c r="DB46" s="4">
        <v>59</v>
      </c>
      <c r="DC46" s="4">
        <f t="shared" si="120"/>
        <v>168</v>
      </c>
      <c r="DD46" s="71">
        <f t="shared" si="42"/>
        <v>0.23529411764705888</v>
      </c>
      <c r="DE46" s="4">
        <v>2611282</v>
      </c>
      <c r="DF46" s="4">
        <f t="shared" si="121"/>
        <v>8422782</v>
      </c>
      <c r="DG46" s="71">
        <f t="shared" si="43"/>
        <v>0.41229856660477182</v>
      </c>
      <c r="DH46" s="4">
        <v>62</v>
      </c>
      <c r="DI46" s="4">
        <f t="shared" si="122"/>
        <v>179</v>
      </c>
      <c r="DJ46" s="71">
        <f t="shared" si="44"/>
        <v>0.19333333333333336</v>
      </c>
      <c r="DK46" s="65">
        <f t="shared" si="45"/>
        <v>42117.451612903227</v>
      </c>
      <c r="DL46" s="71">
        <f t="shared" si="46"/>
        <v>-8.7161585363722094E-2</v>
      </c>
      <c r="DM46" s="4">
        <v>1592</v>
      </c>
      <c r="DN46" s="64">
        <f t="shared" si="84"/>
        <v>3.7060301507537689E-2</v>
      </c>
      <c r="DO46" s="4">
        <v>0</v>
      </c>
      <c r="DP46" s="4">
        <f t="shared" si="123"/>
        <v>7</v>
      </c>
      <c r="DQ46" s="71">
        <f t="shared" si="47"/>
        <v>-0.9363636363636364</v>
      </c>
      <c r="DR46" s="4">
        <v>0</v>
      </c>
      <c r="DS46" s="4">
        <f t="shared" si="124"/>
        <v>72430</v>
      </c>
      <c r="DT46" s="71">
        <f t="shared" si="48"/>
        <v>-0.98039559061835768</v>
      </c>
      <c r="DU46" s="4">
        <v>0</v>
      </c>
      <c r="DV46" s="4">
        <f t="shared" si="125"/>
        <v>9</v>
      </c>
      <c r="DW46" s="71">
        <f t="shared" si="49"/>
        <v>-0.93835616438356162</v>
      </c>
      <c r="DX46" s="65" t="e">
        <f t="shared" si="85"/>
        <v>#DIV/0!</v>
      </c>
      <c r="DY46" s="71" t="e">
        <f t="shared" si="50"/>
        <v>#DIV/0!</v>
      </c>
      <c r="DZ46" s="4">
        <v>280</v>
      </c>
      <c r="EA46" s="64">
        <f t="shared" si="86"/>
        <v>0</v>
      </c>
      <c r="EB46" s="4">
        <v>0</v>
      </c>
      <c r="EC46" s="4">
        <f t="shared" si="126"/>
        <v>0</v>
      </c>
      <c r="ED46" s="71">
        <f t="shared" si="51"/>
        <v>-1</v>
      </c>
      <c r="EE46" s="4">
        <v>0</v>
      </c>
      <c r="EF46" s="4">
        <f t="shared" ref="EF46:EF70" si="135">+EF45+EE46</f>
        <v>0</v>
      </c>
      <c r="EG46" s="71">
        <f t="shared" si="52"/>
        <v>-1</v>
      </c>
      <c r="EH46" s="4">
        <v>0</v>
      </c>
      <c r="EI46" s="4">
        <f t="shared" si="127"/>
        <v>0</v>
      </c>
      <c r="EJ46" s="71">
        <f t="shared" si="53"/>
        <v>-1</v>
      </c>
      <c r="EK46" s="65" t="e">
        <f t="shared" si="87"/>
        <v>#DIV/0!</v>
      </c>
      <c r="EL46" s="71" t="e">
        <f t="shared" si="54"/>
        <v>#DIV/0!</v>
      </c>
      <c r="EM46" s="65">
        <v>0</v>
      </c>
      <c r="EN46" s="64" t="e">
        <f t="shared" si="88"/>
        <v>#DIV/0!</v>
      </c>
      <c r="EO46" s="4">
        <v>11</v>
      </c>
      <c r="EP46" s="4">
        <f t="shared" si="128"/>
        <v>40</v>
      </c>
      <c r="EQ46" s="71" t="e">
        <f t="shared" si="55"/>
        <v>#DIV/0!</v>
      </c>
      <c r="ER46" s="65">
        <v>2985872</v>
      </c>
      <c r="ES46" s="4">
        <f t="shared" ref="ES46:ES70" si="136">+ES45+ER46</f>
        <v>8426021</v>
      </c>
      <c r="ET46" s="71" t="e">
        <f t="shared" si="56"/>
        <v>#DIV/0!</v>
      </c>
      <c r="EU46" s="4">
        <v>12</v>
      </c>
      <c r="EV46" s="4">
        <f t="shared" si="129"/>
        <v>44</v>
      </c>
      <c r="EW46" s="71" t="e">
        <f t="shared" si="57"/>
        <v>#DIV/0!</v>
      </c>
      <c r="EX46" s="65">
        <f t="shared" si="89"/>
        <v>248822.66666666666</v>
      </c>
      <c r="EY46" s="71" t="e">
        <f t="shared" si="58"/>
        <v>#DIV/0!</v>
      </c>
      <c r="EZ46" s="65">
        <v>894</v>
      </c>
      <c r="FA46" s="64">
        <f t="shared" si="90"/>
        <v>1.2304250559284116E-2</v>
      </c>
      <c r="FB46" s="4">
        <v>12</v>
      </c>
      <c r="FC46" s="4">
        <f t="shared" si="130"/>
        <v>29</v>
      </c>
      <c r="FD46" s="71" t="e">
        <f t="shared" si="59"/>
        <v>#DIV/0!</v>
      </c>
      <c r="FE46" s="65">
        <v>505960</v>
      </c>
      <c r="FF46" s="4">
        <f t="shared" ref="FF46:FF70" si="137">+FF45+FE46</f>
        <v>1067910</v>
      </c>
      <c r="FG46" s="71" t="e">
        <f t="shared" si="60"/>
        <v>#DIV/0!</v>
      </c>
      <c r="FH46" s="4">
        <v>20</v>
      </c>
      <c r="FI46" s="4">
        <f t="shared" si="131"/>
        <v>49</v>
      </c>
      <c r="FJ46" s="71" t="e">
        <f t="shared" si="61"/>
        <v>#DIV/0!</v>
      </c>
      <c r="FK46" s="65">
        <f t="shared" si="91"/>
        <v>25298</v>
      </c>
      <c r="FL46" s="71" t="e">
        <f t="shared" si="62"/>
        <v>#DIV/0!</v>
      </c>
      <c r="FM46" s="65">
        <v>147</v>
      </c>
      <c r="FN46" s="64">
        <f t="shared" si="92"/>
        <v>8.1632653061224483E-2</v>
      </c>
      <c r="FQ46" s="9">
        <v>45812</v>
      </c>
      <c r="FR46" s="4">
        <f t="shared" si="93"/>
        <v>986</v>
      </c>
      <c r="FS46" s="4">
        <f t="shared" si="132"/>
        <v>3224</v>
      </c>
      <c r="FT46" s="71">
        <f t="shared" si="63"/>
        <v>0.1655820679681852</v>
      </c>
      <c r="FU46" s="4">
        <f t="shared" si="94"/>
        <v>50116103</v>
      </c>
      <c r="FV46" s="4">
        <f t="shared" si="133"/>
        <v>164449282</v>
      </c>
      <c r="FW46" s="71">
        <f t="shared" si="64"/>
        <v>0.37112546246296074</v>
      </c>
      <c r="FX46" s="4">
        <f t="shared" si="95"/>
        <v>1064</v>
      </c>
      <c r="FY46" s="4">
        <f t="shared" si="134"/>
        <v>3433</v>
      </c>
      <c r="FZ46" s="71">
        <f t="shared" si="65"/>
        <v>0.12299640170101411</v>
      </c>
      <c r="GA46" s="4">
        <f t="shared" si="96"/>
        <v>47101.600563909771</v>
      </c>
      <c r="GB46" s="71">
        <f t="shared" si="66"/>
        <v>0.15388927853240486</v>
      </c>
    </row>
    <row r="47" spans="1:184" x14ac:dyDescent="0.3">
      <c r="A47" s="9">
        <v>45813</v>
      </c>
      <c r="B47" s="73">
        <v>260</v>
      </c>
      <c r="C47" s="4">
        <f t="shared" si="97"/>
        <v>1476</v>
      </c>
      <c r="D47" s="71">
        <f t="shared" si="10"/>
        <v>9.4955489614243271E-2</v>
      </c>
      <c r="E47" s="4">
        <v>12006406</v>
      </c>
      <c r="F47" s="4">
        <f t="shared" si="98"/>
        <v>69701095</v>
      </c>
      <c r="G47" s="146">
        <f t="shared" si="11"/>
        <v>0.19941637694562453</v>
      </c>
      <c r="H47" s="4">
        <v>266</v>
      </c>
      <c r="I47" s="4">
        <f t="shared" si="99"/>
        <v>1545</v>
      </c>
      <c r="J47" s="146">
        <f t="shared" si="12"/>
        <v>9.0331686661961896E-2</v>
      </c>
      <c r="K47" s="4">
        <f t="shared" si="67"/>
        <v>45136.864661654137</v>
      </c>
      <c r="L47" s="71">
        <f t="shared" si="13"/>
        <v>7.8436841458958018E-2</v>
      </c>
      <c r="M47" s="4">
        <v>11658</v>
      </c>
      <c r="N47" s="63">
        <f t="shared" si="68"/>
        <v>2.2302281694973409E-2</v>
      </c>
      <c r="O47" s="4">
        <v>79</v>
      </c>
      <c r="P47" s="4">
        <f t="shared" si="69"/>
        <v>390</v>
      </c>
      <c r="Q47" s="71">
        <f t="shared" si="14"/>
        <v>-6.6985645933014371E-2</v>
      </c>
      <c r="R47" s="65">
        <v>4189279</v>
      </c>
      <c r="S47" s="4">
        <f t="shared" si="100"/>
        <v>19298705</v>
      </c>
      <c r="T47" s="71">
        <f t="shared" si="15"/>
        <v>5.4688148811867787E-3</v>
      </c>
      <c r="U47" s="4">
        <v>94</v>
      </c>
      <c r="V47" s="4">
        <f t="shared" si="101"/>
        <v>430</v>
      </c>
      <c r="W47" s="71">
        <f t="shared" si="16"/>
        <v>-8.7048832271762189E-2</v>
      </c>
      <c r="X47" s="65">
        <f t="shared" si="70"/>
        <v>44566.797872340423</v>
      </c>
      <c r="Y47" s="71">
        <f t="shared" si="17"/>
        <v>-1.9654935070724022E-2</v>
      </c>
      <c r="Z47" s="65">
        <v>2088</v>
      </c>
      <c r="AA47" s="64">
        <f t="shared" si="71"/>
        <v>3.7835249042145594E-2</v>
      </c>
      <c r="AB47" s="4">
        <v>67</v>
      </c>
      <c r="AC47" s="4">
        <f t="shared" si="102"/>
        <v>378</v>
      </c>
      <c r="AD47" s="71">
        <f t="shared" si="18"/>
        <v>-0.14672686230248311</v>
      </c>
      <c r="AE47" s="65">
        <v>2675434</v>
      </c>
      <c r="AF47" s="65">
        <f t="shared" si="103"/>
        <v>14290974</v>
      </c>
      <c r="AG47" s="71">
        <f t="shared" si="19"/>
        <v>8.9191837390538709E-3</v>
      </c>
      <c r="AH47" s="4">
        <v>77</v>
      </c>
      <c r="AI47" s="4">
        <f t="shared" si="104"/>
        <v>408</v>
      </c>
      <c r="AJ47" s="71">
        <f t="shared" si="20"/>
        <v>-0.22285714285714286</v>
      </c>
      <c r="AK47" s="65">
        <f t="shared" si="72"/>
        <v>34745.896103896106</v>
      </c>
      <c r="AL47" s="71">
        <f t="shared" si="21"/>
        <v>0.3331765255022674</v>
      </c>
      <c r="AM47" s="65">
        <v>1956</v>
      </c>
      <c r="AN47" s="64">
        <f t="shared" si="73"/>
        <v>3.4253578732106341E-2</v>
      </c>
      <c r="AO47" s="4">
        <v>93</v>
      </c>
      <c r="AP47" s="4">
        <f t="shared" si="105"/>
        <v>442</v>
      </c>
      <c r="AQ47" s="71">
        <f t="shared" si="22"/>
        <v>0.35582822085889565</v>
      </c>
      <c r="AR47" s="65">
        <v>4028738</v>
      </c>
      <c r="AS47" s="4">
        <f t="shared" si="106"/>
        <v>22737934</v>
      </c>
      <c r="AT47" s="71">
        <f t="shared" si="23"/>
        <v>0.45358385406175206</v>
      </c>
      <c r="AU47" s="4">
        <v>94</v>
      </c>
      <c r="AV47" s="4">
        <f t="shared" si="107"/>
        <v>470</v>
      </c>
      <c r="AW47" s="71">
        <f t="shared" si="24"/>
        <v>0.33522727272727271</v>
      </c>
      <c r="AX47" s="65">
        <f t="shared" si="74"/>
        <v>42858.914893617024</v>
      </c>
      <c r="AY47" s="71">
        <f t="shared" si="25"/>
        <v>-9.2079650646764932E-2</v>
      </c>
      <c r="AZ47" s="65">
        <v>2516</v>
      </c>
      <c r="BA47" s="64">
        <f t="shared" si="75"/>
        <v>3.6963434022257553E-2</v>
      </c>
      <c r="BB47" s="4">
        <v>16</v>
      </c>
      <c r="BC47" s="4">
        <f t="shared" si="108"/>
        <v>61</v>
      </c>
      <c r="BD47" s="71">
        <f t="shared" si="26"/>
        <v>3.0666666666666664</v>
      </c>
      <c r="BE47" s="65">
        <v>1142024</v>
      </c>
      <c r="BF47" s="4">
        <f t="shared" si="109"/>
        <v>3977704</v>
      </c>
      <c r="BG47" s="71">
        <f t="shared" si="27"/>
        <v>1.5513083323284698</v>
      </c>
      <c r="BH47" s="4">
        <v>16</v>
      </c>
      <c r="BI47" s="4">
        <f t="shared" si="110"/>
        <v>61</v>
      </c>
      <c r="BJ47" s="71">
        <f t="shared" si="28"/>
        <v>3.0666666666666664</v>
      </c>
      <c r="BK47" s="65">
        <f t="shared" si="76"/>
        <v>71376.5</v>
      </c>
      <c r="BL47" s="71">
        <f t="shared" si="29"/>
        <v>-0.21876778599886171</v>
      </c>
      <c r="BM47" s="65">
        <v>362</v>
      </c>
      <c r="BN47" s="63">
        <f t="shared" si="77"/>
        <v>4.4198895027624308E-2</v>
      </c>
      <c r="BO47" s="4">
        <v>68</v>
      </c>
      <c r="BP47" s="4">
        <f t="shared" si="111"/>
        <v>398</v>
      </c>
      <c r="BQ47" s="71">
        <f t="shared" si="30"/>
        <v>0.2515723270440251</v>
      </c>
      <c r="BR47" s="65">
        <v>2408874</v>
      </c>
      <c r="BS47" s="4">
        <f t="shared" si="112"/>
        <v>16619574</v>
      </c>
      <c r="BT47" s="71">
        <f t="shared" si="31"/>
        <v>0.20671096614718687</v>
      </c>
      <c r="BU47" s="4">
        <v>72</v>
      </c>
      <c r="BV47" s="4">
        <f t="shared" si="113"/>
        <v>425</v>
      </c>
      <c r="BW47" s="71">
        <f t="shared" si="32"/>
        <v>0.19718309859154926</v>
      </c>
      <c r="BX47" s="65">
        <f t="shared" si="78"/>
        <v>33456.583333333336</v>
      </c>
      <c r="BY47" s="71">
        <f t="shared" si="33"/>
        <v>-0.25916734085194493</v>
      </c>
      <c r="BZ47" s="65">
        <v>2317</v>
      </c>
      <c r="CA47" s="64">
        <f t="shared" si="79"/>
        <v>2.93482952093224E-2</v>
      </c>
      <c r="CB47" s="4">
        <v>38</v>
      </c>
      <c r="CC47" s="4">
        <f t="shared" si="114"/>
        <v>264</v>
      </c>
      <c r="CD47" s="71">
        <f t="shared" si="34"/>
        <v>0.17333333333333334</v>
      </c>
      <c r="CE47" s="65">
        <v>2804149</v>
      </c>
      <c r="CF47" s="4">
        <f t="shared" si="115"/>
        <v>18767483</v>
      </c>
      <c r="CG47" s="71">
        <f t="shared" si="35"/>
        <v>0.13632490245186046</v>
      </c>
      <c r="CH47" s="4">
        <v>38</v>
      </c>
      <c r="CI47" s="4">
        <f t="shared" si="116"/>
        <v>267</v>
      </c>
      <c r="CJ47" s="71">
        <f t="shared" si="36"/>
        <v>9.4262295081967151E-2</v>
      </c>
      <c r="CK47" s="65">
        <f t="shared" si="80"/>
        <v>73793.394736842107</v>
      </c>
      <c r="CL47" s="71">
        <f t="shared" si="37"/>
        <v>5.4676458897562119E-2</v>
      </c>
      <c r="CM47" s="65">
        <v>1423</v>
      </c>
      <c r="CN47" s="64">
        <f t="shared" si="81"/>
        <v>2.6704146170063246E-2</v>
      </c>
      <c r="CO47" s="4">
        <v>50</v>
      </c>
      <c r="CP47" s="4">
        <f t="shared" si="117"/>
        <v>242</v>
      </c>
      <c r="CQ47" s="71">
        <f t="shared" si="38"/>
        <v>-5.46875E-2</v>
      </c>
      <c r="CR47" s="65">
        <v>2121912</v>
      </c>
      <c r="CS47" s="4">
        <f t="shared" si="118"/>
        <v>12065316</v>
      </c>
      <c r="CT47" s="71">
        <f t="shared" si="39"/>
        <v>0.171707060124624</v>
      </c>
      <c r="CU47" s="4">
        <v>50</v>
      </c>
      <c r="CV47" s="4">
        <f t="shared" si="119"/>
        <v>253</v>
      </c>
      <c r="CW47" s="71">
        <f t="shared" si="40"/>
        <v>-9.9644128113879016E-2</v>
      </c>
      <c r="CX47" s="65">
        <f t="shared" si="82"/>
        <v>42438.239999999998</v>
      </c>
      <c r="CY47" s="71">
        <f t="shared" si="41"/>
        <v>5.1693854161915187E-2</v>
      </c>
      <c r="CZ47" s="65">
        <v>1337</v>
      </c>
      <c r="DA47" s="64">
        <f t="shared" si="83"/>
        <v>3.7397157816005985E-2</v>
      </c>
      <c r="DB47" s="4">
        <v>37</v>
      </c>
      <c r="DC47" s="4">
        <f t="shared" si="120"/>
        <v>205</v>
      </c>
      <c r="DD47" s="71">
        <f t="shared" si="42"/>
        <v>4.5918367346938771E-2</v>
      </c>
      <c r="DE47" s="65">
        <v>2986574</v>
      </c>
      <c r="DF47" s="4">
        <f t="shared" si="121"/>
        <v>11409356</v>
      </c>
      <c r="DG47" s="71">
        <f t="shared" si="43"/>
        <v>0.25195537169097793</v>
      </c>
      <c r="DH47" s="4">
        <v>39</v>
      </c>
      <c r="DI47" s="4">
        <f t="shared" si="122"/>
        <v>218</v>
      </c>
      <c r="DJ47" s="71">
        <f t="shared" si="44"/>
        <v>1.8691588785046731E-2</v>
      </c>
      <c r="DK47" s="65">
        <f t="shared" si="45"/>
        <v>76578.820512820515</v>
      </c>
      <c r="DL47" s="71">
        <f t="shared" si="46"/>
        <v>0.55620975167884423</v>
      </c>
      <c r="DM47" s="65">
        <v>1402</v>
      </c>
      <c r="DN47" s="64">
        <f t="shared" si="84"/>
        <v>2.6390870185449358E-2</v>
      </c>
      <c r="DO47" s="4">
        <v>1</v>
      </c>
      <c r="DP47" s="4">
        <f t="shared" si="123"/>
        <v>8</v>
      </c>
      <c r="DQ47" s="71">
        <f t="shared" si="47"/>
        <v>-0.95480225988700562</v>
      </c>
      <c r="DR47" s="65">
        <v>65017</v>
      </c>
      <c r="DS47" s="4">
        <f t="shared" si="124"/>
        <v>137447</v>
      </c>
      <c r="DT47" s="71">
        <f t="shared" si="48"/>
        <v>-0.9749742772925164</v>
      </c>
      <c r="DU47" s="4">
        <v>1</v>
      </c>
      <c r="DV47" s="4">
        <f t="shared" si="125"/>
        <v>10</v>
      </c>
      <c r="DW47" s="71">
        <f t="shared" si="49"/>
        <v>-0.95614035087719296</v>
      </c>
      <c r="DX47" s="65">
        <f t="shared" si="85"/>
        <v>65017</v>
      </c>
      <c r="DY47" s="71">
        <f t="shared" si="50"/>
        <v>1.9657542171677278</v>
      </c>
      <c r="DZ47" s="65">
        <v>277</v>
      </c>
      <c r="EA47" s="64">
        <f t="shared" si="86"/>
        <v>3.6101083032490976E-3</v>
      </c>
      <c r="EB47" s="4">
        <v>0</v>
      </c>
      <c r="EC47" s="4">
        <f t="shared" si="126"/>
        <v>0</v>
      </c>
      <c r="ED47" s="71">
        <f t="shared" si="51"/>
        <v>-1</v>
      </c>
      <c r="EE47" s="4">
        <v>0</v>
      </c>
      <c r="EF47" s="4">
        <f t="shared" si="135"/>
        <v>0</v>
      </c>
      <c r="EG47" s="71">
        <f t="shared" si="52"/>
        <v>-1</v>
      </c>
      <c r="EH47" s="4">
        <v>0</v>
      </c>
      <c r="EI47" s="4">
        <f t="shared" si="127"/>
        <v>0</v>
      </c>
      <c r="EJ47" s="71">
        <f t="shared" si="53"/>
        <v>-1</v>
      </c>
      <c r="EK47" s="65" t="e">
        <f t="shared" si="87"/>
        <v>#DIV/0!</v>
      </c>
      <c r="EL47" s="71" t="e">
        <f t="shared" si="54"/>
        <v>#DIV/0!</v>
      </c>
      <c r="EM47" s="65">
        <v>0</v>
      </c>
      <c r="EN47" s="64" t="e">
        <f t="shared" si="88"/>
        <v>#DIV/0!</v>
      </c>
      <c r="EO47" s="4">
        <v>10</v>
      </c>
      <c r="EP47" s="4">
        <f t="shared" si="128"/>
        <v>50</v>
      </c>
      <c r="EQ47" s="71" t="e">
        <f t="shared" si="55"/>
        <v>#DIV/0!</v>
      </c>
      <c r="ER47" s="65">
        <v>2523983</v>
      </c>
      <c r="ES47" s="4">
        <f t="shared" si="136"/>
        <v>10950004</v>
      </c>
      <c r="ET47" s="71" t="e">
        <f t="shared" si="56"/>
        <v>#DIV/0!</v>
      </c>
      <c r="EU47" s="4">
        <v>13</v>
      </c>
      <c r="EV47" s="4">
        <f t="shared" si="129"/>
        <v>57</v>
      </c>
      <c r="EW47" s="71" t="e">
        <f t="shared" si="57"/>
        <v>#DIV/0!</v>
      </c>
      <c r="EX47" s="65">
        <f t="shared" si="89"/>
        <v>194152.53846153847</v>
      </c>
      <c r="EY47" s="71" t="e">
        <f t="shared" si="58"/>
        <v>#DIV/0!</v>
      </c>
      <c r="EZ47" s="65">
        <v>610</v>
      </c>
      <c r="FA47" s="64">
        <f t="shared" si="90"/>
        <v>1.6393442622950821E-2</v>
      </c>
      <c r="FB47" s="4">
        <v>1</v>
      </c>
      <c r="FC47" s="4">
        <f t="shared" si="130"/>
        <v>30</v>
      </c>
      <c r="FD47" s="71" t="e">
        <f t="shared" si="59"/>
        <v>#DIV/0!</v>
      </c>
      <c r="FE47" s="65">
        <v>64990</v>
      </c>
      <c r="FF47" s="4">
        <f t="shared" si="137"/>
        <v>1132900</v>
      </c>
      <c r="FG47" s="71" t="e">
        <f t="shared" si="60"/>
        <v>#DIV/0!</v>
      </c>
      <c r="FH47" s="4">
        <v>1</v>
      </c>
      <c r="FI47" s="4">
        <f t="shared" si="131"/>
        <v>50</v>
      </c>
      <c r="FJ47" s="71" t="e">
        <f t="shared" si="61"/>
        <v>#DIV/0!</v>
      </c>
      <c r="FK47" s="65">
        <f t="shared" si="91"/>
        <v>64990</v>
      </c>
      <c r="FL47" s="71" t="e">
        <f t="shared" si="62"/>
        <v>#DIV/0!</v>
      </c>
      <c r="FM47" s="65">
        <v>96</v>
      </c>
      <c r="FN47" s="64">
        <f t="shared" si="92"/>
        <v>1.0416666666666666E-2</v>
      </c>
      <c r="FQ47" s="9">
        <v>45813</v>
      </c>
      <c r="FR47" s="4">
        <f t="shared" si="93"/>
        <v>720</v>
      </c>
      <c r="FS47" s="4">
        <f t="shared" si="132"/>
        <v>3944</v>
      </c>
      <c r="FT47" s="71">
        <f t="shared" si="63"/>
        <v>5.8507783145464343E-2</v>
      </c>
      <c r="FU47" s="4">
        <f t="shared" si="94"/>
        <v>37017380</v>
      </c>
      <c r="FV47" s="4">
        <f t="shared" si="133"/>
        <v>201466662</v>
      </c>
      <c r="FW47" s="71">
        <f t="shared" si="64"/>
        <v>0.22637598049005403</v>
      </c>
      <c r="FX47" s="4">
        <f t="shared" si="95"/>
        <v>761</v>
      </c>
      <c r="FY47" s="4">
        <f t="shared" si="134"/>
        <v>4194</v>
      </c>
      <c r="FZ47" s="71">
        <f t="shared" si="65"/>
        <v>2.118334550766976E-2</v>
      </c>
      <c r="GA47" s="4">
        <f t="shared" si="96"/>
        <v>48643.074901445463</v>
      </c>
      <c r="GB47" s="71">
        <f t="shared" si="66"/>
        <v>0.15188368384798223</v>
      </c>
    </row>
    <row r="48" spans="1:184" x14ac:dyDescent="0.3">
      <c r="A48" s="9">
        <v>45814</v>
      </c>
      <c r="B48" s="73">
        <v>191</v>
      </c>
      <c r="C48" s="4">
        <f t="shared" si="97"/>
        <v>1667</v>
      </c>
      <c r="D48" s="71">
        <f t="shared" si="10"/>
        <v>3.9925140361821487E-2</v>
      </c>
      <c r="E48" s="4">
        <v>9052697</v>
      </c>
      <c r="F48" s="4">
        <f t="shared" si="98"/>
        <v>78753792</v>
      </c>
      <c r="G48" s="146">
        <f t="shared" si="11"/>
        <v>0.14637008800248497</v>
      </c>
      <c r="H48" s="4">
        <v>198</v>
      </c>
      <c r="I48" s="4">
        <f t="shared" si="99"/>
        <v>1743</v>
      </c>
      <c r="J48" s="146">
        <f t="shared" si="12"/>
        <v>3.6266349583828683E-2</v>
      </c>
      <c r="K48" s="4">
        <f t="shared" si="67"/>
        <v>45720.691919191922</v>
      </c>
      <c r="L48" s="71">
        <f t="shared" si="13"/>
        <v>0.14454061675538155</v>
      </c>
      <c r="M48" s="4">
        <v>10291</v>
      </c>
      <c r="N48" s="63">
        <f t="shared" si="68"/>
        <v>1.8559906714604994E-2</v>
      </c>
      <c r="O48" s="4">
        <v>74</v>
      </c>
      <c r="P48" s="4">
        <f t="shared" si="69"/>
        <v>464</v>
      </c>
      <c r="Q48" s="71">
        <f t="shared" si="14"/>
        <v>-5.3061224489795888E-2</v>
      </c>
      <c r="R48" s="65">
        <v>3476173</v>
      </c>
      <c r="S48" s="4">
        <f t="shared" si="100"/>
        <v>22774878</v>
      </c>
      <c r="T48" s="71">
        <f t="shared" si="15"/>
        <v>1.3107458694885388E-3</v>
      </c>
      <c r="U48" s="4">
        <v>78</v>
      </c>
      <c r="V48" s="4">
        <f t="shared" si="101"/>
        <v>508</v>
      </c>
      <c r="W48" s="71">
        <f t="shared" si="16"/>
        <v>-7.6363636363636411E-2</v>
      </c>
      <c r="X48" s="65">
        <f t="shared" si="70"/>
        <v>44566.320512820515</v>
      </c>
      <c r="Y48" s="71">
        <f t="shared" si="17"/>
        <v>-8.6130281686759291E-3</v>
      </c>
      <c r="Z48" s="65">
        <v>1768</v>
      </c>
      <c r="AA48" s="64">
        <f t="shared" si="71"/>
        <v>4.1855203619909499E-2</v>
      </c>
      <c r="AB48" s="4">
        <v>62</v>
      </c>
      <c r="AC48" s="4">
        <f t="shared" si="102"/>
        <v>440</v>
      </c>
      <c r="AD48" s="71">
        <f t="shared" si="18"/>
        <v>-0.14893617021276595</v>
      </c>
      <c r="AE48" s="65">
        <v>2527700</v>
      </c>
      <c r="AF48" s="65">
        <f t="shared" si="103"/>
        <v>16818674</v>
      </c>
      <c r="AG48" s="71">
        <f t="shared" si="19"/>
        <v>5.6835594817251645E-2</v>
      </c>
      <c r="AH48" s="4">
        <v>78</v>
      </c>
      <c r="AI48" s="4">
        <f t="shared" si="104"/>
        <v>486</v>
      </c>
      <c r="AJ48" s="71">
        <f t="shared" si="20"/>
        <v>-0.20717781402936375</v>
      </c>
      <c r="AK48" s="65">
        <f t="shared" si="72"/>
        <v>32406.410256410258</v>
      </c>
      <c r="AL48" s="71">
        <f t="shared" si="21"/>
        <v>0.63000328803437622</v>
      </c>
      <c r="AM48" s="65">
        <v>1622</v>
      </c>
      <c r="AN48" s="64">
        <f t="shared" si="73"/>
        <v>3.8224414303329221E-2</v>
      </c>
      <c r="AO48" s="4">
        <v>50</v>
      </c>
      <c r="AP48" s="4">
        <f t="shared" si="105"/>
        <v>492</v>
      </c>
      <c r="AQ48" s="71">
        <f t="shared" si="22"/>
        <v>0.32972972972972969</v>
      </c>
      <c r="AR48" s="65">
        <v>2670843</v>
      </c>
      <c r="AS48" s="4">
        <f t="shared" si="106"/>
        <v>25408777</v>
      </c>
      <c r="AT48" s="71">
        <f t="shared" si="23"/>
        <v>0.39534282329277004</v>
      </c>
      <c r="AU48" s="4">
        <v>54</v>
      </c>
      <c r="AV48" s="4">
        <f t="shared" si="107"/>
        <v>524</v>
      </c>
      <c r="AW48" s="71">
        <f t="shared" si="24"/>
        <v>0.31658291457286425</v>
      </c>
      <c r="AX48" s="65">
        <f t="shared" si="74"/>
        <v>49460.055555555555</v>
      </c>
      <c r="AY48" s="71">
        <f t="shared" si="25"/>
        <v>-0.11369883902626976</v>
      </c>
      <c r="AZ48" s="65">
        <v>2102</v>
      </c>
      <c r="BA48" s="64">
        <f t="shared" si="75"/>
        <v>2.3786869647954328E-2</v>
      </c>
      <c r="BB48" s="4">
        <v>8</v>
      </c>
      <c r="BC48" s="4">
        <f t="shared" si="108"/>
        <v>69</v>
      </c>
      <c r="BD48" s="71">
        <f t="shared" si="26"/>
        <v>3.0588235294117645</v>
      </c>
      <c r="BE48" s="65">
        <v>667900</v>
      </c>
      <c r="BF48" s="4">
        <f t="shared" si="109"/>
        <v>4645604</v>
      </c>
      <c r="BG48" s="71">
        <f t="shared" si="27"/>
        <v>1.5648409066817428</v>
      </c>
      <c r="BH48" s="4">
        <v>8</v>
      </c>
      <c r="BI48" s="4">
        <f t="shared" si="110"/>
        <v>69</v>
      </c>
      <c r="BJ48" s="71">
        <f t="shared" si="28"/>
        <v>3.0588235294117645</v>
      </c>
      <c r="BK48" s="65">
        <f t="shared" si="76"/>
        <v>83487.5</v>
      </c>
      <c r="BL48" s="71">
        <f t="shared" si="29"/>
        <v>-0.33787374097866607</v>
      </c>
      <c r="BM48" s="65">
        <v>325</v>
      </c>
      <c r="BN48" s="63">
        <f t="shared" si="77"/>
        <v>2.4615384615384615E-2</v>
      </c>
      <c r="BO48" s="4">
        <v>56</v>
      </c>
      <c r="BP48" s="4">
        <f t="shared" si="111"/>
        <v>454</v>
      </c>
      <c r="BQ48" s="71">
        <f t="shared" si="30"/>
        <v>0.14357682619647361</v>
      </c>
      <c r="BR48" s="65">
        <v>2081958</v>
      </c>
      <c r="BS48" s="4">
        <f t="shared" si="112"/>
        <v>18701532</v>
      </c>
      <c r="BT48" s="71">
        <f t="shared" si="31"/>
        <v>0.1246964921364897</v>
      </c>
      <c r="BU48" s="4">
        <v>57</v>
      </c>
      <c r="BV48" s="4">
        <f t="shared" si="113"/>
        <v>482</v>
      </c>
      <c r="BW48" s="71">
        <f t="shared" si="32"/>
        <v>8.8036117381489865E-2</v>
      </c>
      <c r="BX48" s="65">
        <f t="shared" si="78"/>
        <v>36525.57894736842</v>
      </c>
      <c r="BY48" s="71">
        <f t="shared" si="33"/>
        <v>0.12565557046334619</v>
      </c>
      <c r="BZ48" s="65">
        <v>1960</v>
      </c>
      <c r="CA48" s="64">
        <f t="shared" si="79"/>
        <v>2.8571428571428571E-2</v>
      </c>
      <c r="CB48" s="4">
        <v>37</v>
      </c>
      <c r="CC48" s="4">
        <f t="shared" si="114"/>
        <v>301</v>
      </c>
      <c r="CD48" s="71">
        <f t="shared" si="34"/>
        <v>6.360424028268552E-2</v>
      </c>
      <c r="CE48" s="65">
        <v>2312659</v>
      </c>
      <c r="CF48" s="4">
        <f t="shared" si="115"/>
        <v>21080142</v>
      </c>
      <c r="CG48" s="71">
        <f t="shared" si="35"/>
        <v>3.0859056793789863E-2</v>
      </c>
      <c r="CH48" s="4">
        <v>37</v>
      </c>
      <c r="CI48" s="4">
        <f t="shared" si="116"/>
        <v>304</v>
      </c>
      <c r="CJ48" s="71">
        <f t="shared" si="36"/>
        <v>-6.5359477124182774E-3</v>
      </c>
      <c r="CK48" s="65">
        <f t="shared" si="80"/>
        <v>62504.2972972973</v>
      </c>
      <c r="CL48" s="71">
        <f t="shared" si="37"/>
        <v>-1.4717849229287094E-2</v>
      </c>
      <c r="CM48" s="65">
        <v>1318</v>
      </c>
      <c r="CN48" s="64">
        <f t="shared" si="81"/>
        <v>2.8072837632776935E-2</v>
      </c>
      <c r="CO48" s="4">
        <v>36</v>
      </c>
      <c r="CP48" s="4">
        <f t="shared" si="117"/>
        <v>278</v>
      </c>
      <c r="CQ48" s="71">
        <f t="shared" si="38"/>
        <v>-7.6411960132890311E-2</v>
      </c>
      <c r="CR48" s="65">
        <v>1882192</v>
      </c>
      <c r="CS48" s="4">
        <f t="shared" si="118"/>
        <v>13947508</v>
      </c>
      <c r="CT48" s="71">
        <f t="shared" si="39"/>
        <v>0.17516707205238191</v>
      </c>
      <c r="CU48" s="4">
        <v>41</v>
      </c>
      <c r="CV48" s="4">
        <f t="shared" si="119"/>
        <v>294</v>
      </c>
      <c r="CW48" s="71">
        <f t="shared" si="40"/>
        <v>-0.10365853658536583</v>
      </c>
      <c r="CX48" s="65">
        <f t="shared" si="82"/>
        <v>45907.121951219509</v>
      </c>
      <c r="CY48" s="71">
        <f t="shared" si="41"/>
        <v>0.37313515496990846</v>
      </c>
      <c r="CZ48" s="65">
        <v>1231</v>
      </c>
      <c r="DA48" s="64">
        <f t="shared" si="83"/>
        <v>2.924451665312754E-2</v>
      </c>
      <c r="DB48" s="4">
        <v>35</v>
      </c>
      <c r="DC48" s="4">
        <f t="shared" si="120"/>
        <v>240</v>
      </c>
      <c r="DD48" s="71">
        <f t="shared" si="42"/>
        <v>-4.1493775933609811E-3</v>
      </c>
      <c r="DE48" s="65">
        <v>1541940</v>
      </c>
      <c r="DF48" s="4">
        <f t="shared" si="121"/>
        <v>12951296</v>
      </c>
      <c r="DG48" s="71">
        <f t="shared" si="43"/>
        <v>0.20953786268496133</v>
      </c>
      <c r="DH48" s="4">
        <v>38</v>
      </c>
      <c r="DI48" s="4">
        <f t="shared" si="122"/>
        <v>256</v>
      </c>
      <c r="DJ48" s="71">
        <f t="shared" si="44"/>
        <v>-1.9157088122605415E-2</v>
      </c>
      <c r="DK48" s="65">
        <f t="shared" si="45"/>
        <v>40577.368421052633</v>
      </c>
      <c r="DL48" s="71">
        <f t="shared" si="46"/>
        <v>0.19613845852134348</v>
      </c>
      <c r="DM48" s="65">
        <v>1203</v>
      </c>
      <c r="DN48" s="64">
        <f t="shared" si="84"/>
        <v>2.9093931837073983E-2</v>
      </c>
      <c r="DO48" s="4">
        <v>1</v>
      </c>
      <c r="DP48" s="4">
        <f t="shared" si="123"/>
        <v>9</v>
      </c>
      <c r="DQ48" s="71">
        <f t="shared" si="47"/>
        <v>-0.95652173913043481</v>
      </c>
      <c r="DR48" s="65">
        <v>8695</v>
      </c>
      <c r="DS48" s="4">
        <f t="shared" si="124"/>
        <v>146142</v>
      </c>
      <c r="DT48" s="71">
        <f t="shared" si="48"/>
        <v>-0.97611966345755552</v>
      </c>
      <c r="DU48" s="4">
        <v>1</v>
      </c>
      <c r="DV48" s="4">
        <f t="shared" si="125"/>
        <v>11</v>
      </c>
      <c r="DW48" s="71">
        <f t="shared" si="49"/>
        <v>-0.95910780669144979</v>
      </c>
      <c r="DX48" s="65">
        <f t="shared" si="85"/>
        <v>8695</v>
      </c>
      <c r="DY48" s="71">
        <f t="shared" si="50"/>
        <v>-0.4319112589915447</v>
      </c>
      <c r="DZ48" s="65">
        <v>189</v>
      </c>
      <c r="EA48" s="64">
        <f t="shared" si="86"/>
        <v>5.2910052910052907E-3</v>
      </c>
      <c r="EB48" s="4">
        <v>0</v>
      </c>
      <c r="EC48" s="4">
        <f t="shared" si="126"/>
        <v>0</v>
      </c>
      <c r="ED48" s="71">
        <f t="shared" si="51"/>
        <v>-1</v>
      </c>
      <c r="EE48" s="65">
        <v>0</v>
      </c>
      <c r="EF48" s="4">
        <f t="shared" si="135"/>
        <v>0</v>
      </c>
      <c r="EG48" s="71">
        <f t="shared" si="52"/>
        <v>-1</v>
      </c>
      <c r="EH48" s="4">
        <v>0</v>
      </c>
      <c r="EI48" s="4">
        <f t="shared" si="127"/>
        <v>0</v>
      </c>
      <c r="EJ48" s="71">
        <f t="shared" si="53"/>
        <v>-1</v>
      </c>
      <c r="EK48" s="65" t="e">
        <f t="shared" si="87"/>
        <v>#DIV/0!</v>
      </c>
      <c r="EL48" s="71" t="e">
        <f t="shared" si="54"/>
        <v>#DIV/0!</v>
      </c>
      <c r="EM48" s="65">
        <v>0</v>
      </c>
      <c r="EN48" s="64" t="e">
        <f t="shared" si="88"/>
        <v>#DIV/0!</v>
      </c>
      <c r="EO48" s="4">
        <v>5</v>
      </c>
      <c r="EP48" s="4">
        <f t="shared" si="128"/>
        <v>55</v>
      </c>
      <c r="EQ48" s="71" t="e">
        <f t="shared" si="55"/>
        <v>#DIV/0!</v>
      </c>
      <c r="ER48" s="65">
        <v>983115</v>
      </c>
      <c r="ES48" s="4">
        <f t="shared" si="136"/>
        <v>11933119</v>
      </c>
      <c r="ET48" s="71" t="e">
        <f t="shared" si="56"/>
        <v>#DIV/0!</v>
      </c>
      <c r="EU48" s="4">
        <v>5</v>
      </c>
      <c r="EV48" s="4">
        <f t="shared" si="129"/>
        <v>62</v>
      </c>
      <c r="EW48" s="71" t="e">
        <f t="shared" si="57"/>
        <v>#DIV/0!</v>
      </c>
      <c r="EX48" s="65">
        <f t="shared" si="89"/>
        <v>196623</v>
      </c>
      <c r="EY48" s="71" t="e">
        <f t="shared" si="58"/>
        <v>#DIV/0!</v>
      </c>
      <c r="EZ48" s="65">
        <v>464</v>
      </c>
      <c r="FA48" s="64">
        <f t="shared" si="90"/>
        <v>1.0775862068965518E-2</v>
      </c>
      <c r="FB48" s="4">
        <v>1</v>
      </c>
      <c r="FC48" s="4">
        <f t="shared" si="130"/>
        <v>31</v>
      </c>
      <c r="FD48" s="71" t="e">
        <f t="shared" si="59"/>
        <v>#DIV/0!</v>
      </c>
      <c r="FE48" s="65">
        <v>77990</v>
      </c>
      <c r="FF48" s="4">
        <f t="shared" si="137"/>
        <v>1210890</v>
      </c>
      <c r="FG48" s="71" t="e">
        <f t="shared" si="60"/>
        <v>#DIV/0!</v>
      </c>
      <c r="FH48" s="4">
        <v>1</v>
      </c>
      <c r="FI48" s="4">
        <f t="shared" si="131"/>
        <v>51</v>
      </c>
      <c r="FJ48" s="71" t="e">
        <f t="shared" si="61"/>
        <v>#DIV/0!</v>
      </c>
      <c r="FK48" s="65">
        <f t="shared" si="91"/>
        <v>77990</v>
      </c>
      <c r="FL48" s="71" t="e">
        <f t="shared" si="62"/>
        <v>#DIV/0!</v>
      </c>
      <c r="FM48" s="65">
        <v>77</v>
      </c>
      <c r="FN48" s="64">
        <f t="shared" si="92"/>
        <v>1.2987012987012988E-2</v>
      </c>
      <c r="FQ48" s="9">
        <v>45814</v>
      </c>
      <c r="FR48" s="4">
        <f t="shared" si="93"/>
        <v>556</v>
      </c>
      <c r="FS48" s="4">
        <f t="shared" si="132"/>
        <v>4500</v>
      </c>
      <c r="FT48" s="71">
        <f t="shared" si="63"/>
        <v>1.5572105619499066E-2</v>
      </c>
      <c r="FU48" s="4">
        <f t="shared" si="94"/>
        <v>27283862</v>
      </c>
      <c r="FV48" s="4">
        <f t="shared" si="133"/>
        <v>228750524</v>
      </c>
      <c r="FW48" s="71">
        <f t="shared" si="64"/>
        <v>0.18162899294250656</v>
      </c>
      <c r="FX48" s="4">
        <f t="shared" si="95"/>
        <v>596</v>
      </c>
      <c r="FY48" s="4">
        <f t="shared" si="134"/>
        <v>4790</v>
      </c>
      <c r="FZ48" s="71">
        <f t="shared" si="65"/>
        <v>-1.7032628770777714E-2</v>
      </c>
      <c r="GA48" s="4">
        <f t="shared" si="96"/>
        <v>45778.291946308724</v>
      </c>
      <c r="GB48" s="71">
        <f t="shared" si="66"/>
        <v>0.19634566840693579</v>
      </c>
    </row>
    <row r="49" spans="1:184" x14ac:dyDescent="0.3">
      <c r="A49" s="9">
        <v>45815</v>
      </c>
      <c r="B49" s="73">
        <v>145</v>
      </c>
      <c r="C49" s="4">
        <f t="shared" si="97"/>
        <v>1812</v>
      </c>
      <c r="D49" s="15">
        <f t="shared" si="10"/>
        <v>-1.6820401519262118E-2</v>
      </c>
      <c r="E49" s="4">
        <v>6651942</v>
      </c>
      <c r="F49" s="4">
        <f t="shared" si="98"/>
        <v>85405734</v>
      </c>
      <c r="G49" s="42">
        <f t="shared" si="11"/>
        <v>8.5665236116970966E-2</v>
      </c>
      <c r="H49" s="4">
        <v>149</v>
      </c>
      <c r="I49" s="4">
        <f t="shared" si="99"/>
        <v>1892</v>
      </c>
      <c r="J49" s="42">
        <f t="shared" si="12"/>
        <v>-2.1210553543714483E-2</v>
      </c>
      <c r="K49" s="4">
        <f t="shared" si="67"/>
        <v>44643.906040268455</v>
      </c>
      <c r="L49" s="15">
        <f t="shared" si="13"/>
        <v>0.12412224918613579</v>
      </c>
      <c r="M49" s="4">
        <v>9488</v>
      </c>
      <c r="N49" s="33">
        <f t="shared" si="68"/>
        <v>1.5282462057335583E-2</v>
      </c>
      <c r="O49" s="4">
        <v>42</v>
      </c>
      <c r="P49" s="4">
        <f t="shared" si="69"/>
        <v>506</v>
      </c>
      <c r="Q49" s="15">
        <f t="shared" si="14"/>
        <v>-6.8139963167587525E-2</v>
      </c>
      <c r="R49" s="60">
        <v>2164047</v>
      </c>
      <c r="S49" s="4">
        <f t="shared" si="100"/>
        <v>24938925</v>
      </c>
      <c r="T49" s="15">
        <f t="shared" si="15"/>
        <v>-1.9039748775241505E-2</v>
      </c>
      <c r="U49" s="4">
        <v>43</v>
      </c>
      <c r="V49" s="4">
        <f t="shared" si="101"/>
        <v>551</v>
      </c>
      <c r="W49" s="15">
        <f t="shared" si="16"/>
        <v>-9.375E-2</v>
      </c>
      <c r="X49" s="60">
        <f t="shared" si="70"/>
        <v>50326.674418604649</v>
      </c>
      <c r="Y49" s="15">
        <f t="shared" si="17"/>
        <v>9.001063751619065E-2</v>
      </c>
      <c r="Z49" s="60">
        <v>1594</v>
      </c>
      <c r="AA49" s="34">
        <f t="shared" si="71"/>
        <v>2.6348808030112924E-2</v>
      </c>
      <c r="AB49" s="4">
        <v>44</v>
      </c>
      <c r="AC49" s="4">
        <f t="shared" si="102"/>
        <v>484</v>
      </c>
      <c r="AD49" s="15">
        <f t="shared" si="18"/>
        <v>-0.17826825127334467</v>
      </c>
      <c r="AE49" s="60">
        <v>1475773</v>
      </c>
      <c r="AF49" s="60">
        <f t="shared" si="103"/>
        <v>18294447</v>
      </c>
      <c r="AG49" s="15">
        <f t="shared" si="19"/>
        <v>1.8144784509083633E-2</v>
      </c>
      <c r="AH49" s="4">
        <v>45</v>
      </c>
      <c r="AI49" s="4">
        <f t="shared" si="104"/>
        <v>531</v>
      </c>
      <c r="AJ49" s="15">
        <f t="shared" si="20"/>
        <v>-0.23043478260869565</v>
      </c>
      <c r="AK49" s="60">
        <f t="shared" si="72"/>
        <v>32794.955555555556</v>
      </c>
      <c r="AL49" s="15">
        <f t="shared" si="21"/>
        <v>0.22927282691428141</v>
      </c>
      <c r="AM49" s="60">
        <v>1585</v>
      </c>
      <c r="AN49" s="34">
        <f t="shared" si="73"/>
        <v>2.7760252365930601E-2</v>
      </c>
      <c r="AO49" s="4">
        <v>36</v>
      </c>
      <c r="AP49" s="4">
        <f t="shared" si="105"/>
        <v>528</v>
      </c>
      <c r="AQ49" s="15">
        <f t="shared" si="22"/>
        <v>0.21658986175115214</v>
      </c>
      <c r="AR49" s="60">
        <v>1755364</v>
      </c>
      <c r="AS49" s="4">
        <f t="shared" si="106"/>
        <v>27164141</v>
      </c>
      <c r="AT49" s="15">
        <f t="shared" si="23"/>
        <v>0.240663376030128</v>
      </c>
      <c r="AU49" s="4">
        <v>38</v>
      </c>
      <c r="AV49" s="4">
        <f t="shared" si="107"/>
        <v>562</v>
      </c>
      <c r="AW49" s="15">
        <f t="shared" si="24"/>
        <v>0.18565400843881852</v>
      </c>
      <c r="AX49" s="60">
        <f t="shared" si="74"/>
        <v>46193.789473684214</v>
      </c>
      <c r="AY49" s="15">
        <f t="shared" si="25"/>
        <v>-4.7331044869272643E-2</v>
      </c>
      <c r="AZ49" s="60">
        <v>1946</v>
      </c>
      <c r="BA49" s="34">
        <f t="shared" si="75"/>
        <v>1.8499486125385406E-2</v>
      </c>
      <c r="BB49" s="4">
        <v>10</v>
      </c>
      <c r="BC49" s="4">
        <f t="shared" si="108"/>
        <v>79</v>
      </c>
      <c r="BD49" s="15">
        <f t="shared" si="26"/>
        <v>2.4347826086956523</v>
      </c>
      <c r="BE49" s="60">
        <v>862850</v>
      </c>
      <c r="BF49" s="4">
        <f t="shared" si="109"/>
        <v>5508454</v>
      </c>
      <c r="BG49" s="15">
        <f t="shared" si="27"/>
        <v>1.4047201621873642</v>
      </c>
      <c r="BH49" s="4">
        <v>10</v>
      </c>
      <c r="BI49" s="4">
        <f t="shared" si="110"/>
        <v>79</v>
      </c>
      <c r="BJ49" s="15">
        <f t="shared" si="28"/>
        <v>2.4347826086956523</v>
      </c>
      <c r="BK49" s="60">
        <f t="shared" si="76"/>
        <v>86285</v>
      </c>
      <c r="BL49" s="15">
        <f t="shared" si="29"/>
        <v>7.9867339702140105E-2</v>
      </c>
      <c r="BM49" s="60">
        <v>288</v>
      </c>
      <c r="BN49" s="33">
        <f t="shared" si="77"/>
        <v>3.4722222222222224E-2</v>
      </c>
      <c r="BO49" s="4">
        <v>40</v>
      </c>
      <c r="BP49" s="4">
        <f t="shared" si="111"/>
        <v>494</v>
      </c>
      <c r="BQ49" s="15">
        <f t="shared" si="30"/>
        <v>0.11764705882352944</v>
      </c>
      <c r="BR49" s="60">
        <v>1251133</v>
      </c>
      <c r="BS49" s="4">
        <f t="shared" si="112"/>
        <v>19952665</v>
      </c>
      <c r="BT49" s="15">
        <f t="shared" si="31"/>
        <v>7.7804789221965542E-2</v>
      </c>
      <c r="BU49" s="4">
        <v>41</v>
      </c>
      <c r="BV49" s="4">
        <f t="shared" si="113"/>
        <v>523</v>
      </c>
      <c r="BW49" s="15">
        <f t="shared" si="32"/>
        <v>6.9529652351738136E-2</v>
      </c>
      <c r="BX49" s="60">
        <f t="shared" si="78"/>
        <v>30515.439024390245</v>
      </c>
      <c r="BY49" s="15">
        <f t="shared" si="33"/>
        <v>-0.25502895843755646</v>
      </c>
      <c r="BZ49" s="60">
        <v>1829</v>
      </c>
      <c r="CA49" s="34">
        <f t="shared" si="79"/>
        <v>2.1869874248223072E-2</v>
      </c>
      <c r="CB49" s="4">
        <v>31</v>
      </c>
      <c r="CC49" s="4">
        <f t="shared" si="114"/>
        <v>332</v>
      </c>
      <c r="CD49" s="15">
        <f t="shared" si="34"/>
        <v>1.2195121951219523E-2</v>
      </c>
      <c r="CE49" s="60">
        <v>1856164</v>
      </c>
      <c r="CF49" s="4">
        <f t="shared" si="115"/>
        <v>22936306</v>
      </c>
      <c r="CG49" s="15">
        <f t="shared" si="35"/>
        <v>-4.045140352400145E-2</v>
      </c>
      <c r="CH49" s="4">
        <v>31</v>
      </c>
      <c r="CI49" s="4">
        <f t="shared" si="116"/>
        <v>335</v>
      </c>
      <c r="CJ49" s="15">
        <f t="shared" si="36"/>
        <v>-5.0991501416430607E-2</v>
      </c>
      <c r="CK49" s="60">
        <f t="shared" si="80"/>
        <v>59876.258064516129</v>
      </c>
      <c r="CL49" s="15">
        <f t="shared" si="37"/>
        <v>-0.18526811898931861</v>
      </c>
      <c r="CM49" s="60">
        <v>1076</v>
      </c>
      <c r="CN49" s="34">
        <f t="shared" si="81"/>
        <v>2.8810408921933085E-2</v>
      </c>
      <c r="CO49" s="4">
        <v>28</v>
      </c>
      <c r="CP49" s="4">
        <f t="shared" si="117"/>
        <v>306</v>
      </c>
      <c r="CQ49" s="15">
        <f t="shared" si="38"/>
        <v>-9.7345132743362872E-2</v>
      </c>
      <c r="CR49" s="60">
        <v>1580524</v>
      </c>
      <c r="CS49" s="4">
        <f t="shared" si="118"/>
        <v>15528032</v>
      </c>
      <c r="CT49" s="15">
        <f t="shared" si="39"/>
        <v>0.12292812305785827</v>
      </c>
      <c r="CU49" s="4">
        <v>29</v>
      </c>
      <c r="CV49" s="4">
        <f t="shared" si="119"/>
        <v>323</v>
      </c>
      <c r="CW49" s="15">
        <f t="shared" si="40"/>
        <v>-0.12702702702702706</v>
      </c>
      <c r="CX49" s="60">
        <f t="shared" si="82"/>
        <v>54500.827586206899</v>
      </c>
      <c r="CY49" s="15">
        <f t="shared" si="41"/>
        <v>0.16809538464949481</v>
      </c>
      <c r="CZ49" s="60">
        <v>1122</v>
      </c>
      <c r="DA49" s="34">
        <f t="shared" si="83"/>
        <v>2.4955436720142603E-2</v>
      </c>
      <c r="DB49" s="4">
        <v>20</v>
      </c>
      <c r="DC49" s="4">
        <f t="shared" si="120"/>
        <v>260</v>
      </c>
      <c r="DD49" s="15">
        <f t="shared" si="42"/>
        <v>-6.8100358422939045E-2</v>
      </c>
      <c r="DE49" s="60">
        <v>638544</v>
      </c>
      <c r="DF49" s="4">
        <f t="shared" si="121"/>
        <v>13589840</v>
      </c>
      <c r="DG49" s="15">
        <f t="shared" si="43"/>
        <v>6.4120306676975547E-2</v>
      </c>
      <c r="DH49" s="4">
        <v>21</v>
      </c>
      <c r="DI49" s="4">
        <f t="shared" si="122"/>
        <v>277</v>
      </c>
      <c r="DJ49" s="15">
        <f t="shared" si="44"/>
        <v>-9.1803278688524559E-2</v>
      </c>
      <c r="DK49" s="60">
        <f t="shared" si="45"/>
        <v>30406.857142857141</v>
      </c>
      <c r="DL49" s="15">
        <f t="shared" si="46"/>
        <v>-0.35157880627177229</v>
      </c>
      <c r="DM49" s="60">
        <v>1061</v>
      </c>
      <c r="DN49" s="34">
        <f t="shared" si="84"/>
        <v>1.8850141376060319E-2</v>
      </c>
      <c r="DO49" s="4">
        <v>1</v>
      </c>
      <c r="DP49" s="4">
        <f t="shared" si="123"/>
        <v>10</v>
      </c>
      <c r="DQ49" s="15">
        <f t="shared" si="47"/>
        <v>-0.95867768595041325</v>
      </c>
      <c r="DR49" s="60">
        <v>36612</v>
      </c>
      <c r="DS49" s="4">
        <f t="shared" si="124"/>
        <v>182754</v>
      </c>
      <c r="DT49" s="15">
        <f t="shared" si="48"/>
        <v>-0.97410785263659883</v>
      </c>
      <c r="DU49" s="4">
        <v>3</v>
      </c>
      <c r="DV49" s="4">
        <f t="shared" si="125"/>
        <v>14</v>
      </c>
      <c r="DW49" s="15">
        <f t="shared" si="49"/>
        <v>-0.95757575757575752</v>
      </c>
      <c r="DX49" s="60">
        <f t="shared" si="85"/>
        <v>12204</v>
      </c>
      <c r="DY49" s="15">
        <f t="shared" si="50"/>
        <v>-0.20678603241713511</v>
      </c>
      <c r="DZ49" s="60">
        <v>179</v>
      </c>
      <c r="EA49" s="34">
        <f t="shared" si="86"/>
        <v>5.5865921787709499E-3</v>
      </c>
      <c r="EB49" s="4">
        <v>0</v>
      </c>
      <c r="EC49" s="4">
        <f t="shared" si="126"/>
        <v>0</v>
      </c>
      <c r="ED49" s="15">
        <f t="shared" si="51"/>
        <v>-1</v>
      </c>
      <c r="EE49" s="60">
        <v>0</v>
      </c>
      <c r="EF49" s="4">
        <f t="shared" si="135"/>
        <v>0</v>
      </c>
      <c r="EG49" s="15">
        <f t="shared" si="52"/>
        <v>-1</v>
      </c>
      <c r="EH49" s="4">
        <v>0</v>
      </c>
      <c r="EI49" s="4">
        <f t="shared" si="127"/>
        <v>0</v>
      </c>
      <c r="EJ49" s="15">
        <f t="shared" si="53"/>
        <v>-1</v>
      </c>
      <c r="EK49" s="60" t="e">
        <f t="shared" si="87"/>
        <v>#DIV/0!</v>
      </c>
      <c r="EL49" s="15" t="e">
        <f t="shared" si="54"/>
        <v>#DIV/0!</v>
      </c>
      <c r="EM49" s="60">
        <v>0</v>
      </c>
      <c r="EN49" s="34" t="e">
        <f t="shared" si="88"/>
        <v>#DIV/0!</v>
      </c>
      <c r="EO49" s="4">
        <v>5</v>
      </c>
      <c r="EP49" s="4">
        <f t="shared" si="128"/>
        <v>60</v>
      </c>
      <c r="EQ49" s="15" t="e">
        <f t="shared" si="55"/>
        <v>#DIV/0!</v>
      </c>
      <c r="ER49" s="60">
        <v>740075</v>
      </c>
      <c r="ES49" s="4">
        <f t="shared" si="136"/>
        <v>12673194</v>
      </c>
      <c r="ET49" s="15" t="e">
        <f t="shared" si="56"/>
        <v>#DIV/0!</v>
      </c>
      <c r="EU49" s="4">
        <v>5</v>
      </c>
      <c r="EV49" s="4">
        <f t="shared" si="129"/>
        <v>67</v>
      </c>
      <c r="EW49" s="15" t="e">
        <f t="shared" si="57"/>
        <v>#DIV/0!</v>
      </c>
      <c r="EX49" s="60">
        <f t="shared" si="89"/>
        <v>148015</v>
      </c>
      <c r="EY49" s="15" t="e">
        <f t="shared" si="58"/>
        <v>#DIV/0!</v>
      </c>
      <c r="EZ49" s="60">
        <v>459</v>
      </c>
      <c r="FA49" s="34">
        <f t="shared" si="90"/>
        <v>1.0893246187363835E-2</v>
      </c>
      <c r="FB49" s="4">
        <v>3</v>
      </c>
      <c r="FC49" s="4">
        <f t="shared" si="130"/>
        <v>34</v>
      </c>
      <c r="FD49" s="15" t="e">
        <f t="shared" si="59"/>
        <v>#DIV/0!</v>
      </c>
      <c r="FE49" s="60">
        <v>270970</v>
      </c>
      <c r="FF49" s="4">
        <f t="shared" si="137"/>
        <v>1481860</v>
      </c>
      <c r="FG49" s="15" t="e">
        <f t="shared" si="60"/>
        <v>#DIV/0!</v>
      </c>
      <c r="FH49" s="4">
        <v>3</v>
      </c>
      <c r="FI49" s="4">
        <f t="shared" si="131"/>
        <v>54</v>
      </c>
      <c r="FJ49" s="15" t="e">
        <f t="shared" si="61"/>
        <v>#DIV/0!</v>
      </c>
      <c r="FK49" s="60">
        <f t="shared" si="91"/>
        <v>90323.333333333328</v>
      </c>
      <c r="FL49" s="15" t="e">
        <f t="shared" si="62"/>
        <v>#DIV/0!</v>
      </c>
      <c r="FM49" s="60">
        <v>97</v>
      </c>
      <c r="FN49" s="34">
        <f t="shared" si="92"/>
        <v>3.0927835051546393E-2</v>
      </c>
      <c r="FQ49" s="9">
        <v>45815</v>
      </c>
      <c r="FR49" s="4">
        <f t="shared" si="93"/>
        <v>405</v>
      </c>
      <c r="FS49" s="4">
        <f t="shared" si="132"/>
        <v>4905</v>
      </c>
      <c r="FT49" s="15">
        <f t="shared" si="63"/>
        <v>-3.2735160717807132E-2</v>
      </c>
      <c r="FU49" s="4">
        <f t="shared" si="94"/>
        <v>19283998</v>
      </c>
      <c r="FV49" s="4">
        <f t="shared" si="133"/>
        <v>248034522</v>
      </c>
      <c r="FW49" s="15">
        <f t="shared" si="64"/>
        <v>0.11250748645848585</v>
      </c>
      <c r="FX49" s="4">
        <f t="shared" si="95"/>
        <v>418</v>
      </c>
      <c r="FY49" s="4">
        <f t="shared" si="134"/>
        <v>5208</v>
      </c>
      <c r="FZ49" s="15">
        <f t="shared" si="65"/>
        <v>-6.7502238137869264E-2</v>
      </c>
      <c r="GA49" s="4">
        <f t="shared" si="96"/>
        <v>46133.966507177036</v>
      </c>
      <c r="GB49" s="15">
        <f t="shared" si="66"/>
        <v>0.11871331909610605</v>
      </c>
    </row>
    <row r="50" spans="1:184" x14ac:dyDescent="0.3">
      <c r="A50" s="9">
        <v>45816</v>
      </c>
      <c r="B50" s="73">
        <v>136</v>
      </c>
      <c r="C50" s="4">
        <f t="shared" si="97"/>
        <v>1948</v>
      </c>
      <c r="D50" s="15">
        <f t="shared" si="10"/>
        <v>-1.2671059300557563E-2</v>
      </c>
      <c r="E50" s="4">
        <v>5480165</v>
      </c>
      <c r="F50" s="4">
        <f t="shared" si="98"/>
        <v>90885899</v>
      </c>
      <c r="G50" s="42">
        <f t="shared" si="11"/>
        <v>7.6518194262677364E-2</v>
      </c>
      <c r="H50" s="4">
        <v>139</v>
      </c>
      <c r="I50" s="4">
        <f t="shared" si="99"/>
        <v>2031</v>
      </c>
      <c r="J50" s="42">
        <f t="shared" si="12"/>
        <v>-1.6464891041162222E-2</v>
      </c>
      <c r="K50" s="4">
        <f t="shared" si="67"/>
        <v>39425.647482014385</v>
      </c>
      <c r="L50" s="15">
        <f t="shared" si="13"/>
        <v>-9.6348107568613783E-2</v>
      </c>
      <c r="M50" s="4">
        <v>9236</v>
      </c>
      <c r="N50" s="33">
        <f t="shared" si="68"/>
        <v>1.4724989172802079E-2</v>
      </c>
      <c r="O50" s="4">
        <v>33</v>
      </c>
      <c r="P50" s="4">
        <f t="shared" si="69"/>
        <v>539</v>
      </c>
      <c r="Q50" s="15">
        <f t="shared" si="14"/>
        <v>-8.6440677966101664E-2</v>
      </c>
      <c r="R50" s="4">
        <v>1755480</v>
      </c>
      <c r="S50" s="4">
        <f t="shared" si="100"/>
        <v>26694405</v>
      </c>
      <c r="T50" s="15">
        <f t="shared" si="15"/>
        <v>-3.2215840074045543E-2</v>
      </c>
      <c r="U50" s="4">
        <v>37</v>
      </c>
      <c r="V50" s="4">
        <f t="shared" si="101"/>
        <v>588</v>
      </c>
      <c r="W50" s="15">
        <f t="shared" si="16"/>
        <v>-0.10502283105022836</v>
      </c>
      <c r="X50" s="60">
        <f t="shared" si="70"/>
        <v>47445.405405405407</v>
      </c>
      <c r="Y50" s="15">
        <f t="shared" si="17"/>
        <v>7.628638173631952E-2</v>
      </c>
      <c r="Z50" s="4">
        <v>1414</v>
      </c>
      <c r="AA50" s="34">
        <f t="shared" si="71"/>
        <v>2.3338048090523339E-2</v>
      </c>
      <c r="AB50" s="4">
        <v>34</v>
      </c>
      <c r="AC50" s="4">
        <f t="shared" si="102"/>
        <v>518</v>
      </c>
      <c r="AD50" s="15">
        <f t="shared" si="18"/>
        <v>-0.18808777429467083</v>
      </c>
      <c r="AE50" s="4">
        <v>1136231</v>
      </c>
      <c r="AF50" s="60">
        <f t="shared" si="103"/>
        <v>19430678</v>
      </c>
      <c r="AG50" s="15">
        <f t="shared" si="19"/>
        <v>1.3382915565200992E-2</v>
      </c>
      <c r="AH50" s="4">
        <v>38</v>
      </c>
      <c r="AI50" s="4">
        <f t="shared" si="104"/>
        <v>569</v>
      </c>
      <c r="AJ50" s="15">
        <f t="shared" si="20"/>
        <v>-0.23418573351278604</v>
      </c>
      <c r="AK50" s="60">
        <f t="shared" si="72"/>
        <v>29900.815789473683</v>
      </c>
      <c r="AL50" s="15">
        <f t="shared" si="21"/>
        <v>0.31442077473158259</v>
      </c>
      <c r="AM50" s="4">
        <v>1367</v>
      </c>
      <c r="AN50" s="34">
        <f t="shared" si="73"/>
        <v>2.487198244330651E-2</v>
      </c>
      <c r="AO50" s="4">
        <v>50</v>
      </c>
      <c r="AP50" s="4">
        <f t="shared" si="105"/>
        <v>578</v>
      </c>
      <c r="AQ50" s="15">
        <f t="shared" si="22"/>
        <v>0.2219873150105709</v>
      </c>
      <c r="AR50" s="4">
        <v>2317645</v>
      </c>
      <c r="AS50" s="4">
        <f t="shared" si="106"/>
        <v>29481786</v>
      </c>
      <c r="AT50" s="15">
        <f t="shared" si="23"/>
        <v>0.26764969496339708</v>
      </c>
      <c r="AU50" s="4">
        <v>54</v>
      </c>
      <c r="AV50" s="4">
        <f t="shared" si="107"/>
        <v>616</v>
      </c>
      <c r="AW50" s="15">
        <f t="shared" si="24"/>
        <v>0.193798449612403</v>
      </c>
      <c r="AX50" s="60">
        <f t="shared" si="74"/>
        <v>42919.351851851854</v>
      </c>
      <c r="AY50" s="15">
        <f t="shared" si="25"/>
        <v>0.32331672367849329</v>
      </c>
      <c r="AZ50" s="4">
        <v>1813</v>
      </c>
      <c r="BA50" s="34">
        <f t="shared" si="75"/>
        <v>2.7578599007170437E-2</v>
      </c>
      <c r="BB50" s="4">
        <v>6</v>
      </c>
      <c r="BC50" s="4">
        <f t="shared" si="108"/>
        <v>85</v>
      </c>
      <c r="BD50" s="15">
        <f t="shared" si="26"/>
        <v>2.4</v>
      </c>
      <c r="BE50" s="4">
        <v>552940</v>
      </c>
      <c r="BF50" s="4">
        <f t="shared" si="109"/>
        <v>6061394</v>
      </c>
      <c r="BG50" s="15">
        <f t="shared" si="27"/>
        <v>1.50003464597587</v>
      </c>
      <c r="BH50" s="4">
        <v>6</v>
      </c>
      <c r="BI50" s="4">
        <f t="shared" si="110"/>
        <v>85</v>
      </c>
      <c r="BJ50" s="15">
        <f t="shared" si="28"/>
        <v>2.4</v>
      </c>
      <c r="BK50" s="60">
        <f t="shared" si="76"/>
        <v>92156.666666666672</v>
      </c>
      <c r="BL50" s="15">
        <f t="shared" si="29"/>
        <v>0.37711695556883851</v>
      </c>
      <c r="BM50" s="4">
        <v>306</v>
      </c>
      <c r="BN50" s="33">
        <f t="shared" si="77"/>
        <v>1.9607843137254902E-2</v>
      </c>
      <c r="BO50" s="4">
        <v>40</v>
      </c>
      <c r="BP50" s="4">
        <f t="shared" si="111"/>
        <v>534</v>
      </c>
      <c r="BQ50" s="15">
        <f t="shared" si="30"/>
        <v>0.10788381742738595</v>
      </c>
      <c r="BR50" s="4">
        <v>1593109</v>
      </c>
      <c r="BS50" s="4">
        <f t="shared" si="112"/>
        <v>21545774</v>
      </c>
      <c r="BT50" s="15">
        <f t="shared" si="31"/>
        <v>5.9589997416650498E-2</v>
      </c>
      <c r="BU50" s="4">
        <v>41</v>
      </c>
      <c r="BV50" s="4">
        <f t="shared" si="113"/>
        <v>564</v>
      </c>
      <c r="BW50" s="15">
        <f t="shared" si="32"/>
        <v>5.6179775280898792E-2</v>
      </c>
      <c r="BX50" s="60">
        <f t="shared" si="78"/>
        <v>38856.317073170729</v>
      </c>
      <c r="BY50" s="15">
        <f t="shared" si="33"/>
        <v>-4.0189253133838587E-2</v>
      </c>
      <c r="BZ50" s="4">
        <v>1695</v>
      </c>
      <c r="CA50" s="34">
        <f t="shared" si="79"/>
        <v>2.359882005899705E-2</v>
      </c>
      <c r="CB50" s="4">
        <v>23</v>
      </c>
      <c r="CC50" s="4">
        <f t="shared" si="114"/>
        <v>355</v>
      </c>
      <c r="CD50" s="15">
        <f t="shared" si="34"/>
        <v>-2.8089887640448952E-3</v>
      </c>
      <c r="CE50" s="4">
        <v>1710760</v>
      </c>
      <c r="CF50" s="4">
        <f t="shared" si="115"/>
        <v>24647066</v>
      </c>
      <c r="CG50" s="15">
        <f t="shared" si="35"/>
        <v>-4.6292513186043549E-2</v>
      </c>
      <c r="CH50" s="4">
        <v>23</v>
      </c>
      <c r="CI50" s="4">
        <f t="shared" si="116"/>
        <v>358</v>
      </c>
      <c r="CJ50" s="15">
        <f t="shared" si="36"/>
        <v>-6.0367454068241511E-2</v>
      </c>
      <c r="CK50" s="60">
        <f t="shared" si="80"/>
        <v>74380.869565217392</v>
      </c>
      <c r="CL50" s="15">
        <f t="shared" si="37"/>
        <v>7.3428767489754687E-2</v>
      </c>
      <c r="CM50" s="4">
        <v>1036</v>
      </c>
      <c r="CN50" s="34">
        <f t="shared" si="81"/>
        <v>2.2200772200772202E-2</v>
      </c>
      <c r="CO50" s="4">
        <v>24</v>
      </c>
      <c r="CP50" s="4">
        <f t="shared" si="117"/>
        <v>330</v>
      </c>
      <c r="CQ50" s="15">
        <f t="shared" si="38"/>
        <v>-9.3406593406593408E-2</v>
      </c>
      <c r="CR50" s="4">
        <v>820770</v>
      </c>
      <c r="CS50" s="4">
        <f t="shared" si="118"/>
        <v>16348802</v>
      </c>
      <c r="CT50" s="15">
        <f t="shared" si="39"/>
        <v>0.10628780897211709</v>
      </c>
      <c r="CU50" s="4">
        <v>24</v>
      </c>
      <c r="CV50" s="4">
        <f t="shared" si="119"/>
        <v>347</v>
      </c>
      <c r="CW50" s="15">
        <f t="shared" si="40"/>
        <v>-0.12814070351758799</v>
      </c>
      <c r="CX50" s="60">
        <f t="shared" si="82"/>
        <v>34198.75</v>
      </c>
      <c r="CY50" s="15">
        <f t="shared" si="41"/>
        <v>8.0575969748746257E-3</v>
      </c>
      <c r="CZ50" s="4">
        <v>1034</v>
      </c>
      <c r="DA50" s="34">
        <f t="shared" si="83"/>
        <v>2.321083172147002E-2</v>
      </c>
      <c r="DB50" s="4">
        <v>20</v>
      </c>
      <c r="DC50" s="4">
        <f t="shared" si="120"/>
        <v>280</v>
      </c>
      <c r="DD50" s="15">
        <f t="shared" si="42"/>
        <v>-6.0402684563758413E-2</v>
      </c>
      <c r="DE50" s="60">
        <v>707500</v>
      </c>
      <c r="DF50" s="4">
        <f t="shared" si="121"/>
        <v>14297340</v>
      </c>
      <c r="DG50" s="15">
        <f t="shared" si="43"/>
        <v>4.8276466829954456E-2</v>
      </c>
      <c r="DH50" s="4">
        <v>24</v>
      </c>
      <c r="DI50" s="4">
        <f t="shared" si="122"/>
        <v>301</v>
      </c>
      <c r="DJ50" s="15">
        <f t="shared" si="44"/>
        <v>-8.5106382978723416E-2</v>
      </c>
      <c r="DK50" s="60">
        <f t="shared" si="45"/>
        <v>29479.166666666668</v>
      </c>
      <c r="DL50" s="15">
        <f t="shared" si="46"/>
        <v>-0.18485148743000657</v>
      </c>
      <c r="DM50" s="60">
        <v>952</v>
      </c>
      <c r="DN50" s="34">
        <f t="shared" si="84"/>
        <v>2.100840336134454E-2</v>
      </c>
      <c r="DO50" s="4">
        <v>2</v>
      </c>
      <c r="DP50" s="4">
        <f t="shared" si="123"/>
        <v>12</v>
      </c>
      <c r="DQ50" s="15">
        <f t="shared" si="47"/>
        <v>-0.9555555555555556</v>
      </c>
      <c r="DR50" s="4">
        <v>17390</v>
      </c>
      <c r="DS50" s="4">
        <f t="shared" si="124"/>
        <v>200144</v>
      </c>
      <c r="DT50" s="15">
        <f t="shared" si="48"/>
        <v>-0.97504039611324356</v>
      </c>
      <c r="DU50" s="4">
        <v>2</v>
      </c>
      <c r="DV50" s="4">
        <f t="shared" si="125"/>
        <v>16</v>
      </c>
      <c r="DW50" s="15">
        <f t="shared" si="49"/>
        <v>-0.95567867036011078</v>
      </c>
      <c r="DX50" s="60">
        <f t="shared" si="85"/>
        <v>8695</v>
      </c>
      <c r="DY50" s="15">
        <f t="shared" si="50"/>
        <v>-0.71935200398151677</v>
      </c>
      <c r="DZ50" s="4">
        <v>134</v>
      </c>
      <c r="EA50" s="34">
        <f t="shared" si="86"/>
        <v>1.4925373134328358E-2</v>
      </c>
      <c r="EB50" s="4">
        <v>0</v>
      </c>
      <c r="EC50" s="4">
        <f t="shared" si="126"/>
        <v>0</v>
      </c>
      <c r="ED50" s="15">
        <f t="shared" si="51"/>
        <v>-1</v>
      </c>
      <c r="EE50" s="60">
        <v>0</v>
      </c>
      <c r="EF50" s="4">
        <f t="shared" si="135"/>
        <v>0</v>
      </c>
      <c r="EG50" s="15">
        <f t="shared" si="52"/>
        <v>-1</v>
      </c>
      <c r="EH50" s="4">
        <v>0</v>
      </c>
      <c r="EI50" s="4">
        <f t="shared" si="127"/>
        <v>0</v>
      </c>
      <c r="EJ50" s="15">
        <f t="shared" si="53"/>
        <v>-1</v>
      </c>
      <c r="EK50" s="60" t="e">
        <f t="shared" si="87"/>
        <v>#DIV/0!</v>
      </c>
      <c r="EL50" s="15" t="e">
        <f t="shared" si="54"/>
        <v>#DIV/0!</v>
      </c>
      <c r="EM50" s="60">
        <v>0</v>
      </c>
      <c r="EN50" s="34" t="e">
        <f t="shared" si="88"/>
        <v>#DIV/0!</v>
      </c>
      <c r="EO50" s="4">
        <v>8</v>
      </c>
      <c r="EP50" s="4">
        <f t="shared" si="128"/>
        <v>68</v>
      </c>
      <c r="EQ50" s="15" t="e">
        <f t="shared" si="55"/>
        <v>#DIV/0!</v>
      </c>
      <c r="ER50" s="60">
        <v>964288</v>
      </c>
      <c r="ES50" s="4">
        <f t="shared" si="136"/>
        <v>13637482</v>
      </c>
      <c r="ET50" s="15" t="e">
        <f t="shared" si="56"/>
        <v>#DIV/0!</v>
      </c>
      <c r="EU50" s="4">
        <v>8</v>
      </c>
      <c r="EV50" s="4">
        <f t="shared" si="129"/>
        <v>75</v>
      </c>
      <c r="EW50" s="15" t="e">
        <f t="shared" si="57"/>
        <v>#DIV/0!</v>
      </c>
      <c r="EX50" s="60">
        <f t="shared" si="89"/>
        <v>120536</v>
      </c>
      <c r="EY50" s="15" t="e">
        <f t="shared" si="58"/>
        <v>#DIV/0!</v>
      </c>
      <c r="EZ50" s="60">
        <v>460</v>
      </c>
      <c r="FA50" s="34">
        <f t="shared" si="90"/>
        <v>1.7391304347826087E-2</v>
      </c>
      <c r="FB50" s="4">
        <v>0</v>
      </c>
      <c r="FC50" s="4">
        <f t="shared" si="130"/>
        <v>34</v>
      </c>
      <c r="FD50" s="15" t="e">
        <f t="shared" si="59"/>
        <v>#DIV/0!</v>
      </c>
      <c r="FE50" s="60">
        <v>0</v>
      </c>
      <c r="FF50" s="4">
        <f t="shared" si="137"/>
        <v>1481860</v>
      </c>
      <c r="FG50" s="15" t="e">
        <f t="shared" si="60"/>
        <v>#DIV/0!</v>
      </c>
      <c r="FH50" s="4">
        <v>0</v>
      </c>
      <c r="FI50" s="4">
        <f t="shared" si="131"/>
        <v>54</v>
      </c>
      <c r="FJ50" s="15" t="e">
        <f t="shared" si="61"/>
        <v>#DIV/0!</v>
      </c>
      <c r="FK50" s="60" t="e">
        <f t="shared" si="91"/>
        <v>#DIV/0!</v>
      </c>
      <c r="FL50" s="15" t="e">
        <f t="shared" si="62"/>
        <v>#DIV/0!</v>
      </c>
      <c r="FM50" s="60">
        <v>89</v>
      </c>
      <c r="FN50" s="34">
        <f t="shared" si="92"/>
        <v>0</v>
      </c>
      <c r="FQ50" s="9">
        <v>45816</v>
      </c>
      <c r="FR50" s="4">
        <f t="shared" si="93"/>
        <v>376</v>
      </c>
      <c r="FS50" s="4">
        <f t="shared" si="132"/>
        <v>5281</v>
      </c>
      <c r="FT50" s="15">
        <f t="shared" si="63"/>
        <v>-3.6137981383464135E-2</v>
      </c>
      <c r="FU50" s="4">
        <f t="shared" si="94"/>
        <v>17056278</v>
      </c>
      <c r="FV50" s="4">
        <f t="shared" si="133"/>
        <v>265090800</v>
      </c>
      <c r="FW50" s="15">
        <f t="shared" si="64"/>
        <v>0.10378403748725584</v>
      </c>
      <c r="FX50" s="4">
        <f t="shared" si="95"/>
        <v>396</v>
      </c>
      <c r="FY50" s="4">
        <f t="shared" si="134"/>
        <v>5604</v>
      </c>
      <c r="FZ50" s="15">
        <f t="shared" si="65"/>
        <v>-6.9102990033222622E-2</v>
      </c>
      <c r="GA50" s="4">
        <f t="shared" si="96"/>
        <v>43071.409090909088</v>
      </c>
      <c r="GB50" s="15">
        <f t="shared" si="66"/>
        <v>8.8383390971226161E-2</v>
      </c>
    </row>
    <row r="51" spans="1:184" x14ac:dyDescent="0.3">
      <c r="A51" s="9">
        <v>45817</v>
      </c>
      <c r="B51" s="73">
        <v>277</v>
      </c>
      <c r="C51" s="4">
        <f t="shared" si="97"/>
        <v>2225</v>
      </c>
      <c r="D51" s="71">
        <f t="shared" si="10"/>
        <v>5.6003796867584166E-2</v>
      </c>
      <c r="E51" s="4">
        <v>13846648</v>
      </c>
      <c r="F51" s="4">
        <f t="shared" si="98"/>
        <v>104732547</v>
      </c>
      <c r="G51" s="146">
        <f t="shared" si="11"/>
        <v>0.17053298626583446</v>
      </c>
      <c r="H51" s="4">
        <v>293</v>
      </c>
      <c r="I51" s="4">
        <f t="shared" si="99"/>
        <v>2324</v>
      </c>
      <c r="J51" s="146">
        <f t="shared" si="12"/>
        <v>5.1583710407239858E-2</v>
      </c>
      <c r="K51" s="4">
        <f t="shared" si="67"/>
        <v>47258.184300341294</v>
      </c>
      <c r="L51" s="71">
        <f t="shared" si="13"/>
        <v>0.35733530850461115</v>
      </c>
      <c r="M51" s="4">
        <v>11619</v>
      </c>
      <c r="N51" s="63">
        <f t="shared" si="68"/>
        <v>2.3840261640416558E-2</v>
      </c>
      <c r="O51" s="4">
        <v>55</v>
      </c>
      <c r="P51" s="4">
        <f t="shared" si="69"/>
        <v>594</v>
      </c>
      <c r="Q51" s="71">
        <f t="shared" si="14"/>
        <v>-4.8076923076923128E-2</v>
      </c>
      <c r="R51" s="4">
        <v>3277349</v>
      </c>
      <c r="S51" s="4">
        <f t="shared" si="100"/>
        <v>29971754</v>
      </c>
      <c r="T51" s="71">
        <f t="shared" si="15"/>
        <v>3.1807308369188769E-2</v>
      </c>
      <c r="U51" s="4">
        <v>57</v>
      </c>
      <c r="V51" s="4">
        <f t="shared" si="101"/>
        <v>645</v>
      </c>
      <c r="W51" s="71">
        <f t="shared" si="16"/>
        <v>-7.0605187319884744E-2</v>
      </c>
      <c r="X51" s="65">
        <f t="shared" si="70"/>
        <v>57497.350877192985</v>
      </c>
      <c r="Y51" s="71">
        <f t="shared" si="17"/>
        <v>0.4523438478925812</v>
      </c>
      <c r="Z51" s="4">
        <v>1946</v>
      </c>
      <c r="AA51" s="64">
        <f t="shared" si="71"/>
        <v>2.8263103802672149E-2</v>
      </c>
      <c r="AB51" s="4">
        <v>66</v>
      </c>
      <c r="AC51" s="4">
        <f t="shared" si="102"/>
        <v>584</v>
      </c>
      <c r="AD51" s="71">
        <f t="shared" si="18"/>
        <v>-0.15484804630969606</v>
      </c>
      <c r="AE51" s="4">
        <v>2378944</v>
      </c>
      <c r="AF51" s="65">
        <f t="shared" si="103"/>
        <v>21809622</v>
      </c>
      <c r="AG51" s="71">
        <f t="shared" si="19"/>
        <v>4.278794212154069E-2</v>
      </c>
      <c r="AH51" s="4">
        <v>70</v>
      </c>
      <c r="AI51" s="4">
        <f t="shared" si="104"/>
        <v>639</v>
      </c>
      <c r="AJ51" s="71">
        <f t="shared" si="20"/>
        <v>-0.20324189526184544</v>
      </c>
      <c r="AK51" s="65">
        <f t="shared" si="72"/>
        <v>33984.914285714287</v>
      </c>
      <c r="AL51" s="71">
        <f t="shared" si="21"/>
        <v>0.15193105502317406</v>
      </c>
      <c r="AM51" s="4">
        <v>1926</v>
      </c>
      <c r="AN51" s="64">
        <f t="shared" si="73"/>
        <v>3.4267912772585667E-2</v>
      </c>
      <c r="AO51" s="4">
        <v>80</v>
      </c>
      <c r="AP51" s="4">
        <f t="shared" si="105"/>
        <v>658</v>
      </c>
      <c r="AQ51" s="71">
        <f t="shared" si="22"/>
        <v>0.30555555555555558</v>
      </c>
      <c r="AR51" s="4">
        <v>4651877</v>
      </c>
      <c r="AS51" s="4">
        <f t="shared" si="106"/>
        <v>34133663</v>
      </c>
      <c r="AT51" s="71">
        <f t="shared" si="23"/>
        <v>0.33951467602057472</v>
      </c>
      <c r="AU51" s="4">
        <v>85</v>
      </c>
      <c r="AV51" s="4">
        <f t="shared" si="107"/>
        <v>701</v>
      </c>
      <c r="AW51" s="71">
        <f t="shared" si="24"/>
        <v>0.28153564899451555</v>
      </c>
      <c r="AX51" s="65">
        <f t="shared" si="74"/>
        <v>54727.964705882354</v>
      </c>
      <c r="AY51" s="71">
        <f t="shared" si="25"/>
        <v>-0.23752097987055987</v>
      </c>
      <c r="AZ51" s="4">
        <v>2537</v>
      </c>
      <c r="BA51" s="64">
        <f t="shared" si="75"/>
        <v>3.1533307055577456E-2</v>
      </c>
      <c r="BB51" s="4">
        <v>9</v>
      </c>
      <c r="BC51" s="4">
        <f t="shared" si="108"/>
        <v>94</v>
      </c>
      <c r="BD51" s="71">
        <f t="shared" si="26"/>
        <v>2.6153846153846154</v>
      </c>
      <c r="BE51" s="4">
        <v>563570</v>
      </c>
      <c r="BF51" s="4">
        <f t="shared" si="109"/>
        <v>6624964</v>
      </c>
      <c r="BG51" s="71">
        <f t="shared" si="27"/>
        <v>1.7049071160470661</v>
      </c>
      <c r="BH51" s="4">
        <v>9</v>
      </c>
      <c r="BI51" s="4">
        <f t="shared" si="110"/>
        <v>94</v>
      </c>
      <c r="BJ51" s="71">
        <f t="shared" si="28"/>
        <v>2.6153846153846154</v>
      </c>
      <c r="BK51" s="65">
        <f t="shared" si="76"/>
        <v>62618.888888888891</v>
      </c>
      <c r="BL51" s="71">
        <f t="shared" si="29"/>
        <v>1.5336390406186076</v>
      </c>
      <c r="BM51" s="4">
        <v>336</v>
      </c>
      <c r="BN51" s="63">
        <f t="shared" si="77"/>
        <v>2.6785714285714284E-2</v>
      </c>
      <c r="BO51" s="4">
        <v>85</v>
      </c>
      <c r="BP51" s="4">
        <f t="shared" si="111"/>
        <v>619</v>
      </c>
      <c r="BQ51" s="71">
        <f t="shared" si="30"/>
        <v>0.16135084427767366</v>
      </c>
      <c r="BR51" s="4">
        <v>2586240</v>
      </c>
      <c r="BS51" s="4">
        <f t="shared" si="112"/>
        <v>24132014</v>
      </c>
      <c r="BT51" s="71">
        <f t="shared" si="31"/>
        <v>0.10290935362748743</v>
      </c>
      <c r="BU51" s="4">
        <v>93</v>
      </c>
      <c r="BV51" s="4">
        <f t="shared" si="113"/>
        <v>657</v>
      </c>
      <c r="BW51" s="71">
        <f t="shared" si="32"/>
        <v>0.11167512690355319</v>
      </c>
      <c r="BX51" s="65">
        <f t="shared" si="78"/>
        <v>27809.032258064515</v>
      </c>
      <c r="BY51" s="71">
        <f t="shared" si="33"/>
        <v>2.513025888301712E-2</v>
      </c>
      <c r="BZ51" s="4">
        <v>2215</v>
      </c>
      <c r="CA51" s="64">
        <f t="shared" si="79"/>
        <v>3.8374717832957109E-2</v>
      </c>
      <c r="CB51" s="4">
        <v>49</v>
      </c>
      <c r="CC51" s="4">
        <f t="shared" si="114"/>
        <v>404</v>
      </c>
      <c r="CD51" s="71">
        <f t="shared" si="34"/>
        <v>6.315789473684208E-2</v>
      </c>
      <c r="CE51" s="4">
        <v>3264686</v>
      </c>
      <c r="CF51" s="4">
        <f t="shared" si="115"/>
        <v>27911752</v>
      </c>
      <c r="CG51" s="71">
        <f t="shared" si="35"/>
        <v>-1.6876178692922794E-3</v>
      </c>
      <c r="CH51" s="4">
        <v>51</v>
      </c>
      <c r="CI51" s="4">
        <f t="shared" si="116"/>
        <v>409</v>
      </c>
      <c r="CJ51" s="71">
        <f t="shared" si="36"/>
        <v>9.8765432098766315E-3</v>
      </c>
      <c r="CK51" s="65">
        <f t="shared" si="80"/>
        <v>64013.450980392154</v>
      </c>
      <c r="CL51" s="71">
        <f t="shared" si="37"/>
        <v>-0.2737823764120515</v>
      </c>
      <c r="CM51" s="4">
        <v>1506</v>
      </c>
      <c r="CN51" s="64">
        <f t="shared" si="81"/>
        <v>3.2536520584329348E-2</v>
      </c>
      <c r="CO51" s="4">
        <v>38</v>
      </c>
      <c r="CP51" s="4">
        <f t="shared" si="117"/>
        <v>368</v>
      </c>
      <c r="CQ51" s="71">
        <f t="shared" si="38"/>
        <v>-4.9095607235142169E-2</v>
      </c>
      <c r="CR51" s="4">
        <v>1951503</v>
      </c>
      <c r="CS51" s="4">
        <f t="shared" si="118"/>
        <v>18300305</v>
      </c>
      <c r="CT51" s="71">
        <f t="shared" si="39"/>
        <v>0.17121119971563714</v>
      </c>
      <c r="CU51" s="4">
        <v>45</v>
      </c>
      <c r="CV51" s="4">
        <f t="shared" si="119"/>
        <v>392</v>
      </c>
      <c r="CW51" s="71">
        <f t="shared" si="40"/>
        <v>-7.7647058823529402E-2</v>
      </c>
      <c r="CX51" s="65">
        <f t="shared" si="82"/>
        <v>43366.73333333333</v>
      </c>
      <c r="CY51" s="71">
        <f t="shared" si="41"/>
        <v>0.38234860773660673</v>
      </c>
      <c r="CZ51" s="4">
        <v>1376</v>
      </c>
      <c r="DA51" s="64">
        <f t="shared" si="83"/>
        <v>2.7616279069767442E-2</v>
      </c>
      <c r="DB51" s="4">
        <v>34</v>
      </c>
      <c r="DC51" s="4">
        <f t="shared" si="120"/>
        <v>314</v>
      </c>
      <c r="DD51" s="71">
        <f t="shared" si="42"/>
        <v>1.9480519480519431E-2</v>
      </c>
      <c r="DE51" s="65">
        <v>1822669</v>
      </c>
      <c r="DF51" s="4">
        <f t="shared" si="121"/>
        <v>16120009</v>
      </c>
      <c r="DG51" s="71">
        <f t="shared" si="43"/>
        <v>0.16222537484090616</v>
      </c>
      <c r="DH51" s="4">
        <v>38</v>
      </c>
      <c r="DI51" s="4">
        <f t="shared" si="122"/>
        <v>339</v>
      </c>
      <c r="DJ51" s="71">
        <f t="shared" si="44"/>
        <v>-5.8651026392961825E-3</v>
      </c>
      <c r="DK51" s="65">
        <f t="shared" si="45"/>
        <v>47964.973684210527</v>
      </c>
      <c r="DL51" s="71">
        <f t="shared" si="46"/>
        <v>1.4911585170700863</v>
      </c>
      <c r="DM51" s="65">
        <v>1426</v>
      </c>
      <c r="DN51" s="64">
        <f t="shared" si="84"/>
        <v>2.3842917251051893E-2</v>
      </c>
      <c r="DO51" s="4">
        <v>2</v>
      </c>
      <c r="DP51" s="4">
        <f t="shared" si="123"/>
        <v>14</v>
      </c>
      <c r="DQ51" s="71">
        <f t="shared" si="47"/>
        <v>-0.95189003436426112</v>
      </c>
      <c r="DR51" s="4">
        <v>71663</v>
      </c>
      <c r="DS51" s="4">
        <f t="shared" si="124"/>
        <v>271807</v>
      </c>
      <c r="DT51" s="71">
        <f t="shared" si="48"/>
        <v>-0.96864418912073669</v>
      </c>
      <c r="DU51" s="4">
        <v>2</v>
      </c>
      <c r="DV51" s="4">
        <f t="shared" si="125"/>
        <v>18</v>
      </c>
      <c r="DW51" s="71">
        <f t="shared" si="49"/>
        <v>-0.95396419437340152</v>
      </c>
      <c r="DX51" s="65">
        <f t="shared" si="85"/>
        <v>35831.5</v>
      </c>
      <c r="DY51" s="71">
        <f t="shared" si="50"/>
        <v>0.65438256822561081</v>
      </c>
      <c r="DZ51" s="4">
        <v>219</v>
      </c>
      <c r="EA51" s="64">
        <f t="shared" si="86"/>
        <v>9.1324200913242004E-3</v>
      </c>
      <c r="EB51" s="4">
        <v>0</v>
      </c>
      <c r="EC51" s="4">
        <f t="shared" si="126"/>
        <v>0</v>
      </c>
      <c r="ED51" s="71">
        <f t="shared" si="51"/>
        <v>-1</v>
      </c>
      <c r="EE51" s="65">
        <v>0</v>
      </c>
      <c r="EF51" s="4">
        <f t="shared" si="135"/>
        <v>0</v>
      </c>
      <c r="EG51" s="71">
        <f t="shared" si="52"/>
        <v>-1</v>
      </c>
      <c r="EH51" s="4">
        <v>0</v>
      </c>
      <c r="EI51" s="4">
        <f t="shared" si="127"/>
        <v>0</v>
      </c>
      <c r="EJ51" s="71">
        <f t="shared" si="53"/>
        <v>-1</v>
      </c>
      <c r="EK51" s="65" t="e">
        <f t="shared" si="87"/>
        <v>#DIV/0!</v>
      </c>
      <c r="EL51" s="71" t="e">
        <f t="shared" si="54"/>
        <v>#DIV/0!</v>
      </c>
      <c r="EM51" s="65">
        <v>0</v>
      </c>
      <c r="EN51" s="64" t="e">
        <f t="shared" si="88"/>
        <v>#DIV/0!</v>
      </c>
      <c r="EO51" s="4">
        <v>9</v>
      </c>
      <c r="EP51" s="4">
        <f t="shared" si="128"/>
        <v>77</v>
      </c>
      <c r="EQ51" s="71" t="e">
        <f t="shared" si="55"/>
        <v>#DIV/0!</v>
      </c>
      <c r="ER51" s="65">
        <v>949419</v>
      </c>
      <c r="ES51" s="4">
        <f t="shared" si="136"/>
        <v>14586901</v>
      </c>
      <c r="ET51" s="71" t="e">
        <f t="shared" si="56"/>
        <v>#DIV/0!</v>
      </c>
      <c r="EU51" s="4">
        <v>9</v>
      </c>
      <c r="EV51" s="4">
        <f t="shared" si="129"/>
        <v>84</v>
      </c>
      <c r="EW51" s="71" t="e">
        <f t="shared" si="57"/>
        <v>#DIV/0!</v>
      </c>
      <c r="EX51" s="65">
        <f t="shared" si="89"/>
        <v>105491</v>
      </c>
      <c r="EY51" s="71" t="e">
        <f t="shared" si="58"/>
        <v>#DIV/0!</v>
      </c>
      <c r="EZ51" s="65">
        <v>434</v>
      </c>
      <c r="FA51" s="64">
        <f t="shared" si="90"/>
        <v>2.0737327188940093E-2</v>
      </c>
      <c r="FB51" s="4">
        <v>3</v>
      </c>
      <c r="FC51" s="4">
        <f t="shared" si="130"/>
        <v>37</v>
      </c>
      <c r="FD51" s="71" t="e">
        <f t="shared" si="59"/>
        <v>#DIV/0!</v>
      </c>
      <c r="FE51" s="65">
        <v>175970</v>
      </c>
      <c r="FF51" s="4">
        <f t="shared" si="137"/>
        <v>1657830</v>
      </c>
      <c r="FG51" s="71" t="e">
        <f t="shared" si="60"/>
        <v>#DIV/0!</v>
      </c>
      <c r="FH51" s="4">
        <v>3</v>
      </c>
      <c r="FI51" s="4">
        <f t="shared" si="131"/>
        <v>57</v>
      </c>
      <c r="FJ51" s="71" t="e">
        <f t="shared" si="61"/>
        <v>#DIV/0!</v>
      </c>
      <c r="FK51" s="65">
        <f t="shared" si="91"/>
        <v>58656.666666666664</v>
      </c>
      <c r="FL51" s="71" t="e">
        <f t="shared" si="62"/>
        <v>#DIV/0!</v>
      </c>
      <c r="FM51" s="65">
        <v>94</v>
      </c>
      <c r="FN51" s="64">
        <f t="shared" si="92"/>
        <v>3.1914893617021274E-2</v>
      </c>
      <c r="FQ51" s="9">
        <v>45817</v>
      </c>
      <c r="FR51" s="4">
        <f t="shared" si="93"/>
        <v>707</v>
      </c>
      <c r="FS51" s="4">
        <f t="shared" si="132"/>
        <v>5988</v>
      </c>
      <c r="FT51" s="71">
        <f t="shared" si="63"/>
        <v>2.1668657225729415E-2</v>
      </c>
      <c r="FU51" s="4">
        <f t="shared" si="94"/>
        <v>35540538</v>
      </c>
      <c r="FV51" s="4">
        <f t="shared" si="133"/>
        <v>300631338</v>
      </c>
      <c r="FW51" s="71">
        <f t="shared" si="64"/>
        <v>0.17407168250784189</v>
      </c>
      <c r="FX51" s="4">
        <f t="shared" si="95"/>
        <v>755</v>
      </c>
      <c r="FY51" s="4">
        <f t="shared" si="134"/>
        <v>6359</v>
      </c>
      <c r="FZ51" s="71">
        <f t="shared" si="65"/>
        <v>-1.3037404935589025E-2</v>
      </c>
      <c r="GA51" s="4">
        <f t="shared" si="96"/>
        <v>47073.560264900661</v>
      </c>
      <c r="GB51" s="71">
        <f t="shared" si="66"/>
        <v>0.25286227479837287</v>
      </c>
    </row>
    <row r="52" spans="1:184" x14ac:dyDescent="0.3">
      <c r="A52" s="9">
        <v>45818</v>
      </c>
      <c r="B52" s="73">
        <v>287</v>
      </c>
      <c r="C52" s="4">
        <f t="shared" si="97"/>
        <v>2512</v>
      </c>
      <c r="D52" s="15">
        <f t="shared" si="10"/>
        <v>5.9468578658793847E-2</v>
      </c>
      <c r="E52" s="4">
        <v>13274314</v>
      </c>
      <c r="F52" s="4">
        <f t="shared" si="98"/>
        <v>118006861</v>
      </c>
      <c r="G52" s="42">
        <f t="shared" si="11"/>
        <v>0.16296757879250867</v>
      </c>
      <c r="H52" s="4">
        <v>292</v>
      </c>
      <c r="I52" s="4">
        <f t="shared" si="99"/>
        <v>2616</v>
      </c>
      <c r="J52" s="42">
        <f t="shared" si="12"/>
        <v>4.7237790232185661E-2</v>
      </c>
      <c r="K52" s="4">
        <f t="shared" si="67"/>
        <v>45459.979452054795</v>
      </c>
      <c r="L52" s="15">
        <f t="shared" si="13"/>
        <v>9.1382655745992691E-2</v>
      </c>
      <c r="M52" s="4">
        <v>10836</v>
      </c>
      <c r="N52" s="33">
        <f t="shared" si="68"/>
        <v>2.6485788113695091E-2</v>
      </c>
      <c r="O52" s="4">
        <v>73</v>
      </c>
      <c r="P52" s="4">
        <f t="shared" si="69"/>
        <v>667</v>
      </c>
      <c r="Q52" s="15">
        <f t="shared" si="14"/>
        <v>-5.6577086280056532E-2</v>
      </c>
      <c r="R52" s="60">
        <v>3883678</v>
      </c>
      <c r="S52" s="4">
        <f t="shared" si="100"/>
        <v>33855432</v>
      </c>
      <c r="T52" s="15">
        <f t="shared" si="15"/>
        <v>2.8452674040041037E-2</v>
      </c>
      <c r="U52" s="4">
        <v>87</v>
      </c>
      <c r="V52" s="4">
        <f t="shared" si="101"/>
        <v>732</v>
      </c>
      <c r="W52" s="15">
        <f t="shared" si="16"/>
        <v>-6.8702290076335881E-2</v>
      </c>
      <c r="X52" s="60">
        <f t="shared" si="70"/>
        <v>44639.977011494251</v>
      </c>
      <c r="Y52" s="15">
        <f t="shared" si="17"/>
        <v>6.0939271770883874E-2</v>
      </c>
      <c r="Z52" s="60">
        <v>1913</v>
      </c>
      <c r="AA52" s="34">
        <f t="shared" si="71"/>
        <v>3.8159958180867745E-2</v>
      </c>
      <c r="AB52" s="4">
        <v>64</v>
      </c>
      <c r="AC52" s="4">
        <f t="shared" si="102"/>
        <v>648</v>
      </c>
      <c r="AD52" s="15">
        <f t="shared" si="18"/>
        <v>-0.19402985074626866</v>
      </c>
      <c r="AE52" s="60">
        <v>2522379</v>
      </c>
      <c r="AF52" s="60">
        <f t="shared" si="103"/>
        <v>24332001</v>
      </c>
      <c r="AG52" s="15">
        <f t="shared" si="19"/>
        <v>1.5839700735607032E-2</v>
      </c>
      <c r="AH52" s="4">
        <v>68</v>
      </c>
      <c r="AI52" s="4">
        <f t="shared" si="104"/>
        <v>707</v>
      </c>
      <c r="AJ52" s="15">
        <f t="shared" si="20"/>
        <v>-0.23567567567567571</v>
      </c>
      <c r="AK52" s="60">
        <f t="shared" si="72"/>
        <v>37093.808823529413</v>
      </c>
      <c r="AL52" s="15">
        <f t="shared" si="21"/>
        <v>0.50188486533979115</v>
      </c>
      <c r="AM52" s="60">
        <v>1797</v>
      </c>
      <c r="AN52" s="34">
        <f t="shared" si="73"/>
        <v>3.5614913745130775E-2</v>
      </c>
      <c r="AO52" s="4">
        <v>70</v>
      </c>
      <c r="AP52" s="4">
        <f t="shared" si="105"/>
        <v>728</v>
      </c>
      <c r="AQ52" s="15">
        <f t="shared" si="22"/>
        <v>0.27719298245614032</v>
      </c>
      <c r="AR52" s="60">
        <v>4011060</v>
      </c>
      <c r="AS52" s="4">
        <f t="shared" si="106"/>
        <v>38144723</v>
      </c>
      <c r="AT52" s="15">
        <f t="shared" si="23"/>
        <v>0.32942548989136133</v>
      </c>
      <c r="AU52" s="4">
        <v>71</v>
      </c>
      <c r="AV52" s="4">
        <f t="shared" si="107"/>
        <v>772</v>
      </c>
      <c r="AW52" s="15">
        <f t="shared" si="24"/>
        <v>0.25121555915721228</v>
      </c>
      <c r="AX52" s="60">
        <f t="shared" si="74"/>
        <v>56493.802816901407</v>
      </c>
      <c r="AY52" s="15">
        <f t="shared" si="25"/>
        <v>0.23175063180728972</v>
      </c>
      <c r="AZ52" s="60">
        <v>2282</v>
      </c>
      <c r="BA52" s="34">
        <f t="shared" si="75"/>
        <v>3.0674846625766871E-2</v>
      </c>
      <c r="BB52" s="4">
        <v>9</v>
      </c>
      <c r="BC52" s="4">
        <f t="shared" si="108"/>
        <v>103</v>
      </c>
      <c r="BD52" s="15">
        <f t="shared" si="26"/>
        <v>2.6785714285714284</v>
      </c>
      <c r="BE52" s="60">
        <v>782110</v>
      </c>
      <c r="BF52" s="4">
        <f t="shared" si="109"/>
        <v>7407074</v>
      </c>
      <c r="BG52" s="15">
        <f t="shared" si="27"/>
        <v>1.8366345373559247</v>
      </c>
      <c r="BH52" s="4">
        <v>9</v>
      </c>
      <c r="BI52" s="4">
        <f t="shared" si="110"/>
        <v>103</v>
      </c>
      <c r="BJ52" s="15">
        <f t="shared" si="28"/>
        <v>2.6785714285714284</v>
      </c>
      <c r="BK52" s="60">
        <f t="shared" si="76"/>
        <v>86901.111111111109</v>
      </c>
      <c r="BL52" s="15">
        <f t="shared" si="29"/>
        <v>7.2985690963218941E-2</v>
      </c>
      <c r="BM52" s="60">
        <v>264</v>
      </c>
      <c r="BN52" s="33">
        <f t="shared" si="77"/>
        <v>3.4090909090909088E-2</v>
      </c>
      <c r="BO52" s="4">
        <v>68</v>
      </c>
      <c r="BP52" s="4">
        <f t="shared" si="111"/>
        <v>687</v>
      </c>
      <c r="BQ52" s="15">
        <f t="shared" si="30"/>
        <v>0.15656565656565657</v>
      </c>
      <c r="BR52" s="60">
        <v>2248011</v>
      </c>
      <c r="BS52" s="4">
        <f t="shared" si="112"/>
        <v>26380025</v>
      </c>
      <c r="BT52" s="15">
        <f t="shared" si="31"/>
        <v>8.4656183640423377E-2</v>
      </c>
      <c r="BU52" s="4">
        <v>75</v>
      </c>
      <c r="BV52" s="4">
        <f t="shared" si="113"/>
        <v>732</v>
      </c>
      <c r="BW52" s="15">
        <f t="shared" si="32"/>
        <v>0.10741301059001507</v>
      </c>
      <c r="BX52" s="60">
        <f t="shared" si="78"/>
        <v>29973.48</v>
      </c>
      <c r="BY52" s="15">
        <f t="shared" si="33"/>
        <v>-0.14037635664155157</v>
      </c>
      <c r="BZ52" s="60">
        <v>2200</v>
      </c>
      <c r="CA52" s="34">
        <f t="shared" si="79"/>
        <v>3.090909090909091E-2</v>
      </c>
      <c r="CB52" s="4">
        <v>45</v>
      </c>
      <c r="CC52" s="4">
        <f t="shared" si="114"/>
        <v>449</v>
      </c>
      <c r="CD52" s="15">
        <f t="shared" si="34"/>
        <v>4.4186046511627941E-2</v>
      </c>
      <c r="CE52" s="60">
        <v>4252478</v>
      </c>
      <c r="CF52" s="4">
        <f t="shared" si="115"/>
        <v>32164230</v>
      </c>
      <c r="CG52" s="15">
        <f t="shared" si="35"/>
        <v>4.2678267348770227E-3</v>
      </c>
      <c r="CH52" s="4">
        <v>45</v>
      </c>
      <c r="CI52" s="4">
        <f t="shared" si="116"/>
        <v>454</v>
      </c>
      <c r="CJ52" s="15">
        <f t="shared" si="36"/>
        <v>-6.5645514223194867E-3</v>
      </c>
      <c r="CK52" s="60">
        <f t="shared" si="80"/>
        <v>94499.511111111118</v>
      </c>
      <c r="CL52" s="15">
        <f t="shared" si="37"/>
        <v>0.20777843265673268</v>
      </c>
      <c r="CM52" s="60">
        <v>1444</v>
      </c>
      <c r="CN52" s="34">
        <f t="shared" si="81"/>
        <v>3.1163434903047092E-2</v>
      </c>
      <c r="CO52" s="4">
        <v>40</v>
      </c>
      <c r="CP52" s="4">
        <f t="shared" si="117"/>
        <v>408</v>
      </c>
      <c r="CQ52" s="15">
        <f t="shared" si="38"/>
        <v>-5.773672055427248E-2</v>
      </c>
      <c r="CR52" s="60">
        <v>2472853</v>
      </c>
      <c r="CS52" s="4">
        <f t="shared" si="118"/>
        <v>20773158</v>
      </c>
      <c r="CT52" s="15">
        <f t="shared" si="39"/>
        <v>0.16579161407512211</v>
      </c>
      <c r="CU52" s="4">
        <v>42</v>
      </c>
      <c r="CV52" s="4">
        <f t="shared" si="119"/>
        <v>434</v>
      </c>
      <c r="CW52" s="15">
        <f t="shared" si="40"/>
        <v>-8.0508474576271194E-2</v>
      </c>
      <c r="CX52" s="60">
        <f t="shared" si="82"/>
        <v>58877.452380952382</v>
      </c>
      <c r="CY52" s="15">
        <f t="shared" si="41"/>
        <v>0.26138096319054815</v>
      </c>
      <c r="CZ52" s="60">
        <v>1418</v>
      </c>
      <c r="DA52" s="34">
        <f t="shared" si="83"/>
        <v>2.8208744710860368E-2</v>
      </c>
      <c r="DB52" s="4">
        <v>31</v>
      </c>
      <c r="DC52" s="4">
        <f t="shared" si="120"/>
        <v>345</v>
      </c>
      <c r="DD52" s="15">
        <f t="shared" si="42"/>
        <v>-5.9945504087193457E-2</v>
      </c>
      <c r="DE52" s="60">
        <v>1468939</v>
      </c>
      <c r="DF52" s="4">
        <f t="shared" si="121"/>
        <v>17588948</v>
      </c>
      <c r="DG52" s="15">
        <f t="shared" si="43"/>
        <v>3.2639403942969381E-2</v>
      </c>
      <c r="DH52" s="4">
        <v>36</v>
      </c>
      <c r="DI52" s="4">
        <f t="shared" si="122"/>
        <v>375</v>
      </c>
      <c r="DJ52" s="15">
        <f t="shared" si="44"/>
        <v>-9.2009685230024174E-2</v>
      </c>
      <c r="DK52" s="60">
        <f t="shared" si="45"/>
        <v>40803.861111111109</v>
      </c>
      <c r="DL52" s="15">
        <f t="shared" si="46"/>
        <v>-7.1188251845528905E-2</v>
      </c>
      <c r="DM52" s="60">
        <v>1251</v>
      </c>
      <c r="DN52" s="34">
        <f t="shared" si="84"/>
        <v>2.478017585931255E-2</v>
      </c>
      <c r="DO52" s="4">
        <v>0</v>
      </c>
      <c r="DP52" s="4">
        <f t="shared" si="123"/>
        <v>14</v>
      </c>
      <c r="DQ52" s="15">
        <f t="shared" si="47"/>
        <v>-0.95757575757575752</v>
      </c>
      <c r="DR52" s="60">
        <v>0</v>
      </c>
      <c r="DS52" s="4">
        <f t="shared" si="124"/>
        <v>271807</v>
      </c>
      <c r="DT52" s="15">
        <f t="shared" si="48"/>
        <v>-0.97224535616929608</v>
      </c>
      <c r="DU52" s="4">
        <v>0</v>
      </c>
      <c r="DV52" s="4">
        <f t="shared" si="125"/>
        <v>18</v>
      </c>
      <c r="DW52" s="15">
        <f t="shared" si="49"/>
        <v>-0.95909090909090911</v>
      </c>
      <c r="DX52" s="60" t="e">
        <f t="shared" si="85"/>
        <v>#DIV/0!</v>
      </c>
      <c r="DY52" s="15" t="e">
        <f t="shared" si="50"/>
        <v>#DIV/0!</v>
      </c>
      <c r="DZ52" s="60">
        <v>175</v>
      </c>
      <c r="EA52" s="34">
        <f t="shared" si="86"/>
        <v>0</v>
      </c>
      <c r="EB52" s="4">
        <v>0</v>
      </c>
      <c r="EC52" s="4">
        <f t="shared" si="126"/>
        <v>0</v>
      </c>
      <c r="ED52" s="15">
        <f t="shared" si="51"/>
        <v>-1</v>
      </c>
      <c r="EE52" s="60">
        <v>0</v>
      </c>
      <c r="EF52" s="4">
        <f t="shared" si="135"/>
        <v>0</v>
      </c>
      <c r="EG52" s="15">
        <f t="shared" si="52"/>
        <v>-1</v>
      </c>
      <c r="EH52" s="4">
        <v>0</v>
      </c>
      <c r="EI52" s="4">
        <f t="shared" si="127"/>
        <v>0</v>
      </c>
      <c r="EJ52" s="15">
        <f t="shared" si="53"/>
        <v>-1</v>
      </c>
      <c r="EK52" s="60" t="e">
        <f t="shared" si="87"/>
        <v>#DIV/0!</v>
      </c>
      <c r="EL52" s="15" t="e">
        <f t="shared" si="54"/>
        <v>#DIV/0!</v>
      </c>
      <c r="EM52" s="60">
        <v>0</v>
      </c>
      <c r="EN52" s="34" t="e">
        <f t="shared" si="88"/>
        <v>#DIV/0!</v>
      </c>
      <c r="EO52" s="4">
        <v>5</v>
      </c>
      <c r="EP52" s="4">
        <f t="shared" si="128"/>
        <v>82</v>
      </c>
      <c r="EQ52" s="15" t="e">
        <f t="shared" si="55"/>
        <v>#DIV/0!</v>
      </c>
      <c r="ER52" s="60">
        <v>584955</v>
      </c>
      <c r="ES52" s="4">
        <f t="shared" si="136"/>
        <v>15171856</v>
      </c>
      <c r="ET52" s="15" t="e">
        <f t="shared" si="56"/>
        <v>#DIV/0!</v>
      </c>
      <c r="EU52" s="4">
        <v>5</v>
      </c>
      <c r="EV52" s="4">
        <f t="shared" si="129"/>
        <v>89</v>
      </c>
      <c r="EW52" s="15" t="e">
        <f t="shared" si="57"/>
        <v>#DIV/0!</v>
      </c>
      <c r="EX52" s="60">
        <f t="shared" si="89"/>
        <v>116991</v>
      </c>
      <c r="EY52" s="15" t="e">
        <f t="shared" si="58"/>
        <v>#DIV/0!</v>
      </c>
      <c r="EZ52" s="60">
        <v>458</v>
      </c>
      <c r="FA52" s="34">
        <f t="shared" si="90"/>
        <v>1.0917030567685589E-2</v>
      </c>
      <c r="FB52" s="4">
        <v>3</v>
      </c>
      <c r="FC52" s="4">
        <f t="shared" si="130"/>
        <v>40</v>
      </c>
      <c r="FD52" s="15" t="e">
        <f t="shared" si="59"/>
        <v>#DIV/0!</v>
      </c>
      <c r="FE52" s="60">
        <v>237970</v>
      </c>
      <c r="FF52" s="4">
        <f t="shared" si="137"/>
        <v>1895800</v>
      </c>
      <c r="FG52" s="15" t="e">
        <f t="shared" si="60"/>
        <v>#DIV/0!</v>
      </c>
      <c r="FH52" s="4">
        <v>3</v>
      </c>
      <c r="FI52" s="4">
        <f t="shared" si="131"/>
        <v>60</v>
      </c>
      <c r="FJ52" s="15" t="e">
        <f t="shared" si="61"/>
        <v>#DIV/0!</v>
      </c>
      <c r="FK52" s="60">
        <f t="shared" si="91"/>
        <v>79323.333333333328</v>
      </c>
      <c r="FL52" s="15" t="e">
        <f t="shared" si="62"/>
        <v>#DIV/0!</v>
      </c>
      <c r="FM52" s="60">
        <v>122</v>
      </c>
      <c r="FN52" s="34">
        <f t="shared" si="92"/>
        <v>2.4590163934426229E-2</v>
      </c>
      <c r="FQ52" s="9">
        <v>45818</v>
      </c>
      <c r="FR52" s="4">
        <f t="shared" si="93"/>
        <v>695</v>
      </c>
      <c r="FS52" s="4">
        <f t="shared" si="132"/>
        <v>6683</v>
      </c>
      <c r="FT52" s="15">
        <f t="shared" si="63"/>
        <v>5.7185854025583183E-3</v>
      </c>
      <c r="FU52" s="4">
        <f t="shared" si="94"/>
        <v>35738747</v>
      </c>
      <c r="FV52" s="4">
        <f t="shared" si="133"/>
        <v>336370085</v>
      </c>
      <c r="FW52" s="15">
        <f t="shared" si="64"/>
        <v>0.15380838101883088</v>
      </c>
      <c r="FX52" s="4">
        <f t="shared" si="95"/>
        <v>733</v>
      </c>
      <c r="FY52" s="4">
        <f t="shared" si="134"/>
        <v>7092</v>
      </c>
      <c r="FZ52" s="15">
        <f t="shared" si="65"/>
        <v>-2.9689423997810938E-2</v>
      </c>
      <c r="GA52" s="4">
        <f t="shared" si="96"/>
        <v>48756.817189631649</v>
      </c>
      <c r="GB52" s="15">
        <f t="shared" si="66"/>
        <v>0.19034644510550369</v>
      </c>
    </row>
    <row r="53" spans="1:184" x14ac:dyDescent="0.3">
      <c r="A53" s="9">
        <v>45819</v>
      </c>
      <c r="B53" s="73">
        <v>232</v>
      </c>
      <c r="C53" s="4">
        <f t="shared" si="97"/>
        <v>2744</v>
      </c>
      <c r="D53" s="71">
        <f t="shared" si="10"/>
        <v>4.4537495241720571E-2</v>
      </c>
      <c r="E53" s="4">
        <v>11564117</v>
      </c>
      <c r="F53" s="4">
        <f t="shared" si="98"/>
        <v>129570978</v>
      </c>
      <c r="G53" s="146">
        <f t="shared" si="11"/>
        <v>0.14582363877784932</v>
      </c>
      <c r="H53" s="4">
        <v>238</v>
      </c>
      <c r="I53" s="4">
        <f t="shared" si="99"/>
        <v>2854</v>
      </c>
      <c r="J53" s="146">
        <f t="shared" si="12"/>
        <v>2.7727763773856662E-2</v>
      </c>
      <c r="K53" s="4">
        <f t="shared" si="67"/>
        <v>48588.726890756305</v>
      </c>
      <c r="L53" s="71">
        <f t="shared" si="13"/>
        <v>0.1675739226388302</v>
      </c>
      <c r="M53" s="4">
        <v>10659</v>
      </c>
      <c r="N53" s="63">
        <f t="shared" si="68"/>
        <v>2.1765644056665728E-2</v>
      </c>
      <c r="O53" s="4">
        <v>53</v>
      </c>
      <c r="P53" s="4">
        <f t="shared" si="69"/>
        <v>720</v>
      </c>
      <c r="Q53" s="71">
        <f t="shared" si="14"/>
        <v>-7.9283887468030723E-2</v>
      </c>
      <c r="R53" s="4">
        <v>2580174</v>
      </c>
      <c r="S53" s="4">
        <f t="shared" si="100"/>
        <v>36435606</v>
      </c>
      <c r="T53" s="71">
        <f t="shared" si="15"/>
        <v>-3.415845810167073E-3</v>
      </c>
      <c r="U53" s="4">
        <v>59</v>
      </c>
      <c r="V53" s="4">
        <f t="shared" si="101"/>
        <v>791</v>
      </c>
      <c r="W53" s="71">
        <f t="shared" si="16"/>
        <v>-8.44907407407407E-2</v>
      </c>
      <c r="X53" s="65">
        <f t="shared" si="70"/>
        <v>43731.762711864409</v>
      </c>
      <c r="Y53" s="71">
        <f t="shared" si="17"/>
        <v>-6.3324911908842374E-2</v>
      </c>
      <c r="Z53" s="4">
        <v>1787</v>
      </c>
      <c r="AA53" s="64">
        <f t="shared" si="71"/>
        <v>2.9658645775041969E-2</v>
      </c>
      <c r="AB53" s="4">
        <v>55</v>
      </c>
      <c r="AC53" s="4">
        <f t="shared" si="102"/>
        <v>703</v>
      </c>
      <c r="AD53" s="71">
        <f t="shared" si="18"/>
        <v>-0.20204313280363229</v>
      </c>
      <c r="AE53" s="4">
        <v>1774471</v>
      </c>
      <c r="AF53" s="65">
        <f t="shared" si="103"/>
        <v>26106472</v>
      </c>
      <c r="AG53" s="71">
        <f t="shared" si="19"/>
        <v>5.4291654145244284E-3</v>
      </c>
      <c r="AH53" s="4">
        <v>59</v>
      </c>
      <c r="AI53" s="4">
        <f t="shared" si="104"/>
        <v>766</v>
      </c>
      <c r="AJ53" s="71">
        <f t="shared" si="20"/>
        <v>-0.25341130604288498</v>
      </c>
      <c r="AK53" s="65">
        <f t="shared" si="72"/>
        <v>30075.77966101695</v>
      </c>
      <c r="AL53" s="71">
        <f t="shared" si="21"/>
        <v>0.50909172218156251</v>
      </c>
      <c r="AM53" s="4">
        <v>1719</v>
      </c>
      <c r="AN53" s="64">
        <f t="shared" si="73"/>
        <v>3.1995346131471786E-2</v>
      </c>
      <c r="AO53" s="4">
        <v>76</v>
      </c>
      <c r="AP53" s="4">
        <f t="shared" si="105"/>
        <v>804</v>
      </c>
      <c r="AQ53" s="71">
        <f t="shared" si="22"/>
        <v>0.26813880126182976</v>
      </c>
      <c r="AR53" s="4">
        <v>3593356</v>
      </c>
      <c r="AS53" s="4">
        <f t="shared" si="106"/>
        <v>41738079</v>
      </c>
      <c r="AT53" s="71">
        <f t="shared" si="23"/>
        <v>0.31339297683173895</v>
      </c>
      <c r="AU53" s="4">
        <v>81</v>
      </c>
      <c r="AV53" s="4">
        <f t="shared" si="107"/>
        <v>853</v>
      </c>
      <c r="AW53" s="71">
        <f t="shared" si="24"/>
        <v>0.23982558139534893</v>
      </c>
      <c r="AX53" s="65">
        <f t="shared" si="74"/>
        <v>44362.419753086418</v>
      </c>
      <c r="AY53" s="71">
        <f t="shared" si="25"/>
        <v>2.05913915244611E-2</v>
      </c>
      <c r="AZ53" s="4">
        <v>2168</v>
      </c>
      <c r="BA53" s="64">
        <f t="shared" si="75"/>
        <v>3.5055350553505532E-2</v>
      </c>
      <c r="BB53" s="4">
        <v>17</v>
      </c>
      <c r="BC53" s="4">
        <f t="shared" si="108"/>
        <v>120</v>
      </c>
      <c r="BD53" s="71">
        <f t="shared" si="26"/>
        <v>3.2857142857142856</v>
      </c>
      <c r="BE53" s="4">
        <v>1480030</v>
      </c>
      <c r="BF53" s="4">
        <f t="shared" si="109"/>
        <v>8887104</v>
      </c>
      <c r="BG53" s="71">
        <f t="shared" si="27"/>
        <v>2.4034311178036005</v>
      </c>
      <c r="BH53" s="4">
        <v>17</v>
      </c>
      <c r="BI53" s="4">
        <f t="shared" si="110"/>
        <v>120</v>
      </c>
      <c r="BJ53" s="71">
        <f t="shared" si="28"/>
        <v>3.2857142857142856</v>
      </c>
      <c r="BK53" s="65">
        <f t="shared" si="76"/>
        <v>87060.588235294112</v>
      </c>
      <c r="BL53" s="71" t="e">
        <f t="shared" si="29"/>
        <v>#DIV/0!</v>
      </c>
      <c r="BM53" s="4">
        <v>265</v>
      </c>
      <c r="BN53" s="63">
        <f t="shared" si="77"/>
        <v>6.4150943396226415E-2</v>
      </c>
      <c r="BO53" s="4">
        <v>69</v>
      </c>
      <c r="BP53" s="4">
        <f t="shared" si="111"/>
        <v>756</v>
      </c>
      <c r="BQ53" s="71">
        <f t="shared" si="30"/>
        <v>0.14199395770392753</v>
      </c>
      <c r="BR53" s="4">
        <v>3033110</v>
      </c>
      <c r="BS53" s="4">
        <f t="shared" si="112"/>
        <v>29413135</v>
      </c>
      <c r="BT53" s="71">
        <f t="shared" si="31"/>
        <v>5.7030396824632401E-2</v>
      </c>
      <c r="BU53" s="4">
        <v>77</v>
      </c>
      <c r="BV53" s="4">
        <f t="shared" si="113"/>
        <v>809</v>
      </c>
      <c r="BW53" s="71">
        <f t="shared" si="32"/>
        <v>0.10068027210884356</v>
      </c>
      <c r="BX53" s="65">
        <f t="shared" si="78"/>
        <v>39391.038961038961</v>
      </c>
      <c r="BY53" s="71">
        <f t="shared" si="33"/>
        <v>-0.16837316485600606</v>
      </c>
      <c r="BZ53" s="4">
        <v>2086</v>
      </c>
      <c r="CA53" s="64">
        <f t="shared" si="79"/>
        <v>3.3077660594439118E-2</v>
      </c>
      <c r="CB53" s="4">
        <v>43</v>
      </c>
      <c r="CC53" s="4">
        <f t="shared" si="114"/>
        <v>492</v>
      </c>
      <c r="CD53" s="71">
        <f t="shared" si="34"/>
        <v>4.0169133192389017E-2</v>
      </c>
      <c r="CE53" s="4">
        <v>4055235</v>
      </c>
      <c r="CF53" s="4">
        <f t="shared" si="115"/>
        <v>36219465</v>
      </c>
      <c r="CG53" s="71">
        <f t="shared" si="35"/>
        <v>3.8261891814494131E-2</v>
      </c>
      <c r="CH53" s="4">
        <v>43</v>
      </c>
      <c r="CI53" s="4">
        <f t="shared" si="116"/>
        <v>497</v>
      </c>
      <c r="CJ53" s="71">
        <f t="shared" si="36"/>
        <v>-6.0000000000000053E-3</v>
      </c>
      <c r="CK53" s="65">
        <f t="shared" si="80"/>
        <v>94307.790697674413</v>
      </c>
      <c r="CL53" s="71">
        <f t="shared" si="37"/>
        <v>0.41931975998611226</v>
      </c>
      <c r="CM53" s="4">
        <v>1339</v>
      </c>
      <c r="CN53" s="64">
        <f t="shared" si="81"/>
        <v>3.2113517550410753E-2</v>
      </c>
      <c r="CO53" s="4">
        <v>37</v>
      </c>
      <c r="CP53" s="4">
        <f t="shared" si="117"/>
        <v>445</v>
      </c>
      <c r="CQ53" s="71">
        <f t="shared" si="38"/>
        <v>-7.291666666666663E-2</v>
      </c>
      <c r="CR53" s="4">
        <v>1834337</v>
      </c>
      <c r="CS53" s="4">
        <f t="shared" si="118"/>
        <v>22607495</v>
      </c>
      <c r="CT53" s="71">
        <f t="shared" si="39"/>
        <v>0.13377516848532123</v>
      </c>
      <c r="CU53" s="4">
        <v>38</v>
      </c>
      <c r="CV53" s="4">
        <f t="shared" si="119"/>
        <v>472</v>
      </c>
      <c r="CW53" s="71">
        <f t="shared" si="40"/>
        <v>-0.11111111111111116</v>
      </c>
      <c r="CX53" s="65">
        <f t="shared" si="82"/>
        <v>48272.026315789473</v>
      </c>
      <c r="CY53" s="71">
        <f t="shared" si="41"/>
        <v>0.34273113390991461</v>
      </c>
      <c r="CZ53" s="4">
        <v>1307</v>
      </c>
      <c r="DA53" s="64">
        <f t="shared" si="83"/>
        <v>2.8309104820198928E-2</v>
      </c>
      <c r="DB53" s="4">
        <v>38</v>
      </c>
      <c r="DC53" s="4">
        <f t="shared" si="120"/>
        <v>383</v>
      </c>
      <c r="DD53" s="71">
        <f t="shared" si="42"/>
        <v>-7.4879227053140096E-2</v>
      </c>
      <c r="DE53" s="4">
        <v>1563730</v>
      </c>
      <c r="DF53" s="4">
        <f t="shared" si="121"/>
        <v>19152678</v>
      </c>
      <c r="DG53" s="71">
        <f t="shared" si="43"/>
        <v>-8.5752519834503271E-4</v>
      </c>
      <c r="DH53" s="4">
        <v>39</v>
      </c>
      <c r="DI53" s="4">
        <f t="shared" si="122"/>
        <v>414</v>
      </c>
      <c r="DJ53" s="71">
        <f t="shared" si="44"/>
        <v>-0.1134903640256959</v>
      </c>
      <c r="DK53" s="65">
        <f t="shared" si="45"/>
        <v>40095.641025641024</v>
      </c>
      <c r="DL53" s="71">
        <f t="shared" si="46"/>
        <v>1.3599275031829006E-2</v>
      </c>
      <c r="DM53" s="4">
        <v>1336</v>
      </c>
      <c r="DN53" s="64">
        <f t="shared" si="84"/>
        <v>2.8443113772455089E-2</v>
      </c>
      <c r="DO53" s="4">
        <v>0</v>
      </c>
      <c r="DP53" s="4">
        <f t="shared" si="123"/>
        <v>14</v>
      </c>
      <c r="DQ53" s="71">
        <f t="shared" si="47"/>
        <v>-0.9621621621621621</v>
      </c>
      <c r="DR53" s="4">
        <v>0</v>
      </c>
      <c r="DS53" s="4">
        <f t="shared" si="124"/>
        <v>271807</v>
      </c>
      <c r="DT53" s="71">
        <f t="shared" si="48"/>
        <v>-0.97441145267939933</v>
      </c>
      <c r="DU53" s="4">
        <v>0</v>
      </c>
      <c r="DV53" s="4">
        <f t="shared" si="125"/>
        <v>18</v>
      </c>
      <c r="DW53" s="71">
        <f t="shared" si="49"/>
        <v>-0.96414342629482075</v>
      </c>
      <c r="DX53" s="65" t="e">
        <f t="shared" si="85"/>
        <v>#DIV/0!</v>
      </c>
      <c r="DY53" s="71" t="e">
        <f t="shared" si="50"/>
        <v>#DIV/0!</v>
      </c>
      <c r="DZ53" s="4">
        <v>180</v>
      </c>
      <c r="EA53" s="64">
        <f t="shared" si="86"/>
        <v>0</v>
      </c>
      <c r="EB53" s="4">
        <v>0</v>
      </c>
      <c r="EC53" s="4">
        <f t="shared" si="126"/>
        <v>0</v>
      </c>
      <c r="ED53" s="71">
        <f t="shared" si="51"/>
        <v>-1</v>
      </c>
      <c r="EE53" s="4">
        <v>0</v>
      </c>
      <c r="EF53" s="4">
        <f t="shared" si="135"/>
        <v>0</v>
      </c>
      <c r="EG53" s="71">
        <f t="shared" si="52"/>
        <v>-1</v>
      </c>
      <c r="EH53" s="4">
        <v>0</v>
      </c>
      <c r="EI53" s="4">
        <f t="shared" si="127"/>
        <v>0</v>
      </c>
      <c r="EJ53" s="71">
        <f t="shared" si="53"/>
        <v>-1</v>
      </c>
      <c r="EK53" s="65" t="e">
        <f t="shared" si="87"/>
        <v>#DIV/0!</v>
      </c>
      <c r="EL53" s="71" t="e">
        <f t="shared" si="54"/>
        <v>#DIV/0!</v>
      </c>
      <c r="EM53" s="4">
        <v>0</v>
      </c>
      <c r="EN53" s="64" t="e">
        <f t="shared" si="88"/>
        <v>#DIV/0!</v>
      </c>
      <c r="EO53" s="4">
        <v>4</v>
      </c>
      <c r="EP53" s="4">
        <f t="shared" si="128"/>
        <v>86</v>
      </c>
      <c r="EQ53" s="71" t="e">
        <f t="shared" si="55"/>
        <v>#DIV/0!</v>
      </c>
      <c r="ER53" s="4">
        <v>928764</v>
      </c>
      <c r="ES53" s="4">
        <f t="shared" si="136"/>
        <v>16100620</v>
      </c>
      <c r="ET53" s="71" t="e">
        <f t="shared" si="56"/>
        <v>#DIV/0!</v>
      </c>
      <c r="EU53" s="4">
        <v>4</v>
      </c>
      <c r="EV53" s="4">
        <f t="shared" si="129"/>
        <v>93</v>
      </c>
      <c r="EW53" s="71" t="e">
        <f t="shared" si="57"/>
        <v>#DIV/0!</v>
      </c>
      <c r="EX53" s="65">
        <f t="shared" si="89"/>
        <v>232191</v>
      </c>
      <c r="EY53" s="71" t="e">
        <f t="shared" si="58"/>
        <v>#DIV/0!</v>
      </c>
      <c r="EZ53" s="4">
        <v>479</v>
      </c>
      <c r="FA53" s="64">
        <f t="shared" si="90"/>
        <v>8.350730688935281E-3</v>
      </c>
      <c r="FB53" s="4">
        <v>0</v>
      </c>
      <c r="FC53" s="4">
        <f t="shared" si="130"/>
        <v>40</v>
      </c>
      <c r="FD53" s="71" t="e">
        <f t="shared" si="59"/>
        <v>#DIV/0!</v>
      </c>
      <c r="FE53" s="4">
        <v>0</v>
      </c>
      <c r="FF53" s="4">
        <f t="shared" si="137"/>
        <v>1895800</v>
      </c>
      <c r="FG53" s="71" t="e">
        <f t="shared" si="60"/>
        <v>#DIV/0!</v>
      </c>
      <c r="FH53" s="4">
        <v>0</v>
      </c>
      <c r="FI53" s="4">
        <f t="shared" si="131"/>
        <v>60</v>
      </c>
      <c r="FJ53" s="71" t="e">
        <f t="shared" si="61"/>
        <v>#DIV/0!</v>
      </c>
      <c r="FK53" s="65" t="e">
        <f t="shared" si="91"/>
        <v>#DIV/0!</v>
      </c>
      <c r="FL53" s="71" t="e">
        <f t="shared" si="62"/>
        <v>#DIV/0!</v>
      </c>
      <c r="FM53" s="4">
        <v>95</v>
      </c>
      <c r="FN53" s="64">
        <f t="shared" si="92"/>
        <v>0</v>
      </c>
      <c r="FQ53" s="9">
        <v>45819</v>
      </c>
      <c r="FR53" s="4">
        <f t="shared" si="93"/>
        <v>624</v>
      </c>
      <c r="FS53" s="4">
        <f t="shared" si="132"/>
        <v>7307</v>
      </c>
      <c r="FT53" s="71">
        <f t="shared" si="63"/>
        <v>-7.7403585008147813E-3</v>
      </c>
      <c r="FU53" s="4">
        <f t="shared" si="94"/>
        <v>32407324</v>
      </c>
      <c r="FV53" s="4">
        <f t="shared" si="133"/>
        <v>368777409</v>
      </c>
      <c r="FW53" s="71">
        <f t="shared" si="64"/>
        <v>0.14027264642978632</v>
      </c>
      <c r="FX53" s="4">
        <f t="shared" si="95"/>
        <v>655</v>
      </c>
      <c r="FY53" s="4">
        <f t="shared" si="134"/>
        <v>7747</v>
      </c>
      <c r="FZ53" s="71">
        <f t="shared" si="65"/>
        <v>-4.7343826856861781E-2</v>
      </c>
      <c r="GA53" s="4">
        <f t="shared" si="96"/>
        <v>49476.830534351146</v>
      </c>
      <c r="GB53" s="71">
        <f t="shared" si="66"/>
        <v>0.27721900153801626</v>
      </c>
    </row>
    <row r="54" spans="1:184" x14ac:dyDescent="0.3">
      <c r="A54" s="9">
        <v>45820</v>
      </c>
      <c r="B54" s="73">
        <v>204</v>
      </c>
      <c r="C54" s="4">
        <f t="shared" si="97"/>
        <v>2948</v>
      </c>
      <c r="D54" s="71">
        <f t="shared" si="10"/>
        <v>3.0048916841369566E-2</v>
      </c>
      <c r="E54" s="4">
        <v>9845311</v>
      </c>
      <c r="F54" s="4">
        <f t="shared" si="98"/>
        <v>139416289</v>
      </c>
      <c r="G54" s="146">
        <f t="shared" si="11"/>
        <v>0.11822200727348098</v>
      </c>
      <c r="H54" s="4">
        <v>211</v>
      </c>
      <c r="I54" s="4">
        <f t="shared" si="99"/>
        <v>3065</v>
      </c>
      <c r="J54" s="146">
        <f t="shared" si="12"/>
        <v>1.4564713670969898E-2</v>
      </c>
      <c r="K54" s="4">
        <f t="shared" si="67"/>
        <v>46660.241706161134</v>
      </c>
      <c r="L54" s="71">
        <f t="shared" si="13"/>
        <v>-1.8159452942062337E-2</v>
      </c>
      <c r="M54" s="4">
        <v>9798</v>
      </c>
      <c r="N54" s="63">
        <f t="shared" si="68"/>
        <v>2.0820575627679118E-2</v>
      </c>
      <c r="O54" s="4">
        <v>56</v>
      </c>
      <c r="P54" s="4">
        <f t="shared" si="69"/>
        <v>776</v>
      </c>
      <c r="Q54" s="71">
        <f t="shared" si="14"/>
        <v>-8.1656804733727828E-2</v>
      </c>
      <c r="R54" s="65">
        <v>1971052</v>
      </c>
      <c r="S54" s="4">
        <f t="shared" si="100"/>
        <v>38406658</v>
      </c>
      <c r="T54" s="71">
        <f t="shared" si="15"/>
        <v>-2.9632611345135174E-2</v>
      </c>
      <c r="U54" s="4">
        <v>64</v>
      </c>
      <c r="V54" s="4">
        <f t="shared" si="101"/>
        <v>855</v>
      </c>
      <c r="W54" s="71">
        <f t="shared" si="16"/>
        <v>-7.8663793103448287E-2</v>
      </c>
      <c r="X54" s="65">
        <f t="shared" si="70"/>
        <v>30797.6875</v>
      </c>
      <c r="Y54" s="71">
        <f t="shared" si="17"/>
        <v>-0.34711996743304352</v>
      </c>
      <c r="Z54" s="65">
        <v>1834</v>
      </c>
      <c r="AA54" s="64">
        <f t="shared" si="71"/>
        <v>3.0534351145038167E-2</v>
      </c>
      <c r="AB54" s="4">
        <v>66</v>
      </c>
      <c r="AC54" s="4">
        <f t="shared" si="102"/>
        <v>769</v>
      </c>
      <c r="AD54" s="71">
        <f t="shared" si="18"/>
        <v>-0.20966084275436792</v>
      </c>
      <c r="AE54" s="65">
        <v>2724093</v>
      </c>
      <c r="AF54" s="65">
        <f t="shared" si="103"/>
        <v>28830565</v>
      </c>
      <c r="AG54" s="71">
        <f t="shared" si="19"/>
        <v>-1.8297312792234233E-2</v>
      </c>
      <c r="AH54" s="4">
        <v>71</v>
      </c>
      <c r="AI54" s="4">
        <f t="shared" si="104"/>
        <v>837</v>
      </c>
      <c r="AJ54" s="71">
        <f t="shared" si="20"/>
        <v>-0.25666074600355238</v>
      </c>
      <c r="AK54" s="65">
        <f t="shared" si="72"/>
        <v>38367.507042253521</v>
      </c>
      <c r="AL54" s="71">
        <f t="shared" si="21"/>
        <v>0.12765412839496859</v>
      </c>
      <c r="AM54" s="65">
        <v>1739</v>
      </c>
      <c r="AN54" s="64">
        <f t="shared" si="73"/>
        <v>3.7952846463484763E-2</v>
      </c>
      <c r="AO54" s="4">
        <v>69</v>
      </c>
      <c r="AP54" s="4">
        <f t="shared" si="105"/>
        <v>873</v>
      </c>
      <c r="AQ54" s="71">
        <f t="shared" si="22"/>
        <v>0.27631578947368429</v>
      </c>
      <c r="AR54" s="65">
        <v>3326378</v>
      </c>
      <c r="AS54" s="4">
        <f t="shared" si="106"/>
        <v>45064457</v>
      </c>
      <c r="AT54" s="71">
        <f t="shared" si="23"/>
        <v>0.31027415894519228</v>
      </c>
      <c r="AU54" s="4">
        <v>73</v>
      </c>
      <c r="AV54" s="4">
        <f t="shared" si="107"/>
        <v>926</v>
      </c>
      <c r="AW54" s="71">
        <f t="shared" si="24"/>
        <v>0.2313829787234043</v>
      </c>
      <c r="AX54" s="65">
        <f t="shared" si="74"/>
        <v>45566.821917808222</v>
      </c>
      <c r="AY54" s="71">
        <f t="shared" si="25"/>
        <v>0.11549631731396137</v>
      </c>
      <c r="AZ54" s="65">
        <v>2168</v>
      </c>
      <c r="BA54" s="64">
        <f t="shared" si="75"/>
        <v>3.1826568265682656E-2</v>
      </c>
      <c r="BB54" s="4">
        <v>13</v>
      </c>
      <c r="BC54" s="4">
        <f t="shared" si="108"/>
        <v>133</v>
      </c>
      <c r="BD54" s="71">
        <f t="shared" si="26"/>
        <v>3.4333333333333336</v>
      </c>
      <c r="BE54" s="65">
        <v>1057050</v>
      </c>
      <c r="BF54" s="4">
        <f t="shared" si="109"/>
        <v>9944154</v>
      </c>
      <c r="BG54" s="71">
        <f t="shared" si="27"/>
        <v>2.5909856965859079</v>
      </c>
      <c r="BH54" s="4">
        <v>13</v>
      </c>
      <c r="BI54" s="4">
        <f t="shared" si="110"/>
        <v>133</v>
      </c>
      <c r="BJ54" s="71">
        <f t="shared" si="28"/>
        <v>3.4333333333333336</v>
      </c>
      <c r="BK54" s="65">
        <f t="shared" si="76"/>
        <v>81311.538461538468</v>
      </c>
      <c r="BL54" s="71">
        <f t="shared" si="29"/>
        <v>2.9390283093283509E-2</v>
      </c>
      <c r="BM54" s="65">
        <v>351</v>
      </c>
      <c r="BN54" s="63">
        <f t="shared" si="77"/>
        <v>3.7037037037037035E-2</v>
      </c>
      <c r="BO54" s="4">
        <v>78</v>
      </c>
      <c r="BP54" s="4">
        <f t="shared" si="111"/>
        <v>834</v>
      </c>
      <c r="BQ54" s="71">
        <f t="shared" si="30"/>
        <v>0.17963224893917973</v>
      </c>
      <c r="BR54" s="65">
        <v>3309576</v>
      </c>
      <c r="BS54" s="4">
        <f t="shared" si="112"/>
        <v>32722711</v>
      </c>
      <c r="BT54" s="71">
        <f t="shared" si="31"/>
        <v>0.10415890931634841</v>
      </c>
      <c r="BU54" s="4">
        <v>81</v>
      </c>
      <c r="BV54" s="4">
        <f t="shared" si="113"/>
        <v>890</v>
      </c>
      <c r="BW54" s="71">
        <f t="shared" si="32"/>
        <v>0.13810741687979533</v>
      </c>
      <c r="BX54" s="65">
        <f t="shared" si="78"/>
        <v>40858.962962962964</v>
      </c>
      <c r="BY54" s="71">
        <f t="shared" si="33"/>
        <v>6.1169137695585851E-2</v>
      </c>
      <c r="BZ54" s="65">
        <v>2058</v>
      </c>
      <c r="CA54" s="64">
        <f t="shared" si="79"/>
        <v>3.7900874635568516E-2</v>
      </c>
      <c r="CB54" s="4">
        <v>39</v>
      </c>
      <c r="CC54" s="4">
        <f t="shared" si="114"/>
        <v>531</v>
      </c>
      <c r="CD54" s="71">
        <f t="shared" si="34"/>
        <v>3.3073929961089599E-2</v>
      </c>
      <c r="CE54" s="65">
        <v>2338210</v>
      </c>
      <c r="CF54" s="4">
        <f t="shared" si="115"/>
        <v>38557675</v>
      </c>
      <c r="CG54" s="71">
        <f t="shared" si="35"/>
        <v>1.8778116510220988E-2</v>
      </c>
      <c r="CH54" s="4">
        <v>39</v>
      </c>
      <c r="CI54" s="4">
        <f t="shared" si="116"/>
        <v>536</v>
      </c>
      <c r="CJ54" s="71">
        <f t="shared" si="36"/>
        <v>-2.1897810218978075E-2</v>
      </c>
      <c r="CK54" s="65">
        <f t="shared" si="80"/>
        <v>59954.102564102563</v>
      </c>
      <c r="CL54" s="71">
        <f t="shared" si="37"/>
        <v>-2.8516332718853121E-2</v>
      </c>
      <c r="CM54" s="65">
        <v>1306</v>
      </c>
      <c r="CN54" s="64">
        <f t="shared" si="81"/>
        <v>2.9862174578866769E-2</v>
      </c>
      <c r="CO54" s="4">
        <v>46</v>
      </c>
      <c r="CP54" s="4">
        <f t="shared" si="117"/>
        <v>491</v>
      </c>
      <c r="CQ54" s="71">
        <f t="shared" si="38"/>
        <v>-5.0290135396518387E-2</v>
      </c>
      <c r="CR54" s="65">
        <v>2251007</v>
      </c>
      <c r="CS54" s="4">
        <f t="shared" si="118"/>
        <v>24858502</v>
      </c>
      <c r="CT54" s="71">
        <f t="shared" si="39"/>
        <v>0.16972516154685002</v>
      </c>
      <c r="CU54" s="4">
        <v>56</v>
      </c>
      <c r="CV54" s="4">
        <f t="shared" si="119"/>
        <v>528</v>
      </c>
      <c r="CW54" s="71">
        <f t="shared" si="40"/>
        <v>-7.5306479859894915E-2</v>
      </c>
      <c r="CX54" s="65">
        <f t="shared" si="82"/>
        <v>40196.553571428572</v>
      </c>
      <c r="CY54" s="71">
        <f t="shared" si="41"/>
        <v>0.22591674705990572</v>
      </c>
      <c r="CZ54" s="65">
        <v>1289</v>
      </c>
      <c r="DA54" s="64">
        <f t="shared" si="83"/>
        <v>3.5686578743211794E-2</v>
      </c>
      <c r="DB54" s="4">
        <v>40</v>
      </c>
      <c r="DC54" s="4">
        <f t="shared" si="120"/>
        <v>423</v>
      </c>
      <c r="DD54" s="71">
        <f t="shared" si="42"/>
        <v>-8.4415584415584388E-2</v>
      </c>
      <c r="DE54" s="65">
        <v>1380600</v>
      </c>
      <c r="DF54" s="4">
        <f t="shared" si="121"/>
        <v>20533278</v>
      </c>
      <c r="DG54" s="71">
        <f t="shared" si="43"/>
        <v>-8.2772207505993345E-3</v>
      </c>
      <c r="DH54" s="4">
        <v>43</v>
      </c>
      <c r="DI54" s="4">
        <f t="shared" si="122"/>
        <v>457</v>
      </c>
      <c r="DJ54" s="71">
        <f t="shared" si="44"/>
        <v>-0.12786259541984735</v>
      </c>
      <c r="DK54" s="65">
        <f t="shared" si="45"/>
        <v>32106.976744186046</v>
      </c>
      <c r="DL54" s="71">
        <f t="shared" si="46"/>
        <v>0.1918275435652268</v>
      </c>
      <c r="DM54" s="65">
        <v>1342</v>
      </c>
      <c r="DN54" s="64">
        <f t="shared" si="84"/>
        <v>2.9806259314456036E-2</v>
      </c>
      <c r="DO54" s="4">
        <v>1</v>
      </c>
      <c r="DP54" s="4">
        <f t="shared" si="123"/>
        <v>15</v>
      </c>
      <c r="DQ54" s="71">
        <f t="shared" si="47"/>
        <v>-0.96341463414634143</v>
      </c>
      <c r="DR54" s="65">
        <v>52002</v>
      </c>
      <c r="DS54" s="4">
        <f t="shared" si="124"/>
        <v>323809</v>
      </c>
      <c r="DT54" s="71">
        <f t="shared" si="48"/>
        <v>-0.97360495293611871</v>
      </c>
      <c r="DU54" s="4">
        <v>18</v>
      </c>
      <c r="DV54" s="4">
        <f t="shared" si="125"/>
        <v>36</v>
      </c>
      <c r="DW54" s="71">
        <f t="shared" si="49"/>
        <v>-0.93430656934306566</v>
      </c>
      <c r="DX54" s="65">
        <f t="shared" si="85"/>
        <v>2889</v>
      </c>
      <c r="DY54" s="71">
        <f t="shared" si="50"/>
        <v>-0.91924189693488201</v>
      </c>
      <c r="DZ54" s="65">
        <v>203</v>
      </c>
      <c r="EA54" s="64">
        <f t="shared" si="86"/>
        <v>4.9261083743842365E-3</v>
      </c>
      <c r="EB54" s="4">
        <v>0</v>
      </c>
      <c r="EC54" s="4">
        <f t="shared" si="126"/>
        <v>0</v>
      </c>
      <c r="ED54" s="71">
        <f t="shared" si="51"/>
        <v>-1</v>
      </c>
      <c r="EE54" s="65">
        <v>0</v>
      </c>
      <c r="EF54" s="4">
        <f t="shared" si="135"/>
        <v>0</v>
      </c>
      <c r="EG54" s="71">
        <f t="shared" si="52"/>
        <v>-1</v>
      </c>
      <c r="EH54" s="4">
        <v>0</v>
      </c>
      <c r="EI54" s="4">
        <f t="shared" si="127"/>
        <v>0</v>
      </c>
      <c r="EJ54" s="71">
        <f t="shared" si="53"/>
        <v>-1</v>
      </c>
      <c r="EK54" s="65" t="e">
        <f t="shared" si="87"/>
        <v>#DIV/0!</v>
      </c>
      <c r="EL54" s="71" t="e">
        <f t="shared" si="54"/>
        <v>#DIV/0!</v>
      </c>
      <c r="EM54" s="65">
        <v>0</v>
      </c>
      <c r="EN54" s="64" t="e">
        <f t="shared" si="88"/>
        <v>#DIV/0!</v>
      </c>
      <c r="EO54" s="4">
        <v>5</v>
      </c>
      <c r="EP54" s="4">
        <f t="shared" si="128"/>
        <v>91</v>
      </c>
      <c r="EQ54" s="71" t="e">
        <f t="shared" si="55"/>
        <v>#DIV/0!</v>
      </c>
      <c r="ER54" s="65">
        <v>719055</v>
      </c>
      <c r="ES54" s="4">
        <f t="shared" si="136"/>
        <v>16819675</v>
      </c>
      <c r="ET54" s="71" t="e">
        <f t="shared" si="56"/>
        <v>#DIV/0!</v>
      </c>
      <c r="EU54" s="4">
        <v>5</v>
      </c>
      <c r="EV54" s="4">
        <f t="shared" si="129"/>
        <v>98</v>
      </c>
      <c r="EW54" s="71" t="e">
        <f t="shared" si="57"/>
        <v>#DIV/0!</v>
      </c>
      <c r="EX54" s="65">
        <f t="shared" si="89"/>
        <v>143811</v>
      </c>
      <c r="EY54" s="71" t="e">
        <f t="shared" si="58"/>
        <v>#DIV/0!</v>
      </c>
      <c r="EZ54" s="65">
        <v>507</v>
      </c>
      <c r="FA54" s="64">
        <f t="shared" si="90"/>
        <v>9.8619329388560158E-3</v>
      </c>
      <c r="FB54" s="4">
        <v>1</v>
      </c>
      <c r="FC54" s="4">
        <f t="shared" si="130"/>
        <v>41</v>
      </c>
      <c r="FD54" s="71" t="e">
        <f t="shared" si="59"/>
        <v>#DIV/0!</v>
      </c>
      <c r="FE54" s="65">
        <v>77990</v>
      </c>
      <c r="FF54" s="4">
        <f t="shared" si="137"/>
        <v>1973790</v>
      </c>
      <c r="FG54" s="71" t="e">
        <f t="shared" si="60"/>
        <v>#DIV/0!</v>
      </c>
      <c r="FH54" s="4">
        <v>1</v>
      </c>
      <c r="FI54" s="4">
        <f t="shared" si="131"/>
        <v>61</v>
      </c>
      <c r="FJ54" s="71" t="e">
        <f t="shared" si="61"/>
        <v>#DIV/0!</v>
      </c>
      <c r="FK54" s="65">
        <f t="shared" si="91"/>
        <v>77990</v>
      </c>
      <c r="FL54" s="71" t="e">
        <f t="shared" si="62"/>
        <v>#DIV/0!</v>
      </c>
      <c r="FM54" s="65">
        <v>100</v>
      </c>
      <c r="FN54" s="64">
        <f t="shared" si="92"/>
        <v>0.01</v>
      </c>
      <c r="FQ54" s="9">
        <v>45820</v>
      </c>
      <c r="FR54" s="4">
        <f t="shared" si="93"/>
        <v>618</v>
      </c>
      <c r="FS54" s="4">
        <f t="shared" si="132"/>
        <v>7925</v>
      </c>
      <c r="FT54" s="71">
        <f t="shared" si="63"/>
        <v>-1.1475614319570893E-2</v>
      </c>
      <c r="FU54" s="4">
        <f t="shared" si="94"/>
        <v>29052324</v>
      </c>
      <c r="FV54" s="4">
        <f t="shared" si="133"/>
        <v>397829733</v>
      </c>
      <c r="FW54" s="71">
        <f t="shared" si="64"/>
        <v>0.12551175235728218</v>
      </c>
      <c r="FX54" s="4">
        <f t="shared" si="95"/>
        <v>675</v>
      </c>
      <c r="FY54" s="4">
        <f t="shared" si="134"/>
        <v>8422</v>
      </c>
      <c r="FZ54" s="71">
        <f t="shared" si="65"/>
        <v>-4.7715965626413337E-2</v>
      </c>
      <c r="GA54" s="4">
        <f t="shared" si="96"/>
        <v>43040.480000000003</v>
      </c>
      <c r="GB54" s="71">
        <f t="shared" si="66"/>
        <v>1.9657519519675759E-2</v>
      </c>
    </row>
    <row r="55" spans="1:184" x14ac:dyDescent="0.3">
      <c r="A55" s="9">
        <v>45821</v>
      </c>
      <c r="B55" s="73">
        <v>182</v>
      </c>
      <c r="C55" s="4">
        <f t="shared" si="97"/>
        <v>3130</v>
      </c>
      <c r="D55" s="71">
        <f t="shared" si="10"/>
        <v>3.13014827018121E-2</v>
      </c>
      <c r="E55" s="4">
        <v>8723711</v>
      </c>
      <c r="F55" s="4">
        <f t="shared" si="98"/>
        <v>148140000</v>
      </c>
      <c r="G55" s="146">
        <f t="shared" si="11"/>
        <v>0.12503039837604368</v>
      </c>
      <c r="H55" s="4">
        <v>186</v>
      </c>
      <c r="I55" s="4">
        <f t="shared" si="99"/>
        <v>3251</v>
      </c>
      <c r="J55" s="146">
        <f t="shared" si="12"/>
        <v>1.466916354556802E-2</v>
      </c>
      <c r="K55" s="4">
        <f t="shared" si="67"/>
        <v>46901.672043010753</v>
      </c>
      <c r="L55" s="71">
        <f t="shared" si="13"/>
        <v>0.2261981902154464</v>
      </c>
      <c r="M55" s="4">
        <v>9901</v>
      </c>
      <c r="N55" s="63">
        <f t="shared" si="68"/>
        <v>1.8381981618018382E-2</v>
      </c>
      <c r="O55" s="4">
        <v>48</v>
      </c>
      <c r="P55" s="4">
        <f t="shared" si="69"/>
        <v>824</v>
      </c>
      <c r="Q55" s="71">
        <f t="shared" si="14"/>
        <v>-7.623318385650224E-2</v>
      </c>
      <c r="R55" s="65">
        <v>1893566</v>
      </c>
      <c r="S55" s="4">
        <f t="shared" si="100"/>
        <v>40300224</v>
      </c>
      <c r="T55" s="71">
        <f t="shared" si="15"/>
        <v>-3.2423430665553088E-2</v>
      </c>
      <c r="U55" s="4">
        <v>49</v>
      </c>
      <c r="V55" s="4">
        <f t="shared" si="101"/>
        <v>904</v>
      </c>
      <c r="W55" s="71">
        <f t="shared" si="16"/>
        <v>-7.7551020408163307E-2</v>
      </c>
      <c r="X55" s="65">
        <f t="shared" si="70"/>
        <v>38644.204081632655</v>
      </c>
      <c r="Y55" s="71">
        <f t="shared" si="17"/>
        <v>-2.97807953703213E-2</v>
      </c>
      <c r="Z55" s="65">
        <v>1802</v>
      </c>
      <c r="AA55" s="64">
        <f t="shared" si="71"/>
        <v>2.6637069922308545E-2</v>
      </c>
      <c r="AB55" s="4">
        <v>49</v>
      </c>
      <c r="AC55" s="4">
        <f t="shared" si="102"/>
        <v>818</v>
      </c>
      <c r="AD55" s="71">
        <f t="shared" si="18"/>
        <v>-0.21572387344199428</v>
      </c>
      <c r="AE55" s="65">
        <v>2075775</v>
      </c>
      <c r="AF55" s="65">
        <f t="shared" si="103"/>
        <v>30906340</v>
      </c>
      <c r="AG55" s="71">
        <f t="shared" si="19"/>
        <v>-2.8426404141185468E-2</v>
      </c>
      <c r="AH55" s="4">
        <v>53</v>
      </c>
      <c r="AI55" s="4">
        <f t="shared" si="104"/>
        <v>890</v>
      </c>
      <c r="AJ55" s="71">
        <f t="shared" si="20"/>
        <v>-0.25895087427144048</v>
      </c>
      <c r="AK55" s="65">
        <f t="shared" si="72"/>
        <v>39165.566037735851</v>
      </c>
      <c r="AL55" s="71">
        <f t="shared" si="21"/>
        <v>0.20253780591586978</v>
      </c>
      <c r="AM55" s="65">
        <v>1718</v>
      </c>
      <c r="AN55" s="64">
        <f t="shared" si="73"/>
        <v>2.8521536670547149E-2</v>
      </c>
      <c r="AO55" s="4">
        <v>60</v>
      </c>
      <c r="AP55" s="4">
        <f t="shared" si="105"/>
        <v>933</v>
      </c>
      <c r="AQ55" s="71">
        <f t="shared" si="22"/>
        <v>0.29045643153526979</v>
      </c>
      <c r="AR55" s="65">
        <v>3063544</v>
      </c>
      <c r="AS55" s="4">
        <f t="shared" si="106"/>
        <v>48128001</v>
      </c>
      <c r="AT55" s="71">
        <f t="shared" si="23"/>
        <v>0.3094552472565324</v>
      </c>
      <c r="AU55" s="4">
        <v>65</v>
      </c>
      <c r="AV55" s="4">
        <f t="shared" si="107"/>
        <v>991</v>
      </c>
      <c r="AW55" s="71">
        <f t="shared" si="24"/>
        <v>0.24497487437185939</v>
      </c>
      <c r="AX55" s="65">
        <f t="shared" si="74"/>
        <v>47131.446153846155</v>
      </c>
      <c r="AY55" s="71">
        <f t="shared" si="25"/>
        <v>-0.12167448555239657</v>
      </c>
      <c r="AZ55" s="65">
        <v>2316</v>
      </c>
      <c r="BA55" s="64">
        <f t="shared" si="75"/>
        <v>2.5906735751295335E-2</v>
      </c>
      <c r="BB55" s="4">
        <v>14</v>
      </c>
      <c r="BC55" s="4">
        <f t="shared" si="108"/>
        <v>147</v>
      </c>
      <c r="BD55" s="71">
        <f t="shared" si="26"/>
        <v>3.3235294117647056</v>
      </c>
      <c r="BE55" s="65">
        <v>1099292</v>
      </c>
      <c r="BF55" s="4">
        <f t="shared" si="109"/>
        <v>11043446</v>
      </c>
      <c r="BG55" s="71">
        <f t="shared" si="27"/>
        <v>2.8118190958797911</v>
      </c>
      <c r="BH55" s="4">
        <v>14</v>
      </c>
      <c r="BI55" s="4">
        <f t="shared" si="110"/>
        <v>147</v>
      </c>
      <c r="BJ55" s="71">
        <f t="shared" si="28"/>
        <v>3.3235294117647056</v>
      </c>
      <c r="BK55" s="65">
        <f t="shared" si="76"/>
        <v>78520.857142857145</v>
      </c>
      <c r="BL55" s="71">
        <f t="shared" si="29"/>
        <v>1.4545438306613674</v>
      </c>
      <c r="BM55" s="65">
        <v>290</v>
      </c>
      <c r="BN55" s="63">
        <f t="shared" si="77"/>
        <v>4.8275862068965517E-2</v>
      </c>
      <c r="BO55" s="4">
        <v>46</v>
      </c>
      <c r="BP55" s="4">
        <f t="shared" si="111"/>
        <v>880</v>
      </c>
      <c r="BQ55" s="71">
        <f t="shared" si="30"/>
        <v>0.16710875331564989</v>
      </c>
      <c r="BR55" s="65">
        <v>1768637</v>
      </c>
      <c r="BS55" s="4">
        <f t="shared" si="112"/>
        <v>34491348</v>
      </c>
      <c r="BT55" s="71">
        <f t="shared" si="31"/>
        <v>9.7192401057806022E-2</v>
      </c>
      <c r="BU55" s="4">
        <v>49</v>
      </c>
      <c r="BV55" s="4">
        <f t="shared" si="113"/>
        <v>939</v>
      </c>
      <c r="BW55" s="71">
        <f t="shared" si="32"/>
        <v>0.12589928057553967</v>
      </c>
      <c r="BX55" s="65">
        <f t="shared" si="78"/>
        <v>36094.632653061228</v>
      </c>
      <c r="BY55" s="71">
        <f t="shared" si="33"/>
        <v>4.2655053817702626E-2</v>
      </c>
      <c r="BZ55" s="65">
        <v>2005</v>
      </c>
      <c r="CA55" s="64">
        <f t="shared" si="79"/>
        <v>2.2942643391521196E-2</v>
      </c>
      <c r="CB55" s="4">
        <v>41</v>
      </c>
      <c r="CC55" s="4">
        <f t="shared" si="114"/>
        <v>572</v>
      </c>
      <c r="CD55" s="71">
        <f t="shared" si="34"/>
        <v>6.1224489795918435E-2</v>
      </c>
      <c r="CE55" s="65">
        <v>3528893</v>
      </c>
      <c r="CF55" s="4">
        <f t="shared" si="115"/>
        <v>42086568</v>
      </c>
      <c r="CG55" s="71">
        <f t="shared" si="35"/>
        <v>6.6456773696826899E-2</v>
      </c>
      <c r="CH55" s="4">
        <v>42</v>
      </c>
      <c r="CI55" s="4">
        <f t="shared" si="116"/>
        <v>578</v>
      </c>
      <c r="CJ55" s="71">
        <f t="shared" si="36"/>
        <v>5.2173913043478404E-3</v>
      </c>
      <c r="CK55" s="65">
        <f t="shared" si="80"/>
        <v>84021.261904761908</v>
      </c>
      <c r="CL55" s="71">
        <f t="shared" si="37"/>
        <v>0.40300188159296368</v>
      </c>
      <c r="CM55" s="65">
        <v>1325</v>
      </c>
      <c r="CN55" s="64">
        <f t="shared" si="81"/>
        <v>3.0943396226415093E-2</v>
      </c>
      <c r="CO55" s="4">
        <v>45</v>
      </c>
      <c r="CP55" s="4">
        <f t="shared" si="117"/>
        <v>536</v>
      </c>
      <c r="CQ55" s="71">
        <f t="shared" si="38"/>
        <v>-5.1327433628318597E-2</v>
      </c>
      <c r="CR55" s="65">
        <v>2310900</v>
      </c>
      <c r="CS55" s="4">
        <f t="shared" si="118"/>
        <v>27169402</v>
      </c>
      <c r="CT55" s="71">
        <f t="shared" si="39"/>
        <v>0.16886022434264136</v>
      </c>
      <c r="CU55" s="4">
        <v>46</v>
      </c>
      <c r="CV55" s="4">
        <f t="shared" si="119"/>
        <v>574</v>
      </c>
      <c r="CW55" s="71">
        <f t="shared" si="40"/>
        <v>-7.5684380032206122E-2</v>
      </c>
      <c r="CX55" s="65">
        <f t="shared" si="82"/>
        <v>50236.956521739128</v>
      </c>
      <c r="CY55" s="71">
        <f t="shared" si="41"/>
        <v>0.26047422499571282</v>
      </c>
      <c r="CZ55" s="65">
        <v>1207</v>
      </c>
      <c r="DA55" s="64">
        <f t="shared" si="83"/>
        <v>3.7282518641259324E-2</v>
      </c>
      <c r="DB55" s="4">
        <v>25</v>
      </c>
      <c r="DC55" s="4">
        <f t="shared" si="120"/>
        <v>448</v>
      </c>
      <c r="DD55" s="71">
        <f t="shared" si="42"/>
        <v>-7.6288659793814384E-2</v>
      </c>
      <c r="DE55" s="65">
        <v>1768950</v>
      </c>
      <c r="DF55" s="4">
        <f t="shared" si="121"/>
        <v>22302228</v>
      </c>
      <c r="DG55" s="71">
        <f t="shared" si="43"/>
        <v>2.9825618993813086E-2</v>
      </c>
      <c r="DH55" s="4">
        <v>27</v>
      </c>
      <c r="DI55" s="4">
        <f t="shared" si="122"/>
        <v>484</v>
      </c>
      <c r="DJ55" s="71">
        <f t="shared" si="44"/>
        <v>-0.13261648745519716</v>
      </c>
      <c r="DK55" s="65">
        <f t="shared" si="45"/>
        <v>65516.666666666664</v>
      </c>
      <c r="DL55" s="71">
        <f t="shared" si="46"/>
        <v>1.3407169227104916</v>
      </c>
      <c r="DM55" s="65">
        <v>1246</v>
      </c>
      <c r="DN55" s="64">
        <f t="shared" si="84"/>
        <v>2.0064205457463884E-2</v>
      </c>
      <c r="DO55" s="4">
        <v>9</v>
      </c>
      <c r="DP55" s="4">
        <f t="shared" si="123"/>
        <v>24</v>
      </c>
      <c r="DQ55" s="71">
        <f t="shared" si="47"/>
        <v>-0.94457274826789839</v>
      </c>
      <c r="DR55" s="65">
        <v>247959</v>
      </c>
      <c r="DS55" s="4">
        <f t="shared" si="124"/>
        <v>571768</v>
      </c>
      <c r="DT55" s="71">
        <f t="shared" si="48"/>
        <v>-0.95623530618438612</v>
      </c>
      <c r="DU55" s="4">
        <v>10</v>
      </c>
      <c r="DV55" s="4">
        <f t="shared" si="125"/>
        <v>46</v>
      </c>
      <c r="DW55" s="71">
        <f t="shared" si="49"/>
        <v>-0.92</v>
      </c>
      <c r="DX55" s="65">
        <f t="shared" si="85"/>
        <v>24795.9</v>
      </c>
      <c r="DY55" s="71">
        <f t="shared" si="50"/>
        <v>-0.15977853943456399</v>
      </c>
      <c r="DZ55" s="65">
        <v>528</v>
      </c>
      <c r="EA55" s="64">
        <f t="shared" si="86"/>
        <v>1.7045454545454544E-2</v>
      </c>
      <c r="EB55" s="4">
        <v>0</v>
      </c>
      <c r="EC55" s="4">
        <f t="shared" si="126"/>
        <v>0</v>
      </c>
      <c r="ED55" s="71">
        <f t="shared" si="51"/>
        <v>-1</v>
      </c>
      <c r="EE55" s="65">
        <v>0</v>
      </c>
      <c r="EF55" s="4">
        <f t="shared" si="135"/>
        <v>0</v>
      </c>
      <c r="EG55" s="71">
        <f t="shared" si="52"/>
        <v>-1</v>
      </c>
      <c r="EH55" s="4">
        <v>0</v>
      </c>
      <c r="EI55" s="4">
        <f t="shared" si="127"/>
        <v>0</v>
      </c>
      <c r="EJ55" s="71">
        <f t="shared" si="53"/>
        <v>-1</v>
      </c>
      <c r="EK55" s="65" t="e">
        <f t="shared" si="87"/>
        <v>#DIV/0!</v>
      </c>
      <c r="EL55" s="71" t="e">
        <f t="shared" si="54"/>
        <v>#DIV/0!</v>
      </c>
      <c r="EM55" s="65">
        <v>0</v>
      </c>
      <c r="EN55" s="64" t="e">
        <f t="shared" si="88"/>
        <v>#DIV/0!</v>
      </c>
      <c r="EO55" s="4">
        <v>2</v>
      </c>
      <c r="EP55" s="4">
        <f t="shared" si="128"/>
        <v>93</v>
      </c>
      <c r="EQ55" s="71" t="e">
        <f t="shared" si="55"/>
        <v>#DIV/0!</v>
      </c>
      <c r="ER55" s="65">
        <v>336582</v>
      </c>
      <c r="ES55" s="4">
        <f t="shared" si="136"/>
        <v>17156257</v>
      </c>
      <c r="ET55" s="71" t="e">
        <f t="shared" si="56"/>
        <v>#DIV/0!</v>
      </c>
      <c r="EU55" s="4">
        <v>2</v>
      </c>
      <c r="EV55" s="4">
        <f t="shared" si="129"/>
        <v>100</v>
      </c>
      <c r="EW55" s="71" t="e">
        <f t="shared" si="57"/>
        <v>#DIV/0!</v>
      </c>
      <c r="EX55" s="65">
        <f t="shared" si="89"/>
        <v>168291</v>
      </c>
      <c r="EY55" s="71" t="e">
        <f t="shared" si="58"/>
        <v>#DIV/0!</v>
      </c>
      <c r="EZ55" s="65">
        <v>488</v>
      </c>
      <c r="FA55" s="64">
        <f t="shared" si="90"/>
        <v>4.0983606557377051E-3</v>
      </c>
      <c r="FB55" s="4">
        <v>0</v>
      </c>
      <c r="FC55" s="4">
        <f t="shared" si="130"/>
        <v>41</v>
      </c>
      <c r="FD55" s="71" t="e">
        <f t="shared" si="59"/>
        <v>#DIV/0!</v>
      </c>
      <c r="FE55" s="65">
        <v>0</v>
      </c>
      <c r="FF55" s="4">
        <f t="shared" si="137"/>
        <v>1973790</v>
      </c>
      <c r="FG55" s="71" t="e">
        <f t="shared" si="60"/>
        <v>#DIV/0!</v>
      </c>
      <c r="FH55" s="4">
        <v>0</v>
      </c>
      <c r="FI55" s="4">
        <f t="shared" si="131"/>
        <v>61</v>
      </c>
      <c r="FJ55" s="71" t="e">
        <f t="shared" si="61"/>
        <v>#DIV/0!</v>
      </c>
      <c r="FK55" s="65" t="e">
        <f t="shared" si="91"/>
        <v>#DIV/0!</v>
      </c>
      <c r="FL55" s="71" t="e">
        <f t="shared" si="62"/>
        <v>#DIV/0!</v>
      </c>
      <c r="FM55" s="65">
        <v>108</v>
      </c>
      <c r="FN55" s="64">
        <f t="shared" si="92"/>
        <v>0</v>
      </c>
      <c r="FQ55" s="9">
        <v>45821</v>
      </c>
      <c r="FR55" s="4">
        <f t="shared" si="93"/>
        <v>521</v>
      </c>
      <c r="FS55" s="4">
        <f t="shared" si="132"/>
        <v>8446</v>
      </c>
      <c r="FT55" s="71">
        <f t="shared" si="63"/>
        <v>-8.3362686391922347E-3</v>
      </c>
      <c r="FU55" s="4">
        <f t="shared" si="94"/>
        <v>26817809</v>
      </c>
      <c r="FV55" s="4">
        <f t="shared" si="133"/>
        <v>424647542</v>
      </c>
      <c r="FW55" s="71">
        <f t="shared" si="64"/>
        <v>0.13351306606325886</v>
      </c>
      <c r="FX55" s="4">
        <f t="shared" si="95"/>
        <v>543</v>
      </c>
      <c r="FY55" s="4">
        <f t="shared" si="134"/>
        <v>8965</v>
      </c>
      <c r="FZ55" s="71">
        <f t="shared" si="65"/>
        <v>-4.556584690727139E-2</v>
      </c>
      <c r="GA55" s="4">
        <f t="shared" si="96"/>
        <v>49388.23020257827</v>
      </c>
      <c r="GB55" s="71">
        <f t="shared" si="66"/>
        <v>0.28114704369837629</v>
      </c>
    </row>
    <row r="56" spans="1:184" x14ac:dyDescent="0.3">
      <c r="A56" s="9">
        <v>45822</v>
      </c>
      <c r="B56" s="73">
        <v>150</v>
      </c>
      <c r="C56" s="4">
        <f t="shared" si="97"/>
        <v>3280</v>
      </c>
      <c r="D56" s="15">
        <f t="shared" si="10"/>
        <v>1.990049751243772E-2</v>
      </c>
      <c r="E56" s="4">
        <v>6581469</v>
      </c>
      <c r="F56" s="4">
        <f t="shared" si="98"/>
        <v>154721469</v>
      </c>
      <c r="G56" s="42">
        <f t="shared" si="11"/>
        <v>0.11717853204134654</v>
      </c>
      <c r="H56" s="4">
        <v>155</v>
      </c>
      <c r="I56" s="4">
        <f t="shared" si="99"/>
        <v>3406</v>
      </c>
      <c r="J56" s="42">
        <f t="shared" si="12"/>
        <v>3.535651149086716E-3</v>
      </c>
      <c r="K56" s="4">
        <f t="shared" si="67"/>
        <v>42461.090322580647</v>
      </c>
      <c r="L56" s="15">
        <f t="shared" si="13"/>
        <v>0.18352119707677783</v>
      </c>
      <c r="M56" s="4">
        <v>7641</v>
      </c>
      <c r="N56" s="33">
        <f t="shared" si="68"/>
        <v>1.9630938358853552E-2</v>
      </c>
      <c r="O56" s="4">
        <v>33</v>
      </c>
      <c r="P56" s="4">
        <f t="shared" si="69"/>
        <v>857</v>
      </c>
      <c r="Q56" s="15">
        <f t="shared" si="14"/>
        <v>-9.7894736842105257E-2</v>
      </c>
      <c r="R56" s="60">
        <v>1183085</v>
      </c>
      <c r="S56" s="4">
        <f t="shared" si="100"/>
        <v>41483309</v>
      </c>
      <c r="T56" s="15">
        <f t="shared" si="15"/>
        <v>-7.292901140257757E-2</v>
      </c>
      <c r="U56" s="4">
        <v>38</v>
      </c>
      <c r="V56" s="4">
        <f t="shared" si="101"/>
        <v>942</v>
      </c>
      <c r="W56" s="15">
        <f t="shared" si="16"/>
        <v>-9.3358999037536083E-2</v>
      </c>
      <c r="X56" s="60">
        <f t="shared" si="70"/>
        <v>31133.815789473683</v>
      </c>
      <c r="Y56" s="15">
        <f t="shared" si="17"/>
        <v>-0.40667899514723338</v>
      </c>
      <c r="Z56" s="60">
        <v>1506</v>
      </c>
      <c r="AA56" s="34">
        <f t="shared" si="71"/>
        <v>2.1912350597609563E-2</v>
      </c>
      <c r="AB56" s="4">
        <v>37</v>
      </c>
      <c r="AC56" s="4">
        <f t="shared" si="102"/>
        <v>855</v>
      </c>
      <c r="AD56" s="15">
        <f t="shared" si="18"/>
        <v>-0.2338709677419355</v>
      </c>
      <c r="AE56" s="60">
        <v>1251675</v>
      </c>
      <c r="AF56" s="60">
        <f t="shared" si="103"/>
        <v>32158015</v>
      </c>
      <c r="AG56" s="15">
        <f t="shared" si="19"/>
        <v>-5.8963221889772877E-2</v>
      </c>
      <c r="AH56" s="4">
        <v>37</v>
      </c>
      <c r="AI56" s="4">
        <f t="shared" si="104"/>
        <v>927</v>
      </c>
      <c r="AJ56" s="15">
        <f t="shared" si="20"/>
        <v>-0.28083785880527545</v>
      </c>
      <c r="AK56" s="60">
        <f t="shared" si="72"/>
        <v>33829.054054054053</v>
      </c>
      <c r="AL56" s="15">
        <f t="shared" si="21"/>
        <v>0.26016112549929127</v>
      </c>
      <c r="AM56" s="60">
        <v>1453</v>
      </c>
      <c r="AN56" s="34">
        <f t="shared" si="73"/>
        <v>2.5464556090846524E-2</v>
      </c>
      <c r="AO56" s="4">
        <v>36</v>
      </c>
      <c r="AP56" s="4">
        <f t="shared" si="105"/>
        <v>969</v>
      </c>
      <c r="AQ56" s="15">
        <f t="shared" si="22"/>
        <v>0.27836411609498679</v>
      </c>
      <c r="AR56" s="60">
        <v>1391465</v>
      </c>
      <c r="AS56" s="4">
        <f t="shared" si="106"/>
        <v>49519466</v>
      </c>
      <c r="AT56" s="15">
        <f t="shared" si="23"/>
        <v>0.27941721813924181</v>
      </c>
      <c r="AU56" s="4">
        <v>37</v>
      </c>
      <c r="AV56" s="4">
        <f t="shared" si="107"/>
        <v>1028</v>
      </c>
      <c r="AW56" s="15">
        <f t="shared" si="24"/>
        <v>0.23557692307692313</v>
      </c>
      <c r="AX56" s="60">
        <f t="shared" si="74"/>
        <v>37607.16216216216</v>
      </c>
      <c r="AY56" s="15">
        <f t="shared" si="25"/>
        <v>-0.30588799124843169</v>
      </c>
      <c r="AZ56" s="60">
        <v>1852</v>
      </c>
      <c r="BA56" s="34">
        <f t="shared" si="75"/>
        <v>1.9438444924406047E-2</v>
      </c>
      <c r="BB56" s="4">
        <v>13</v>
      </c>
      <c r="BC56" s="4">
        <f t="shared" si="108"/>
        <v>160</v>
      </c>
      <c r="BD56" s="15">
        <f t="shared" si="26"/>
        <v>3.1025641025641022</v>
      </c>
      <c r="BE56" s="60">
        <v>895602</v>
      </c>
      <c r="BF56" s="4">
        <f t="shared" si="109"/>
        <v>11939048</v>
      </c>
      <c r="BG56" s="15">
        <f t="shared" si="27"/>
        <v>2.8319790347714031</v>
      </c>
      <c r="BH56" s="4">
        <v>13</v>
      </c>
      <c r="BI56" s="4">
        <f t="shared" si="110"/>
        <v>160</v>
      </c>
      <c r="BJ56" s="15">
        <f t="shared" si="28"/>
        <v>3.1025641025641022</v>
      </c>
      <c r="BK56" s="60">
        <f t="shared" si="76"/>
        <v>68892.461538461532</v>
      </c>
      <c r="BL56" s="15">
        <f t="shared" si="29"/>
        <v>0.57665971407526539</v>
      </c>
      <c r="BM56" s="60">
        <v>239</v>
      </c>
      <c r="BN56" s="33">
        <f t="shared" si="77"/>
        <v>5.4393305439330547E-2</v>
      </c>
      <c r="BO56" s="4">
        <v>35</v>
      </c>
      <c r="BP56" s="4">
        <f t="shared" si="111"/>
        <v>915</v>
      </c>
      <c r="BQ56" s="15">
        <f t="shared" si="30"/>
        <v>0.15530303030303028</v>
      </c>
      <c r="BR56" s="60">
        <v>1241942</v>
      </c>
      <c r="BS56" s="4">
        <f t="shared" si="112"/>
        <v>35733290</v>
      </c>
      <c r="BT56" s="15">
        <f t="shared" si="31"/>
        <v>9.6543734963421279E-2</v>
      </c>
      <c r="BU56" s="4">
        <v>41</v>
      </c>
      <c r="BV56" s="4">
        <f t="shared" si="113"/>
        <v>980</v>
      </c>
      <c r="BW56" s="15">
        <f t="shared" si="32"/>
        <v>0.11617312072892938</v>
      </c>
      <c r="BX56" s="60">
        <f t="shared" si="78"/>
        <v>30291.268292682926</v>
      </c>
      <c r="BY56" s="15">
        <f t="shared" si="33"/>
        <v>0.15776920540521777</v>
      </c>
      <c r="BZ56" s="60">
        <v>1654</v>
      </c>
      <c r="CA56" s="34">
        <f t="shared" si="79"/>
        <v>2.1160822249093107E-2</v>
      </c>
      <c r="CB56" s="4">
        <v>18</v>
      </c>
      <c r="CC56" s="4">
        <f t="shared" si="114"/>
        <v>590</v>
      </c>
      <c r="CD56" s="15">
        <f t="shared" si="34"/>
        <v>3.8732394366197243E-2</v>
      </c>
      <c r="CE56" s="60">
        <v>1225522</v>
      </c>
      <c r="CF56" s="4">
        <f t="shared" si="115"/>
        <v>43312090</v>
      </c>
      <c r="CG56" s="15">
        <f t="shared" si="35"/>
        <v>3.6162751280069294E-2</v>
      </c>
      <c r="CH56" s="4">
        <v>18</v>
      </c>
      <c r="CI56" s="4">
        <f t="shared" si="116"/>
        <v>596</v>
      </c>
      <c r="CJ56" s="15">
        <f t="shared" si="36"/>
        <v>-1.3245033112582738E-2</v>
      </c>
      <c r="CK56" s="60">
        <f t="shared" si="80"/>
        <v>68084.555555555562</v>
      </c>
      <c r="CL56" s="15">
        <f t="shared" si="37"/>
        <v>-0.15497008572431403</v>
      </c>
      <c r="CM56" s="60">
        <v>1075</v>
      </c>
      <c r="CN56" s="34">
        <f t="shared" si="81"/>
        <v>1.6744186046511629E-2</v>
      </c>
      <c r="CO56" s="4">
        <v>27</v>
      </c>
      <c r="CP56" s="4">
        <f t="shared" si="117"/>
        <v>563</v>
      </c>
      <c r="CQ56" s="15">
        <f t="shared" si="38"/>
        <v>-5.695142378559459E-2</v>
      </c>
      <c r="CR56" s="60">
        <v>984806</v>
      </c>
      <c r="CS56" s="4">
        <f t="shared" si="118"/>
        <v>28154208</v>
      </c>
      <c r="CT56" s="15">
        <f t="shared" si="39"/>
        <v>0.14785890466350837</v>
      </c>
      <c r="CU56" s="4">
        <v>27</v>
      </c>
      <c r="CV56" s="4">
        <f t="shared" si="119"/>
        <v>601</v>
      </c>
      <c r="CW56" s="15">
        <f t="shared" si="40"/>
        <v>-7.963246554364467E-2</v>
      </c>
      <c r="CX56" s="60">
        <f t="shared" si="82"/>
        <v>36474.296296296299</v>
      </c>
      <c r="CY56" s="15">
        <f t="shared" si="41"/>
        <v>-9.0438524722764924E-2</v>
      </c>
      <c r="CZ56" s="60">
        <v>1020</v>
      </c>
      <c r="DA56" s="34">
        <f t="shared" si="83"/>
        <v>2.6470588235294117E-2</v>
      </c>
      <c r="DB56" s="4">
        <v>20</v>
      </c>
      <c r="DC56" s="4">
        <f t="shared" si="120"/>
        <v>468</v>
      </c>
      <c r="DD56" s="15">
        <f t="shared" si="42"/>
        <v>-0.10344827586206895</v>
      </c>
      <c r="DE56" s="60">
        <v>655330</v>
      </c>
      <c r="DF56" s="4">
        <f t="shared" si="121"/>
        <v>22957558</v>
      </c>
      <c r="DG56" s="15">
        <f t="shared" si="43"/>
        <v>-3.4321045598313282E-2</v>
      </c>
      <c r="DH56" s="4">
        <v>20</v>
      </c>
      <c r="DI56" s="4">
        <f t="shared" si="122"/>
        <v>504</v>
      </c>
      <c r="DJ56" s="15">
        <f t="shared" si="44"/>
        <v>-0.16831683168316836</v>
      </c>
      <c r="DK56" s="60">
        <f t="shared" si="45"/>
        <v>32766.5</v>
      </c>
      <c r="DL56" s="15">
        <f t="shared" si="46"/>
        <v>-0.2571267170293986</v>
      </c>
      <c r="DM56" s="60">
        <v>851</v>
      </c>
      <c r="DN56" s="34">
        <f t="shared" si="84"/>
        <v>2.3501762632197415E-2</v>
      </c>
      <c r="DO56" s="4">
        <v>0</v>
      </c>
      <c r="DP56" s="4">
        <f t="shared" si="123"/>
        <v>24</v>
      </c>
      <c r="DQ56" s="15">
        <f t="shared" si="47"/>
        <v>-0.94678492239467849</v>
      </c>
      <c r="DR56" s="60">
        <v>0</v>
      </c>
      <c r="DS56" s="4">
        <f t="shared" si="124"/>
        <v>571768</v>
      </c>
      <c r="DT56" s="15">
        <f t="shared" si="48"/>
        <v>-0.95914002884083605</v>
      </c>
      <c r="DU56" s="4">
        <v>0</v>
      </c>
      <c r="DV56" s="4">
        <f t="shared" si="125"/>
        <v>46</v>
      </c>
      <c r="DW56" s="15">
        <f t="shared" si="49"/>
        <v>-0.92320534223706174</v>
      </c>
      <c r="DX56" s="60" t="e">
        <f t="shared" si="85"/>
        <v>#DIV/0!</v>
      </c>
      <c r="DY56" s="15" t="e">
        <f t="shared" si="50"/>
        <v>#DIV/0!</v>
      </c>
      <c r="DZ56" s="60">
        <v>591</v>
      </c>
      <c r="EA56" s="34">
        <f t="shared" si="86"/>
        <v>0</v>
      </c>
      <c r="EB56" s="4">
        <v>0</v>
      </c>
      <c r="EC56" s="4">
        <f t="shared" si="126"/>
        <v>0</v>
      </c>
      <c r="ED56" s="15">
        <f t="shared" si="51"/>
        <v>-1</v>
      </c>
      <c r="EE56" s="60">
        <v>0</v>
      </c>
      <c r="EF56" s="4">
        <f t="shared" si="135"/>
        <v>0</v>
      </c>
      <c r="EG56" s="15">
        <f t="shared" si="52"/>
        <v>-1</v>
      </c>
      <c r="EH56" s="4">
        <v>0</v>
      </c>
      <c r="EI56" s="4">
        <f t="shared" si="127"/>
        <v>0</v>
      </c>
      <c r="EJ56" s="15">
        <f t="shared" si="53"/>
        <v>-1</v>
      </c>
      <c r="EK56" s="60" t="e">
        <f t="shared" si="87"/>
        <v>#DIV/0!</v>
      </c>
      <c r="EL56" s="15" t="e">
        <f t="shared" si="54"/>
        <v>#DIV/0!</v>
      </c>
      <c r="EM56" s="60">
        <v>0</v>
      </c>
      <c r="EN56" s="34" t="e">
        <f t="shared" si="88"/>
        <v>#DIV/0!</v>
      </c>
      <c r="EO56" s="4">
        <v>6</v>
      </c>
      <c r="EP56" s="4">
        <f t="shared" si="128"/>
        <v>99</v>
      </c>
      <c r="EQ56" s="15" t="e">
        <f t="shared" si="55"/>
        <v>#DIV/0!</v>
      </c>
      <c r="ER56" s="60">
        <v>1073646</v>
      </c>
      <c r="ES56" s="4">
        <f t="shared" si="136"/>
        <v>18229903</v>
      </c>
      <c r="ET56" s="15" t="e">
        <f t="shared" si="56"/>
        <v>#DIV/0!</v>
      </c>
      <c r="EU56" s="4">
        <v>6</v>
      </c>
      <c r="EV56" s="4">
        <f t="shared" si="129"/>
        <v>106</v>
      </c>
      <c r="EW56" s="15" t="e">
        <f t="shared" si="57"/>
        <v>#DIV/0!</v>
      </c>
      <c r="EX56" s="60">
        <f t="shared" si="89"/>
        <v>178941</v>
      </c>
      <c r="EY56" s="15" t="e">
        <f t="shared" si="58"/>
        <v>#DIV/0!</v>
      </c>
      <c r="EZ56" s="60">
        <v>468</v>
      </c>
      <c r="FA56" s="34">
        <f t="shared" si="90"/>
        <v>1.282051282051282E-2</v>
      </c>
      <c r="FB56" s="4">
        <v>2</v>
      </c>
      <c r="FC56" s="4">
        <f t="shared" si="130"/>
        <v>43</v>
      </c>
      <c r="FD56" s="15" t="e">
        <f t="shared" si="59"/>
        <v>#DIV/0!</v>
      </c>
      <c r="FE56" s="60">
        <v>96680</v>
      </c>
      <c r="FF56" s="4">
        <f t="shared" si="137"/>
        <v>2070470</v>
      </c>
      <c r="FG56" s="15" t="e">
        <f t="shared" si="60"/>
        <v>#DIV/0!</v>
      </c>
      <c r="FH56" s="4">
        <v>2</v>
      </c>
      <c r="FI56" s="4">
        <f t="shared" si="131"/>
        <v>63</v>
      </c>
      <c r="FJ56" s="15" t="e">
        <f t="shared" si="61"/>
        <v>#DIV/0!</v>
      </c>
      <c r="FK56" s="60">
        <f t="shared" si="91"/>
        <v>48340</v>
      </c>
      <c r="FL56" s="15" t="e">
        <f t="shared" si="62"/>
        <v>#DIV/0!</v>
      </c>
      <c r="FM56" s="60">
        <v>112</v>
      </c>
      <c r="FN56" s="34">
        <f t="shared" si="92"/>
        <v>1.7857142857142856E-2</v>
      </c>
      <c r="FQ56" s="9">
        <v>45822</v>
      </c>
      <c r="FR56" s="4">
        <f t="shared" si="93"/>
        <v>377</v>
      </c>
      <c r="FS56" s="4">
        <f t="shared" si="132"/>
        <v>8823</v>
      </c>
      <c r="FT56" s="15">
        <f t="shared" si="63"/>
        <v>-2.2165576859137781E-2</v>
      </c>
      <c r="FU56" s="4">
        <f t="shared" si="94"/>
        <v>16581222</v>
      </c>
      <c r="FV56" s="4">
        <f t="shared" si="133"/>
        <v>441228764</v>
      </c>
      <c r="FW56" s="15">
        <f t="shared" si="64"/>
        <v>0.11171439157654595</v>
      </c>
      <c r="FX56" s="4">
        <f t="shared" si="95"/>
        <v>394</v>
      </c>
      <c r="FY56" s="4">
        <f t="shared" si="134"/>
        <v>9359</v>
      </c>
      <c r="FZ56" s="15">
        <f t="shared" si="65"/>
        <v>-5.9207880981101746E-2</v>
      </c>
      <c r="GA56" s="4">
        <f t="shared" si="96"/>
        <v>42084.319796954318</v>
      </c>
      <c r="GB56" s="15">
        <f t="shared" si="66"/>
        <v>4.9234463116514693E-2</v>
      </c>
    </row>
    <row r="57" spans="1:184" x14ac:dyDescent="0.3">
      <c r="A57" s="9">
        <v>45823</v>
      </c>
      <c r="B57" s="73">
        <v>143</v>
      </c>
      <c r="C57" s="4">
        <f t="shared" si="97"/>
        <v>3423</v>
      </c>
      <c r="D57" s="15">
        <f t="shared" si="10"/>
        <v>2.14861235452104E-2</v>
      </c>
      <c r="E57" s="4">
        <v>5952788</v>
      </c>
      <c r="F57" s="4">
        <f t="shared" si="98"/>
        <v>160674257</v>
      </c>
      <c r="G57" s="42">
        <f t="shared" si="11"/>
        <v>0.11994042746715405</v>
      </c>
      <c r="H57" s="4">
        <v>145</v>
      </c>
      <c r="I57" s="4">
        <f t="shared" si="99"/>
        <v>3551</v>
      </c>
      <c r="J57" s="42">
        <f t="shared" si="12"/>
        <v>1.1277135607554722E-3</v>
      </c>
      <c r="K57" s="4">
        <f t="shared" si="67"/>
        <v>41053.710344827588</v>
      </c>
      <c r="L57" s="15">
        <f t="shared" si="13"/>
        <v>0.26287793951919425</v>
      </c>
      <c r="M57" s="4">
        <v>6781</v>
      </c>
      <c r="N57" s="33">
        <f t="shared" si="68"/>
        <v>2.108833505382687E-2</v>
      </c>
      <c r="O57" s="4">
        <v>25</v>
      </c>
      <c r="P57" s="4">
        <f t="shared" si="69"/>
        <v>882</v>
      </c>
      <c r="Q57" s="15">
        <f t="shared" si="14"/>
        <v>-0.10183299389002032</v>
      </c>
      <c r="R57" s="4">
        <v>1336240</v>
      </c>
      <c r="S57" s="4">
        <f t="shared" si="100"/>
        <v>42819549</v>
      </c>
      <c r="T57" s="15">
        <f t="shared" si="15"/>
        <v>-7.3925427502974261E-2</v>
      </c>
      <c r="U57" s="4">
        <v>26</v>
      </c>
      <c r="V57" s="4">
        <f t="shared" si="101"/>
        <v>968</v>
      </c>
      <c r="W57" s="15">
        <f t="shared" si="16"/>
        <v>-9.9534883720930223E-2</v>
      </c>
      <c r="X57" s="60">
        <f t="shared" si="70"/>
        <v>51393.846153846156</v>
      </c>
      <c r="Y57" s="15">
        <f t="shared" si="17"/>
        <v>0.24085358571322524</v>
      </c>
      <c r="Z57" s="4">
        <v>1228</v>
      </c>
      <c r="AA57" s="34">
        <f t="shared" si="71"/>
        <v>2.035830618892508E-2</v>
      </c>
      <c r="AB57" s="4">
        <v>40</v>
      </c>
      <c r="AC57" s="4">
        <f t="shared" si="102"/>
        <v>895</v>
      </c>
      <c r="AD57" s="15">
        <f t="shared" si="18"/>
        <v>-0.2304385210662081</v>
      </c>
      <c r="AE57" s="4">
        <v>1223425</v>
      </c>
      <c r="AF57" s="60">
        <f t="shared" si="103"/>
        <v>33381440</v>
      </c>
      <c r="AG57" s="15">
        <f t="shared" si="19"/>
        <v>-6.9281658630250265E-2</v>
      </c>
      <c r="AH57" s="4">
        <v>42</v>
      </c>
      <c r="AI57" s="4">
        <f t="shared" si="104"/>
        <v>969</v>
      </c>
      <c r="AJ57" s="15">
        <f t="shared" si="20"/>
        <v>-0.2790178571428571</v>
      </c>
      <c r="AK57" s="60">
        <f t="shared" si="72"/>
        <v>29129.166666666668</v>
      </c>
      <c r="AL57" s="15">
        <f t="shared" si="21"/>
        <v>-5.3887597894908823E-2</v>
      </c>
      <c r="AM57" s="4">
        <v>1266</v>
      </c>
      <c r="AN57" s="34">
        <f t="shared" si="73"/>
        <v>3.15955766192733E-2</v>
      </c>
      <c r="AO57" s="4">
        <v>43</v>
      </c>
      <c r="AP57" s="4">
        <f t="shared" si="105"/>
        <v>1012</v>
      </c>
      <c r="AQ57" s="15">
        <f t="shared" si="22"/>
        <v>0.26342072409488138</v>
      </c>
      <c r="AR57" s="4">
        <v>2082776</v>
      </c>
      <c r="AS57" s="4">
        <f t="shared" si="106"/>
        <v>51602242</v>
      </c>
      <c r="AT57" s="15">
        <f t="shared" si="23"/>
        <v>0.24984140298580915</v>
      </c>
      <c r="AU57" s="4">
        <v>44</v>
      </c>
      <c r="AV57" s="4">
        <f t="shared" si="107"/>
        <v>1072</v>
      </c>
      <c r="AW57" s="15">
        <f t="shared" si="24"/>
        <v>0.22234891676168766</v>
      </c>
      <c r="AX57" s="60">
        <f t="shared" si="74"/>
        <v>47335.818181818184</v>
      </c>
      <c r="AY57" s="15">
        <f t="shared" si="25"/>
        <v>-0.17511925554671492</v>
      </c>
      <c r="AZ57" s="4">
        <v>1419</v>
      </c>
      <c r="BA57" s="34">
        <f t="shared" si="75"/>
        <v>3.0303030303030304E-2</v>
      </c>
      <c r="BB57" s="4">
        <v>6</v>
      </c>
      <c r="BC57" s="4">
        <f t="shared" si="108"/>
        <v>166</v>
      </c>
      <c r="BD57" s="15">
        <f t="shared" si="26"/>
        <v>3.1500000000000004</v>
      </c>
      <c r="BE57" s="4">
        <v>375940</v>
      </c>
      <c r="BF57" s="4">
        <f t="shared" si="109"/>
        <v>12314988</v>
      </c>
      <c r="BG57" s="15">
        <f t="shared" si="27"/>
        <v>2.8877670178761692</v>
      </c>
      <c r="BH57" s="4">
        <v>6</v>
      </c>
      <c r="BI57" s="4">
        <f t="shared" si="110"/>
        <v>166</v>
      </c>
      <c r="BJ57" s="15">
        <f t="shared" si="28"/>
        <v>3.1500000000000004</v>
      </c>
      <c r="BK57" s="60">
        <f t="shared" si="76"/>
        <v>62656.666666666664</v>
      </c>
      <c r="BL57" s="15">
        <f t="shared" si="29"/>
        <v>0.20516766044752188</v>
      </c>
      <c r="BM57" s="4">
        <v>218</v>
      </c>
      <c r="BN57" s="33">
        <f t="shared" si="77"/>
        <v>2.7522935779816515E-2</v>
      </c>
      <c r="BO57" s="4">
        <v>43</v>
      </c>
      <c r="BP57" s="4">
        <f t="shared" si="111"/>
        <v>958</v>
      </c>
      <c r="BQ57" s="15">
        <f t="shared" si="30"/>
        <v>0.1725826193390454</v>
      </c>
      <c r="BR57" s="4">
        <v>1545827</v>
      </c>
      <c r="BS57" s="4">
        <f t="shared" si="112"/>
        <v>37279117</v>
      </c>
      <c r="BT57" s="15">
        <f t="shared" si="31"/>
        <v>0.1224357058386436</v>
      </c>
      <c r="BU57" s="4">
        <v>43</v>
      </c>
      <c r="BV57" s="4">
        <f t="shared" si="113"/>
        <v>1023</v>
      </c>
      <c r="BW57" s="15">
        <f t="shared" si="32"/>
        <v>0.13289036544850497</v>
      </c>
      <c r="BX57" s="60">
        <f t="shared" si="78"/>
        <v>35949.465116279069</v>
      </c>
      <c r="BY57" s="15">
        <f t="shared" si="33"/>
        <v>0.43683603263800896</v>
      </c>
      <c r="BZ57" s="4">
        <v>1441</v>
      </c>
      <c r="CA57" s="34">
        <f t="shared" si="79"/>
        <v>2.9840388619014575E-2</v>
      </c>
      <c r="CB57" s="4">
        <v>11</v>
      </c>
      <c r="CC57" s="4">
        <f t="shared" si="114"/>
        <v>601</v>
      </c>
      <c r="CD57" s="15">
        <f t="shared" si="34"/>
        <v>2.7350427350427253E-2</v>
      </c>
      <c r="CE57" s="4">
        <v>1322691</v>
      </c>
      <c r="CF57" s="4">
        <f t="shared" si="115"/>
        <v>44634781</v>
      </c>
      <c r="CG57" s="15">
        <f t="shared" si="35"/>
        <v>4.3299856181221452E-2</v>
      </c>
      <c r="CH57" s="4">
        <v>11</v>
      </c>
      <c r="CI57" s="4">
        <f t="shared" si="116"/>
        <v>607</v>
      </c>
      <c r="CJ57" s="15">
        <f t="shared" si="36"/>
        <v>-2.254428341384862E-2</v>
      </c>
      <c r="CK57" s="60">
        <f t="shared" si="80"/>
        <v>120244.63636363637</v>
      </c>
      <c r="CL57" s="15">
        <f t="shared" si="37"/>
        <v>1.0819609837640214</v>
      </c>
      <c r="CM57" s="4">
        <v>817</v>
      </c>
      <c r="CN57" s="34">
        <f t="shared" si="81"/>
        <v>1.346389228886169E-2</v>
      </c>
      <c r="CO57" s="4">
        <v>14</v>
      </c>
      <c r="CP57" s="4">
        <f t="shared" si="117"/>
        <v>577</v>
      </c>
      <c r="CQ57" s="15">
        <f t="shared" si="38"/>
        <v>-5.8727569331158191E-2</v>
      </c>
      <c r="CR57" s="4">
        <v>461314</v>
      </c>
      <c r="CS57" s="4">
        <f t="shared" si="118"/>
        <v>28615522</v>
      </c>
      <c r="CT57" s="15">
        <f t="shared" si="39"/>
        <v>0.14270794119811669</v>
      </c>
      <c r="CU57" s="4">
        <v>14</v>
      </c>
      <c r="CV57" s="4">
        <f t="shared" si="119"/>
        <v>615</v>
      </c>
      <c r="CW57" s="15">
        <f t="shared" si="40"/>
        <v>-8.2089552238805985E-2</v>
      </c>
      <c r="CX57" s="60">
        <f t="shared" si="82"/>
        <v>32951</v>
      </c>
      <c r="CY57" s="15">
        <f t="shared" si="41"/>
        <v>8.9257483981993735E-2</v>
      </c>
      <c r="CZ57" s="4">
        <v>871</v>
      </c>
      <c r="DA57" s="34">
        <f t="shared" si="83"/>
        <v>1.6073478760045924E-2</v>
      </c>
      <c r="DB57" s="4">
        <v>18</v>
      </c>
      <c r="DC57" s="4">
        <f t="shared" si="120"/>
        <v>486</v>
      </c>
      <c r="DD57" s="15">
        <f t="shared" si="42"/>
        <v>-9.158878504672896E-2</v>
      </c>
      <c r="DE57" s="4">
        <v>828120</v>
      </c>
      <c r="DF57" s="4">
        <f t="shared" si="121"/>
        <v>23785678</v>
      </c>
      <c r="DG57" s="15">
        <f t="shared" si="43"/>
        <v>-4.2227792367991124E-2</v>
      </c>
      <c r="DH57" s="4">
        <v>20</v>
      </c>
      <c r="DI57" s="4">
        <f t="shared" si="122"/>
        <v>524</v>
      </c>
      <c r="DJ57" s="15">
        <f t="shared" si="44"/>
        <v>-0.15483870967741931</v>
      </c>
      <c r="DK57" s="60">
        <f t="shared" si="45"/>
        <v>41406</v>
      </c>
      <c r="DL57" s="15">
        <f t="shared" si="46"/>
        <v>-0.45358708254390179</v>
      </c>
      <c r="DM57" s="4">
        <v>789</v>
      </c>
      <c r="DN57" s="34">
        <f t="shared" si="84"/>
        <v>2.2813688212927757E-2</v>
      </c>
      <c r="DO57" s="4">
        <v>4</v>
      </c>
      <c r="DP57" s="4">
        <f t="shared" si="123"/>
        <v>28</v>
      </c>
      <c r="DQ57" s="15">
        <f t="shared" si="47"/>
        <v>-0.93978494623655917</v>
      </c>
      <c r="DR57" s="4">
        <v>192838</v>
      </c>
      <c r="DS57" s="4">
        <f t="shared" si="124"/>
        <v>764606</v>
      </c>
      <c r="DT57" s="15">
        <f t="shared" si="48"/>
        <v>-0.94778036536656551</v>
      </c>
      <c r="DU57" s="4">
        <v>8</v>
      </c>
      <c r="DV57" s="4">
        <f t="shared" si="125"/>
        <v>54</v>
      </c>
      <c r="DW57" s="15">
        <f t="shared" si="49"/>
        <v>-0.91233766233766234</v>
      </c>
      <c r="DX57" s="60">
        <f t="shared" si="85"/>
        <v>24104.75</v>
      </c>
      <c r="DY57" s="15">
        <f t="shared" si="50"/>
        <v>-0.36836700248472487</v>
      </c>
      <c r="DZ57" s="4">
        <v>612</v>
      </c>
      <c r="EA57" s="34">
        <f t="shared" si="86"/>
        <v>6.5359477124183009E-3</v>
      </c>
      <c r="EB57" s="4">
        <v>0</v>
      </c>
      <c r="EC57" s="4">
        <f t="shared" si="126"/>
        <v>0</v>
      </c>
      <c r="ED57" s="15">
        <f t="shared" si="51"/>
        <v>-1</v>
      </c>
      <c r="EE57" s="4">
        <v>0</v>
      </c>
      <c r="EF57" s="4">
        <f t="shared" si="135"/>
        <v>0</v>
      </c>
      <c r="EG57" s="15">
        <f t="shared" si="52"/>
        <v>-1</v>
      </c>
      <c r="EH57" s="4">
        <v>0</v>
      </c>
      <c r="EI57" s="4">
        <f t="shared" si="127"/>
        <v>0</v>
      </c>
      <c r="EJ57" s="15">
        <f t="shared" si="53"/>
        <v>-1</v>
      </c>
      <c r="EK57" s="60" t="e">
        <f t="shared" ref="EK57:EK70" si="138">+EE57/EH57</f>
        <v>#DIV/0!</v>
      </c>
      <c r="EL57" s="15" t="e">
        <f t="shared" si="54"/>
        <v>#DIV/0!</v>
      </c>
      <c r="EM57" s="4">
        <v>0</v>
      </c>
      <c r="EN57" s="34" t="e">
        <f t="shared" si="88"/>
        <v>#DIV/0!</v>
      </c>
      <c r="EO57" s="4">
        <v>4</v>
      </c>
      <c r="EP57" s="4">
        <f t="shared" si="128"/>
        <v>103</v>
      </c>
      <c r="EQ57" s="15" t="e">
        <f t="shared" si="55"/>
        <v>#DIV/0!</v>
      </c>
      <c r="ER57" s="4">
        <v>542664</v>
      </c>
      <c r="ES57" s="4">
        <f t="shared" si="136"/>
        <v>18772567</v>
      </c>
      <c r="ET57" s="15" t="e">
        <f t="shared" si="56"/>
        <v>#DIV/0!</v>
      </c>
      <c r="EU57" s="4">
        <v>4</v>
      </c>
      <c r="EV57" s="4">
        <f t="shared" si="129"/>
        <v>110</v>
      </c>
      <c r="EW57" s="15" t="e">
        <f t="shared" si="57"/>
        <v>#DIV/0!</v>
      </c>
      <c r="EX57" s="60">
        <f t="shared" si="89"/>
        <v>135666</v>
      </c>
      <c r="EY57" s="15" t="e">
        <f t="shared" si="58"/>
        <v>#DIV/0!</v>
      </c>
      <c r="EZ57" s="4">
        <v>423</v>
      </c>
      <c r="FA57" s="34">
        <f t="shared" si="90"/>
        <v>9.4562647754137114E-3</v>
      </c>
      <c r="FB57" s="4">
        <v>1</v>
      </c>
      <c r="FC57" s="4">
        <f t="shared" si="130"/>
        <v>44</v>
      </c>
      <c r="FD57" s="15" t="e">
        <f t="shared" si="59"/>
        <v>#DIV/0!</v>
      </c>
      <c r="FE57" s="4">
        <v>115990</v>
      </c>
      <c r="FF57" s="4">
        <f t="shared" si="137"/>
        <v>2186460</v>
      </c>
      <c r="FG57" s="15" t="e">
        <f t="shared" si="60"/>
        <v>#DIV/0!</v>
      </c>
      <c r="FH57" s="4">
        <v>1</v>
      </c>
      <c r="FI57" s="4">
        <f t="shared" si="131"/>
        <v>64</v>
      </c>
      <c r="FJ57" s="15" t="e">
        <f t="shared" si="61"/>
        <v>#DIV/0!</v>
      </c>
      <c r="FK57" s="60">
        <f t="shared" si="91"/>
        <v>115990</v>
      </c>
      <c r="FL57" s="15" t="e">
        <f t="shared" si="62"/>
        <v>#DIV/0!</v>
      </c>
      <c r="FM57" s="4">
        <v>97</v>
      </c>
      <c r="FN57" s="34">
        <f t="shared" si="92"/>
        <v>1.0309278350515464E-2</v>
      </c>
      <c r="FQ57" s="9">
        <v>45823</v>
      </c>
      <c r="FR57" s="4">
        <f t="shared" si="93"/>
        <v>352</v>
      </c>
      <c r="FS57" s="4">
        <f t="shared" si="132"/>
        <v>9175</v>
      </c>
      <c r="FT57" s="15">
        <f t="shared" si="63"/>
        <v>-2.0392910527439634E-2</v>
      </c>
      <c r="FU57" s="4">
        <f t="shared" si="94"/>
        <v>15980613</v>
      </c>
      <c r="FV57" s="4">
        <f t="shared" si="133"/>
        <v>457209377</v>
      </c>
      <c r="FW57" s="15">
        <f t="shared" si="64"/>
        <v>0.11104179338569065</v>
      </c>
      <c r="FX57" s="4">
        <f t="shared" si="95"/>
        <v>364</v>
      </c>
      <c r="FY57" s="4">
        <f t="shared" si="134"/>
        <v>9723</v>
      </c>
      <c r="FZ57" s="15">
        <f t="shared" si="65"/>
        <v>-5.8578621223857485E-2</v>
      </c>
      <c r="GA57" s="4">
        <f t="shared" si="96"/>
        <v>43902.782967032967</v>
      </c>
      <c r="GB57" s="15">
        <f t="shared" si="66"/>
        <v>0.14082196253336465</v>
      </c>
    </row>
    <row r="58" spans="1:184" x14ac:dyDescent="0.3">
      <c r="A58" s="9">
        <v>45824</v>
      </c>
      <c r="B58" s="73">
        <v>226</v>
      </c>
      <c r="C58" s="4">
        <f t="shared" si="97"/>
        <v>3649</v>
      </c>
      <c r="D58" s="71">
        <f t="shared" si="10"/>
        <v>5.21914648212225E-2</v>
      </c>
      <c r="E58" s="4">
        <v>11240459</v>
      </c>
      <c r="F58" s="4">
        <f t="shared" si="98"/>
        <v>171914716</v>
      </c>
      <c r="G58" s="146">
        <f t="shared" si="11"/>
        <v>0.15892186294757438</v>
      </c>
      <c r="H58" s="4">
        <v>239</v>
      </c>
      <c r="I58" s="4">
        <f t="shared" si="99"/>
        <v>3790</v>
      </c>
      <c r="J58" s="146">
        <f t="shared" si="12"/>
        <v>3.3260632497273734E-2</v>
      </c>
      <c r="K58" s="4">
        <f t="shared" si="67"/>
        <v>47031.209205020918</v>
      </c>
      <c r="L58" s="71">
        <f t="shared" si="13"/>
        <v>0.16771623273647673</v>
      </c>
      <c r="M58" s="4">
        <v>9976</v>
      </c>
      <c r="N58" s="63">
        <f t="shared" si="68"/>
        <v>2.2654370489174017E-2</v>
      </c>
      <c r="O58" s="4">
        <v>60</v>
      </c>
      <c r="P58" s="4">
        <f t="shared" si="69"/>
        <v>942</v>
      </c>
      <c r="Q58" s="71">
        <f t="shared" si="14"/>
        <v>-7.283464566929132E-2</v>
      </c>
      <c r="R58" s="4">
        <v>4075500</v>
      </c>
      <c r="S58" s="4">
        <f t="shared" si="100"/>
        <v>46895049</v>
      </c>
      <c r="T58" s="71">
        <f t="shared" si="15"/>
        <v>-1.2632625439003786E-2</v>
      </c>
      <c r="U58" s="4">
        <v>62</v>
      </c>
      <c r="V58" s="4">
        <f t="shared" si="101"/>
        <v>1030</v>
      </c>
      <c r="W58" s="71">
        <f t="shared" si="16"/>
        <v>-7.623318385650224E-2</v>
      </c>
      <c r="X58" s="65">
        <f t="shared" si="70"/>
        <v>65733.870967741939</v>
      </c>
      <c r="Y58" s="71">
        <f t="shared" si="17"/>
        <v>1.0911943400700186</v>
      </c>
      <c r="Z58" s="4">
        <v>1891</v>
      </c>
      <c r="AA58" s="64">
        <f t="shared" si="71"/>
        <v>3.1729243786356429E-2</v>
      </c>
      <c r="AB58" s="4">
        <v>65</v>
      </c>
      <c r="AC58" s="4">
        <f t="shared" si="102"/>
        <v>960</v>
      </c>
      <c r="AD58" s="71">
        <f t="shared" si="18"/>
        <v>-0.20857378400659521</v>
      </c>
      <c r="AE58" s="4">
        <v>2194909</v>
      </c>
      <c r="AF58" s="65">
        <f t="shared" si="103"/>
        <v>35576349</v>
      </c>
      <c r="AG58" s="71">
        <f t="shared" si="19"/>
        <v>-5.6739445175427061E-2</v>
      </c>
      <c r="AH58" s="4">
        <v>67</v>
      </c>
      <c r="AI58" s="4">
        <f t="shared" si="104"/>
        <v>1036</v>
      </c>
      <c r="AJ58" s="71">
        <f t="shared" si="20"/>
        <v>-0.25841088045812455</v>
      </c>
      <c r="AK58" s="65">
        <f t="shared" si="72"/>
        <v>32759.835820895521</v>
      </c>
      <c r="AL58" s="71">
        <f t="shared" si="21"/>
        <v>-6.1493236614064362E-2</v>
      </c>
      <c r="AM58" s="4">
        <v>1816</v>
      </c>
      <c r="AN58" s="64">
        <f t="shared" si="73"/>
        <v>3.5792951541850221E-2</v>
      </c>
      <c r="AO58" s="4">
        <v>79</v>
      </c>
      <c r="AP58" s="4">
        <f t="shared" si="105"/>
        <v>1091</v>
      </c>
      <c r="AQ58" s="71">
        <f t="shared" si="22"/>
        <v>0.3288672350791717</v>
      </c>
      <c r="AR58" s="4">
        <v>4590369</v>
      </c>
      <c r="AS58" s="4">
        <f t="shared" si="106"/>
        <v>56192611</v>
      </c>
      <c r="AT58" s="71">
        <f t="shared" si="23"/>
        <v>0.32977532219226346</v>
      </c>
      <c r="AU58" s="4">
        <v>80</v>
      </c>
      <c r="AV58" s="4">
        <f t="shared" si="107"/>
        <v>1152</v>
      </c>
      <c r="AW58" s="71">
        <f t="shared" si="24"/>
        <v>0.28142380422691882</v>
      </c>
      <c r="AX58" s="65">
        <f t="shared" si="74"/>
        <v>57379.612500000003</v>
      </c>
      <c r="AY58" s="71">
        <f t="shared" si="25"/>
        <v>0.30113841103289052</v>
      </c>
      <c r="AZ58" s="4">
        <v>2215</v>
      </c>
      <c r="BA58" s="64">
        <f t="shared" si="75"/>
        <v>3.566591422121896E-2</v>
      </c>
      <c r="BB58" s="4">
        <v>14</v>
      </c>
      <c r="BC58" s="4">
        <f t="shared" si="108"/>
        <v>180</v>
      </c>
      <c r="BD58" s="71">
        <f t="shared" si="26"/>
        <v>3.5</v>
      </c>
      <c r="BE58" s="4">
        <v>1033470</v>
      </c>
      <c r="BF58" s="4">
        <f t="shared" si="109"/>
        <v>13348458</v>
      </c>
      <c r="BG58" s="71">
        <f t="shared" si="27"/>
        <v>3.2140272286018705</v>
      </c>
      <c r="BH58" s="4">
        <v>14</v>
      </c>
      <c r="BI58" s="4">
        <f t="shared" si="110"/>
        <v>180</v>
      </c>
      <c r="BJ58" s="71">
        <f t="shared" si="28"/>
        <v>3.5</v>
      </c>
      <c r="BK58" s="65">
        <f t="shared" si="76"/>
        <v>73819.28571428571</v>
      </c>
      <c r="BL58" s="71" t="e">
        <f t="shared" si="29"/>
        <v>#DIV/0!</v>
      </c>
      <c r="BM58" s="4">
        <v>385</v>
      </c>
      <c r="BN58" s="63">
        <f t="shared" si="77"/>
        <v>3.6363636363636362E-2</v>
      </c>
      <c r="BO58" s="4">
        <v>72</v>
      </c>
      <c r="BP58" s="4">
        <f t="shared" si="111"/>
        <v>1030</v>
      </c>
      <c r="BQ58" s="71">
        <f t="shared" si="30"/>
        <v>0.22182680901542118</v>
      </c>
      <c r="BR58" s="4">
        <v>3136145</v>
      </c>
      <c r="BS58" s="4">
        <f t="shared" si="112"/>
        <v>40415262</v>
      </c>
      <c r="BT58" s="71">
        <f t="shared" si="31"/>
        <v>0.18659186601319933</v>
      </c>
      <c r="BU58" s="4">
        <v>80</v>
      </c>
      <c r="BV58" s="4">
        <f t="shared" si="113"/>
        <v>1103</v>
      </c>
      <c r="BW58" s="71">
        <f t="shared" si="32"/>
        <v>0.18094218415417562</v>
      </c>
      <c r="BX58" s="65">
        <f t="shared" si="78"/>
        <v>39201.8125</v>
      </c>
      <c r="BY58" s="71">
        <f t="shared" si="33"/>
        <v>0.43434525320004025</v>
      </c>
      <c r="BZ58" s="4">
        <v>2133</v>
      </c>
      <c r="CA58" s="64">
        <f t="shared" si="79"/>
        <v>3.3755274261603373E-2</v>
      </c>
      <c r="CB58" s="4">
        <v>39</v>
      </c>
      <c r="CC58" s="4">
        <f t="shared" si="114"/>
        <v>640</v>
      </c>
      <c r="CD58" s="71">
        <f t="shared" si="34"/>
        <v>6.6666666666666652E-2</v>
      </c>
      <c r="CE58" s="4">
        <v>3088635</v>
      </c>
      <c r="CF58" s="4">
        <f t="shared" si="115"/>
        <v>47723416</v>
      </c>
      <c r="CG58" s="71">
        <f t="shared" si="35"/>
        <v>9.5585947191257237E-2</v>
      </c>
      <c r="CH58" s="4">
        <v>40</v>
      </c>
      <c r="CI58" s="4">
        <f t="shared" si="116"/>
        <v>647</v>
      </c>
      <c r="CJ58" s="71">
        <f t="shared" si="36"/>
        <v>1.7295597484276781E-2</v>
      </c>
      <c r="CK58" s="65">
        <f t="shared" si="80"/>
        <v>77215.875</v>
      </c>
      <c r="CL58" s="71">
        <f t="shared" si="37"/>
        <v>0.48987546404324123</v>
      </c>
      <c r="CM58" s="4">
        <v>1316</v>
      </c>
      <c r="CN58" s="64">
        <f t="shared" si="81"/>
        <v>2.9635258358662615E-2</v>
      </c>
      <c r="CO58" s="4">
        <v>52</v>
      </c>
      <c r="CP58" s="4">
        <f t="shared" si="117"/>
        <v>629</v>
      </c>
      <c r="CQ58" s="71">
        <f t="shared" si="38"/>
        <v>-2.7820710973724849E-2</v>
      </c>
      <c r="CR58" s="4">
        <v>2879233</v>
      </c>
      <c r="CS58" s="4">
        <f t="shared" si="118"/>
        <v>31494755</v>
      </c>
      <c r="CT58" s="71">
        <f t="shared" si="39"/>
        <v>0.1991559353845056</v>
      </c>
      <c r="CU58" s="4">
        <v>52</v>
      </c>
      <c r="CV58" s="4">
        <f t="shared" si="119"/>
        <v>667</v>
      </c>
      <c r="CW58" s="71">
        <f t="shared" si="40"/>
        <v>-5.9238363892806789E-2</v>
      </c>
      <c r="CX58" s="65">
        <f t="shared" si="82"/>
        <v>55369.865384615383</v>
      </c>
      <c r="CY58" s="71">
        <f t="shared" si="41"/>
        <v>0.76675902350742731</v>
      </c>
      <c r="CZ58" s="4">
        <v>1388</v>
      </c>
      <c r="DA58" s="64">
        <f t="shared" si="83"/>
        <v>3.7463976945244955E-2</v>
      </c>
      <c r="DB58" s="4">
        <v>33</v>
      </c>
      <c r="DC58" s="4">
        <f t="shared" si="120"/>
        <v>519</v>
      </c>
      <c r="DD58" s="71">
        <f t="shared" si="42"/>
        <v>-6.8222621184919174E-2</v>
      </c>
      <c r="DE58" s="4">
        <v>1105490</v>
      </c>
      <c r="DF58" s="4">
        <f t="shared" si="121"/>
        <v>24891168</v>
      </c>
      <c r="DG58" s="71">
        <f t="shared" si="43"/>
        <v>-2.1389749277193282E-2</v>
      </c>
      <c r="DH58" s="4">
        <v>35</v>
      </c>
      <c r="DI58" s="4">
        <f t="shared" si="122"/>
        <v>559</v>
      </c>
      <c r="DJ58" s="71">
        <f t="shared" si="44"/>
        <v>-0.13063763608087087</v>
      </c>
      <c r="DK58" s="65">
        <f t="shared" si="45"/>
        <v>31585.428571428572</v>
      </c>
      <c r="DL58" s="71">
        <f t="shared" si="46"/>
        <v>0.20907802241330864</v>
      </c>
      <c r="DM58" s="4">
        <v>1224</v>
      </c>
      <c r="DN58" s="64">
        <f t="shared" si="84"/>
        <v>2.6960784313725492E-2</v>
      </c>
      <c r="DO58" s="4">
        <v>8</v>
      </c>
      <c r="DP58" s="4">
        <f t="shared" si="123"/>
        <v>36</v>
      </c>
      <c r="DQ58" s="71">
        <f t="shared" si="47"/>
        <v>-0.92468619246861927</v>
      </c>
      <c r="DR58" s="4">
        <v>257146</v>
      </c>
      <c r="DS58" s="4">
        <f t="shared" si="124"/>
        <v>1021752</v>
      </c>
      <c r="DT58" s="71">
        <f t="shared" si="48"/>
        <v>-0.93491871272363902</v>
      </c>
      <c r="DU58" s="4">
        <v>10</v>
      </c>
      <c r="DV58" s="4">
        <f t="shared" si="125"/>
        <v>64</v>
      </c>
      <c r="DW58" s="71">
        <f t="shared" si="49"/>
        <v>-0.89825119236883944</v>
      </c>
      <c r="DX58" s="65">
        <f t="shared" si="85"/>
        <v>25714.6</v>
      </c>
      <c r="DY58" s="71">
        <f t="shared" si="50"/>
        <v>-0.68389000208981288</v>
      </c>
      <c r="DZ58" s="4">
        <v>881</v>
      </c>
      <c r="EA58" s="64">
        <f t="shared" si="86"/>
        <v>9.0805902383654935E-3</v>
      </c>
      <c r="EB58" s="4">
        <v>0</v>
      </c>
      <c r="EC58" s="4">
        <f t="shared" si="126"/>
        <v>0</v>
      </c>
      <c r="ED58" s="71">
        <f t="shared" si="51"/>
        <v>-1</v>
      </c>
      <c r="EE58" s="65">
        <v>0</v>
      </c>
      <c r="EF58" s="4">
        <f t="shared" si="135"/>
        <v>0</v>
      </c>
      <c r="EG58" s="71">
        <f t="shared" si="52"/>
        <v>-1</v>
      </c>
      <c r="EH58" s="4">
        <v>0</v>
      </c>
      <c r="EI58" s="4">
        <f t="shared" si="127"/>
        <v>0</v>
      </c>
      <c r="EJ58" s="71">
        <f t="shared" si="53"/>
        <v>-1</v>
      </c>
      <c r="EK58" s="65" t="e">
        <f t="shared" si="138"/>
        <v>#DIV/0!</v>
      </c>
      <c r="EL58" s="71" t="e">
        <f t="shared" si="54"/>
        <v>#DIV/0!</v>
      </c>
      <c r="EM58" s="65">
        <v>0</v>
      </c>
      <c r="EN58" s="64" t="e">
        <f t="shared" si="88"/>
        <v>#DIV/0!</v>
      </c>
      <c r="EO58" s="4">
        <v>9</v>
      </c>
      <c r="EP58" s="4">
        <f t="shared" si="128"/>
        <v>112</v>
      </c>
      <c r="EQ58" s="71" t="e">
        <f t="shared" si="55"/>
        <v>#DIV/0!</v>
      </c>
      <c r="ER58" s="65">
        <v>1333719</v>
      </c>
      <c r="ES58" s="4">
        <f t="shared" si="136"/>
        <v>20106286</v>
      </c>
      <c r="ET58" s="71" t="e">
        <f t="shared" si="56"/>
        <v>#DIV/0!</v>
      </c>
      <c r="EU58" s="4">
        <v>9</v>
      </c>
      <c r="EV58" s="4">
        <f t="shared" si="129"/>
        <v>119</v>
      </c>
      <c r="EW58" s="71" t="e">
        <f t="shared" si="57"/>
        <v>#DIV/0!</v>
      </c>
      <c r="EX58" s="65">
        <f t="shared" si="89"/>
        <v>148191</v>
      </c>
      <c r="EY58" s="71" t="e">
        <f t="shared" si="58"/>
        <v>#DIV/0!</v>
      </c>
      <c r="EZ58" s="65">
        <v>516</v>
      </c>
      <c r="FA58" s="64">
        <f t="shared" si="90"/>
        <v>1.7441860465116279E-2</v>
      </c>
      <c r="FB58" s="4">
        <v>1</v>
      </c>
      <c r="FC58" s="4">
        <f t="shared" si="130"/>
        <v>45</v>
      </c>
      <c r="FD58" s="71" t="e">
        <f t="shared" si="59"/>
        <v>#DIV/0!</v>
      </c>
      <c r="FE58" s="65">
        <v>51990</v>
      </c>
      <c r="FF58" s="4">
        <f t="shared" si="137"/>
        <v>2238450</v>
      </c>
      <c r="FG58" s="71" t="e">
        <f t="shared" si="60"/>
        <v>#DIV/0!</v>
      </c>
      <c r="FH58" s="4">
        <v>1</v>
      </c>
      <c r="FI58" s="4">
        <f t="shared" si="131"/>
        <v>65</v>
      </c>
      <c r="FJ58" s="71" t="e">
        <f t="shared" si="61"/>
        <v>#DIV/0!</v>
      </c>
      <c r="FK58" s="65">
        <f t="shared" si="91"/>
        <v>51990</v>
      </c>
      <c r="FL58" s="71" t="e">
        <f t="shared" si="62"/>
        <v>#DIV/0!</v>
      </c>
      <c r="FM58" s="65">
        <v>115</v>
      </c>
      <c r="FN58" s="64">
        <f t="shared" si="92"/>
        <v>8.6956521739130436E-3</v>
      </c>
      <c r="FQ58" s="9">
        <v>45824</v>
      </c>
      <c r="FR58" s="4">
        <f t="shared" si="93"/>
        <v>658</v>
      </c>
      <c r="FS58" s="4">
        <f t="shared" si="132"/>
        <v>9833</v>
      </c>
      <c r="FT58" s="71">
        <f t="shared" si="63"/>
        <v>1.4024956172012049E-2</v>
      </c>
      <c r="FU58" s="4">
        <f t="shared" si="94"/>
        <v>34987065</v>
      </c>
      <c r="FV58" s="4">
        <f t="shared" si="133"/>
        <v>492196442</v>
      </c>
      <c r="FW58" s="71">
        <f t="shared" si="64"/>
        <v>0.15819001067589711</v>
      </c>
      <c r="FX58" s="4">
        <f t="shared" si="95"/>
        <v>689</v>
      </c>
      <c r="FY58" s="4">
        <f t="shared" si="134"/>
        <v>10412</v>
      </c>
      <c r="FZ58" s="71">
        <f t="shared" si="65"/>
        <v>-2.5549836218998645E-2</v>
      </c>
      <c r="GA58" s="4">
        <f t="shared" si="96"/>
        <v>50779.484760522493</v>
      </c>
      <c r="GB58" s="71">
        <f t="shared" si="66"/>
        <v>0.34719999205622876</v>
      </c>
    </row>
    <row r="59" spans="1:184" x14ac:dyDescent="0.3">
      <c r="A59" s="9">
        <v>45825</v>
      </c>
      <c r="B59" s="73">
        <v>209</v>
      </c>
      <c r="C59" s="4">
        <f t="shared" si="97"/>
        <v>3858</v>
      </c>
      <c r="D59" s="71">
        <f t="shared" si="10"/>
        <v>2.8799999999999937E-2</v>
      </c>
      <c r="E59" s="4">
        <v>9535040</v>
      </c>
      <c r="F59" s="4">
        <f t="shared" si="98"/>
        <v>181449756</v>
      </c>
      <c r="G59" s="146">
        <f t="shared" si="11"/>
        <v>0.12082150909834644</v>
      </c>
      <c r="H59" s="4">
        <v>223</v>
      </c>
      <c r="I59" s="4">
        <f t="shared" si="99"/>
        <v>4013</v>
      </c>
      <c r="J59" s="146">
        <f t="shared" si="12"/>
        <v>1.1340725806451513E-2</v>
      </c>
      <c r="K59" s="4">
        <f t="shared" si="67"/>
        <v>42758.026905829596</v>
      </c>
      <c r="L59" s="71">
        <f t="shared" si="13"/>
        <v>-5.3310560587423228E-2</v>
      </c>
      <c r="M59" s="4">
        <v>10433</v>
      </c>
      <c r="N59" s="63">
        <f t="shared" si="68"/>
        <v>2.0032588900603852E-2</v>
      </c>
      <c r="O59" s="4">
        <v>56</v>
      </c>
      <c r="P59" s="4">
        <f t="shared" si="69"/>
        <v>998</v>
      </c>
      <c r="Q59" s="71">
        <f t="shared" si="14"/>
        <v>-7.7634011090572996E-2</v>
      </c>
      <c r="R59" s="4">
        <v>2904011</v>
      </c>
      <c r="S59" s="4">
        <f t="shared" si="100"/>
        <v>49799060</v>
      </c>
      <c r="T59" s="71">
        <f t="shared" si="15"/>
        <v>-4.8175334476548981E-3</v>
      </c>
      <c r="U59" s="4">
        <v>58</v>
      </c>
      <c r="V59" s="4">
        <f t="shared" si="101"/>
        <v>1088</v>
      </c>
      <c r="W59" s="71">
        <f t="shared" si="16"/>
        <v>-8.3403538331929261E-2</v>
      </c>
      <c r="X59" s="65">
        <f t="shared" si="70"/>
        <v>50069.15517241379</v>
      </c>
      <c r="Y59" s="71">
        <f t="shared" si="17"/>
        <v>0.41644244668911745</v>
      </c>
      <c r="Z59" s="4">
        <v>1755</v>
      </c>
      <c r="AA59" s="64">
        <f t="shared" si="71"/>
        <v>3.1908831908831911E-2</v>
      </c>
      <c r="AB59" s="4">
        <v>84</v>
      </c>
      <c r="AC59" s="4">
        <f t="shared" si="102"/>
        <v>1044</v>
      </c>
      <c r="AD59" s="71">
        <f t="shared" si="18"/>
        <v>-0.18754863813229572</v>
      </c>
      <c r="AE59" s="4">
        <v>3216677</v>
      </c>
      <c r="AF59" s="65">
        <f t="shared" si="103"/>
        <v>38793026</v>
      </c>
      <c r="AG59" s="71">
        <f t="shared" si="19"/>
        <v>-4.0904210171313737E-2</v>
      </c>
      <c r="AH59" s="4">
        <v>90</v>
      </c>
      <c r="AI59" s="4">
        <f t="shared" si="104"/>
        <v>1126</v>
      </c>
      <c r="AJ59" s="71">
        <f t="shared" si="20"/>
        <v>-0.23970290344361922</v>
      </c>
      <c r="AK59" s="65">
        <f t="shared" si="72"/>
        <v>35740.855555555558</v>
      </c>
      <c r="AL59" s="71">
        <f t="shared" si="21"/>
        <v>9.925758854497535E-2</v>
      </c>
      <c r="AM59" s="4">
        <v>1775</v>
      </c>
      <c r="AN59" s="64">
        <f t="shared" si="73"/>
        <v>4.7323943661971832E-2</v>
      </c>
      <c r="AO59" s="4">
        <v>59</v>
      </c>
      <c r="AP59" s="4">
        <f t="shared" si="105"/>
        <v>1150</v>
      </c>
      <c r="AQ59" s="71">
        <f t="shared" si="22"/>
        <v>0.30385487528344668</v>
      </c>
      <c r="AR59" s="4">
        <v>3093459</v>
      </c>
      <c r="AS59" s="4">
        <f t="shared" si="106"/>
        <v>59286070</v>
      </c>
      <c r="AT59" s="71">
        <f t="shared" si="23"/>
        <v>0.30048016541958322</v>
      </c>
      <c r="AU59" s="4">
        <v>64</v>
      </c>
      <c r="AV59" s="4">
        <f t="shared" si="107"/>
        <v>1216</v>
      </c>
      <c r="AW59" s="71">
        <f t="shared" si="24"/>
        <v>0.2640332640332641</v>
      </c>
      <c r="AX59" s="65">
        <f t="shared" si="74"/>
        <v>48335.296875</v>
      </c>
      <c r="AY59" s="71">
        <f t="shared" si="25"/>
        <v>-8.5715644458716156E-2</v>
      </c>
      <c r="AZ59" s="4">
        <v>2300</v>
      </c>
      <c r="BA59" s="64">
        <f t="shared" si="75"/>
        <v>2.5652173913043478E-2</v>
      </c>
      <c r="BB59" s="4">
        <v>18</v>
      </c>
      <c r="BC59" s="4">
        <f t="shared" si="108"/>
        <v>198</v>
      </c>
      <c r="BD59" s="71">
        <f t="shared" si="26"/>
        <v>3.95</v>
      </c>
      <c r="BE59" s="4">
        <v>1584920</v>
      </c>
      <c r="BF59" s="4">
        <f t="shared" si="109"/>
        <v>14933378</v>
      </c>
      <c r="BG59" s="71">
        <f t="shared" si="27"/>
        <v>3.7143768596345845</v>
      </c>
      <c r="BH59" s="4">
        <v>18</v>
      </c>
      <c r="BI59" s="4">
        <f t="shared" si="110"/>
        <v>198</v>
      </c>
      <c r="BJ59" s="71">
        <f t="shared" si="28"/>
        <v>3.95</v>
      </c>
      <c r="BK59" s="65">
        <f t="shared" si="76"/>
        <v>88051.111111111109</v>
      </c>
      <c r="BL59" s="71" t="e">
        <f t="shared" si="29"/>
        <v>#DIV/0!</v>
      </c>
      <c r="BM59" s="4">
        <v>388</v>
      </c>
      <c r="BN59" s="63">
        <f t="shared" si="77"/>
        <v>4.6391752577319589E-2</v>
      </c>
      <c r="BO59" s="4">
        <v>82</v>
      </c>
      <c r="BP59" s="4">
        <f t="shared" si="111"/>
        <v>1112</v>
      </c>
      <c r="BQ59" s="71">
        <f t="shared" si="30"/>
        <v>0.23692992213570641</v>
      </c>
      <c r="BR59" s="4">
        <v>3914953</v>
      </c>
      <c r="BS59" s="4">
        <f t="shared" si="112"/>
        <v>44330215</v>
      </c>
      <c r="BT59" s="71">
        <f t="shared" si="31"/>
        <v>0.19195983031500252</v>
      </c>
      <c r="BU59" s="4">
        <v>90</v>
      </c>
      <c r="BV59" s="4">
        <f t="shared" si="113"/>
        <v>1193</v>
      </c>
      <c r="BW59" s="71">
        <f t="shared" si="32"/>
        <v>0.2026209677419355</v>
      </c>
      <c r="BX59" s="65">
        <f t="shared" si="78"/>
        <v>43499.477777777778</v>
      </c>
      <c r="BY59" s="71">
        <f t="shared" si="33"/>
        <v>-0.19421716567639746</v>
      </c>
      <c r="BZ59" s="4">
        <v>2161</v>
      </c>
      <c r="CA59" s="64">
        <f t="shared" si="79"/>
        <v>3.7945395650161959E-2</v>
      </c>
      <c r="CB59" s="4">
        <v>27</v>
      </c>
      <c r="CC59" s="4">
        <f t="shared" si="114"/>
        <v>667</v>
      </c>
      <c r="CD59" s="71">
        <f t="shared" si="34"/>
        <v>6.2101910828025408E-2</v>
      </c>
      <c r="CE59" s="4">
        <v>2273306</v>
      </c>
      <c r="CF59" s="4">
        <f t="shared" si="115"/>
        <v>49996722</v>
      </c>
      <c r="CG59" s="71">
        <f t="shared" si="35"/>
        <v>8.665052073424917E-2</v>
      </c>
      <c r="CH59" s="4">
        <v>27</v>
      </c>
      <c r="CI59" s="4">
        <f t="shared" si="116"/>
        <v>674</v>
      </c>
      <c r="CJ59" s="71">
        <f t="shared" si="36"/>
        <v>1.0494752623688264E-2</v>
      </c>
      <c r="CK59" s="65">
        <f t="shared" si="80"/>
        <v>84196.518518518526</v>
      </c>
      <c r="CL59" s="71">
        <f t="shared" si="37"/>
        <v>6.5248918289749769E-2</v>
      </c>
      <c r="CM59" s="4">
        <v>1294</v>
      </c>
      <c r="CN59" s="64">
        <f t="shared" si="81"/>
        <v>2.0865533230293665E-2</v>
      </c>
      <c r="CO59" s="4">
        <v>42</v>
      </c>
      <c r="CP59" s="4">
        <f t="shared" si="117"/>
        <v>671</v>
      </c>
      <c r="CQ59" s="71">
        <f t="shared" si="38"/>
        <v>-2.8943560057887119E-2</v>
      </c>
      <c r="CR59" s="4">
        <v>2107621</v>
      </c>
      <c r="CS59" s="4">
        <f t="shared" si="118"/>
        <v>33602376</v>
      </c>
      <c r="CT59" s="71">
        <f t="shared" si="39"/>
        <v>0.20845161505870236</v>
      </c>
      <c r="CU59" s="4">
        <v>44</v>
      </c>
      <c r="CV59" s="4">
        <f t="shared" si="119"/>
        <v>711</v>
      </c>
      <c r="CW59" s="71">
        <f t="shared" si="40"/>
        <v>-6.3241106719367557E-2</v>
      </c>
      <c r="CX59" s="65">
        <f t="shared" si="82"/>
        <v>47900.477272727272</v>
      </c>
      <c r="CY59" s="71">
        <f t="shared" si="41"/>
        <v>0.55315489218577207</v>
      </c>
      <c r="CZ59" s="4">
        <v>1256</v>
      </c>
      <c r="DA59" s="64">
        <f t="shared" si="83"/>
        <v>3.3439490445859872E-2</v>
      </c>
      <c r="DB59" s="4">
        <v>27</v>
      </c>
      <c r="DC59" s="4">
        <f t="shared" si="120"/>
        <v>546</v>
      </c>
      <c r="DD59" s="71">
        <f t="shared" si="42"/>
        <v>-9.9009900990098987E-2</v>
      </c>
      <c r="DE59" s="4">
        <v>1341890</v>
      </c>
      <c r="DF59" s="4">
        <f t="shared" si="121"/>
        <v>26233058</v>
      </c>
      <c r="DG59" s="71">
        <f t="shared" si="43"/>
        <v>-6.6460213421534409E-2</v>
      </c>
      <c r="DH59" s="4">
        <v>28</v>
      </c>
      <c r="DI59" s="4">
        <f t="shared" si="122"/>
        <v>587</v>
      </c>
      <c r="DJ59" s="71">
        <f t="shared" si="44"/>
        <v>-0.1566091954022989</v>
      </c>
      <c r="DK59" s="65">
        <f t="shared" si="45"/>
        <v>47924.642857142855</v>
      </c>
      <c r="DL59" s="71">
        <f t="shared" si="46"/>
        <v>-4.7049002413297125E-2</v>
      </c>
      <c r="DM59" s="4">
        <v>1122</v>
      </c>
      <c r="DN59" s="64">
        <f t="shared" si="84"/>
        <v>2.4064171122994651E-2</v>
      </c>
      <c r="DO59" s="4">
        <v>14</v>
      </c>
      <c r="DP59" s="4">
        <f t="shared" si="123"/>
        <v>50</v>
      </c>
      <c r="DQ59" s="71">
        <f t="shared" si="47"/>
        <v>-0.90234375</v>
      </c>
      <c r="DR59" s="4">
        <v>463327</v>
      </c>
      <c r="DS59" s="4">
        <f t="shared" si="124"/>
        <v>1485079</v>
      </c>
      <c r="DT59" s="71">
        <f t="shared" si="48"/>
        <v>-0.91346402503384627</v>
      </c>
      <c r="DU59" s="4">
        <v>20</v>
      </c>
      <c r="DV59" s="4">
        <f t="shared" si="125"/>
        <v>84</v>
      </c>
      <c r="DW59" s="71">
        <f t="shared" si="49"/>
        <v>-0.87330316742081449</v>
      </c>
      <c r="DX59" s="65">
        <f t="shared" si="85"/>
        <v>23166.35</v>
      </c>
      <c r="DY59" s="71">
        <f t="shared" si="50"/>
        <v>-0.46116585418579292</v>
      </c>
      <c r="DZ59" s="4">
        <v>790</v>
      </c>
      <c r="EA59" s="64">
        <f t="shared" si="86"/>
        <v>1.7721518987341773E-2</v>
      </c>
      <c r="EB59" s="4">
        <v>0</v>
      </c>
      <c r="EC59" s="4">
        <f t="shared" si="126"/>
        <v>0</v>
      </c>
      <c r="ED59" s="71">
        <f t="shared" si="51"/>
        <v>-1</v>
      </c>
      <c r="EE59" s="4">
        <v>0</v>
      </c>
      <c r="EF59" s="4">
        <f t="shared" si="135"/>
        <v>0</v>
      </c>
      <c r="EG59" s="71">
        <f t="shared" si="52"/>
        <v>-1</v>
      </c>
      <c r="EH59" s="4">
        <v>0</v>
      </c>
      <c r="EI59" s="4">
        <f t="shared" si="127"/>
        <v>0</v>
      </c>
      <c r="EJ59" s="71">
        <f t="shared" si="53"/>
        <v>-1</v>
      </c>
      <c r="EK59" s="65" t="e">
        <f t="shared" si="138"/>
        <v>#DIV/0!</v>
      </c>
      <c r="EL59" s="71" t="e">
        <f t="shared" si="54"/>
        <v>#DIV/0!</v>
      </c>
      <c r="EM59" s="65">
        <v>0</v>
      </c>
      <c r="EN59" s="64" t="e">
        <f t="shared" si="88"/>
        <v>#DIV/0!</v>
      </c>
      <c r="EO59" s="4">
        <v>1</v>
      </c>
      <c r="EP59" s="4">
        <f t="shared" si="128"/>
        <v>113</v>
      </c>
      <c r="EQ59" s="71" t="e">
        <f t="shared" si="55"/>
        <v>#DIV/0!</v>
      </c>
      <c r="ER59" s="4">
        <v>112491</v>
      </c>
      <c r="ES59" s="4">
        <f t="shared" si="136"/>
        <v>20218777</v>
      </c>
      <c r="ET59" s="71" t="e">
        <f t="shared" si="56"/>
        <v>#DIV/0!</v>
      </c>
      <c r="EU59" s="4">
        <v>1</v>
      </c>
      <c r="EV59" s="4">
        <f t="shared" si="129"/>
        <v>120</v>
      </c>
      <c r="EW59" s="71" t="e">
        <f t="shared" si="57"/>
        <v>#DIV/0!</v>
      </c>
      <c r="EX59" s="65">
        <f t="shared" si="89"/>
        <v>112491</v>
      </c>
      <c r="EY59" s="71" t="e">
        <f t="shared" si="58"/>
        <v>#DIV/0!</v>
      </c>
      <c r="EZ59" s="65">
        <v>495</v>
      </c>
      <c r="FA59" s="64">
        <f t="shared" si="90"/>
        <v>2.0202020202020202E-3</v>
      </c>
      <c r="FB59" s="4">
        <v>1</v>
      </c>
      <c r="FC59" s="4">
        <f t="shared" si="130"/>
        <v>46</v>
      </c>
      <c r="FD59" s="71" t="e">
        <f t="shared" si="59"/>
        <v>#DIV/0!</v>
      </c>
      <c r="FE59" s="4">
        <v>77990</v>
      </c>
      <c r="FF59" s="4">
        <f t="shared" si="137"/>
        <v>2316440</v>
      </c>
      <c r="FG59" s="71" t="e">
        <f t="shared" si="60"/>
        <v>#DIV/0!</v>
      </c>
      <c r="FH59" s="4">
        <v>1</v>
      </c>
      <c r="FI59" s="4">
        <f t="shared" si="131"/>
        <v>66</v>
      </c>
      <c r="FJ59" s="71" t="e">
        <f t="shared" si="61"/>
        <v>#DIV/0!</v>
      </c>
      <c r="FK59" s="65">
        <f t="shared" si="91"/>
        <v>77990</v>
      </c>
      <c r="FL59" s="71" t="e">
        <f t="shared" si="62"/>
        <v>#DIV/0!</v>
      </c>
      <c r="FM59" s="65">
        <v>122</v>
      </c>
      <c r="FN59" s="64">
        <f t="shared" si="92"/>
        <v>8.1967213114754103E-3</v>
      </c>
      <c r="FQ59" s="9">
        <v>45825</v>
      </c>
      <c r="FR59" s="4">
        <f t="shared" si="93"/>
        <v>620</v>
      </c>
      <c r="FS59" s="4">
        <f t="shared" si="132"/>
        <v>10453</v>
      </c>
      <c r="FT59" s="71">
        <f t="shared" si="63"/>
        <v>6.1603619212629024E-3</v>
      </c>
      <c r="FU59" s="4">
        <f t="shared" si="94"/>
        <v>30625685</v>
      </c>
      <c r="FV59" s="4">
        <f t="shared" si="133"/>
        <v>522822127</v>
      </c>
      <c r="FW59" s="71">
        <f t="shared" si="64"/>
        <v>0.1405929133532795</v>
      </c>
      <c r="FX59" s="4">
        <f t="shared" si="95"/>
        <v>664</v>
      </c>
      <c r="FY59" s="4">
        <f t="shared" si="134"/>
        <v>11076</v>
      </c>
      <c r="FZ59" s="71">
        <f t="shared" si="65"/>
        <v>-3.0971128608923926E-2</v>
      </c>
      <c r="GA59" s="4">
        <f t="shared" si="96"/>
        <v>46123.019578313251</v>
      </c>
      <c r="GB59" s="71">
        <f t="shared" si="66"/>
        <v>2.8572485236109779E-2</v>
      </c>
    </row>
    <row r="60" spans="1:184" x14ac:dyDescent="0.3">
      <c r="A60" s="9">
        <v>45826</v>
      </c>
      <c r="B60" s="73">
        <v>188</v>
      </c>
      <c r="C60" s="4">
        <f t="shared" si="97"/>
        <v>4046</v>
      </c>
      <c r="D60" s="71">
        <f t="shared" si="10"/>
        <v>2.7164254887027228E-2</v>
      </c>
      <c r="E60" s="4">
        <v>9216530</v>
      </c>
      <c r="F60" s="4">
        <f t="shared" si="98"/>
        <v>190666286</v>
      </c>
      <c r="G60" s="146">
        <f t="shared" si="11"/>
        <v>0.12170901683592894</v>
      </c>
      <c r="H60" s="4">
        <v>199</v>
      </c>
      <c r="I60" s="4">
        <f t="shared" si="99"/>
        <v>4212</v>
      </c>
      <c r="J60" s="146">
        <f t="shared" si="12"/>
        <v>1.0071942446043147E-2</v>
      </c>
      <c r="K60" s="4">
        <f t="shared" si="67"/>
        <v>46314.221105527635</v>
      </c>
      <c r="L60" s="71">
        <f t="shared" si="13"/>
        <v>0.15665049250874308</v>
      </c>
      <c r="M60" s="4">
        <v>9643</v>
      </c>
      <c r="N60" s="63">
        <f t="shared" si="68"/>
        <v>1.949600746655605E-2</v>
      </c>
      <c r="O60" s="4">
        <v>62</v>
      </c>
      <c r="P60" s="4">
        <f t="shared" si="69"/>
        <v>1060</v>
      </c>
      <c r="Q60" s="71">
        <f t="shared" si="14"/>
        <v>-8.3044982698961989E-2</v>
      </c>
      <c r="R60" s="4">
        <v>3598600</v>
      </c>
      <c r="S60" s="4">
        <f t="shared" si="100"/>
        <v>53397660</v>
      </c>
      <c r="T60" s="71">
        <f t="shared" si="15"/>
        <v>-2.3266239536628985E-3</v>
      </c>
      <c r="U60" s="4">
        <v>65</v>
      </c>
      <c r="V60" s="4">
        <f t="shared" si="101"/>
        <v>1153</v>
      </c>
      <c r="W60" s="71">
        <f t="shared" si="16"/>
        <v>-9.2125984251968496E-2</v>
      </c>
      <c r="X60" s="65">
        <f t="shared" si="70"/>
        <v>55363.076923076922</v>
      </c>
      <c r="Y60" s="71">
        <f t="shared" si="17"/>
        <v>0.31966154037022521</v>
      </c>
      <c r="Z60" s="4">
        <v>1771</v>
      </c>
      <c r="AA60" s="64">
        <f t="shared" si="71"/>
        <v>3.5008469791078488E-2</v>
      </c>
      <c r="AB60" s="4">
        <v>45</v>
      </c>
      <c r="AC60" s="4">
        <f t="shared" si="102"/>
        <v>1089</v>
      </c>
      <c r="AD60" s="71">
        <f t="shared" si="18"/>
        <v>-0.1897321428571429</v>
      </c>
      <c r="AE60" s="4">
        <v>1806341</v>
      </c>
      <c r="AF60" s="65">
        <f t="shared" si="103"/>
        <v>40599367</v>
      </c>
      <c r="AG60" s="71">
        <f t="shared" si="19"/>
        <v>-4.9761223039099689E-2</v>
      </c>
      <c r="AH60" s="4">
        <v>50</v>
      </c>
      <c r="AI60" s="4">
        <f t="shared" si="104"/>
        <v>1176</v>
      </c>
      <c r="AJ60" s="71">
        <f t="shared" si="20"/>
        <v>-0.24031007751937983</v>
      </c>
      <c r="AK60" s="65">
        <f t="shared" si="72"/>
        <v>36126.82</v>
      </c>
      <c r="AL60" s="71">
        <f t="shared" si="21"/>
        <v>6.258244956623038E-2</v>
      </c>
      <c r="AM60" s="4">
        <v>1682</v>
      </c>
      <c r="AN60" s="64">
        <f t="shared" si="73"/>
        <v>2.67538644470868E-2</v>
      </c>
      <c r="AO60" s="4">
        <v>62</v>
      </c>
      <c r="AP60" s="4">
        <f t="shared" si="105"/>
        <v>1212</v>
      </c>
      <c r="AQ60" s="71">
        <f t="shared" si="22"/>
        <v>0.28253968253968265</v>
      </c>
      <c r="AR60" s="4">
        <v>3085975</v>
      </c>
      <c r="AS60" s="4">
        <f t="shared" si="106"/>
        <v>62372045</v>
      </c>
      <c r="AT60" s="71">
        <f t="shared" si="23"/>
        <v>0.25783709972643298</v>
      </c>
      <c r="AU60" s="4">
        <v>62</v>
      </c>
      <c r="AV60" s="4">
        <f t="shared" si="107"/>
        <v>1278</v>
      </c>
      <c r="AW60" s="71">
        <f t="shared" si="24"/>
        <v>0.23359073359073368</v>
      </c>
      <c r="AX60" s="65">
        <f t="shared" si="74"/>
        <v>49773.790322580644</v>
      </c>
      <c r="AY60" s="71">
        <f t="shared" si="25"/>
        <v>-7.8934349175233787E-2</v>
      </c>
      <c r="AZ60" s="4">
        <v>2162</v>
      </c>
      <c r="BA60" s="64">
        <f t="shared" si="75"/>
        <v>2.8677150786308975E-2</v>
      </c>
      <c r="BB60" s="4">
        <v>15</v>
      </c>
      <c r="BC60" s="4">
        <f t="shared" si="108"/>
        <v>213</v>
      </c>
      <c r="BD60" s="71">
        <f t="shared" si="26"/>
        <v>3.7333333333333334</v>
      </c>
      <c r="BE60" s="4">
        <v>1150100</v>
      </c>
      <c r="BF60" s="4">
        <f t="shared" si="109"/>
        <v>16083478</v>
      </c>
      <c r="BG60" s="71">
        <f t="shared" si="27"/>
        <v>3.6900328318785611</v>
      </c>
      <c r="BH60" s="4">
        <v>15</v>
      </c>
      <c r="BI60" s="4">
        <f t="shared" si="110"/>
        <v>213</v>
      </c>
      <c r="BJ60" s="71">
        <f t="shared" si="28"/>
        <v>3.7333333333333334</v>
      </c>
      <c r="BK60" s="65">
        <f t="shared" si="76"/>
        <v>76673.333333333328</v>
      </c>
      <c r="BL60" s="71">
        <f t="shared" si="29"/>
        <v>0.46511047246341342</v>
      </c>
      <c r="BM60" s="4">
        <v>352</v>
      </c>
      <c r="BN60" s="63">
        <f t="shared" si="77"/>
        <v>4.261363636363636E-2</v>
      </c>
      <c r="BO60" s="4">
        <v>74</v>
      </c>
      <c r="BP60" s="4">
        <f t="shared" si="111"/>
        <v>1186</v>
      </c>
      <c r="BQ60" s="71">
        <f t="shared" si="30"/>
        <v>0.25105485232067504</v>
      </c>
      <c r="BR60" s="4">
        <v>3376415</v>
      </c>
      <c r="BS60" s="4">
        <f t="shared" si="112"/>
        <v>47706630</v>
      </c>
      <c r="BT60" s="71">
        <f t="shared" si="31"/>
        <v>0.20414179325709192</v>
      </c>
      <c r="BU60" s="4">
        <v>75</v>
      </c>
      <c r="BV60" s="4">
        <f t="shared" si="113"/>
        <v>1268</v>
      </c>
      <c r="BW60" s="71">
        <f t="shared" si="32"/>
        <v>0.21223709369024846</v>
      </c>
      <c r="BX60" s="65">
        <f t="shared" si="78"/>
        <v>45018.866666666669</v>
      </c>
      <c r="BY60" s="71">
        <f t="shared" si="33"/>
        <v>1.3464318813716236E-3</v>
      </c>
      <c r="BZ60" s="4">
        <v>1990</v>
      </c>
      <c r="CA60" s="64">
        <f t="shared" si="79"/>
        <v>3.7185929648241203E-2</v>
      </c>
      <c r="CB60" s="4">
        <v>34</v>
      </c>
      <c r="CC60" s="4">
        <f t="shared" si="114"/>
        <v>701</v>
      </c>
      <c r="CD60" s="71">
        <f t="shared" si="34"/>
        <v>6.6971080669710803E-2</v>
      </c>
      <c r="CE60" s="4">
        <v>2257437</v>
      </c>
      <c r="CF60" s="4">
        <f t="shared" si="115"/>
        <v>52254159</v>
      </c>
      <c r="CG60" s="71">
        <f t="shared" si="35"/>
        <v>7.4219448957977052E-2</v>
      </c>
      <c r="CH60" s="4">
        <v>34</v>
      </c>
      <c r="CI60" s="4">
        <f t="shared" si="116"/>
        <v>708</v>
      </c>
      <c r="CJ60" s="71">
        <f t="shared" si="36"/>
        <v>1.7241379310344751E-2</v>
      </c>
      <c r="CK60" s="65">
        <f t="shared" si="80"/>
        <v>66395.205882352937</v>
      </c>
      <c r="CL60" s="71">
        <f t="shared" si="37"/>
        <v>-0.26897043262859899</v>
      </c>
      <c r="CM60" s="4">
        <v>1269</v>
      </c>
      <c r="CN60" s="64">
        <f t="shared" si="81"/>
        <v>2.6792750197005517E-2</v>
      </c>
      <c r="CO60" s="4">
        <v>43</v>
      </c>
      <c r="CP60" s="4">
        <f t="shared" si="117"/>
        <v>714</v>
      </c>
      <c r="CQ60" s="71">
        <f t="shared" si="38"/>
        <v>-2.9891304347826053E-2</v>
      </c>
      <c r="CR60" s="4">
        <v>1718377</v>
      </c>
      <c r="CS60" s="4">
        <f t="shared" si="118"/>
        <v>35320753</v>
      </c>
      <c r="CT60" s="71">
        <f t="shared" si="39"/>
        <v>0.19632748163734037</v>
      </c>
      <c r="CU60" s="4">
        <v>43</v>
      </c>
      <c r="CV60" s="4">
        <f t="shared" si="119"/>
        <v>754</v>
      </c>
      <c r="CW60" s="71">
        <f t="shared" si="40"/>
        <v>-6.9135802469135754E-2</v>
      </c>
      <c r="CX60" s="65">
        <f t="shared" si="82"/>
        <v>39962.255813953489</v>
      </c>
      <c r="CY60" s="71">
        <f t="shared" si="41"/>
        <v>0.18618457033916047</v>
      </c>
      <c r="CZ60" s="4">
        <v>1216</v>
      </c>
      <c r="DA60" s="64">
        <f t="shared" si="83"/>
        <v>3.5361842105263157E-2</v>
      </c>
      <c r="DB60" s="4">
        <v>33</v>
      </c>
      <c r="DC60" s="4">
        <f t="shared" si="120"/>
        <v>579</v>
      </c>
      <c r="DD60" s="71">
        <f t="shared" si="42"/>
        <v>-0.12006079027355621</v>
      </c>
      <c r="DE60" s="4">
        <v>2305320</v>
      </c>
      <c r="DF60" s="4">
        <f t="shared" si="121"/>
        <v>28538378</v>
      </c>
      <c r="DG60" s="71">
        <f t="shared" si="43"/>
        <v>-7.5048671280839363E-2</v>
      </c>
      <c r="DH60" s="4">
        <v>35</v>
      </c>
      <c r="DI60" s="4">
        <f t="shared" si="122"/>
        <v>622</v>
      </c>
      <c r="DJ60" s="71">
        <f t="shared" si="44"/>
        <v>-0.18050065876152832</v>
      </c>
      <c r="DK60" s="65">
        <f t="shared" si="45"/>
        <v>65866.28571428571</v>
      </c>
      <c r="DL60" s="71">
        <f t="shared" si="46"/>
        <v>0.50713255259522039</v>
      </c>
      <c r="DM60" s="4">
        <v>1085</v>
      </c>
      <c r="DN60" s="64">
        <f t="shared" si="84"/>
        <v>3.0414746543778803E-2</v>
      </c>
      <c r="DO60" s="4">
        <v>19</v>
      </c>
      <c r="DP60" s="4">
        <f t="shared" si="123"/>
        <v>69</v>
      </c>
      <c r="DQ60" s="71">
        <f t="shared" si="47"/>
        <v>-0.87567567567567561</v>
      </c>
      <c r="DR60" s="4">
        <v>686250</v>
      </c>
      <c r="DS60" s="4">
        <f t="shared" si="124"/>
        <v>2171329</v>
      </c>
      <c r="DT60" s="71">
        <f t="shared" si="48"/>
        <v>-0.88393982911326197</v>
      </c>
      <c r="DU60" s="4">
        <v>20</v>
      </c>
      <c r="DV60" s="4">
        <f t="shared" si="125"/>
        <v>104</v>
      </c>
      <c r="DW60" s="71">
        <f t="shared" si="49"/>
        <v>-0.85595567867036015</v>
      </c>
      <c r="DX60" s="65">
        <f t="shared" si="85"/>
        <v>34312.5</v>
      </c>
      <c r="DY60" s="71">
        <f t="shared" si="50"/>
        <v>0.3084160018820572</v>
      </c>
      <c r="DZ60" s="4">
        <v>896</v>
      </c>
      <c r="EA60" s="64">
        <f t="shared" si="86"/>
        <v>2.1205357142857144E-2</v>
      </c>
      <c r="EB60" s="4">
        <v>0</v>
      </c>
      <c r="EC60" s="4">
        <f t="shared" si="126"/>
        <v>0</v>
      </c>
      <c r="ED60" s="71">
        <f t="shared" si="51"/>
        <v>-1</v>
      </c>
      <c r="EE60" s="4">
        <v>0</v>
      </c>
      <c r="EF60" s="4">
        <f t="shared" si="135"/>
        <v>0</v>
      </c>
      <c r="EG60" s="71">
        <f t="shared" si="52"/>
        <v>-1</v>
      </c>
      <c r="EH60" s="4">
        <v>0</v>
      </c>
      <c r="EI60" s="4">
        <f t="shared" si="127"/>
        <v>0</v>
      </c>
      <c r="EJ60" s="71">
        <f t="shared" si="53"/>
        <v>-1</v>
      </c>
      <c r="EK60" s="65" t="e">
        <f t="shared" si="138"/>
        <v>#DIV/0!</v>
      </c>
      <c r="EL60" s="71" t="e">
        <f t="shared" si="54"/>
        <v>#DIV/0!</v>
      </c>
      <c r="EM60" s="4">
        <v>0</v>
      </c>
      <c r="EN60" s="64" t="e">
        <f t="shared" si="88"/>
        <v>#DIV/0!</v>
      </c>
      <c r="EO60" s="4">
        <v>3</v>
      </c>
      <c r="EP60" s="4">
        <f t="shared" si="128"/>
        <v>116</v>
      </c>
      <c r="EQ60" s="71" t="e">
        <f t="shared" si="55"/>
        <v>#DIV/0!</v>
      </c>
      <c r="ER60" s="4">
        <v>792873</v>
      </c>
      <c r="ES60" s="4">
        <f t="shared" si="136"/>
        <v>21011650</v>
      </c>
      <c r="ET60" s="71" t="e">
        <f t="shared" si="56"/>
        <v>#DIV/0!</v>
      </c>
      <c r="EU60" s="4">
        <v>3</v>
      </c>
      <c r="EV60" s="4">
        <f t="shared" si="129"/>
        <v>123</v>
      </c>
      <c r="EW60" s="71" t="e">
        <f t="shared" si="57"/>
        <v>#DIV/0!</v>
      </c>
      <c r="EX60" s="65">
        <f t="shared" si="89"/>
        <v>264291</v>
      </c>
      <c r="EY60" s="71" t="e">
        <f t="shared" si="58"/>
        <v>#DIV/0!</v>
      </c>
      <c r="EZ60" s="4">
        <v>457</v>
      </c>
      <c r="FA60" s="64">
        <f t="shared" si="90"/>
        <v>6.5645514223194746E-3</v>
      </c>
      <c r="FB60" s="4">
        <v>3</v>
      </c>
      <c r="FC60" s="4">
        <f t="shared" si="130"/>
        <v>49</v>
      </c>
      <c r="FD60" s="71" t="e">
        <f t="shared" si="59"/>
        <v>#DIV/0!</v>
      </c>
      <c r="FE60" s="4">
        <v>153970</v>
      </c>
      <c r="FF60" s="4">
        <f t="shared" si="137"/>
        <v>2470410</v>
      </c>
      <c r="FG60" s="71" t="e">
        <f t="shared" si="60"/>
        <v>#DIV/0!</v>
      </c>
      <c r="FH60" s="4">
        <v>3</v>
      </c>
      <c r="FI60" s="4">
        <f t="shared" si="131"/>
        <v>69</v>
      </c>
      <c r="FJ60" s="71" t="e">
        <f t="shared" si="61"/>
        <v>#DIV/0!</v>
      </c>
      <c r="FK60" s="65">
        <f t="shared" si="91"/>
        <v>51323.333333333336</v>
      </c>
      <c r="FL60" s="71" t="e">
        <f t="shared" si="62"/>
        <v>#DIV/0!</v>
      </c>
      <c r="FM60" s="4">
        <v>142</v>
      </c>
      <c r="FN60" s="64">
        <f t="shared" si="92"/>
        <v>2.1126760563380281E-2</v>
      </c>
      <c r="FQ60" s="9">
        <v>45826</v>
      </c>
      <c r="FR60" s="4">
        <f t="shared" si="93"/>
        <v>581</v>
      </c>
      <c r="FS60" s="4">
        <f t="shared" si="132"/>
        <v>11034</v>
      </c>
      <c r="FT60" s="71">
        <f t="shared" si="63"/>
        <v>3.3645539692643833E-3</v>
      </c>
      <c r="FU60" s="4">
        <f t="shared" si="94"/>
        <v>30148188</v>
      </c>
      <c r="FV60" s="4">
        <f t="shared" si="133"/>
        <v>552970315</v>
      </c>
      <c r="FW60" s="71">
        <f t="shared" si="64"/>
        <v>0.13414255446553613</v>
      </c>
      <c r="FX60" s="4">
        <f t="shared" si="95"/>
        <v>604</v>
      </c>
      <c r="FY60" s="4">
        <f t="shared" si="134"/>
        <v>11680</v>
      </c>
      <c r="FZ60" s="71">
        <f t="shared" si="65"/>
        <v>-3.6065032598828095E-2</v>
      </c>
      <c r="GA60" s="4">
        <f t="shared" si="96"/>
        <v>49914.218543046358</v>
      </c>
      <c r="GB60" s="71">
        <f t="shared" si="66"/>
        <v>0.17478000074454703</v>
      </c>
    </row>
    <row r="61" spans="1:184" x14ac:dyDescent="0.3">
      <c r="A61" s="9">
        <v>45827</v>
      </c>
      <c r="B61" s="73">
        <v>156</v>
      </c>
      <c r="C61" s="4">
        <f t="shared" si="97"/>
        <v>4202</v>
      </c>
      <c r="D61" s="71">
        <f t="shared" si="10"/>
        <v>4.3021032504779733E-3</v>
      </c>
      <c r="E61" s="4">
        <v>7494400</v>
      </c>
      <c r="F61" s="4">
        <f t="shared" si="98"/>
        <v>198160686</v>
      </c>
      <c r="G61" s="146">
        <f t="shared" si="11"/>
        <v>9.9097885365396987E-2</v>
      </c>
      <c r="H61" s="4">
        <v>163</v>
      </c>
      <c r="I61" s="4">
        <f t="shared" si="99"/>
        <v>4375</v>
      </c>
      <c r="J61" s="146">
        <f t="shared" si="12"/>
        <v>-1.2638230647709303E-2</v>
      </c>
      <c r="K61" s="4">
        <f t="shared" si="67"/>
        <v>45977.914110429447</v>
      </c>
      <c r="L61" s="71">
        <f t="shared" si="13"/>
        <v>0.16331469767131135</v>
      </c>
      <c r="M61" s="4">
        <v>9201</v>
      </c>
      <c r="N61" s="63">
        <f t="shared" si="68"/>
        <v>1.6954678839256603E-2</v>
      </c>
      <c r="O61" s="4">
        <v>52</v>
      </c>
      <c r="P61" s="4">
        <f t="shared" si="69"/>
        <v>1112</v>
      </c>
      <c r="Q61" s="71">
        <f t="shared" si="14"/>
        <v>-7.7943615257048071E-2</v>
      </c>
      <c r="R61" s="4">
        <v>2004183</v>
      </c>
      <c r="S61" s="4">
        <f t="shared" si="100"/>
        <v>55401843</v>
      </c>
      <c r="T61" s="71">
        <f t="shared" si="15"/>
        <v>-7.4518003992490867E-3</v>
      </c>
      <c r="U61" s="4">
        <v>54</v>
      </c>
      <c r="V61" s="4">
        <f t="shared" si="101"/>
        <v>1207</v>
      </c>
      <c r="W61" s="71">
        <f t="shared" si="16"/>
        <v>-8.7679516250944833E-2</v>
      </c>
      <c r="X61" s="65">
        <f t="shared" si="70"/>
        <v>37114.5</v>
      </c>
      <c r="Y61" s="71">
        <f t="shared" si="17"/>
        <v>-0.14311356508102457</v>
      </c>
      <c r="Z61" s="4">
        <v>1756</v>
      </c>
      <c r="AA61" s="64">
        <f t="shared" si="71"/>
        <v>2.9612756264236904E-2</v>
      </c>
      <c r="AB61" s="4">
        <v>59</v>
      </c>
      <c r="AC61" s="4">
        <f t="shared" si="102"/>
        <v>1148</v>
      </c>
      <c r="AD61" s="71">
        <f t="shared" si="18"/>
        <v>-0.18058529621698782</v>
      </c>
      <c r="AE61" s="4">
        <v>2519771</v>
      </c>
      <c r="AF61" s="65">
        <f t="shared" si="103"/>
        <v>43119138</v>
      </c>
      <c r="AG61" s="71">
        <f t="shared" si="19"/>
        <v>-3.598301114132596E-2</v>
      </c>
      <c r="AH61" s="4">
        <v>64</v>
      </c>
      <c r="AI61" s="4">
        <f t="shared" si="104"/>
        <v>1240</v>
      </c>
      <c r="AJ61" s="71">
        <f t="shared" si="20"/>
        <v>-0.23551171393341552</v>
      </c>
      <c r="AK61" s="65">
        <f t="shared" si="72"/>
        <v>39371.421875</v>
      </c>
      <c r="AL61" s="71">
        <f t="shared" si="21"/>
        <v>0.45443660014546916</v>
      </c>
      <c r="AM61" s="4">
        <v>1717</v>
      </c>
      <c r="AN61" s="64">
        <f t="shared" si="73"/>
        <v>3.43622597553873E-2</v>
      </c>
      <c r="AO61" s="4">
        <v>47</v>
      </c>
      <c r="AP61" s="4">
        <f t="shared" si="105"/>
        <v>1259</v>
      </c>
      <c r="AQ61" s="71">
        <f t="shared" si="22"/>
        <v>0.26532663316582905</v>
      </c>
      <c r="AR61" s="4">
        <v>2717962</v>
      </c>
      <c r="AS61" s="4">
        <f t="shared" si="106"/>
        <v>65090007</v>
      </c>
      <c r="AT61" s="71">
        <f t="shared" si="23"/>
        <v>0.25418594872181632</v>
      </c>
      <c r="AU61" s="4">
        <v>50</v>
      </c>
      <c r="AV61" s="4">
        <f t="shared" si="107"/>
        <v>1328</v>
      </c>
      <c r="AW61" s="71">
        <f t="shared" si="24"/>
        <v>0.20947176684881597</v>
      </c>
      <c r="AX61" s="65">
        <f t="shared" si="74"/>
        <v>54359.24</v>
      </c>
      <c r="AY61" s="71">
        <f t="shared" si="25"/>
        <v>0.45806599096331846</v>
      </c>
      <c r="AZ61" s="4">
        <v>1955</v>
      </c>
      <c r="BA61" s="64">
        <f t="shared" si="75"/>
        <v>2.4040920716112531E-2</v>
      </c>
      <c r="BB61" s="4">
        <v>12</v>
      </c>
      <c r="BC61" s="4">
        <f t="shared" si="108"/>
        <v>225</v>
      </c>
      <c r="BD61" s="71">
        <f t="shared" si="26"/>
        <v>4</v>
      </c>
      <c r="BE61" s="4">
        <v>930121</v>
      </c>
      <c r="BF61" s="4">
        <f t="shared" si="109"/>
        <v>17013599</v>
      </c>
      <c r="BG61" s="71">
        <f t="shared" si="27"/>
        <v>3.9612613576750162</v>
      </c>
      <c r="BH61" s="4">
        <v>12</v>
      </c>
      <c r="BI61" s="4">
        <f t="shared" si="110"/>
        <v>225</v>
      </c>
      <c r="BJ61" s="71">
        <f t="shared" si="28"/>
        <v>4</v>
      </c>
      <c r="BK61" s="65">
        <f t="shared" si="76"/>
        <v>77510.083333333328</v>
      </c>
      <c r="BL61" s="71" t="e">
        <f t="shared" si="29"/>
        <v>#DIV/0!</v>
      </c>
      <c r="BM61" s="4">
        <v>336</v>
      </c>
      <c r="BN61" s="63">
        <f t="shared" si="77"/>
        <v>3.5714285714285712E-2</v>
      </c>
      <c r="BO61" s="4">
        <v>47</v>
      </c>
      <c r="BP61" s="4">
        <f t="shared" si="111"/>
        <v>1233</v>
      </c>
      <c r="BQ61" s="71">
        <f t="shared" si="30"/>
        <v>0.24294354838709675</v>
      </c>
      <c r="BR61" s="4">
        <v>1939627</v>
      </c>
      <c r="BS61" s="4">
        <f t="shared" si="112"/>
        <v>49646257</v>
      </c>
      <c r="BT61" s="71">
        <f t="shared" si="31"/>
        <v>0.20010569945245682</v>
      </c>
      <c r="BU61" s="4">
        <v>50</v>
      </c>
      <c r="BV61" s="4">
        <f t="shared" si="113"/>
        <v>1318</v>
      </c>
      <c r="BW61" s="71">
        <f t="shared" si="32"/>
        <v>0.20806599450045837</v>
      </c>
      <c r="BX61" s="65">
        <f t="shared" si="78"/>
        <v>38792.54</v>
      </c>
      <c r="BY61" s="71">
        <f t="shared" si="33"/>
        <v>-2.1673594534530327E-3</v>
      </c>
      <c r="BZ61" s="4">
        <v>1893</v>
      </c>
      <c r="CA61" s="64">
        <f t="shared" si="79"/>
        <v>2.4828314844162706E-2</v>
      </c>
      <c r="CB61" s="4">
        <v>24</v>
      </c>
      <c r="CC61" s="4">
        <f t="shared" si="114"/>
        <v>725</v>
      </c>
      <c r="CD61" s="71">
        <f t="shared" si="34"/>
        <v>7.4074074074074181E-2</v>
      </c>
      <c r="CE61" s="4">
        <v>1732464</v>
      </c>
      <c r="CF61" s="4">
        <f t="shared" si="115"/>
        <v>53986623</v>
      </c>
      <c r="CG61" s="71">
        <f t="shared" si="35"/>
        <v>7.7719947324764727E-2</v>
      </c>
      <c r="CH61" s="4">
        <v>24</v>
      </c>
      <c r="CI61" s="4">
        <f t="shared" si="116"/>
        <v>732</v>
      </c>
      <c r="CJ61" s="71">
        <f t="shared" si="36"/>
        <v>1.5256588072122046E-2</v>
      </c>
      <c r="CK61" s="65">
        <f t="shared" si="80"/>
        <v>72186</v>
      </c>
      <c r="CL61" s="71">
        <f t="shared" si="37"/>
        <v>0.24499061419261015</v>
      </c>
      <c r="CM61" s="4">
        <v>1180</v>
      </c>
      <c r="CN61" s="64">
        <f t="shared" si="81"/>
        <v>2.0338983050847456E-2</v>
      </c>
      <c r="CO61" s="4">
        <v>22</v>
      </c>
      <c r="CP61" s="4">
        <f t="shared" si="117"/>
        <v>736</v>
      </c>
      <c r="CQ61" s="71">
        <f t="shared" si="38"/>
        <v>-5.7618437900127994E-2</v>
      </c>
      <c r="CR61" s="4">
        <v>991336</v>
      </c>
      <c r="CS61" s="4">
        <f t="shared" si="118"/>
        <v>36312089</v>
      </c>
      <c r="CT61" s="71">
        <f t="shared" si="39"/>
        <v>0.15739238909911912</v>
      </c>
      <c r="CU61" s="4">
        <v>23</v>
      </c>
      <c r="CV61" s="4">
        <f t="shared" si="119"/>
        <v>777</v>
      </c>
      <c r="CW61" s="71">
        <f t="shared" si="40"/>
        <v>-9.651162790697676E-2</v>
      </c>
      <c r="CX61" s="65">
        <f t="shared" si="82"/>
        <v>43101.565217391304</v>
      </c>
      <c r="CY61" s="71">
        <f t="shared" si="41"/>
        <v>0.16507468688447369</v>
      </c>
      <c r="CZ61" s="4">
        <v>1182</v>
      </c>
      <c r="DA61" s="64">
        <f t="shared" si="83"/>
        <v>1.8612521150592216E-2</v>
      </c>
      <c r="DB61" s="4">
        <v>16</v>
      </c>
      <c r="DC61" s="4">
        <f t="shared" si="120"/>
        <v>595</v>
      </c>
      <c r="DD61" s="71">
        <f t="shared" si="42"/>
        <v>-0.14511494252873558</v>
      </c>
      <c r="DE61" s="4">
        <v>1079600</v>
      </c>
      <c r="DF61" s="4">
        <f t="shared" si="121"/>
        <v>29617978</v>
      </c>
      <c r="DG61" s="71">
        <f t="shared" si="43"/>
        <v>-9.6173630002297283E-2</v>
      </c>
      <c r="DH61" s="4">
        <v>17</v>
      </c>
      <c r="DI61" s="4">
        <f t="shared" si="122"/>
        <v>639</v>
      </c>
      <c r="DJ61" s="71">
        <f t="shared" si="44"/>
        <v>-0.20125000000000004</v>
      </c>
      <c r="DK61" s="65">
        <f t="shared" si="45"/>
        <v>63505.882352941175</v>
      </c>
      <c r="DL61" s="71">
        <f t="shared" si="46"/>
        <v>0.35921590736711262</v>
      </c>
      <c r="DM61" s="4">
        <v>1111</v>
      </c>
      <c r="DN61" s="64">
        <f t="shared" si="84"/>
        <v>1.4401440144014401E-2</v>
      </c>
      <c r="DO61" s="4">
        <v>10</v>
      </c>
      <c r="DP61" s="4">
        <f t="shared" si="123"/>
        <v>79</v>
      </c>
      <c r="DQ61" s="71">
        <f t="shared" si="47"/>
        <v>-0.86632825719120132</v>
      </c>
      <c r="DR61" s="4">
        <v>317903</v>
      </c>
      <c r="DS61" s="4">
        <f t="shared" si="124"/>
        <v>2489232</v>
      </c>
      <c r="DT61" s="71">
        <f t="shared" si="48"/>
        <v>-0.88588969390253469</v>
      </c>
      <c r="DU61" s="4">
        <v>11</v>
      </c>
      <c r="DV61" s="4">
        <f t="shared" si="125"/>
        <v>115</v>
      </c>
      <c r="DW61" s="71">
        <f t="shared" si="49"/>
        <v>-0.85142118863049099</v>
      </c>
      <c r="DX61" s="65">
        <f t="shared" si="85"/>
        <v>28900.272727272728</v>
      </c>
      <c r="DY61" s="71">
        <f t="shared" si="50"/>
        <v>-0.51609725174355914</v>
      </c>
      <c r="DZ61" s="4">
        <v>789</v>
      </c>
      <c r="EA61" s="64">
        <f t="shared" si="86"/>
        <v>1.2674271229404309E-2</v>
      </c>
      <c r="EB61" s="4">
        <v>0</v>
      </c>
      <c r="EC61" s="4">
        <f t="shared" si="126"/>
        <v>0</v>
      </c>
      <c r="ED61" s="71">
        <f t="shared" si="51"/>
        <v>-1</v>
      </c>
      <c r="EE61" s="4">
        <v>0</v>
      </c>
      <c r="EF61" s="4">
        <f t="shared" si="135"/>
        <v>0</v>
      </c>
      <c r="EG61" s="71">
        <f t="shared" si="52"/>
        <v>-1</v>
      </c>
      <c r="EH61" s="4">
        <v>0</v>
      </c>
      <c r="EI61" s="4">
        <f t="shared" si="127"/>
        <v>0</v>
      </c>
      <c r="EJ61" s="71">
        <f t="shared" si="53"/>
        <v>-1</v>
      </c>
      <c r="EK61" s="65" t="e">
        <f t="shared" si="138"/>
        <v>#DIV/0!</v>
      </c>
      <c r="EL61" s="71" t="e">
        <f t="shared" si="54"/>
        <v>#DIV/0!</v>
      </c>
      <c r="EM61" s="4">
        <v>0</v>
      </c>
      <c r="EN61" s="64" t="e">
        <f t="shared" si="88"/>
        <v>#DIV/0!</v>
      </c>
      <c r="EO61" s="4">
        <v>1</v>
      </c>
      <c r="EP61" s="4">
        <f t="shared" si="128"/>
        <v>117</v>
      </c>
      <c r="EQ61" s="71" t="e">
        <f t="shared" si="55"/>
        <v>#DIV/0!</v>
      </c>
      <c r="ER61" s="4">
        <v>265491</v>
      </c>
      <c r="ES61" s="4">
        <f t="shared" si="136"/>
        <v>21277141</v>
      </c>
      <c r="ET61" s="71" t="e">
        <f t="shared" si="56"/>
        <v>#DIV/0!</v>
      </c>
      <c r="EU61" s="4">
        <v>1</v>
      </c>
      <c r="EV61" s="4">
        <f t="shared" si="129"/>
        <v>124</v>
      </c>
      <c r="EW61" s="71" t="e">
        <f t="shared" si="57"/>
        <v>#DIV/0!</v>
      </c>
      <c r="EX61" s="65">
        <f t="shared" si="89"/>
        <v>265491</v>
      </c>
      <c r="EY61" s="71" t="e">
        <f t="shared" si="58"/>
        <v>#DIV/0!</v>
      </c>
      <c r="EZ61" s="4">
        <v>438</v>
      </c>
      <c r="FA61" s="64">
        <f t="shared" si="90"/>
        <v>2.2831050228310501E-3</v>
      </c>
      <c r="FB61" s="4">
        <v>4</v>
      </c>
      <c r="FC61" s="4">
        <f t="shared" si="130"/>
        <v>53</v>
      </c>
      <c r="FD61" s="71" t="e">
        <f t="shared" si="59"/>
        <v>#DIV/0!</v>
      </c>
      <c r="FE61" s="4">
        <v>293660</v>
      </c>
      <c r="FF61" s="4">
        <f t="shared" si="137"/>
        <v>2764070</v>
      </c>
      <c r="FG61" s="71" t="e">
        <f t="shared" si="60"/>
        <v>#DIV/0!</v>
      </c>
      <c r="FH61" s="4">
        <v>4</v>
      </c>
      <c r="FI61" s="4">
        <f t="shared" si="131"/>
        <v>73</v>
      </c>
      <c r="FJ61" s="71" t="e">
        <f t="shared" si="61"/>
        <v>#DIV/0!</v>
      </c>
      <c r="FK61" s="65">
        <f t="shared" si="91"/>
        <v>73415</v>
      </c>
      <c r="FL61" s="71" t="e">
        <f t="shared" si="62"/>
        <v>#DIV/0!</v>
      </c>
      <c r="FM61" s="4">
        <v>133</v>
      </c>
      <c r="FN61" s="64">
        <f t="shared" si="92"/>
        <v>3.007518796992481E-2</v>
      </c>
      <c r="FQ61" s="9">
        <v>45827</v>
      </c>
      <c r="FR61" s="4">
        <f t="shared" si="93"/>
        <v>450</v>
      </c>
      <c r="FS61" s="4">
        <f t="shared" si="132"/>
        <v>11484</v>
      </c>
      <c r="FT61" s="71">
        <f t="shared" si="63"/>
        <v>-8.2901554404145594E-3</v>
      </c>
      <c r="FU61" s="4">
        <f t="shared" si="94"/>
        <v>22286518</v>
      </c>
      <c r="FV61" s="4">
        <f t="shared" si="133"/>
        <v>575256833</v>
      </c>
      <c r="FW61" s="71">
        <f t="shared" si="64"/>
        <v>0.11795306824050611</v>
      </c>
      <c r="FX61" s="4">
        <f t="shared" si="95"/>
        <v>473</v>
      </c>
      <c r="FY61" s="4">
        <f t="shared" si="134"/>
        <v>12153</v>
      </c>
      <c r="FZ61" s="71">
        <f t="shared" si="65"/>
        <v>-4.9061032863849774E-2</v>
      </c>
      <c r="GA61" s="4">
        <f t="shared" si="96"/>
        <v>47117.374207188164</v>
      </c>
      <c r="GB61" s="71">
        <f t="shared" si="66"/>
        <v>0.15717570515432921</v>
      </c>
    </row>
    <row r="62" spans="1:184" x14ac:dyDescent="0.3">
      <c r="A62" s="9">
        <v>45828</v>
      </c>
      <c r="B62" s="73">
        <v>131</v>
      </c>
      <c r="C62" s="4">
        <f t="shared" si="97"/>
        <v>4333</v>
      </c>
      <c r="D62" s="71">
        <f t="shared" si="10"/>
        <v>6.5040650406504863E-3</v>
      </c>
      <c r="E62" s="4">
        <v>5887261</v>
      </c>
      <c r="F62" s="4">
        <f t="shared" si="98"/>
        <v>204047947</v>
      </c>
      <c r="G62" s="146">
        <f t="shared" si="11"/>
        <v>0.1010939976736005</v>
      </c>
      <c r="H62" s="4">
        <v>137</v>
      </c>
      <c r="I62" s="4">
        <f t="shared" si="99"/>
        <v>4512</v>
      </c>
      <c r="J62" s="146">
        <f t="shared" si="12"/>
        <v>-1.2042916575432439E-2</v>
      </c>
      <c r="K62" s="4">
        <f t="shared" si="67"/>
        <v>42972.708029197078</v>
      </c>
      <c r="L62" s="71">
        <f t="shared" si="13"/>
        <v>0.16422567014292988</v>
      </c>
      <c r="M62" s="4">
        <v>8031</v>
      </c>
      <c r="N62" s="63">
        <f t="shared" si="68"/>
        <v>1.6311791806748847E-2</v>
      </c>
      <c r="O62" s="4">
        <v>44</v>
      </c>
      <c r="P62" s="4">
        <f t="shared" si="69"/>
        <v>1156</v>
      </c>
      <c r="Q62" s="71">
        <f t="shared" si="14"/>
        <v>-6.6235864297253588E-2</v>
      </c>
      <c r="R62" s="4">
        <v>1977565</v>
      </c>
      <c r="S62" s="4">
        <f t="shared" si="100"/>
        <v>57379408</v>
      </c>
      <c r="T62" s="71">
        <f t="shared" si="15"/>
        <v>3.7297744745665717E-3</v>
      </c>
      <c r="U62" s="4">
        <v>45</v>
      </c>
      <c r="V62" s="4">
        <f t="shared" si="101"/>
        <v>1252</v>
      </c>
      <c r="W62" s="71">
        <f t="shared" si="16"/>
        <v>-7.8734363502575455E-2</v>
      </c>
      <c r="X62" s="65">
        <f t="shared" si="70"/>
        <v>43945.888888888891</v>
      </c>
      <c r="Y62" s="71">
        <f t="shared" si="17"/>
        <v>0.17327657491629012</v>
      </c>
      <c r="Z62" s="4">
        <v>1580</v>
      </c>
      <c r="AA62" s="64">
        <f t="shared" si="71"/>
        <v>2.7848101265822784E-2</v>
      </c>
      <c r="AB62" s="4">
        <v>18</v>
      </c>
      <c r="AC62" s="4">
        <f t="shared" si="102"/>
        <v>1166</v>
      </c>
      <c r="AD62" s="71">
        <f t="shared" si="18"/>
        <v>-0.18858733472512179</v>
      </c>
      <c r="AE62" s="4">
        <v>858022</v>
      </c>
      <c r="AF62" s="65">
        <f t="shared" si="103"/>
        <v>43977160</v>
      </c>
      <c r="AG62" s="71">
        <f t="shared" si="19"/>
        <v>-3.8361720878644312E-2</v>
      </c>
      <c r="AH62" s="4">
        <v>24</v>
      </c>
      <c r="AI62" s="4">
        <f t="shared" si="104"/>
        <v>1264</v>
      </c>
      <c r="AJ62" s="71">
        <f t="shared" si="20"/>
        <v>-0.23992784125075162</v>
      </c>
      <c r="AK62" s="65">
        <f t="shared" si="72"/>
        <v>35750.916666666664</v>
      </c>
      <c r="AL62" s="71">
        <f t="shared" si="21"/>
        <v>0.46156220699291683</v>
      </c>
      <c r="AM62" s="4">
        <v>1682</v>
      </c>
      <c r="AN62" s="64">
        <f t="shared" si="73"/>
        <v>1.070154577883472E-2</v>
      </c>
      <c r="AO62" s="4">
        <v>37</v>
      </c>
      <c r="AP62" s="4">
        <f t="shared" si="105"/>
        <v>1296</v>
      </c>
      <c r="AQ62" s="71">
        <f t="shared" si="22"/>
        <v>0.26315789473684204</v>
      </c>
      <c r="AR62" s="4">
        <v>2169385</v>
      </c>
      <c r="AS62" s="4">
        <f t="shared" si="106"/>
        <v>67259392</v>
      </c>
      <c r="AT62" s="71">
        <f t="shared" si="23"/>
        <v>0.26609684640397191</v>
      </c>
      <c r="AU62" s="4">
        <v>38</v>
      </c>
      <c r="AV62" s="4">
        <f t="shared" si="107"/>
        <v>1366</v>
      </c>
      <c r="AW62" s="71">
        <f t="shared" si="24"/>
        <v>0.20458553791887124</v>
      </c>
      <c r="AX62" s="65">
        <f t="shared" si="74"/>
        <v>57089.07894736842</v>
      </c>
      <c r="AY62" s="71">
        <f t="shared" si="25"/>
        <v>0.67743641858499259</v>
      </c>
      <c r="AZ62" s="4">
        <v>1814</v>
      </c>
      <c r="BA62" s="64">
        <f t="shared" si="75"/>
        <v>2.0396912899669238E-2</v>
      </c>
      <c r="BB62" s="4">
        <v>6</v>
      </c>
      <c r="BC62" s="4">
        <f t="shared" si="108"/>
        <v>231</v>
      </c>
      <c r="BD62" s="71">
        <f t="shared" si="26"/>
        <v>4.0217391304347823</v>
      </c>
      <c r="BE62" s="4">
        <v>386390</v>
      </c>
      <c r="BF62" s="4">
        <f t="shared" si="109"/>
        <v>17399989</v>
      </c>
      <c r="BG62" s="71">
        <f t="shared" si="27"/>
        <v>4.0535514145451179</v>
      </c>
      <c r="BH62" s="4">
        <v>6</v>
      </c>
      <c r="BI62" s="4">
        <f t="shared" si="110"/>
        <v>231</v>
      </c>
      <c r="BJ62" s="71">
        <f t="shared" si="28"/>
        <v>4.0217391304347823</v>
      </c>
      <c r="BK62" s="65">
        <f t="shared" si="76"/>
        <v>64398.333333333336</v>
      </c>
      <c r="BL62" s="71">
        <f t="shared" si="29"/>
        <v>3.6557499518025836</v>
      </c>
      <c r="BM62" s="4">
        <v>329</v>
      </c>
      <c r="BN62" s="63">
        <f t="shared" si="77"/>
        <v>1.82370820668693E-2</v>
      </c>
      <c r="BO62" s="4">
        <v>33</v>
      </c>
      <c r="BP62" s="4">
        <f t="shared" si="111"/>
        <v>1266</v>
      </c>
      <c r="BQ62" s="71">
        <f t="shared" si="30"/>
        <v>0.2220077220077219</v>
      </c>
      <c r="BR62" s="4">
        <v>1183773</v>
      </c>
      <c r="BS62" s="4">
        <f t="shared" si="112"/>
        <v>50830030</v>
      </c>
      <c r="BT62" s="71">
        <f t="shared" si="31"/>
        <v>0.17985380963034037</v>
      </c>
      <c r="BU62" s="4">
        <v>33</v>
      </c>
      <c r="BV62" s="4">
        <f t="shared" si="113"/>
        <v>1351</v>
      </c>
      <c r="BW62" s="71">
        <f t="shared" si="32"/>
        <v>0.18926056338028174</v>
      </c>
      <c r="BX62" s="65">
        <f t="shared" si="78"/>
        <v>35871.909090909088</v>
      </c>
      <c r="BY62" s="71">
        <f t="shared" si="33"/>
        <v>-5.7873972528894924E-2</v>
      </c>
      <c r="BZ62" s="4">
        <v>1843</v>
      </c>
      <c r="CA62" s="64">
        <f t="shared" si="79"/>
        <v>1.7905588714053174E-2</v>
      </c>
      <c r="CB62" s="4">
        <v>26</v>
      </c>
      <c r="CC62" s="4">
        <f t="shared" si="114"/>
        <v>751</v>
      </c>
      <c r="CD62" s="71">
        <f t="shared" si="34"/>
        <v>6.3739376770538314E-2</v>
      </c>
      <c r="CE62" s="4">
        <v>1330129</v>
      </c>
      <c r="CF62" s="4">
        <f t="shared" si="115"/>
        <v>55316752</v>
      </c>
      <c r="CG62" s="71">
        <f t="shared" si="35"/>
        <v>5.1102104984055652E-2</v>
      </c>
      <c r="CH62" s="4">
        <v>27</v>
      </c>
      <c r="CI62" s="4">
        <f t="shared" si="116"/>
        <v>759</v>
      </c>
      <c r="CJ62" s="71">
        <f t="shared" si="36"/>
        <v>9.3085106382979621E-3</v>
      </c>
      <c r="CK62" s="65">
        <f t="shared" si="80"/>
        <v>49264.037037037036</v>
      </c>
      <c r="CL62" s="71">
        <f t="shared" si="37"/>
        <v>-0.39732544854815344</v>
      </c>
      <c r="CM62" s="4">
        <v>1019</v>
      </c>
      <c r="CN62" s="64">
        <f t="shared" si="81"/>
        <v>2.5515210991167811E-2</v>
      </c>
      <c r="CO62" s="4">
        <v>23</v>
      </c>
      <c r="CP62" s="4">
        <f t="shared" si="117"/>
        <v>759</v>
      </c>
      <c r="CQ62" s="71">
        <f t="shared" si="38"/>
        <v>-7.212713936430315E-2</v>
      </c>
      <c r="CR62" s="4">
        <v>1034886</v>
      </c>
      <c r="CS62" s="4">
        <f t="shared" si="118"/>
        <v>37346975</v>
      </c>
      <c r="CT62" s="71">
        <f t="shared" si="39"/>
        <v>0.14404668456139413</v>
      </c>
      <c r="CU62" s="4">
        <v>25</v>
      </c>
      <c r="CV62" s="4">
        <f t="shared" si="119"/>
        <v>802</v>
      </c>
      <c r="CW62" s="71">
        <f t="shared" si="40"/>
        <v>-0.11283185840707965</v>
      </c>
      <c r="CX62" s="65">
        <f t="shared" si="82"/>
        <v>41395.440000000002</v>
      </c>
      <c r="CY62" s="71">
        <f t="shared" si="41"/>
        <v>0.43352594459350224</v>
      </c>
      <c r="CZ62" s="4">
        <v>1053</v>
      </c>
      <c r="DA62" s="64">
        <f t="shared" si="83"/>
        <v>2.184235517568851E-2</v>
      </c>
      <c r="DB62" s="4">
        <v>13</v>
      </c>
      <c r="DC62" s="4">
        <f t="shared" si="120"/>
        <v>608</v>
      </c>
      <c r="DD62" s="71">
        <f t="shared" si="42"/>
        <v>-0.15083798882681565</v>
      </c>
      <c r="DE62" s="4">
        <v>407470</v>
      </c>
      <c r="DF62" s="4">
        <f t="shared" si="121"/>
        <v>30025448</v>
      </c>
      <c r="DG62" s="71">
        <f t="shared" si="43"/>
        <v>-0.10492543909124141</v>
      </c>
      <c r="DH62" s="4">
        <v>16</v>
      </c>
      <c r="DI62" s="4">
        <f t="shared" si="122"/>
        <v>655</v>
      </c>
      <c r="DJ62" s="71">
        <f t="shared" si="44"/>
        <v>-0.20509708737864074</v>
      </c>
      <c r="DK62" s="65">
        <f t="shared" si="45"/>
        <v>25466.875</v>
      </c>
      <c r="DL62" s="71">
        <f t="shared" si="46"/>
        <v>-0.21200725071166304</v>
      </c>
      <c r="DM62" s="4">
        <v>1038</v>
      </c>
      <c r="DN62" s="64">
        <f t="shared" si="84"/>
        <v>1.2524084778420038E-2</v>
      </c>
      <c r="DO62" s="4">
        <v>9</v>
      </c>
      <c r="DP62" s="4">
        <f t="shared" si="123"/>
        <v>88</v>
      </c>
      <c r="DQ62" s="71">
        <f t="shared" si="47"/>
        <v>-0.8557377049180328</v>
      </c>
      <c r="DR62" s="4">
        <v>280515</v>
      </c>
      <c r="DS62" s="4">
        <f t="shared" si="124"/>
        <v>2769747</v>
      </c>
      <c r="DT62" s="71">
        <f t="shared" si="48"/>
        <v>-0.87652755935944848</v>
      </c>
      <c r="DU62" s="4">
        <v>12</v>
      </c>
      <c r="DV62" s="4">
        <f t="shared" si="125"/>
        <v>127</v>
      </c>
      <c r="DW62" s="71">
        <f t="shared" si="49"/>
        <v>-0.84005037783375314</v>
      </c>
      <c r="DX62" s="65">
        <f t="shared" si="85"/>
        <v>23376.25</v>
      </c>
      <c r="DY62" s="71">
        <f t="shared" si="50"/>
        <v>-0.24329849185719421</v>
      </c>
      <c r="DZ62" s="4">
        <v>822</v>
      </c>
      <c r="EA62" s="64">
        <f t="shared" si="86"/>
        <v>1.0948905109489052E-2</v>
      </c>
      <c r="EB62" s="4">
        <v>0</v>
      </c>
      <c r="EC62" s="4">
        <f t="shared" si="126"/>
        <v>0</v>
      </c>
      <c r="ED62" s="71">
        <f t="shared" si="51"/>
        <v>-1</v>
      </c>
      <c r="EE62" s="4">
        <v>0</v>
      </c>
      <c r="EF62" s="4">
        <f t="shared" si="135"/>
        <v>0</v>
      </c>
      <c r="EG62" s="71">
        <f t="shared" si="52"/>
        <v>-1</v>
      </c>
      <c r="EH62" s="4">
        <v>0</v>
      </c>
      <c r="EI62" s="4">
        <f t="shared" si="127"/>
        <v>0</v>
      </c>
      <c r="EJ62" s="71">
        <f t="shared" si="53"/>
        <v>-1</v>
      </c>
      <c r="EK62" s="65" t="e">
        <f t="shared" si="138"/>
        <v>#DIV/0!</v>
      </c>
      <c r="EL62" s="71" t="e">
        <f t="shared" si="54"/>
        <v>#DIV/0!</v>
      </c>
      <c r="EM62" s="4">
        <v>0</v>
      </c>
      <c r="EN62" s="64" t="e">
        <f t="shared" si="88"/>
        <v>#DIV/0!</v>
      </c>
      <c r="EO62" s="4">
        <v>6</v>
      </c>
      <c r="EP62" s="4">
        <f t="shared" si="128"/>
        <v>123</v>
      </c>
      <c r="EQ62" s="71" t="e">
        <f t="shared" si="55"/>
        <v>#DIV/0!</v>
      </c>
      <c r="ER62" s="4">
        <v>769940</v>
      </c>
      <c r="ES62" s="4">
        <f t="shared" si="136"/>
        <v>22047081</v>
      </c>
      <c r="ET62" s="71" t="e">
        <f t="shared" si="56"/>
        <v>#DIV/0!</v>
      </c>
      <c r="EU62" s="4">
        <v>6</v>
      </c>
      <c r="EV62" s="4">
        <f t="shared" si="129"/>
        <v>130</v>
      </c>
      <c r="EW62" s="71" t="e">
        <f t="shared" si="57"/>
        <v>#DIV/0!</v>
      </c>
      <c r="EX62" s="65">
        <f t="shared" si="89"/>
        <v>128323.33333333333</v>
      </c>
      <c r="EY62" s="71" t="e">
        <f t="shared" si="58"/>
        <v>#DIV/0!</v>
      </c>
      <c r="EZ62" s="4">
        <v>489</v>
      </c>
      <c r="FA62" s="64">
        <f t="shared" si="90"/>
        <v>1.2269938650306749E-2</v>
      </c>
      <c r="FB62" s="4">
        <v>2</v>
      </c>
      <c r="FC62" s="4">
        <f t="shared" si="130"/>
        <v>55</v>
      </c>
      <c r="FD62" s="71" t="e">
        <f t="shared" si="59"/>
        <v>#DIV/0!</v>
      </c>
      <c r="FE62" s="4">
        <v>103280</v>
      </c>
      <c r="FF62" s="4">
        <f t="shared" si="137"/>
        <v>2867350</v>
      </c>
      <c r="FG62" s="71" t="e">
        <f t="shared" si="60"/>
        <v>#DIV/0!</v>
      </c>
      <c r="FH62" s="4">
        <v>2</v>
      </c>
      <c r="FI62" s="4">
        <f t="shared" si="131"/>
        <v>75</v>
      </c>
      <c r="FJ62" s="71" t="e">
        <f t="shared" si="61"/>
        <v>#DIV/0!</v>
      </c>
      <c r="FK62" s="65">
        <f t="shared" si="91"/>
        <v>51640</v>
      </c>
      <c r="FL62" s="71" t="e">
        <f t="shared" si="62"/>
        <v>#DIV/0!</v>
      </c>
      <c r="FM62" s="4">
        <v>128</v>
      </c>
      <c r="FN62" s="64">
        <f t="shared" si="92"/>
        <v>1.5625E-2</v>
      </c>
      <c r="FQ62" s="9">
        <v>45828</v>
      </c>
      <c r="FR62" s="4">
        <f t="shared" si="93"/>
        <v>348</v>
      </c>
      <c r="FS62" s="4">
        <f t="shared" si="132"/>
        <v>11832</v>
      </c>
      <c r="FT62" s="71">
        <f t="shared" si="63"/>
        <v>-1.0040160642570295E-2</v>
      </c>
      <c r="FU62" s="4">
        <f t="shared" si="94"/>
        <v>16388616</v>
      </c>
      <c r="FV62" s="4">
        <f t="shared" si="133"/>
        <v>591645449</v>
      </c>
      <c r="FW62" s="71">
        <f t="shared" si="64"/>
        <v>0.11613463723386142</v>
      </c>
      <c r="FX62" s="4">
        <f t="shared" si="95"/>
        <v>371</v>
      </c>
      <c r="FY62" s="4">
        <f t="shared" si="134"/>
        <v>12524</v>
      </c>
      <c r="FZ62" s="71">
        <f t="shared" si="65"/>
        <v>-5.0780657874791579E-2</v>
      </c>
      <c r="GA62" s="4">
        <f t="shared" si="96"/>
        <v>44174.167115902965</v>
      </c>
      <c r="GB62" s="71">
        <f t="shared" si="66"/>
        <v>0.17822785486412918</v>
      </c>
    </row>
    <row r="63" spans="1:184" x14ac:dyDescent="0.3">
      <c r="A63" s="9">
        <v>45829</v>
      </c>
      <c r="B63" s="73">
        <v>102</v>
      </c>
      <c r="C63" s="4">
        <f t="shared" si="97"/>
        <v>4435</v>
      </c>
      <c r="D63" s="15">
        <f t="shared" si="10"/>
        <v>-6.4964157706093317E-3</v>
      </c>
      <c r="E63" s="4">
        <v>4962607</v>
      </c>
      <c r="F63" s="4">
        <f t="shared" si="98"/>
        <v>209010554</v>
      </c>
      <c r="G63" s="42">
        <f t="shared" si="11"/>
        <v>8.7838621533025796E-2</v>
      </c>
      <c r="H63" s="4">
        <v>111</v>
      </c>
      <c r="I63" s="4">
        <f t="shared" si="99"/>
        <v>4623</v>
      </c>
      <c r="J63" s="42">
        <f t="shared" si="12"/>
        <v>-2.2621564482029566E-2</v>
      </c>
      <c r="K63" s="4">
        <f t="shared" si="67"/>
        <v>44708.171171171169</v>
      </c>
      <c r="L63" s="15">
        <f t="shared" si="13"/>
        <v>6.8545295732245215E-2</v>
      </c>
      <c r="M63" s="4">
        <v>8137</v>
      </c>
      <c r="N63" s="33">
        <f t="shared" si="68"/>
        <v>1.2535332432100282E-2</v>
      </c>
      <c r="O63" s="4">
        <v>20</v>
      </c>
      <c r="P63" s="4">
        <f t="shared" si="69"/>
        <v>1176</v>
      </c>
      <c r="Q63" s="15">
        <f t="shared" si="14"/>
        <v>-9.0487238979118367E-2</v>
      </c>
      <c r="R63" s="4">
        <v>833767</v>
      </c>
      <c r="S63" s="4">
        <f t="shared" si="100"/>
        <v>58213175</v>
      </c>
      <c r="T63" s="15">
        <f t="shared" si="15"/>
        <v>-2.6900642646838335E-2</v>
      </c>
      <c r="U63" s="4">
        <v>21</v>
      </c>
      <c r="V63" s="4">
        <f t="shared" si="101"/>
        <v>1273</v>
      </c>
      <c r="W63" s="15">
        <f t="shared" si="16"/>
        <v>-0.10415200562983817</v>
      </c>
      <c r="X63" s="60">
        <f t="shared" si="70"/>
        <v>39703.190476190473</v>
      </c>
      <c r="Y63" s="15">
        <f t="shared" si="17"/>
        <v>-7.3279429117706241E-2</v>
      </c>
      <c r="Z63" s="4">
        <v>1517</v>
      </c>
      <c r="AA63" s="34">
        <f t="shared" si="71"/>
        <v>1.3183915622940013E-2</v>
      </c>
      <c r="AB63" s="4">
        <v>34</v>
      </c>
      <c r="AC63" s="4">
        <f t="shared" si="102"/>
        <v>1200</v>
      </c>
      <c r="AD63" s="15">
        <f t="shared" si="18"/>
        <v>-0.19946631087391598</v>
      </c>
      <c r="AE63" s="4">
        <v>1676706</v>
      </c>
      <c r="AF63" s="60">
        <f t="shared" si="103"/>
        <v>45653866</v>
      </c>
      <c r="AG63" s="15">
        <f t="shared" si="19"/>
        <v>-4.0163516216772388E-2</v>
      </c>
      <c r="AH63" s="4">
        <v>35</v>
      </c>
      <c r="AI63" s="4">
        <f t="shared" si="104"/>
        <v>1299</v>
      </c>
      <c r="AJ63" s="15">
        <f t="shared" si="20"/>
        <v>-0.25172811059907829</v>
      </c>
      <c r="AK63" s="60">
        <f t="shared" si="72"/>
        <v>47905.885714285716</v>
      </c>
      <c r="AL63" s="15">
        <f t="shared" si="21"/>
        <v>0.90817092318483961</v>
      </c>
      <c r="AM63" s="4">
        <v>1634</v>
      </c>
      <c r="AN63" s="34">
        <f t="shared" si="73"/>
        <v>2.0807833537331701E-2</v>
      </c>
      <c r="AO63" s="4">
        <v>27</v>
      </c>
      <c r="AP63" s="4">
        <f t="shared" si="105"/>
        <v>1323</v>
      </c>
      <c r="AQ63" s="15">
        <f t="shared" si="22"/>
        <v>0.24693685202639015</v>
      </c>
      <c r="AR63" s="4">
        <v>1159234</v>
      </c>
      <c r="AS63" s="4">
        <f t="shared" si="106"/>
        <v>68418626</v>
      </c>
      <c r="AT63" s="15">
        <f t="shared" si="23"/>
        <v>0.24362827200815929</v>
      </c>
      <c r="AU63" s="4">
        <v>27</v>
      </c>
      <c r="AV63" s="4">
        <f t="shared" si="107"/>
        <v>1393</v>
      </c>
      <c r="AW63" s="15">
        <f t="shared" si="24"/>
        <v>0.18452380952380953</v>
      </c>
      <c r="AX63" s="60">
        <f t="shared" si="74"/>
        <v>42934.592592592591</v>
      </c>
      <c r="AY63" s="15">
        <f t="shared" si="25"/>
        <v>-4.6864693911578104E-2</v>
      </c>
      <c r="AZ63" s="4">
        <v>1829</v>
      </c>
      <c r="BA63" s="34">
        <f t="shared" si="75"/>
        <v>1.4762165117550574E-2</v>
      </c>
      <c r="BB63" s="4">
        <v>10</v>
      </c>
      <c r="BC63" s="4">
        <f t="shared" si="108"/>
        <v>241</v>
      </c>
      <c r="BD63" s="15">
        <f t="shared" si="26"/>
        <v>3.4629629629629628</v>
      </c>
      <c r="BE63" s="4">
        <v>434100</v>
      </c>
      <c r="BF63" s="4">
        <f t="shared" si="109"/>
        <v>17834089</v>
      </c>
      <c r="BG63" s="15">
        <f t="shared" si="27"/>
        <v>3.694588456908531</v>
      </c>
      <c r="BH63" s="4">
        <v>10</v>
      </c>
      <c r="BI63" s="4">
        <f t="shared" si="110"/>
        <v>241</v>
      </c>
      <c r="BJ63" s="15">
        <f t="shared" si="28"/>
        <v>3.4629629629629628</v>
      </c>
      <c r="BK63" s="60">
        <f t="shared" si="76"/>
        <v>43410</v>
      </c>
      <c r="BL63" s="15">
        <f t="shared" si="29"/>
        <v>-2.3781413391802952E-2</v>
      </c>
      <c r="BM63" s="4">
        <v>321</v>
      </c>
      <c r="BN63" s="33">
        <f t="shared" si="77"/>
        <v>3.1152647975077882E-2</v>
      </c>
      <c r="BO63" s="4">
        <v>45</v>
      </c>
      <c r="BP63" s="4">
        <f t="shared" si="111"/>
        <v>1311</v>
      </c>
      <c r="BQ63" s="15">
        <f t="shared" si="30"/>
        <v>0.22408963585434183</v>
      </c>
      <c r="BR63" s="4">
        <v>1800067</v>
      </c>
      <c r="BS63" s="4">
        <f t="shared" si="112"/>
        <v>52630097</v>
      </c>
      <c r="BT63" s="15">
        <f t="shared" si="31"/>
        <v>0.18000381286487865</v>
      </c>
      <c r="BU63" s="4">
        <v>46</v>
      </c>
      <c r="BV63" s="4">
        <f t="shared" si="113"/>
        <v>1397</v>
      </c>
      <c r="BW63" s="15">
        <f t="shared" si="32"/>
        <v>0.18792517006802711</v>
      </c>
      <c r="BX63" s="60">
        <f t="shared" si="78"/>
        <v>39131.891304347824</v>
      </c>
      <c r="BY63" s="15">
        <f t="shared" si="33"/>
        <v>2.9787290763949814E-2</v>
      </c>
      <c r="BZ63" s="4">
        <v>1766</v>
      </c>
      <c r="CA63" s="34">
        <f t="shared" si="79"/>
        <v>2.5481313703284259E-2</v>
      </c>
      <c r="CB63" s="4">
        <v>19</v>
      </c>
      <c r="CC63" s="4">
        <f t="shared" si="114"/>
        <v>770</v>
      </c>
      <c r="CD63" s="15">
        <f t="shared" si="34"/>
        <v>4.7619047619047672E-2</v>
      </c>
      <c r="CE63" s="4">
        <v>1385812</v>
      </c>
      <c r="CF63" s="4">
        <f t="shared" si="115"/>
        <v>56702564</v>
      </c>
      <c r="CG63" s="15">
        <f t="shared" si="35"/>
        <v>3.4542807582443436E-2</v>
      </c>
      <c r="CH63" s="4">
        <v>20</v>
      </c>
      <c r="CI63" s="4">
        <f t="shared" si="116"/>
        <v>779</v>
      </c>
      <c r="CJ63" s="15">
        <f t="shared" si="36"/>
        <v>-2.5608194622278591E-3</v>
      </c>
      <c r="CK63" s="60">
        <f t="shared" si="80"/>
        <v>69290.600000000006</v>
      </c>
      <c r="CL63" s="15">
        <f t="shared" si="37"/>
        <v>-7.9053308676094169E-2</v>
      </c>
      <c r="CM63" s="4">
        <v>1066</v>
      </c>
      <c r="CN63" s="34">
        <f t="shared" si="81"/>
        <v>1.7823639774859287E-2</v>
      </c>
      <c r="CO63" s="4">
        <v>17</v>
      </c>
      <c r="CP63" s="4">
        <f t="shared" si="117"/>
        <v>776</v>
      </c>
      <c r="CQ63" s="15">
        <f t="shared" si="38"/>
        <v>-9.0269636576787771E-2</v>
      </c>
      <c r="CR63" s="4">
        <v>950933</v>
      </c>
      <c r="CS63" s="4">
        <f t="shared" si="118"/>
        <v>38297908</v>
      </c>
      <c r="CT63" s="15">
        <f t="shared" si="39"/>
        <v>0.11738046038297911</v>
      </c>
      <c r="CU63" s="4">
        <v>18</v>
      </c>
      <c r="CV63" s="4">
        <f t="shared" si="119"/>
        <v>820</v>
      </c>
      <c r="CW63" s="15">
        <f t="shared" si="40"/>
        <v>-0.126730564430245</v>
      </c>
      <c r="CX63" s="60">
        <f t="shared" si="82"/>
        <v>52829.611111111109</v>
      </c>
      <c r="CY63" s="15">
        <f t="shared" si="41"/>
        <v>0.13430856321016416</v>
      </c>
      <c r="CZ63" s="4">
        <v>1081</v>
      </c>
      <c r="DA63" s="34">
        <f t="shared" si="83"/>
        <v>1.572617946345976E-2</v>
      </c>
      <c r="DB63" s="4">
        <v>19</v>
      </c>
      <c r="DC63" s="4">
        <f t="shared" si="120"/>
        <v>627</v>
      </c>
      <c r="DD63" s="15">
        <f t="shared" si="42"/>
        <v>-0.15612382234185729</v>
      </c>
      <c r="DE63" s="4">
        <v>1716030</v>
      </c>
      <c r="DF63" s="4">
        <f t="shared" si="121"/>
        <v>31741478</v>
      </c>
      <c r="DG63" s="15">
        <f t="shared" si="43"/>
        <v>-8.9224106145499915E-2</v>
      </c>
      <c r="DH63" s="4">
        <v>22</v>
      </c>
      <c r="DI63" s="4">
        <f t="shared" si="122"/>
        <v>677</v>
      </c>
      <c r="DJ63" s="15">
        <f t="shared" si="44"/>
        <v>-0.21003500583430568</v>
      </c>
      <c r="DK63" s="60">
        <f t="shared" si="45"/>
        <v>78001.363636363632</v>
      </c>
      <c r="DL63" s="15">
        <f t="shared" si="46"/>
        <v>0.97118248971158727</v>
      </c>
      <c r="DM63" s="4">
        <v>1069</v>
      </c>
      <c r="DN63" s="34">
        <f t="shared" si="84"/>
        <v>1.7773620205799812E-2</v>
      </c>
      <c r="DO63" s="4">
        <v>3</v>
      </c>
      <c r="DP63" s="4">
        <f t="shared" si="123"/>
        <v>91</v>
      </c>
      <c r="DQ63" s="15">
        <f t="shared" si="47"/>
        <v>-0.85891472868217056</v>
      </c>
      <c r="DR63" s="4">
        <v>145000</v>
      </c>
      <c r="DS63" s="4">
        <f t="shared" si="124"/>
        <v>2914747</v>
      </c>
      <c r="DT63" s="15">
        <f t="shared" si="48"/>
        <v>-0.87766448063707625</v>
      </c>
      <c r="DU63" s="4">
        <v>3</v>
      </c>
      <c r="DV63" s="4">
        <f t="shared" si="125"/>
        <v>130</v>
      </c>
      <c r="DW63" s="15">
        <f t="shared" si="49"/>
        <v>-0.84615384615384615</v>
      </c>
      <c r="DX63" s="60">
        <f t="shared" si="85"/>
        <v>48333.333333333336</v>
      </c>
      <c r="DY63" s="15">
        <f t="shared" si="50"/>
        <v>0.76862636207548496</v>
      </c>
      <c r="DZ63" s="4">
        <v>654</v>
      </c>
      <c r="EA63" s="34">
        <f t="shared" si="86"/>
        <v>4.5871559633027525E-3</v>
      </c>
      <c r="EB63" s="4">
        <v>0</v>
      </c>
      <c r="EC63" s="4">
        <f t="shared" si="126"/>
        <v>0</v>
      </c>
      <c r="ED63" s="15">
        <f t="shared" si="51"/>
        <v>-1</v>
      </c>
      <c r="EE63" s="4">
        <v>0</v>
      </c>
      <c r="EF63" s="4">
        <f t="shared" si="135"/>
        <v>0</v>
      </c>
      <c r="EG63" s="15">
        <f t="shared" si="52"/>
        <v>-1</v>
      </c>
      <c r="EH63" s="4">
        <v>0</v>
      </c>
      <c r="EI63" s="4">
        <f t="shared" si="127"/>
        <v>0</v>
      </c>
      <c r="EJ63" s="15">
        <f t="shared" si="53"/>
        <v>-1</v>
      </c>
      <c r="EK63" s="60" t="e">
        <f t="shared" si="138"/>
        <v>#DIV/0!</v>
      </c>
      <c r="EL63" s="15" t="e">
        <f t="shared" si="54"/>
        <v>#DIV/0!</v>
      </c>
      <c r="EM63" s="4">
        <v>0</v>
      </c>
      <c r="EN63" s="34" t="e">
        <f t="shared" si="88"/>
        <v>#DIV/0!</v>
      </c>
      <c r="EO63" s="4">
        <v>8</v>
      </c>
      <c r="EP63" s="4">
        <f t="shared" si="128"/>
        <v>131</v>
      </c>
      <c r="EQ63" s="15" t="e">
        <f t="shared" si="55"/>
        <v>#DIV/0!</v>
      </c>
      <c r="ER63" s="4">
        <v>1587920</v>
      </c>
      <c r="ES63" s="4">
        <f t="shared" si="136"/>
        <v>23635001</v>
      </c>
      <c r="ET63" s="15" t="e">
        <f t="shared" si="56"/>
        <v>#DIV/0!</v>
      </c>
      <c r="EU63" s="4">
        <v>8</v>
      </c>
      <c r="EV63" s="4">
        <f t="shared" si="129"/>
        <v>138</v>
      </c>
      <c r="EW63" s="15" t="e">
        <f t="shared" si="57"/>
        <v>#DIV/0!</v>
      </c>
      <c r="EX63" s="60">
        <f t="shared" si="89"/>
        <v>198490</v>
      </c>
      <c r="EY63" s="15" t="e">
        <f t="shared" si="58"/>
        <v>#DIV/0!</v>
      </c>
      <c r="EZ63" s="4">
        <v>498</v>
      </c>
      <c r="FA63" s="34">
        <f t="shared" si="90"/>
        <v>1.6064257028112448E-2</v>
      </c>
      <c r="FB63" s="4">
        <v>0</v>
      </c>
      <c r="FC63" s="4">
        <f t="shared" si="130"/>
        <v>55</v>
      </c>
      <c r="FD63" s="15" t="e">
        <f t="shared" si="59"/>
        <v>#DIV/0!</v>
      </c>
      <c r="FE63" s="4">
        <v>0</v>
      </c>
      <c r="FF63" s="4">
        <f t="shared" si="137"/>
        <v>2867350</v>
      </c>
      <c r="FG63" s="15" t="e">
        <f t="shared" si="60"/>
        <v>#DIV/0!</v>
      </c>
      <c r="FH63" s="4">
        <v>0</v>
      </c>
      <c r="FI63" s="4">
        <f t="shared" si="131"/>
        <v>75</v>
      </c>
      <c r="FJ63" s="15" t="e">
        <f t="shared" si="61"/>
        <v>#DIV/0!</v>
      </c>
      <c r="FK63" s="60" t="e">
        <f t="shared" si="91"/>
        <v>#DIV/0!</v>
      </c>
      <c r="FL63" s="15" t="e">
        <f t="shared" si="62"/>
        <v>#DIV/0!</v>
      </c>
      <c r="FM63" s="4">
        <v>142</v>
      </c>
      <c r="FN63" s="34">
        <f t="shared" si="92"/>
        <v>0</v>
      </c>
      <c r="FQ63" s="9">
        <v>45829</v>
      </c>
      <c r="FR63" s="4">
        <f t="shared" si="93"/>
        <v>304</v>
      </c>
      <c r="FS63" s="4">
        <f t="shared" si="132"/>
        <v>12136</v>
      </c>
      <c r="FT63" s="15">
        <f t="shared" si="63"/>
        <v>-2.3888039893830926E-2</v>
      </c>
      <c r="FU63" s="4">
        <f t="shared" si="94"/>
        <v>16652176</v>
      </c>
      <c r="FV63" s="4">
        <f t="shared" si="133"/>
        <v>608297625</v>
      </c>
      <c r="FW63" s="15">
        <f t="shared" si="64"/>
        <v>0.10257705345777168</v>
      </c>
      <c r="FX63" s="4">
        <f t="shared" si="95"/>
        <v>321</v>
      </c>
      <c r="FY63" s="4">
        <f t="shared" si="134"/>
        <v>12845</v>
      </c>
      <c r="FZ63" s="15">
        <f t="shared" si="65"/>
        <v>-6.4525526181632764E-2</v>
      </c>
      <c r="GA63" s="4">
        <f t="shared" si="96"/>
        <v>51875.937694704051</v>
      </c>
      <c r="GB63" s="15">
        <f t="shared" si="66"/>
        <v>0.2884397275861883</v>
      </c>
    </row>
    <row r="64" spans="1:184" x14ac:dyDescent="0.3">
      <c r="A64" s="9">
        <v>45830</v>
      </c>
      <c r="B64" s="73">
        <v>107</v>
      </c>
      <c r="C64" s="4">
        <f t="shared" si="97"/>
        <v>4542</v>
      </c>
      <c r="D64" s="15">
        <f t="shared" si="10"/>
        <v>-1.1534276387377584E-2</v>
      </c>
      <c r="E64" s="4">
        <v>4637807</v>
      </c>
      <c r="F64" s="4">
        <f t="shared" si="98"/>
        <v>213648361</v>
      </c>
      <c r="G64" s="42">
        <f t="shared" si="11"/>
        <v>7.7358683519613836E-2</v>
      </c>
      <c r="H64" s="4">
        <v>110</v>
      </c>
      <c r="I64" s="4">
        <f t="shared" si="99"/>
        <v>4733</v>
      </c>
      <c r="J64" s="42">
        <f t="shared" si="12"/>
        <v>-2.6932565789473673E-2</v>
      </c>
      <c r="K64" s="4">
        <f t="shared" si="67"/>
        <v>42161.881818181821</v>
      </c>
      <c r="L64" s="15">
        <f t="shared" si="13"/>
        <v>-8.4886775919910673E-2</v>
      </c>
      <c r="M64" s="4">
        <v>7714</v>
      </c>
      <c r="N64" s="33">
        <f t="shared" si="68"/>
        <v>1.3870884106818771E-2</v>
      </c>
      <c r="O64" s="4">
        <v>33</v>
      </c>
      <c r="P64" s="4">
        <f t="shared" si="69"/>
        <v>1209</v>
      </c>
      <c r="Q64" s="15">
        <f t="shared" si="14"/>
        <v>-8.5476550680786634E-2</v>
      </c>
      <c r="R64" s="4">
        <v>1788587</v>
      </c>
      <c r="S64" s="4">
        <f t="shared" si="100"/>
        <v>60001762</v>
      </c>
      <c r="T64" s="15">
        <f t="shared" si="15"/>
        <v>-1.7121953532004519E-2</v>
      </c>
      <c r="U64" s="4">
        <v>34</v>
      </c>
      <c r="V64" s="4">
        <f t="shared" si="101"/>
        <v>1307</v>
      </c>
      <c r="W64" s="15">
        <f t="shared" si="16"/>
        <v>-9.924190213645756E-2</v>
      </c>
      <c r="X64" s="60">
        <f t="shared" si="70"/>
        <v>52605.5</v>
      </c>
      <c r="Y64" s="15">
        <f t="shared" si="17"/>
        <v>0.28875138926430433</v>
      </c>
      <c r="Z64" s="4">
        <v>1398</v>
      </c>
      <c r="AA64" s="34">
        <f t="shared" si="71"/>
        <v>2.3605150214592276E-2</v>
      </c>
      <c r="AB64" s="4">
        <v>30</v>
      </c>
      <c r="AC64" s="4">
        <f t="shared" si="102"/>
        <v>1230</v>
      </c>
      <c r="AD64" s="15">
        <f t="shared" si="18"/>
        <v>-0.20026007802340706</v>
      </c>
      <c r="AE64" s="4">
        <v>1019003</v>
      </c>
      <c r="AF64" s="60">
        <f t="shared" si="103"/>
        <v>46672869</v>
      </c>
      <c r="AG64" s="15">
        <f t="shared" si="19"/>
        <v>-4.1276399045985901E-2</v>
      </c>
      <c r="AH64" s="4">
        <v>34</v>
      </c>
      <c r="AI64" s="4">
        <f t="shared" si="104"/>
        <v>1333</v>
      </c>
      <c r="AJ64" s="15">
        <f t="shared" si="20"/>
        <v>-0.24943693693693691</v>
      </c>
      <c r="AK64" s="60">
        <f t="shared" si="72"/>
        <v>29970.676470588234</v>
      </c>
      <c r="AL64" s="15">
        <f t="shared" si="21"/>
        <v>7.2212680071881197E-2</v>
      </c>
      <c r="AM64" s="4">
        <v>1473</v>
      </c>
      <c r="AN64" s="34">
        <f t="shared" si="73"/>
        <v>2.0366598778004074E-2</v>
      </c>
      <c r="AO64" s="4">
        <v>28</v>
      </c>
      <c r="AP64" s="4">
        <f t="shared" si="105"/>
        <v>1351</v>
      </c>
      <c r="AQ64" s="15">
        <f t="shared" si="22"/>
        <v>0.23378995433789962</v>
      </c>
      <c r="AR64" s="4">
        <v>1294324</v>
      </c>
      <c r="AS64" s="4">
        <f t="shared" si="106"/>
        <v>69712950</v>
      </c>
      <c r="AT64" s="15">
        <f t="shared" si="23"/>
        <v>0.23113864503411019</v>
      </c>
      <c r="AU64" s="4">
        <v>29</v>
      </c>
      <c r="AV64" s="4">
        <f t="shared" si="107"/>
        <v>1422</v>
      </c>
      <c r="AW64" s="15">
        <f t="shared" si="24"/>
        <v>0.1732673267326732</v>
      </c>
      <c r="AX64" s="60">
        <f t="shared" si="74"/>
        <v>44631.862068965514</v>
      </c>
      <c r="AY64" s="15">
        <f t="shared" si="25"/>
        <v>-1.6738516772230039E-3</v>
      </c>
      <c r="AZ64" s="4">
        <v>1627</v>
      </c>
      <c r="BA64" s="34">
        <f t="shared" si="75"/>
        <v>1.7209588199139522E-2</v>
      </c>
      <c r="BB64" s="4">
        <v>7</v>
      </c>
      <c r="BC64" s="4">
        <f t="shared" si="108"/>
        <v>248</v>
      </c>
      <c r="BD64" s="15">
        <f t="shared" si="26"/>
        <v>3.5090909090909088</v>
      </c>
      <c r="BE64" s="4">
        <v>493080</v>
      </c>
      <c r="BF64" s="4">
        <f t="shared" si="109"/>
        <v>18327169</v>
      </c>
      <c r="BG64" s="15">
        <f t="shared" si="27"/>
        <v>3.6766690032358973</v>
      </c>
      <c r="BH64" s="4">
        <v>7</v>
      </c>
      <c r="BI64" s="4">
        <f t="shared" si="110"/>
        <v>248</v>
      </c>
      <c r="BJ64" s="15">
        <f t="shared" si="28"/>
        <v>3.5090909090909088</v>
      </c>
      <c r="BK64" s="60">
        <f t="shared" si="76"/>
        <v>70440</v>
      </c>
      <c r="BL64" s="15">
        <f t="shared" si="29"/>
        <v>-0.41295107925660468</v>
      </c>
      <c r="BM64" s="4">
        <v>311</v>
      </c>
      <c r="BN64" s="33">
        <f t="shared" si="77"/>
        <v>2.2508038585209004E-2</v>
      </c>
      <c r="BO64" s="4">
        <v>32</v>
      </c>
      <c r="BP64" s="4">
        <f t="shared" si="111"/>
        <v>1343</v>
      </c>
      <c r="BQ64" s="15">
        <f t="shared" si="30"/>
        <v>0.21100090171325525</v>
      </c>
      <c r="BR64" s="4">
        <v>1016931</v>
      </c>
      <c r="BS64" s="4">
        <f t="shared" si="112"/>
        <v>53647028</v>
      </c>
      <c r="BT64" s="15">
        <f t="shared" si="31"/>
        <v>0.15524322996423789</v>
      </c>
      <c r="BU64" s="4">
        <v>33</v>
      </c>
      <c r="BV64" s="4">
        <f t="shared" si="113"/>
        <v>1430</v>
      </c>
      <c r="BW64" s="15">
        <f t="shared" si="32"/>
        <v>0.17502054231717334</v>
      </c>
      <c r="BX64" s="60">
        <f t="shared" si="78"/>
        <v>30816.090909090908</v>
      </c>
      <c r="BY64" s="15">
        <f t="shared" si="33"/>
        <v>-0.31192767834072765</v>
      </c>
      <c r="BZ64" s="4">
        <v>1617</v>
      </c>
      <c r="CA64" s="34">
        <f t="shared" si="79"/>
        <v>1.9789734075448363E-2</v>
      </c>
      <c r="CB64" s="4">
        <v>23</v>
      </c>
      <c r="CC64" s="4">
        <f t="shared" si="114"/>
        <v>793</v>
      </c>
      <c r="CD64" s="15">
        <f t="shared" si="34"/>
        <v>4.6174142480211122E-2</v>
      </c>
      <c r="CE64" s="4">
        <v>1408120</v>
      </c>
      <c r="CF64" s="4">
        <f t="shared" si="115"/>
        <v>58110684</v>
      </c>
      <c r="CG64" s="15">
        <f t="shared" si="35"/>
        <v>2.3644211883296684E-2</v>
      </c>
      <c r="CH64" s="4">
        <v>24</v>
      </c>
      <c r="CI64" s="4">
        <f t="shared" si="116"/>
        <v>803</v>
      </c>
      <c r="CJ64" s="15">
        <f t="shared" si="36"/>
        <v>-1.2437810945273853E-3</v>
      </c>
      <c r="CK64" s="60">
        <f t="shared" si="80"/>
        <v>58671.666666666664</v>
      </c>
      <c r="CL64" s="15">
        <f t="shared" si="37"/>
        <v>-0.31120442860531128</v>
      </c>
      <c r="CM64" s="4">
        <v>952</v>
      </c>
      <c r="CN64" s="34">
        <f t="shared" si="81"/>
        <v>2.4159663865546219E-2</v>
      </c>
      <c r="CO64" s="4">
        <v>22</v>
      </c>
      <c r="CP64" s="4">
        <f t="shared" si="117"/>
        <v>798</v>
      </c>
      <c r="CQ64" s="15">
        <f t="shared" si="38"/>
        <v>-9.6262740656851697E-2</v>
      </c>
      <c r="CR64" s="4">
        <v>1048663</v>
      </c>
      <c r="CS64" s="4">
        <f t="shared" si="118"/>
        <v>39346571</v>
      </c>
      <c r="CT64" s="15">
        <f t="shared" si="39"/>
        <v>0.11176274593784141</v>
      </c>
      <c r="CU64" s="4">
        <v>22</v>
      </c>
      <c r="CV64" s="4">
        <f t="shared" si="119"/>
        <v>842</v>
      </c>
      <c r="CW64" s="15">
        <f t="shared" si="40"/>
        <v>-0.13195876288659791</v>
      </c>
      <c r="CX64" s="60">
        <f t="shared" si="82"/>
        <v>47666.5</v>
      </c>
      <c r="CY64" s="15">
        <f t="shared" si="41"/>
        <v>0.32355591423757635</v>
      </c>
      <c r="CZ64" s="4">
        <v>989</v>
      </c>
      <c r="DA64" s="34">
        <f t="shared" si="83"/>
        <v>2.2244691607684528E-2</v>
      </c>
      <c r="DB64" s="4">
        <v>16</v>
      </c>
      <c r="DC64" s="4">
        <f t="shared" si="120"/>
        <v>643</v>
      </c>
      <c r="DD64" s="15">
        <f t="shared" si="42"/>
        <v>-0.15283267457180505</v>
      </c>
      <c r="DE64" s="4">
        <v>631080</v>
      </c>
      <c r="DF64" s="4">
        <f t="shared" si="121"/>
        <v>32372558</v>
      </c>
      <c r="DG64" s="15">
        <f t="shared" si="43"/>
        <v>-9.2898539626007248E-2</v>
      </c>
      <c r="DH64" s="4">
        <v>16</v>
      </c>
      <c r="DI64" s="4">
        <f t="shared" si="122"/>
        <v>693</v>
      </c>
      <c r="DJ64" s="15">
        <f t="shared" si="44"/>
        <v>-0.20709382151029754</v>
      </c>
      <c r="DK64" s="60">
        <f t="shared" si="45"/>
        <v>39442.5</v>
      </c>
      <c r="DL64" s="15">
        <f t="shared" si="46"/>
        <v>-0.19878585178573349</v>
      </c>
      <c r="DM64" s="4">
        <v>903</v>
      </c>
      <c r="DN64" s="34">
        <f t="shared" si="84"/>
        <v>1.7718715393133997E-2</v>
      </c>
      <c r="DO64" s="4">
        <v>4</v>
      </c>
      <c r="DP64" s="4">
        <f t="shared" si="123"/>
        <v>95</v>
      </c>
      <c r="DQ64" s="15">
        <f t="shared" si="47"/>
        <v>-0.85799701046337817</v>
      </c>
      <c r="DR64" s="4">
        <v>72672</v>
      </c>
      <c r="DS64" s="4">
        <f t="shared" si="124"/>
        <v>2987419</v>
      </c>
      <c r="DT64" s="15">
        <f t="shared" si="48"/>
        <v>-0.87784438625249828</v>
      </c>
      <c r="DU64" s="4">
        <v>4</v>
      </c>
      <c r="DV64" s="4">
        <f t="shared" si="125"/>
        <v>134</v>
      </c>
      <c r="DW64" s="15">
        <f t="shared" si="49"/>
        <v>-0.84615384615384615</v>
      </c>
      <c r="DX64" s="60">
        <f t="shared" si="85"/>
        <v>18168</v>
      </c>
      <c r="DY64" s="15">
        <f t="shared" si="50"/>
        <v>-0.25021309422336091</v>
      </c>
      <c r="DZ64" s="4">
        <v>645</v>
      </c>
      <c r="EA64" s="34">
        <f t="shared" si="86"/>
        <v>6.2015503875968991E-3</v>
      </c>
      <c r="EB64" s="4">
        <v>0</v>
      </c>
      <c r="EC64" s="4">
        <f t="shared" si="126"/>
        <v>0</v>
      </c>
      <c r="ED64" s="15">
        <f t="shared" si="51"/>
        <v>-1</v>
      </c>
      <c r="EE64" s="4">
        <v>0</v>
      </c>
      <c r="EF64" s="4">
        <f t="shared" si="135"/>
        <v>0</v>
      </c>
      <c r="EG64" s="15">
        <f t="shared" si="52"/>
        <v>-1</v>
      </c>
      <c r="EH64" s="4">
        <v>0</v>
      </c>
      <c r="EI64" s="4">
        <f t="shared" si="127"/>
        <v>0</v>
      </c>
      <c r="EJ64" s="15">
        <f t="shared" si="53"/>
        <v>-1</v>
      </c>
      <c r="EK64" s="60" t="e">
        <f t="shared" si="138"/>
        <v>#DIV/0!</v>
      </c>
      <c r="EL64" s="15" t="e">
        <f t="shared" si="54"/>
        <v>#DIV/0!</v>
      </c>
      <c r="EM64" s="4">
        <v>0</v>
      </c>
      <c r="EN64" s="34" t="e">
        <f t="shared" si="88"/>
        <v>#DIV/0!</v>
      </c>
      <c r="EO64" s="4">
        <v>4</v>
      </c>
      <c r="EP64" s="4">
        <f t="shared" si="128"/>
        <v>135</v>
      </c>
      <c r="EQ64" s="15" t="e">
        <f t="shared" si="55"/>
        <v>#DIV/0!</v>
      </c>
      <c r="ER64" s="4">
        <v>1200870</v>
      </c>
      <c r="ES64" s="4">
        <f t="shared" si="136"/>
        <v>24835871</v>
      </c>
      <c r="ET64" s="15" t="e">
        <f t="shared" si="56"/>
        <v>#DIV/0!</v>
      </c>
      <c r="EU64" s="4">
        <v>13</v>
      </c>
      <c r="EV64" s="4">
        <f t="shared" si="129"/>
        <v>151</v>
      </c>
      <c r="EW64" s="15" t="e">
        <f t="shared" si="57"/>
        <v>#DIV/0!</v>
      </c>
      <c r="EX64" s="60">
        <f t="shared" si="89"/>
        <v>92374.61538461539</v>
      </c>
      <c r="EY64" s="15" t="e">
        <f t="shared" si="58"/>
        <v>#DIV/0!</v>
      </c>
      <c r="EZ64" s="4">
        <v>497</v>
      </c>
      <c r="FA64" s="34">
        <f t="shared" si="90"/>
        <v>8.0482897384305842E-3</v>
      </c>
      <c r="FB64" s="4">
        <v>0</v>
      </c>
      <c r="FC64" s="4">
        <f t="shared" si="130"/>
        <v>55</v>
      </c>
      <c r="FD64" s="15" t="e">
        <f t="shared" si="59"/>
        <v>#DIV/0!</v>
      </c>
      <c r="FE64" s="4">
        <v>0</v>
      </c>
      <c r="FF64" s="4">
        <f t="shared" si="137"/>
        <v>2867350</v>
      </c>
      <c r="FG64" s="15" t="e">
        <f t="shared" si="60"/>
        <v>#DIV/0!</v>
      </c>
      <c r="FH64" s="4">
        <v>0</v>
      </c>
      <c r="FI64" s="4">
        <f t="shared" si="131"/>
        <v>75</v>
      </c>
      <c r="FJ64" s="15" t="e">
        <f t="shared" si="61"/>
        <v>#DIV/0!</v>
      </c>
      <c r="FK64" s="60" t="e">
        <f t="shared" si="91"/>
        <v>#DIV/0!</v>
      </c>
      <c r="FL64" s="15" t="e">
        <f t="shared" si="62"/>
        <v>#DIV/0!</v>
      </c>
      <c r="FM64" s="4">
        <v>114</v>
      </c>
      <c r="FN64" s="34">
        <f t="shared" si="92"/>
        <v>0</v>
      </c>
      <c r="FQ64" s="9">
        <v>45830</v>
      </c>
      <c r="FR64" s="4">
        <f t="shared" si="93"/>
        <v>306</v>
      </c>
      <c r="FS64" s="4">
        <f t="shared" si="132"/>
        <v>12442</v>
      </c>
      <c r="FT64" s="15">
        <f t="shared" si="63"/>
        <v>-2.781684638224724E-2</v>
      </c>
      <c r="FU64" s="4">
        <f t="shared" si="94"/>
        <v>14611137</v>
      </c>
      <c r="FV64" s="4">
        <f t="shared" si="133"/>
        <v>622908762</v>
      </c>
      <c r="FW64" s="15">
        <f t="shared" si="64"/>
        <v>9.6033843627301607E-2</v>
      </c>
      <c r="FX64" s="4">
        <f t="shared" si="95"/>
        <v>326</v>
      </c>
      <c r="FY64" s="4">
        <f t="shared" si="134"/>
        <v>13171</v>
      </c>
      <c r="FZ64" s="15">
        <f t="shared" si="65"/>
        <v>-6.6548547129695268E-2</v>
      </c>
      <c r="GA64" s="4">
        <f t="shared" si="96"/>
        <v>44819.438650306751</v>
      </c>
      <c r="GB64" s="15">
        <f t="shared" si="66"/>
        <v>2.1776554714485252E-2</v>
      </c>
    </row>
    <row r="65" spans="1:184" x14ac:dyDescent="0.3">
      <c r="A65" s="9">
        <v>45831</v>
      </c>
      <c r="B65" s="73">
        <v>249</v>
      </c>
      <c r="C65" s="4">
        <f t="shared" si="97"/>
        <v>4791</v>
      </c>
      <c r="D65" s="15">
        <f t="shared" si="10"/>
        <v>1.2040557667934104E-2</v>
      </c>
      <c r="E65" s="4">
        <v>12063472</v>
      </c>
      <c r="F65" s="4">
        <f t="shared" si="98"/>
        <v>225711833</v>
      </c>
      <c r="G65" s="42">
        <f t="shared" si="11"/>
        <v>0.10586864796713225</v>
      </c>
      <c r="H65" s="4">
        <v>258</v>
      </c>
      <c r="I65" s="4">
        <f t="shared" si="99"/>
        <v>4991</v>
      </c>
      <c r="J65" s="42">
        <f t="shared" si="12"/>
        <v>-5.7768924302789015E-3</v>
      </c>
      <c r="K65" s="4">
        <f t="shared" si="67"/>
        <v>46757.64341085271</v>
      </c>
      <c r="L65" s="15">
        <f t="shared" si="13"/>
        <v>0.25846449850253261</v>
      </c>
      <c r="M65" s="4">
        <v>10461</v>
      </c>
      <c r="N65" s="33">
        <f t="shared" si="68"/>
        <v>2.3802695726985949E-2</v>
      </c>
      <c r="O65" s="4">
        <v>73</v>
      </c>
      <c r="P65" s="4">
        <f t="shared" si="69"/>
        <v>1282</v>
      </c>
      <c r="Q65" s="15">
        <f t="shared" si="14"/>
        <v>-5.0370370370370399E-2</v>
      </c>
      <c r="R65" s="60">
        <v>3844840</v>
      </c>
      <c r="S65" s="4">
        <f t="shared" si="100"/>
        <v>63846602</v>
      </c>
      <c r="T65" s="15">
        <f t="shared" si="15"/>
        <v>2.4394514119546962E-2</v>
      </c>
      <c r="U65" s="4">
        <v>79</v>
      </c>
      <c r="V65" s="4">
        <f t="shared" si="101"/>
        <v>1386</v>
      </c>
      <c r="W65" s="15">
        <f t="shared" si="16"/>
        <v>-6.3513513513513531E-2</v>
      </c>
      <c r="X65" s="60">
        <f t="shared" si="70"/>
        <v>48668.860759493669</v>
      </c>
      <c r="Y65" s="15">
        <f t="shared" si="17"/>
        <v>0.10336157959544079</v>
      </c>
      <c r="Z65" s="4">
        <v>2145</v>
      </c>
      <c r="AA65" s="34">
        <f t="shared" si="71"/>
        <v>3.4032634032634033E-2</v>
      </c>
      <c r="AB65" s="4">
        <v>56</v>
      </c>
      <c r="AC65" s="4">
        <f t="shared" si="102"/>
        <v>1286</v>
      </c>
      <c r="AD65" s="15">
        <f t="shared" si="18"/>
        <v>-0.1886435331230284</v>
      </c>
      <c r="AE65" s="60">
        <v>1918556</v>
      </c>
      <c r="AF65" s="60">
        <f t="shared" si="103"/>
        <v>48591425</v>
      </c>
      <c r="AG65" s="15">
        <f t="shared" si="19"/>
        <v>-3.1643966634287479E-2</v>
      </c>
      <c r="AH65" s="4">
        <v>62</v>
      </c>
      <c r="AI65" s="4">
        <f t="shared" si="104"/>
        <v>1395</v>
      </c>
      <c r="AJ65" s="15">
        <f t="shared" si="20"/>
        <v>-0.23728813559322037</v>
      </c>
      <c r="AK65" s="60">
        <f t="shared" si="72"/>
        <v>30944.451612903227</v>
      </c>
      <c r="AL65" s="15">
        <f t="shared" si="21"/>
        <v>9.556321082851893E-2</v>
      </c>
      <c r="AM65" s="60">
        <v>2116</v>
      </c>
      <c r="AN65" s="34">
        <f t="shared" si="73"/>
        <v>2.6465028355387523E-2</v>
      </c>
      <c r="AO65" s="4">
        <v>72</v>
      </c>
      <c r="AP65" s="4">
        <f t="shared" si="105"/>
        <v>1423</v>
      </c>
      <c r="AQ65" s="15">
        <f t="shared" si="22"/>
        <v>0.28545618789521221</v>
      </c>
      <c r="AR65" s="60">
        <v>4789943</v>
      </c>
      <c r="AS65" s="4">
        <f t="shared" si="106"/>
        <v>74502893</v>
      </c>
      <c r="AT65" s="15">
        <f t="shared" si="23"/>
        <v>0.30669815879873741</v>
      </c>
      <c r="AU65" s="4">
        <v>74</v>
      </c>
      <c r="AV65" s="4">
        <f t="shared" si="107"/>
        <v>1496</v>
      </c>
      <c r="AW65" s="15">
        <f t="shared" si="24"/>
        <v>0.22122448979591836</v>
      </c>
      <c r="AX65" s="60">
        <f t="shared" si="74"/>
        <v>64728.95945945946</v>
      </c>
      <c r="AY65" s="15">
        <f t="shared" si="25"/>
        <v>1.1500791398752406</v>
      </c>
      <c r="AZ65" s="60">
        <v>2397</v>
      </c>
      <c r="BA65" s="34">
        <f t="shared" si="75"/>
        <v>3.0037546933667083E-2</v>
      </c>
      <c r="BB65" s="4">
        <v>18</v>
      </c>
      <c r="BC65" s="4">
        <f t="shared" si="108"/>
        <v>266</v>
      </c>
      <c r="BD65" s="15">
        <f t="shared" si="26"/>
        <v>3.836363636363636</v>
      </c>
      <c r="BE65" s="60">
        <v>1117720</v>
      </c>
      <c r="BF65" s="4">
        <f t="shared" si="109"/>
        <v>19444889</v>
      </c>
      <c r="BG65" s="15">
        <f t="shared" si="27"/>
        <v>3.9618852566734484</v>
      </c>
      <c r="BH65" s="4">
        <v>18</v>
      </c>
      <c r="BI65" s="4">
        <f t="shared" si="110"/>
        <v>266</v>
      </c>
      <c r="BJ65" s="15">
        <f t="shared" si="28"/>
        <v>3.836363636363636</v>
      </c>
      <c r="BK65" s="60">
        <f t="shared" si="76"/>
        <v>62095.555555555555</v>
      </c>
      <c r="BL65" s="15" t="e">
        <f t="shared" si="29"/>
        <v>#DIV/0!</v>
      </c>
      <c r="BM65" s="60">
        <v>413</v>
      </c>
      <c r="BN65" s="33">
        <f t="shared" si="77"/>
        <v>4.3583535108958835E-2</v>
      </c>
      <c r="BO65" s="4">
        <v>79</v>
      </c>
      <c r="BP65" s="4">
        <f t="shared" si="111"/>
        <v>1422</v>
      </c>
      <c r="BQ65" s="15">
        <f t="shared" si="30"/>
        <v>0.25286343612334794</v>
      </c>
      <c r="BR65" s="60">
        <v>3107648</v>
      </c>
      <c r="BS65" s="4">
        <f t="shared" si="112"/>
        <v>56754676</v>
      </c>
      <c r="BT65" s="15">
        <f t="shared" si="31"/>
        <v>0.19469491384601745</v>
      </c>
      <c r="BU65" s="4">
        <v>84</v>
      </c>
      <c r="BV65" s="4">
        <f t="shared" si="113"/>
        <v>1514</v>
      </c>
      <c r="BW65" s="15">
        <f t="shared" si="32"/>
        <v>0.21606425702811238</v>
      </c>
      <c r="BX65" s="60">
        <f t="shared" si="78"/>
        <v>36995.809523809527</v>
      </c>
      <c r="BY65" s="15">
        <f t="shared" si="33"/>
        <v>-2.9815328718502454E-2</v>
      </c>
      <c r="BZ65" s="60">
        <v>2348</v>
      </c>
      <c r="CA65" s="34">
        <f t="shared" si="79"/>
        <v>3.3645655877342417E-2</v>
      </c>
      <c r="CB65" s="4">
        <v>59</v>
      </c>
      <c r="CC65" s="4">
        <f t="shared" si="114"/>
        <v>852</v>
      </c>
      <c r="CD65" s="15">
        <f t="shared" si="34"/>
        <v>9.6525096525096554E-2</v>
      </c>
      <c r="CE65" s="60">
        <v>4137411</v>
      </c>
      <c r="CF65" s="4">
        <f t="shared" si="115"/>
        <v>62248095</v>
      </c>
      <c r="CG65" s="15">
        <f t="shared" si="35"/>
        <v>6.978835707771891E-2</v>
      </c>
      <c r="CH65" s="4">
        <v>59</v>
      </c>
      <c r="CI65" s="4">
        <f t="shared" si="116"/>
        <v>862</v>
      </c>
      <c r="CJ65" s="15">
        <f t="shared" si="36"/>
        <v>4.6116504854369023E-2</v>
      </c>
      <c r="CK65" s="60">
        <f t="shared" si="80"/>
        <v>70125.610169491527</v>
      </c>
      <c r="CL65" s="15">
        <f t="shared" si="37"/>
        <v>-1.152178270595372E-2</v>
      </c>
      <c r="CM65" s="60">
        <v>1410</v>
      </c>
      <c r="CN65" s="34">
        <f t="shared" si="81"/>
        <v>4.1843971631205672E-2</v>
      </c>
      <c r="CO65" s="4">
        <v>65</v>
      </c>
      <c r="CP65" s="4">
        <f t="shared" si="117"/>
        <v>863</v>
      </c>
      <c r="CQ65" s="15">
        <f t="shared" si="38"/>
        <v>-4.6408839779005562E-2</v>
      </c>
      <c r="CR65" s="60">
        <v>2967655</v>
      </c>
      <c r="CS65" s="4">
        <f t="shared" si="118"/>
        <v>42314226</v>
      </c>
      <c r="CT65" s="15">
        <f t="shared" si="39"/>
        <v>0.16846509754521755</v>
      </c>
      <c r="CU65" s="4">
        <v>67</v>
      </c>
      <c r="CV65" s="4">
        <f t="shared" si="119"/>
        <v>909</v>
      </c>
      <c r="CW65" s="15">
        <f t="shared" si="40"/>
        <v>-8.5513078470824899E-2</v>
      </c>
      <c r="CX65" s="60">
        <f t="shared" si="82"/>
        <v>44293.358208955222</v>
      </c>
      <c r="CY65" s="15">
        <f t="shared" si="41"/>
        <v>0.29267846248265705</v>
      </c>
      <c r="CZ65" s="60">
        <v>1534</v>
      </c>
      <c r="DA65" s="34">
        <f t="shared" si="83"/>
        <v>4.2372881355932202E-2</v>
      </c>
      <c r="DB65" s="4">
        <v>29</v>
      </c>
      <c r="DC65" s="4">
        <f t="shared" si="120"/>
        <v>672</v>
      </c>
      <c r="DD65" s="15">
        <f t="shared" si="42"/>
        <v>-0.13735558408215665</v>
      </c>
      <c r="DE65" s="60">
        <v>1038620</v>
      </c>
      <c r="DF65" s="4">
        <f t="shared" si="121"/>
        <v>33411178</v>
      </c>
      <c r="DG65" s="15">
        <f t="shared" si="43"/>
        <v>-8.3767566307002106E-2</v>
      </c>
      <c r="DH65" s="4">
        <v>29</v>
      </c>
      <c r="DI65" s="4">
        <f t="shared" si="122"/>
        <v>722</v>
      </c>
      <c r="DJ65" s="15">
        <f t="shared" si="44"/>
        <v>-0.19329608938547482</v>
      </c>
      <c r="DK65" s="60">
        <f t="shared" si="45"/>
        <v>35814.482758620688</v>
      </c>
      <c r="DL65" s="15">
        <f t="shared" si="46"/>
        <v>-3.3184511586637711E-2</v>
      </c>
      <c r="DM65" s="60">
        <v>1317</v>
      </c>
      <c r="DN65" s="34">
        <f t="shared" si="84"/>
        <v>2.2019741837509491E-2</v>
      </c>
      <c r="DO65" s="4">
        <v>12</v>
      </c>
      <c r="DP65" s="4">
        <f t="shared" si="123"/>
        <v>107</v>
      </c>
      <c r="DQ65" s="15">
        <f t="shared" si="47"/>
        <v>-0.84310850439882701</v>
      </c>
      <c r="DR65" s="60">
        <v>487207</v>
      </c>
      <c r="DS65" s="4">
        <f t="shared" si="124"/>
        <v>3474626</v>
      </c>
      <c r="DT65" s="15">
        <f t="shared" si="48"/>
        <v>-0.85944905948355577</v>
      </c>
      <c r="DU65" s="4">
        <v>15</v>
      </c>
      <c r="DV65" s="4">
        <f t="shared" si="125"/>
        <v>149</v>
      </c>
      <c r="DW65" s="15">
        <f t="shared" si="49"/>
        <v>-0.83389074693422516</v>
      </c>
      <c r="DX65" s="60">
        <f t="shared" si="85"/>
        <v>32480.466666666667</v>
      </c>
      <c r="DY65" s="15">
        <f t="shared" si="50"/>
        <v>2.1792764710016166</v>
      </c>
      <c r="DZ65" s="60">
        <v>839</v>
      </c>
      <c r="EA65" s="34">
        <f t="shared" si="86"/>
        <v>1.4302741358760428E-2</v>
      </c>
      <c r="EB65" s="4">
        <v>0</v>
      </c>
      <c r="EC65" s="4">
        <f t="shared" si="126"/>
        <v>0</v>
      </c>
      <c r="ED65" s="15">
        <f t="shared" si="51"/>
        <v>-1</v>
      </c>
      <c r="EE65" s="60">
        <v>0</v>
      </c>
      <c r="EF65" s="4">
        <f t="shared" si="135"/>
        <v>0</v>
      </c>
      <c r="EG65" s="15">
        <f t="shared" si="52"/>
        <v>-1</v>
      </c>
      <c r="EH65" s="4">
        <v>0</v>
      </c>
      <c r="EI65" s="4">
        <f t="shared" si="127"/>
        <v>0</v>
      </c>
      <c r="EJ65" s="15">
        <f t="shared" si="53"/>
        <v>-1</v>
      </c>
      <c r="EK65" s="60" t="e">
        <f t="shared" si="138"/>
        <v>#DIV/0!</v>
      </c>
      <c r="EL65" s="15" t="e">
        <f t="shared" si="54"/>
        <v>#DIV/0!</v>
      </c>
      <c r="EM65" s="60">
        <v>0</v>
      </c>
      <c r="EN65" s="34" t="e">
        <f t="shared" si="88"/>
        <v>#DIV/0!</v>
      </c>
      <c r="EO65" s="4">
        <v>10</v>
      </c>
      <c r="EP65" s="4">
        <f t="shared" si="128"/>
        <v>145</v>
      </c>
      <c r="EQ65" s="15" t="e">
        <f t="shared" si="55"/>
        <v>#DIV/0!</v>
      </c>
      <c r="ER65" s="60">
        <v>1825890</v>
      </c>
      <c r="ES65" s="4">
        <f t="shared" si="136"/>
        <v>26661761</v>
      </c>
      <c r="ET65" s="15" t="e">
        <f t="shared" si="56"/>
        <v>#DIV/0!</v>
      </c>
      <c r="EU65" s="4">
        <v>11</v>
      </c>
      <c r="EV65" s="4">
        <f t="shared" si="129"/>
        <v>162</v>
      </c>
      <c r="EW65" s="15" t="e">
        <f t="shared" si="57"/>
        <v>#DIV/0!</v>
      </c>
      <c r="EX65" s="60">
        <f t="shared" si="89"/>
        <v>165990</v>
      </c>
      <c r="EY65" s="15" t="e">
        <f t="shared" si="58"/>
        <v>#DIV/0!</v>
      </c>
      <c r="EZ65" s="60">
        <v>601</v>
      </c>
      <c r="FA65" s="34">
        <f t="shared" si="90"/>
        <v>1.6638935108153077E-2</v>
      </c>
      <c r="FB65" s="4">
        <v>5</v>
      </c>
      <c r="FC65" s="4">
        <f t="shared" si="130"/>
        <v>60</v>
      </c>
      <c r="FD65" s="15" t="e">
        <f t="shared" si="59"/>
        <v>#DIV/0!</v>
      </c>
      <c r="FE65" s="60">
        <v>254130</v>
      </c>
      <c r="FF65" s="4">
        <f t="shared" si="137"/>
        <v>3121480</v>
      </c>
      <c r="FG65" s="15" t="e">
        <f t="shared" si="60"/>
        <v>#DIV/0!</v>
      </c>
      <c r="FH65" s="4">
        <v>7</v>
      </c>
      <c r="FI65" s="4">
        <f t="shared" si="131"/>
        <v>82</v>
      </c>
      <c r="FJ65" s="15" t="e">
        <f t="shared" si="61"/>
        <v>#DIV/0!</v>
      </c>
      <c r="FK65" s="60">
        <f t="shared" si="91"/>
        <v>36304.285714285717</v>
      </c>
      <c r="FL65" s="15" t="e">
        <f t="shared" si="62"/>
        <v>#DIV/0!</v>
      </c>
      <c r="FM65" s="60">
        <v>200</v>
      </c>
      <c r="FN65" s="34">
        <f t="shared" si="92"/>
        <v>2.5000000000000001E-2</v>
      </c>
      <c r="FQ65" s="9">
        <v>45831</v>
      </c>
      <c r="FR65" s="4">
        <f t="shared" si="93"/>
        <v>727</v>
      </c>
      <c r="FS65" s="4">
        <f t="shared" si="132"/>
        <v>13169</v>
      </c>
      <c r="FT65" s="15">
        <f t="shared" si="63"/>
        <v>3.3523809523809955E-3</v>
      </c>
      <c r="FU65" s="4">
        <f t="shared" si="94"/>
        <v>37553092</v>
      </c>
      <c r="FV65" s="4">
        <f t="shared" si="133"/>
        <v>660461854</v>
      </c>
      <c r="FW65" s="15">
        <f t="shared" si="64"/>
        <v>0.13545227899809609</v>
      </c>
      <c r="FX65" s="4">
        <f t="shared" si="95"/>
        <v>763</v>
      </c>
      <c r="FY65" s="4">
        <f t="shared" si="134"/>
        <v>13934</v>
      </c>
      <c r="FZ65" s="15">
        <f t="shared" si="65"/>
        <v>-3.777363441751258E-2</v>
      </c>
      <c r="GA65" s="4">
        <f t="shared" si="96"/>
        <v>49217.682830930535</v>
      </c>
      <c r="GB65" s="15">
        <f t="shared" si="66"/>
        <v>0.36848279284737484</v>
      </c>
    </row>
    <row r="66" spans="1:184" x14ac:dyDescent="0.3">
      <c r="A66" s="9">
        <v>45832</v>
      </c>
      <c r="B66" s="73">
        <v>274</v>
      </c>
      <c r="C66" s="4">
        <f t="shared" si="97"/>
        <v>5065</v>
      </c>
      <c r="D66" s="15">
        <f t="shared" si="10"/>
        <v>1.1988011988012026E-2</v>
      </c>
      <c r="E66" s="4">
        <v>11783051</v>
      </c>
      <c r="F66" s="4">
        <f t="shared" si="98"/>
        <v>237494884</v>
      </c>
      <c r="G66" s="42">
        <f t="shared" si="11"/>
        <v>9.5625999791794314E-2</v>
      </c>
      <c r="H66" s="4">
        <v>288</v>
      </c>
      <c r="I66" s="4">
        <f t="shared" si="99"/>
        <v>5279</v>
      </c>
      <c r="J66" s="42">
        <f t="shared" si="12"/>
        <v>-5.0885789672069359E-3</v>
      </c>
      <c r="K66" s="4">
        <f t="shared" si="67"/>
        <v>40913.371527777781</v>
      </c>
      <c r="L66" s="15">
        <f t="shared" si="13"/>
        <v>-7.5931728059489556E-2</v>
      </c>
      <c r="M66" s="4">
        <v>11719</v>
      </c>
      <c r="N66" s="33">
        <f t="shared" si="68"/>
        <v>2.3380834542196433E-2</v>
      </c>
      <c r="O66" s="4">
        <v>64</v>
      </c>
      <c r="P66" s="4">
        <f t="shared" si="69"/>
        <v>1346</v>
      </c>
      <c r="Q66" s="15">
        <f t="shared" si="14"/>
        <v>-5.0775740479548692E-2</v>
      </c>
      <c r="R66" s="60">
        <v>3969260</v>
      </c>
      <c r="S66" s="4">
        <f t="shared" si="100"/>
        <v>67815862</v>
      </c>
      <c r="T66" s="15">
        <f t="shared" si="15"/>
        <v>2.732244559592778E-2</v>
      </c>
      <c r="U66" s="4">
        <v>69</v>
      </c>
      <c r="V66" s="4">
        <f t="shared" si="101"/>
        <v>1455</v>
      </c>
      <c r="W66" s="15">
        <f t="shared" si="16"/>
        <v>-6.370656370656369E-2</v>
      </c>
      <c r="X66" s="60">
        <f t="shared" si="70"/>
        <v>57525.507246376808</v>
      </c>
      <c r="Y66" s="15">
        <f t="shared" si="17"/>
        <v>0.15486084908304121</v>
      </c>
      <c r="Z66" s="4">
        <v>2286</v>
      </c>
      <c r="AA66" s="34">
        <f t="shared" si="71"/>
        <v>2.799650043744532E-2</v>
      </c>
      <c r="AB66" s="4">
        <v>75</v>
      </c>
      <c r="AC66" s="4">
        <f t="shared" si="102"/>
        <v>1361</v>
      </c>
      <c r="AD66" s="15">
        <f t="shared" si="18"/>
        <v>-0.181107099879663</v>
      </c>
      <c r="AE66" s="60">
        <v>2616596</v>
      </c>
      <c r="AF66" s="60">
        <f t="shared" si="103"/>
        <v>51208021</v>
      </c>
      <c r="AG66" s="15">
        <f t="shared" si="19"/>
        <v>-2.063366131292832E-2</v>
      </c>
      <c r="AH66" s="4">
        <v>75</v>
      </c>
      <c r="AI66" s="4">
        <f t="shared" si="104"/>
        <v>1470</v>
      </c>
      <c r="AJ66" s="15">
        <f t="shared" si="20"/>
        <v>-0.23317683881064166</v>
      </c>
      <c r="AK66" s="60">
        <f t="shared" si="72"/>
        <v>34887.946666666663</v>
      </c>
      <c r="AL66" s="15">
        <f t="shared" si="21"/>
        <v>0.45670338151781897</v>
      </c>
      <c r="AM66" s="60">
        <v>2170</v>
      </c>
      <c r="AN66" s="34">
        <f t="shared" si="73"/>
        <v>3.4562211981566823E-2</v>
      </c>
      <c r="AO66" s="4">
        <v>75</v>
      </c>
      <c r="AP66" s="4">
        <f t="shared" si="105"/>
        <v>1498</v>
      </c>
      <c r="AQ66" s="15">
        <f t="shared" si="22"/>
        <v>0.28804815133276018</v>
      </c>
      <c r="AR66" s="60">
        <v>3600363</v>
      </c>
      <c r="AS66" s="4">
        <f t="shared" si="106"/>
        <v>78103256</v>
      </c>
      <c r="AT66" s="15">
        <f t="shared" si="23"/>
        <v>0.29375586068920723</v>
      </c>
      <c r="AU66" s="4">
        <v>82</v>
      </c>
      <c r="AV66" s="4">
        <f t="shared" si="107"/>
        <v>1578</v>
      </c>
      <c r="AW66" s="15">
        <f t="shared" si="24"/>
        <v>0.22230828814872194</v>
      </c>
      <c r="AX66" s="60">
        <f t="shared" si="74"/>
        <v>43906.865853658535</v>
      </c>
      <c r="AY66" s="15">
        <f t="shared" si="25"/>
        <v>-0.13580683249952563</v>
      </c>
      <c r="AZ66" s="60">
        <v>2562</v>
      </c>
      <c r="BA66" s="34">
        <f t="shared" si="75"/>
        <v>2.9274004683840751E-2</v>
      </c>
      <c r="BB66" s="4">
        <v>19</v>
      </c>
      <c r="BC66" s="4">
        <f t="shared" si="108"/>
        <v>285</v>
      </c>
      <c r="BD66" s="15">
        <f t="shared" si="26"/>
        <v>3.596774193548387</v>
      </c>
      <c r="BE66" s="60">
        <v>1600810</v>
      </c>
      <c r="BF66" s="4">
        <f t="shared" si="109"/>
        <v>21045699</v>
      </c>
      <c r="BG66" s="15">
        <f t="shared" si="27"/>
        <v>3.7901952773361529</v>
      </c>
      <c r="BH66" s="4">
        <v>19</v>
      </c>
      <c r="BI66" s="4">
        <f t="shared" si="110"/>
        <v>285</v>
      </c>
      <c r="BJ66" s="15">
        <f t="shared" si="28"/>
        <v>3.596774193548387</v>
      </c>
      <c r="BK66" s="60">
        <f t="shared" si="76"/>
        <v>84253.15789473684</v>
      </c>
      <c r="BL66" s="15">
        <f t="shared" si="29"/>
        <v>0.24255674834856844</v>
      </c>
      <c r="BM66" s="60">
        <v>435</v>
      </c>
      <c r="BN66" s="33">
        <f t="shared" si="77"/>
        <v>4.3678160919540229E-2</v>
      </c>
      <c r="BO66" s="4">
        <v>78</v>
      </c>
      <c r="BP66" s="4">
        <f t="shared" si="111"/>
        <v>1500</v>
      </c>
      <c r="BQ66" s="15">
        <f t="shared" si="30"/>
        <v>0.25838926174496635</v>
      </c>
      <c r="BR66" s="60">
        <v>3134785</v>
      </c>
      <c r="BS66" s="4">
        <f t="shared" si="112"/>
        <v>59889461</v>
      </c>
      <c r="BT66" s="15">
        <f t="shared" si="31"/>
        <v>0.20287879263223374</v>
      </c>
      <c r="BU66" s="4">
        <v>86</v>
      </c>
      <c r="BV66" s="4">
        <f t="shared" si="113"/>
        <v>1600</v>
      </c>
      <c r="BW66" s="15">
        <f t="shared" si="32"/>
        <v>0.22417750573833195</v>
      </c>
      <c r="BX66" s="60">
        <f t="shared" si="78"/>
        <v>36450.988372093023</v>
      </c>
      <c r="BY66" s="15">
        <f t="shared" si="33"/>
        <v>-1.0031149916807203E-2</v>
      </c>
      <c r="BZ66" s="60">
        <v>2377</v>
      </c>
      <c r="CA66" s="34">
        <f t="shared" si="79"/>
        <v>3.281447202355911E-2</v>
      </c>
      <c r="CB66" s="4">
        <v>48</v>
      </c>
      <c r="CC66" s="4">
        <f t="shared" si="114"/>
        <v>900</v>
      </c>
      <c r="CD66" s="15">
        <f t="shared" si="34"/>
        <v>0.10429447852760743</v>
      </c>
      <c r="CE66" s="60">
        <v>3710215</v>
      </c>
      <c r="CF66" s="4">
        <f t="shared" si="115"/>
        <v>65958310</v>
      </c>
      <c r="CG66" s="15">
        <f t="shared" si="35"/>
        <v>9.3010899450545859E-2</v>
      </c>
      <c r="CH66" s="4">
        <v>53</v>
      </c>
      <c r="CI66" s="4">
        <f t="shared" si="116"/>
        <v>915</v>
      </c>
      <c r="CJ66" s="15">
        <f t="shared" si="36"/>
        <v>6.1484918793503374E-2</v>
      </c>
      <c r="CK66" s="60">
        <f t="shared" si="80"/>
        <v>70004.056603773584</v>
      </c>
      <c r="CL66" s="15">
        <f t="shared" si="37"/>
        <v>0.23256857546654008</v>
      </c>
      <c r="CM66" s="60">
        <v>1489</v>
      </c>
      <c r="CN66" s="34">
        <f t="shared" si="81"/>
        <v>3.2236400268636667E-2</v>
      </c>
      <c r="CO66" s="4">
        <v>34</v>
      </c>
      <c r="CP66" s="4">
        <f t="shared" si="117"/>
        <v>897</v>
      </c>
      <c r="CQ66" s="15">
        <f t="shared" si="38"/>
        <v>-5.0793650793650835E-2</v>
      </c>
      <c r="CR66" s="60">
        <v>1712331</v>
      </c>
      <c r="CS66" s="4">
        <f t="shared" si="118"/>
        <v>44026557</v>
      </c>
      <c r="CT66" s="15">
        <f t="shared" si="39"/>
        <v>0.16505139315768935</v>
      </c>
      <c r="CU66" s="4">
        <v>40</v>
      </c>
      <c r="CV66" s="4">
        <f t="shared" si="119"/>
        <v>949</v>
      </c>
      <c r="CW66" s="15">
        <f t="shared" si="40"/>
        <v>-8.309178743961354E-2</v>
      </c>
      <c r="CX66" s="60">
        <f t="shared" si="82"/>
        <v>42808.275000000001</v>
      </c>
      <c r="CY66" s="15">
        <f t="shared" si="41"/>
        <v>0.11376881834380814</v>
      </c>
      <c r="CZ66" s="60">
        <v>1568</v>
      </c>
      <c r="DA66" s="34">
        <f t="shared" si="83"/>
        <v>2.1683673469387755E-2</v>
      </c>
      <c r="DB66" s="4">
        <v>31</v>
      </c>
      <c r="DC66" s="4">
        <f t="shared" si="120"/>
        <v>703</v>
      </c>
      <c r="DD66" s="15">
        <f t="shared" si="42"/>
        <v>-0.1384803921568627</v>
      </c>
      <c r="DE66" s="60">
        <v>1258130</v>
      </c>
      <c r="DF66" s="4">
        <f t="shared" si="121"/>
        <v>34669308</v>
      </c>
      <c r="DG66" s="15">
        <f t="shared" si="43"/>
        <v>-8.543480885074084E-2</v>
      </c>
      <c r="DH66" s="4">
        <v>34</v>
      </c>
      <c r="DI66" s="4">
        <f t="shared" si="122"/>
        <v>756</v>
      </c>
      <c r="DJ66" s="15">
        <f t="shared" si="44"/>
        <v>-0.194888178913738</v>
      </c>
      <c r="DK66" s="60">
        <f t="shared" si="45"/>
        <v>37003.823529411762</v>
      </c>
      <c r="DL66" s="15">
        <f t="shared" si="46"/>
        <v>0.12899770569080693</v>
      </c>
      <c r="DM66" s="60">
        <v>1561</v>
      </c>
      <c r="DN66" s="34">
        <f t="shared" si="84"/>
        <v>1.9859064702114029E-2</v>
      </c>
      <c r="DO66" s="4">
        <v>16</v>
      </c>
      <c r="DP66" s="4">
        <f t="shared" si="123"/>
        <v>123</v>
      </c>
      <c r="DQ66" s="15">
        <f t="shared" si="47"/>
        <v>-0.82916666666666661</v>
      </c>
      <c r="DR66" s="60">
        <v>564384</v>
      </c>
      <c r="DS66" s="4">
        <f t="shared" si="124"/>
        <v>4039010</v>
      </c>
      <c r="DT66" s="15">
        <f t="shared" si="48"/>
        <v>-0.8437137967524434</v>
      </c>
      <c r="DU66" s="4">
        <v>23</v>
      </c>
      <c r="DV66" s="4">
        <f t="shared" si="125"/>
        <v>172</v>
      </c>
      <c r="DW66" s="15">
        <f t="shared" si="49"/>
        <v>-0.81663113006396593</v>
      </c>
      <c r="DX66" s="60">
        <f t="shared" si="85"/>
        <v>24538.434782608696</v>
      </c>
      <c r="DY66" s="15">
        <f t="shared" si="50"/>
        <v>-0.10348303020664085</v>
      </c>
      <c r="DZ66" s="60">
        <v>852</v>
      </c>
      <c r="EA66" s="34">
        <f t="shared" si="86"/>
        <v>1.8779342723004695E-2</v>
      </c>
      <c r="EB66" s="4">
        <v>0</v>
      </c>
      <c r="EC66" s="4">
        <f t="shared" si="126"/>
        <v>0</v>
      </c>
      <c r="ED66" s="15">
        <f t="shared" si="51"/>
        <v>-1</v>
      </c>
      <c r="EE66" s="60">
        <v>0</v>
      </c>
      <c r="EF66" s="4">
        <f t="shared" si="135"/>
        <v>0</v>
      </c>
      <c r="EG66" s="15">
        <f t="shared" si="52"/>
        <v>-1</v>
      </c>
      <c r="EH66" s="4">
        <v>0</v>
      </c>
      <c r="EI66" s="4">
        <f t="shared" si="127"/>
        <v>0</v>
      </c>
      <c r="EJ66" s="15">
        <f t="shared" si="53"/>
        <v>-1</v>
      </c>
      <c r="EK66" s="60" t="e">
        <f t="shared" si="138"/>
        <v>#DIV/0!</v>
      </c>
      <c r="EL66" s="15" t="e">
        <f t="shared" si="54"/>
        <v>#DIV/0!</v>
      </c>
      <c r="EM66" s="60">
        <v>0</v>
      </c>
      <c r="EN66" s="34" t="e">
        <f t="shared" si="88"/>
        <v>#DIV/0!</v>
      </c>
      <c r="EO66" s="4">
        <v>2</v>
      </c>
      <c r="EP66" s="4">
        <f t="shared" si="128"/>
        <v>147</v>
      </c>
      <c r="EQ66" s="15" t="e">
        <f t="shared" si="55"/>
        <v>#DIV/0!</v>
      </c>
      <c r="ER66" s="60">
        <v>211980</v>
      </c>
      <c r="ES66" s="4">
        <f t="shared" si="136"/>
        <v>26873741</v>
      </c>
      <c r="ET66" s="15" t="e">
        <f t="shared" si="56"/>
        <v>#DIV/0!</v>
      </c>
      <c r="EU66" s="4">
        <v>2</v>
      </c>
      <c r="EV66" s="4">
        <f t="shared" si="129"/>
        <v>164</v>
      </c>
      <c r="EW66" s="15" t="e">
        <f t="shared" si="57"/>
        <v>#DIV/0!</v>
      </c>
      <c r="EX66" s="60">
        <f t="shared" si="89"/>
        <v>105990</v>
      </c>
      <c r="EY66" s="15" t="e">
        <f t="shared" si="58"/>
        <v>#DIV/0!</v>
      </c>
      <c r="EZ66" s="60">
        <v>614</v>
      </c>
      <c r="FA66" s="34">
        <f t="shared" si="90"/>
        <v>3.2573289902280132E-3</v>
      </c>
      <c r="FB66" s="4">
        <v>5</v>
      </c>
      <c r="FC66" s="4">
        <f t="shared" si="130"/>
        <v>65</v>
      </c>
      <c r="FD66" s="15" t="e">
        <f t="shared" si="59"/>
        <v>#DIV/0!</v>
      </c>
      <c r="FE66" s="60">
        <v>200240</v>
      </c>
      <c r="FF66" s="4">
        <f t="shared" si="137"/>
        <v>3321720</v>
      </c>
      <c r="FG66" s="15" t="e">
        <f t="shared" si="60"/>
        <v>#DIV/0!</v>
      </c>
      <c r="FH66" s="4">
        <v>6</v>
      </c>
      <c r="FI66" s="4">
        <f t="shared" si="131"/>
        <v>88</v>
      </c>
      <c r="FJ66" s="15" t="e">
        <f t="shared" si="61"/>
        <v>#DIV/0!</v>
      </c>
      <c r="FK66" s="60">
        <f t="shared" si="91"/>
        <v>33373.333333333336</v>
      </c>
      <c r="FL66" s="15" t="e">
        <f t="shared" si="62"/>
        <v>#DIV/0!</v>
      </c>
      <c r="FM66" s="60">
        <v>191</v>
      </c>
      <c r="FN66" s="34">
        <f t="shared" si="92"/>
        <v>2.6178010471204188E-2</v>
      </c>
      <c r="FQ66" s="9">
        <v>45832</v>
      </c>
      <c r="FR66" s="4">
        <f t="shared" si="93"/>
        <v>721</v>
      </c>
      <c r="FS66" s="4">
        <f t="shared" si="132"/>
        <v>13890</v>
      </c>
      <c r="FT66" s="15">
        <f t="shared" si="63"/>
        <v>5.5016649775589954E-3</v>
      </c>
      <c r="FU66" s="4">
        <f t="shared" si="94"/>
        <v>34362145</v>
      </c>
      <c r="FV66" s="4">
        <f t="shared" si="133"/>
        <v>694823999</v>
      </c>
      <c r="FW66" s="15">
        <f t="shared" si="64"/>
        <v>0.13433526309345445</v>
      </c>
      <c r="FX66" s="4">
        <f t="shared" si="95"/>
        <v>777</v>
      </c>
      <c r="FY66" s="4">
        <f t="shared" si="134"/>
        <v>14711</v>
      </c>
      <c r="FZ66" s="15">
        <f t="shared" si="65"/>
        <v>-3.3950617283950657E-2</v>
      </c>
      <c r="GA66" s="4">
        <f t="shared" si="96"/>
        <v>44224.124839124837</v>
      </c>
      <c r="GB66" s="15">
        <f t="shared" si="66"/>
        <v>7.0300713401366233E-2</v>
      </c>
    </row>
    <row r="67" spans="1:184" x14ac:dyDescent="0.3">
      <c r="A67" s="9">
        <v>45833</v>
      </c>
      <c r="B67" s="73">
        <v>262</v>
      </c>
      <c r="C67" s="4">
        <f t="shared" si="97"/>
        <v>5327</v>
      </c>
      <c r="D67" s="15">
        <f t="shared" si="10"/>
        <v>1.9131432944327509E-2</v>
      </c>
      <c r="E67" s="4">
        <v>13468005</v>
      </c>
      <c r="F67" s="4">
        <f t="shared" si="98"/>
        <v>250962889</v>
      </c>
      <c r="G67" s="42">
        <f t="shared" si="11"/>
        <v>0.1114623836848696</v>
      </c>
      <c r="H67" s="4">
        <v>273</v>
      </c>
      <c r="I67" s="4">
        <f t="shared" si="99"/>
        <v>5552</v>
      </c>
      <c r="J67" s="42">
        <f t="shared" si="12"/>
        <v>2.3469940422458091E-3</v>
      </c>
      <c r="K67" s="4">
        <f t="shared" si="67"/>
        <v>49333.351648351651</v>
      </c>
      <c r="L67" s="15">
        <f t="shared" si="13"/>
        <v>0.27310690772096757</v>
      </c>
      <c r="M67" s="4">
        <v>11468</v>
      </c>
      <c r="N67" s="33">
        <f t="shared" si="68"/>
        <v>2.2846180676665506E-2</v>
      </c>
      <c r="O67" s="4">
        <v>65</v>
      </c>
      <c r="P67" s="4">
        <f t="shared" si="69"/>
        <v>1411</v>
      </c>
      <c r="Q67" s="15">
        <f t="shared" si="14"/>
        <v>-5.1109616677874947E-2</v>
      </c>
      <c r="R67" s="60">
        <v>3643310</v>
      </c>
      <c r="S67" s="4">
        <f t="shared" si="100"/>
        <v>71459172</v>
      </c>
      <c r="T67" s="15">
        <f t="shared" si="15"/>
        <v>3.6788484776573815E-2</v>
      </c>
      <c r="U67" s="4">
        <v>69</v>
      </c>
      <c r="V67" s="4">
        <f t="shared" si="101"/>
        <v>1524</v>
      </c>
      <c r="W67" s="15">
        <f t="shared" si="16"/>
        <v>-6.674831598285369E-2</v>
      </c>
      <c r="X67" s="60">
        <f t="shared" si="70"/>
        <v>52801.594202898552</v>
      </c>
      <c r="Y67" s="15">
        <f t="shared" si="17"/>
        <v>0.43278950735573463</v>
      </c>
      <c r="Z67" s="4">
        <v>2144</v>
      </c>
      <c r="AA67" s="34">
        <f t="shared" si="71"/>
        <v>3.0317164179104478E-2</v>
      </c>
      <c r="AB67" s="4">
        <v>71</v>
      </c>
      <c r="AC67" s="4">
        <f t="shared" si="102"/>
        <v>1432</v>
      </c>
      <c r="AD67" s="15">
        <f t="shared" si="18"/>
        <v>-0.16598718695398951</v>
      </c>
      <c r="AE67" s="60">
        <v>2619137</v>
      </c>
      <c r="AF67" s="60">
        <f t="shared" si="103"/>
        <v>53827158</v>
      </c>
      <c r="AG67" s="15">
        <f t="shared" si="19"/>
        <v>-1.2901741824362101E-2</v>
      </c>
      <c r="AH67" s="4">
        <v>80</v>
      </c>
      <c r="AI67" s="4">
        <f t="shared" si="104"/>
        <v>1550</v>
      </c>
      <c r="AJ67" s="15">
        <f t="shared" si="20"/>
        <v>-0.21598381385938292</v>
      </c>
      <c r="AK67" s="60">
        <f t="shared" si="72"/>
        <v>32739.212500000001</v>
      </c>
      <c r="AL67" s="15">
        <f t="shared" si="21"/>
        <v>-0.12454508139733889</v>
      </c>
      <c r="AM67" s="60">
        <v>2060</v>
      </c>
      <c r="AN67" s="34">
        <f t="shared" si="73"/>
        <v>3.4466019417475728E-2</v>
      </c>
      <c r="AO67" s="4">
        <v>64</v>
      </c>
      <c r="AP67" s="4">
        <f>+AP66+AO67</f>
        <v>1562</v>
      </c>
      <c r="AQ67" s="15">
        <f t="shared" si="22"/>
        <v>0.2751020408163265</v>
      </c>
      <c r="AR67" s="60">
        <v>5145078</v>
      </c>
      <c r="AS67" s="4">
        <f t="shared" si="106"/>
        <v>83248334</v>
      </c>
      <c r="AT67" s="15">
        <f t="shared" si="23"/>
        <v>0.30261196999335338</v>
      </c>
      <c r="AU67" s="4">
        <v>70</v>
      </c>
      <c r="AV67" s="4">
        <f t="shared" si="107"/>
        <v>1648</v>
      </c>
      <c r="AW67" s="15">
        <f t="shared" si="24"/>
        <v>0.21444362564480479</v>
      </c>
      <c r="AX67" s="60">
        <f t="shared" si="74"/>
        <v>73501.114285714284</v>
      </c>
      <c r="AY67" s="15">
        <f t="shared" si="25"/>
        <v>0.37059941918011741</v>
      </c>
      <c r="AZ67" s="60">
        <v>2394</v>
      </c>
      <c r="BA67" s="34">
        <f t="shared" si="75"/>
        <v>2.6733500417710943E-2</v>
      </c>
      <c r="BB67" s="4">
        <v>12</v>
      </c>
      <c r="BC67" s="4">
        <f t="shared" si="108"/>
        <v>297</v>
      </c>
      <c r="BD67" s="15">
        <f t="shared" si="26"/>
        <v>3.569230769230769</v>
      </c>
      <c r="BE67" s="60">
        <v>913880</v>
      </c>
      <c r="BF67" s="4">
        <f t="shared" si="109"/>
        <v>21959579</v>
      </c>
      <c r="BG67" s="15">
        <f t="shared" si="27"/>
        <v>3.8237632005271971</v>
      </c>
      <c r="BH67" s="4">
        <v>12</v>
      </c>
      <c r="BI67" s="4">
        <f t="shared" si="110"/>
        <v>297</v>
      </c>
      <c r="BJ67" s="15">
        <f t="shared" si="28"/>
        <v>3.569230769230769</v>
      </c>
      <c r="BK67" s="60">
        <f t="shared" si="76"/>
        <v>76156.666666666672</v>
      </c>
      <c r="BL67" s="15">
        <f t="shared" si="29"/>
        <v>0.43800352467270898</v>
      </c>
      <c r="BM67" s="60">
        <v>476</v>
      </c>
      <c r="BN67" s="33">
        <f t="shared" si="77"/>
        <v>2.5210084033613446E-2</v>
      </c>
      <c r="BO67" s="4">
        <v>60</v>
      </c>
      <c r="BP67" s="4">
        <f t="shared" si="111"/>
        <v>1560</v>
      </c>
      <c r="BQ67" s="15">
        <f t="shared" si="30"/>
        <v>0.24501197126895446</v>
      </c>
      <c r="BR67" s="60">
        <v>2913117</v>
      </c>
      <c r="BS67" s="4">
        <f t="shared" si="112"/>
        <v>62802578</v>
      </c>
      <c r="BT67" s="15">
        <f t="shared" si="31"/>
        <v>0.19734232182752387</v>
      </c>
      <c r="BU67" s="4">
        <v>60</v>
      </c>
      <c r="BV67" s="4">
        <f t="shared" si="113"/>
        <v>1660</v>
      </c>
      <c r="BW67" s="15">
        <f t="shared" si="32"/>
        <v>0.200289226319595</v>
      </c>
      <c r="BX67" s="60">
        <f t="shared" si="78"/>
        <v>48551.95</v>
      </c>
      <c r="BY67" s="15">
        <f t="shared" si="33"/>
        <v>0.38552864479878757</v>
      </c>
      <c r="BZ67" s="60">
        <v>2307</v>
      </c>
      <c r="CA67" s="34">
        <f t="shared" si="79"/>
        <v>2.600780234070221E-2</v>
      </c>
      <c r="CB67" s="4">
        <v>43</v>
      </c>
      <c r="CC67" s="4">
        <f t="shared" si="114"/>
        <v>943</v>
      </c>
      <c r="CD67" s="15">
        <f t="shared" si="34"/>
        <v>0.10421545667447307</v>
      </c>
      <c r="CE67" s="60">
        <v>3183389</v>
      </c>
      <c r="CF67" s="4">
        <f t="shared" si="115"/>
        <v>69141699</v>
      </c>
      <c r="CG67" s="15">
        <f t="shared" si="35"/>
        <v>6.9713581866321928E-2</v>
      </c>
      <c r="CH67" s="4">
        <v>44</v>
      </c>
      <c r="CI67" s="4">
        <f t="shared" si="116"/>
        <v>959</v>
      </c>
      <c r="CJ67" s="15">
        <f t="shared" si="36"/>
        <v>6.3192904656319326E-2</v>
      </c>
      <c r="CK67" s="60">
        <f t="shared" si="80"/>
        <v>72349.75</v>
      </c>
      <c r="CL67" s="15">
        <f t="shared" si="37"/>
        <v>-0.32544060372109129</v>
      </c>
      <c r="CM67" s="60">
        <v>1419</v>
      </c>
      <c r="CN67" s="34">
        <f t="shared" si="81"/>
        <v>3.0303030303030304E-2</v>
      </c>
      <c r="CO67" s="4">
        <v>44</v>
      </c>
      <c r="CP67" s="4">
        <f t="shared" si="117"/>
        <v>941</v>
      </c>
      <c r="CQ67" s="15">
        <f t="shared" si="38"/>
        <v>-4.1751527494908403E-2</v>
      </c>
      <c r="CR67" s="60">
        <v>1765319</v>
      </c>
      <c r="CS67" s="4">
        <f t="shared" si="118"/>
        <v>45791876</v>
      </c>
      <c r="CT67" s="15">
        <f t="shared" si="39"/>
        <v>0.16038196111012093</v>
      </c>
      <c r="CU67" s="4">
        <v>51</v>
      </c>
      <c r="CV67" s="4">
        <f t="shared" si="119"/>
        <v>1000</v>
      </c>
      <c r="CW67" s="15">
        <f t="shared" si="40"/>
        <v>-6.8901303538175029E-2</v>
      </c>
      <c r="CX67" s="60">
        <f t="shared" si="82"/>
        <v>34614.098039215685</v>
      </c>
      <c r="CY67" s="15">
        <f t="shared" si="41"/>
        <v>-0.19328536079447511</v>
      </c>
      <c r="CZ67" s="60">
        <v>1562</v>
      </c>
      <c r="DA67" s="34">
        <f t="shared" si="83"/>
        <v>2.8169014084507043E-2</v>
      </c>
      <c r="DB67" s="4">
        <v>50</v>
      </c>
      <c r="DC67" s="4">
        <f t="shared" si="120"/>
        <v>753</v>
      </c>
      <c r="DD67" s="15">
        <f t="shared" si="42"/>
        <v>-0.10992907801418439</v>
      </c>
      <c r="DE67" s="60">
        <v>2276090</v>
      </c>
      <c r="DF67" s="4">
        <f t="shared" si="121"/>
        <v>36945398</v>
      </c>
      <c r="DG67" s="15">
        <f t="shared" si="43"/>
        <v>-5.4028244627683408E-2</v>
      </c>
      <c r="DH67" s="4">
        <v>55</v>
      </c>
      <c r="DI67" s="4">
        <f t="shared" si="122"/>
        <v>811</v>
      </c>
      <c r="DJ67" s="15">
        <f t="shared" si="44"/>
        <v>-0.16990788126919143</v>
      </c>
      <c r="DK67" s="60">
        <f t="shared" si="45"/>
        <v>41383.454545454544</v>
      </c>
      <c r="DL67" s="15">
        <f t="shared" si="46"/>
        <v>0.37039665431602886</v>
      </c>
      <c r="DM67" s="60">
        <v>1624</v>
      </c>
      <c r="DN67" s="34">
        <f t="shared" si="84"/>
        <v>3.0788177339901478E-2</v>
      </c>
      <c r="DO67" s="4">
        <v>12</v>
      </c>
      <c r="DP67" s="4">
        <f t="shared" si="123"/>
        <v>135</v>
      </c>
      <c r="DQ67" s="15">
        <f t="shared" si="47"/>
        <v>-0.82236842105263164</v>
      </c>
      <c r="DR67" s="60">
        <v>682856</v>
      </c>
      <c r="DS67" s="4">
        <f t="shared" si="124"/>
        <v>4721866</v>
      </c>
      <c r="DT67" s="15">
        <f t="shared" si="48"/>
        <v>-0.82882862895961029</v>
      </c>
      <c r="DU67" s="4">
        <v>16</v>
      </c>
      <c r="DV67" s="4">
        <f t="shared" si="125"/>
        <v>188</v>
      </c>
      <c r="DW67" s="15">
        <f t="shared" si="49"/>
        <v>-0.80835881753312944</v>
      </c>
      <c r="DX67" s="60">
        <f t="shared" si="85"/>
        <v>42678.5</v>
      </c>
      <c r="DY67" s="15">
        <f t="shared" si="50"/>
        <v>5.3529992594421039E-2</v>
      </c>
      <c r="DZ67" s="60">
        <v>904</v>
      </c>
      <c r="EA67" s="34">
        <f t="shared" si="86"/>
        <v>1.3274336283185841E-2</v>
      </c>
      <c r="EB67" s="4">
        <v>0</v>
      </c>
      <c r="EC67" s="4">
        <f t="shared" si="126"/>
        <v>0</v>
      </c>
      <c r="ED67" s="15">
        <f t="shared" si="51"/>
        <v>-1</v>
      </c>
      <c r="EE67" s="60">
        <v>0</v>
      </c>
      <c r="EF67" s="4">
        <f t="shared" si="135"/>
        <v>0</v>
      </c>
      <c r="EG67" s="15">
        <f t="shared" si="52"/>
        <v>-1</v>
      </c>
      <c r="EH67" s="4">
        <v>0</v>
      </c>
      <c r="EI67" s="4">
        <f t="shared" si="127"/>
        <v>0</v>
      </c>
      <c r="EJ67" s="15">
        <f t="shared" si="53"/>
        <v>-1</v>
      </c>
      <c r="EK67" s="60" t="e">
        <f t="shared" si="138"/>
        <v>#DIV/0!</v>
      </c>
      <c r="EL67" s="15" t="e">
        <f t="shared" si="54"/>
        <v>#DIV/0!</v>
      </c>
      <c r="EM67" s="60">
        <v>0</v>
      </c>
      <c r="EN67" s="34" t="e">
        <f t="shared" si="88"/>
        <v>#DIV/0!</v>
      </c>
      <c r="EO67" s="4">
        <v>4</v>
      </c>
      <c r="EP67" s="4">
        <f t="shared" si="128"/>
        <v>151</v>
      </c>
      <c r="EQ67" s="15" t="e">
        <f t="shared" si="55"/>
        <v>#DIV/0!</v>
      </c>
      <c r="ER67" s="60">
        <v>950960</v>
      </c>
      <c r="ES67" s="4">
        <f t="shared" si="136"/>
        <v>27824701</v>
      </c>
      <c r="ET67" s="15" t="e">
        <f t="shared" si="56"/>
        <v>#DIV/0!</v>
      </c>
      <c r="EU67" s="4">
        <v>4</v>
      </c>
      <c r="EV67" s="4">
        <f t="shared" si="129"/>
        <v>168</v>
      </c>
      <c r="EW67" s="15" t="e">
        <f t="shared" si="57"/>
        <v>#DIV/0!</v>
      </c>
      <c r="EX67" s="60">
        <f t="shared" si="89"/>
        <v>237740</v>
      </c>
      <c r="EY67" s="15" t="e">
        <f t="shared" si="58"/>
        <v>#DIV/0!</v>
      </c>
      <c r="EZ67" s="60">
        <v>637</v>
      </c>
      <c r="FA67" s="34">
        <f t="shared" si="90"/>
        <v>6.2794348508634227E-3</v>
      </c>
      <c r="FB67" s="4">
        <v>4</v>
      </c>
      <c r="FC67" s="4">
        <f t="shared" si="130"/>
        <v>69</v>
      </c>
      <c r="FD67" s="15" t="e">
        <f t="shared" si="59"/>
        <v>#DIV/0!</v>
      </c>
      <c r="FE67" s="60">
        <v>126860</v>
      </c>
      <c r="FF67" s="4">
        <f t="shared" si="137"/>
        <v>3448580</v>
      </c>
      <c r="FG67" s="15" t="e">
        <f t="shared" si="60"/>
        <v>#DIV/0!</v>
      </c>
      <c r="FH67" s="4">
        <v>4</v>
      </c>
      <c r="FI67" s="4">
        <f t="shared" si="131"/>
        <v>92</v>
      </c>
      <c r="FJ67" s="15" t="e">
        <f t="shared" si="61"/>
        <v>#DIV/0!</v>
      </c>
      <c r="FK67" s="60">
        <f t="shared" si="91"/>
        <v>31715</v>
      </c>
      <c r="FL67" s="15" t="e">
        <f t="shared" si="62"/>
        <v>#DIV/0!</v>
      </c>
      <c r="FM67" s="60">
        <v>206</v>
      </c>
      <c r="FN67" s="34">
        <f t="shared" si="92"/>
        <v>1.9417475728155338E-2</v>
      </c>
      <c r="FQ67" s="9">
        <v>45833</v>
      </c>
      <c r="FR67" s="4">
        <f t="shared" si="93"/>
        <v>691</v>
      </c>
      <c r="FS67" s="4">
        <f t="shared" si="132"/>
        <v>14581</v>
      </c>
      <c r="FT67" s="15">
        <f t="shared" si="63"/>
        <v>1.0324279379157364E-2</v>
      </c>
      <c r="FU67" s="4">
        <f t="shared" si="94"/>
        <v>37688001</v>
      </c>
      <c r="FV67" s="4">
        <f t="shared" si="133"/>
        <v>732512000</v>
      </c>
      <c r="FW67" s="15">
        <f t="shared" si="64"/>
        <v>0.14109645908583412</v>
      </c>
      <c r="FX67" s="4">
        <f t="shared" si="95"/>
        <v>738</v>
      </c>
      <c r="FY67" s="4">
        <f t="shared" si="134"/>
        <v>15449</v>
      </c>
      <c r="FZ67" s="15">
        <f t="shared" si="65"/>
        <v>-2.8670229487582466E-2</v>
      </c>
      <c r="GA67" s="4">
        <f t="shared" si="96"/>
        <v>51067.752032520322</v>
      </c>
      <c r="GB67" s="15">
        <f t="shared" si="66"/>
        <v>0.17600845587817893</v>
      </c>
    </row>
    <row r="68" spans="1:184" x14ac:dyDescent="0.3">
      <c r="A68" s="9">
        <v>45834</v>
      </c>
      <c r="B68" s="73">
        <v>202</v>
      </c>
      <c r="C68" s="4">
        <f t="shared" si="97"/>
        <v>5529</v>
      </c>
      <c r="D68" s="15">
        <f t="shared" si="10"/>
        <v>4.7246956205706514E-3</v>
      </c>
      <c r="E68" s="4">
        <v>10217194</v>
      </c>
      <c r="F68" s="4">
        <f t="shared" si="98"/>
        <v>261180083</v>
      </c>
      <c r="G68" s="42">
        <f t="shared" si="11"/>
        <v>9.7561896327491349E-2</v>
      </c>
      <c r="H68" s="4">
        <v>206</v>
      </c>
      <c r="I68" s="4">
        <f t="shared" si="99"/>
        <v>5758</v>
      </c>
      <c r="J68" s="42">
        <f t="shared" si="12"/>
        <v>-1.2180476925716222E-2</v>
      </c>
      <c r="K68" s="4">
        <f t="shared" si="67"/>
        <v>49598.029126213594</v>
      </c>
      <c r="L68" s="15">
        <f t="shared" si="13"/>
        <v>0.18200594367842826</v>
      </c>
      <c r="M68" s="4">
        <v>11207</v>
      </c>
      <c r="N68" s="33">
        <f t="shared" si="68"/>
        <v>1.8024449005086107E-2</v>
      </c>
      <c r="O68" s="60">
        <v>57</v>
      </c>
      <c r="P68" s="4">
        <f t="shared" si="69"/>
        <v>1468</v>
      </c>
      <c r="Q68" s="15">
        <f t="shared" si="14"/>
        <v>-6.2579821200510866E-2</v>
      </c>
      <c r="R68" s="60">
        <v>2486840</v>
      </c>
      <c r="S68" s="4">
        <f t="shared" si="100"/>
        <v>73946012</v>
      </c>
      <c r="T68" s="15">
        <f t="shared" si="15"/>
        <v>1.1629344081069082E-2</v>
      </c>
      <c r="U68" s="4">
        <v>57</v>
      </c>
      <c r="V68" s="4">
        <f t="shared" si="101"/>
        <v>1581</v>
      </c>
      <c r="W68" s="15">
        <f t="shared" si="16"/>
        <v>-7.9743888242142069E-2</v>
      </c>
      <c r="X68" s="60">
        <f t="shared" si="70"/>
        <v>43628.771929824565</v>
      </c>
      <c r="Y68" s="15">
        <f t="shared" si="17"/>
        <v>-0.11119093436567373</v>
      </c>
      <c r="Z68" s="4">
        <v>2252</v>
      </c>
      <c r="AA68" s="34">
        <f t="shared" si="71"/>
        <v>2.5310834813499113E-2</v>
      </c>
      <c r="AB68" s="69">
        <v>50</v>
      </c>
      <c r="AC68" s="4">
        <f t="shared" si="102"/>
        <v>1482</v>
      </c>
      <c r="AD68" s="15">
        <f t="shared" si="18"/>
        <v>-0.17206703910614529</v>
      </c>
      <c r="AE68" s="60">
        <v>1694280</v>
      </c>
      <c r="AF68" s="60">
        <f t="shared" si="103"/>
        <v>55521438</v>
      </c>
      <c r="AG68" s="15">
        <f t="shared" si="19"/>
        <v>-2.3472324283215218E-2</v>
      </c>
      <c r="AH68" s="4">
        <v>51</v>
      </c>
      <c r="AI68" s="4">
        <f t="shared" si="104"/>
        <v>1601</v>
      </c>
      <c r="AJ68" s="15">
        <f t="shared" si="20"/>
        <v>-0.2224380767362798</v>
      </c>
      <c r="AK68" s="60">
        <f t="shared" si="72"/>
        <v>33221.176470588238</v>
      </c>
      <c r="AL68" s="15">
        <f t="shared" si="21"/>
        <v>0.1715300088841889</v>
      </c>
      <c r="AM68" s="60">
        <v>2148</v>
      </c>
      <c r="AN68" s="34">
        <f t="shared" si="73"/>
        <v>2.3277467411545624E-2</v>
      </c>
      <c r="AO68" s="4">
        <v>57</v>
      </c>
      <c r="AP68" s="4">
        <f t="shared" si="105"/>
        <v>1619</v>
      </c>
      <c r="AQ68" s="15">
        <f t="shared" si="22"/>
        <v>0.25894245723172626</v>
      </c>
      <c r="AR68" s="60">
        <v>3279470</v>
      </c>
      <c r="AS68" s="4">
        <f t="shared" si="106"/>
        <v>86527804</v>
      </c>
      <c r="AT68" s="15">
        <f t="shared" si="23"/>
        <v>0.29170387394704345</v>
      </c>
      <c r="AU68" s="4">
        <v>64</v>
      </c>
      <c r="AV68" s="4">
        <f t="shared" si="107"/>
        <v>1712</v>
      </c>
      <c r="AW68" s="15">
        <f t="shared" si="24"/>
        <v>0.19887955182072825</v>
      </c>
      <c r="AX68" s="60">
        <f t="shared" si="74"/>
        <v>51241.71875</v>
      </c>
      <c r="AY68" s="15">
        <f t="shared" si="25"/>
        <v>0.18177242092417112</v>
      </c>
      <c r="AZ68" s="60">
        <v>2561</v>
      </c>
      <c r="BA68" s="34">
        <f t="shared" si="75"/>
        <v>2.2256930886372511E-2</v>
      </c>
      <c r="BB68" s="4">
        <v>22</v>
      </c>
      <c r="BC68" s="4">
        <f t="shared" si="108"/>
        <v>319</v>
      </c>
      <c r="BD68" s="15">
        <f t="shared" si="26"/>
        <v>3.6911764705882355</v>
      </c>
      <c r="BE68" s="60">
        <v>1881780</v>
      </c>
      <c r="BF68" s="4">
        <f t="shared" si="109"/>
        <v>23841359</v>
      </c>
      <c r="BG68" s="15">
        <f t="shared" si="27"/>
        <v>3.8861802147624323</v>
      </c>
      <c r="BH68" s="4">
        <v>22</v>
      </c>
      <c r="BI68" s="4">
        <f t="shared" si="110"/>
        <v>319</v>
      </c>
      <c r="BJ68" s="15">
        <f t="shared" si="28"/>
        <v>3.6911764705882355</v>
      </c>
      <c r="BK68" s="60">
        <f t="shared" si="76"/>
        <v>85535.454545454544</v>
      </c>
      <c r="BL68" s="15">
        <f t="shared" si="29"/>
        <v>-0.21519905912969495</v>
      </c>
      <c r="BM68" s="60">
        <v>520</v>
      </c>
      <c r="BN68" s="33">
        <f t="shared" si="77"/>
        <v>4.230769230769231E-2</v>
      </c>
      <c r="BO68" s="4">
        <v>57</v>
      </c>
      <c r="BP68" s="4">
        <f t="shared" si="111"/>
        <v>1617</v>
      </c>
      <c r="BQ68" s="15">
        <f t="shared" si="30"/>
        <v>0.24480369515011557</v>
      </c>
      <c r="BR68" s="60">
        <v>2222220</v>
      </c>
      <c r="BS68" s="4">
        <f t="shared" si="112"/>
        <v>65024798</v>
      </c>
      <c r="BT68" s="15">
        <f t="shared" si="31"/>
        <v>0.19383944253611096</v>
      </c>
      <c r="BU68" s="4">
        <v>60</v>
      </c>
      <c r="BV68" s="4">
        <f t="shared" si="113"/>
        <v>1720</v>
      </c>
      <c r="BW68" s="15">
        <f t="shared" si="32"/>
        <v>0.20027913468248437</v>
      </c>
      <c r="BX68" s="60">
        <f t="shared" si="78"/>
        <v>37037</v>
      </c>
      <c r="BY68" s="15">
        <f t="shared" si="33"/>
        <v>-8.1107285940695939E-2</v>
      </c>
      <c r="BZ68" s="60">
        <v>2453</v>
      </c>
      <c r="CA68" s="34">
        <f t="shared" si="79"/>
        <v>2.323685283326539E-2</v>
      </c>
      <c r="CB68" s="4">
        <v>36</v>
      </c>
      <c r="CC68" s="4">
        <f t="shared" si="114"/>
        <v>979</v>
      </c>
      <c r="CD68" s="15">
        <f t="shared" si="34"/>
        <v>0.10872027180067945</v>
      </c>
      <c r="CE68" s="60">
        <v>4116761</v>
      </c>
      <c r="CF68" s="4">
        <f t="shared" si="115"/>
        <v>73258460</v>
      </c>
      <c r="CG68" s="15">
        <f t="shared" si="35"/>
        <v>9.6371969624260867E-2</v>
      </c>
      <c r="CH68" s="4">
        <v>36</v>
      </c>
      <c r="CI68" s="4">
        <f t="shared" si="116"/>
        <v>995</v>
      </c>
      <c r="CJ68" s="15">
        <f t="shared" si="36"/>
        <v>6.7596566523605128E-2</v>
      </c>
      <c r="CK68" s="60">
        <f t="shared" si="80"/>
        <v>114354.47222222222</v>
      </c>
      <c r="CL68" s="15">
        <f t="shared" si="37"/>
        <v>0.57132768523315103</v>
      </c>
      <c r="CM68" s="60">
        <v>1501</v>
      </c>
      <c r="CN68" s="34">
        <f t="shared" si="81"/>
        <v>2.3984010659560292E-2</v>
      </c>
      <c r="CO68" s="4">
        <v>37</v>
      </c>
      <c r="CP68" s="4">
        <f t="shared" si="117"/>
        <v>978</v>
      </c>
      <c r="CQ68" s="15">
        <f t="shared" si="38"/>
        <v>-4.211557296767876E-2</v>
      </c>
      <c r="CR68" s="60">
        <v>1532362</v>
      </c>
      <c r="CS68" s="4">
        <f t="shared" si="118"/>
        <v>47324238</v>
      </c>
      <c r="CT68" s="15">
        <f t="shared" si="39"/>
        <v>0.153144291948623</v>
      </c>
      <c r="CU68" s="4">
        <v>41</v>
      </c>
      <c r="CV68" s="4">
        <f t="shared" si="119"/>
        <v>1041</v>
      </c>
      <c r="CW68" s="15">
        <f t="shared" si="40"/>
        <v>-7.1364852809991053E-2</v>
      </c>
      <c r="CX68" s="60">
        <f t="shared" si="82"/>
        <v>37374.682926829271</v>
      </c>
      <c r="CY68" s="15">
        <f t="shared" si="41"/>
        <v>0.1142171268262917</v>
      </c>
      <c r="CZ68" s="60">
        <v>1542</v>
      </c>
      <c r="DA68" s="34">
        <f t="shared" si="83"/>
        <v>2.3994811932555125E-2</v>
      </c>
      <c r="DB68" s="4">
        <v>42</v>
      </c>
      <c r="DC68" s="4">
        <f t="shared" si="120"/>
        <v>795</v>
      </c>
      <c r="DD68" s="15">
        <f t="shared" si="42"/>
        <v>-9.8639455782312924E-2</v>
      </c>
      <c r="DE68" s="60">
        <v>2209270</v>
      </c>
      <c r="DF68" s="4">
        <f t="shared" si="121"/>
        <v>39154668</v>
      </c>
      <c r="DG68" s="15">
        <f t="shared" si="43"/>
        <v>-3.6018404904803569E-2</v>
      </c>
      <c r="DH68" s="4">
        <v>45</v>
      </c>
      <c r="DI68" s="4">
        <f t="shared" si="122"/>
        <v>856</v>
      </c>
      <c r="DJ68" s="15">
        <f t="shared" si="44"/>
        <v>-0.15913555992141459</v>
      </c>
      <c r="DK68" s="60">
        <f t="shared" si="45"/>
        <v>49094.888888888891</v>
      </c>
      <c r="DL68" s="15">
        <f t="shared" si="46"/>
        <v>0.28853604252876908</v>
      </c>
      <c r="DM68" s="60">
        <v>1685</v>
      </c>
      <c r="DN68" s="34">
        <f t="shared" si="84"/>
        <v>2.4925816023738872E-2</v>
      </c>
      <c r="DO68" s="4">
        <v>12</v>
      </c>
      <c r="DP68" s="4">
        <f t="shared" si="123"/>
        <v>147</v>
      </c>
      <c r="DQ68" s="15">
        <f t="shared" si="47"/>
        <v>-0.81806930693069302</v>
      </c>
      <c r="DR68" s="60">
        <v>190523</v>
      </c>
      <c r="DS68" s="4">
        <f t="shared" si="124"/>
        <v>4912389</v>
      </c>
      <c r="DT68" s="15">
        <f t="shared" si="48"/>
        <v>-0.83298129130597742</v>
      </c>
      <c r="DU68" s="4">
        <v>12</v>
      </c>
      <c r="DV68" s="4">
        <f t="shared" si="125"/>
        <v>200</v>
      </c>
      <c r="DW68" s="15">
        <f t="shared" si="49"/>
        <v>-0.80657640232108319</v>
      </c>
      <c r="DX68" s="60">
        <f t="shared" si="85"/>
        <v>15876.916666666666</v>
      </c>
      <c r="DY68" s="15">
        <f t="shared" si="50"/>
        <v>-0.53932132816380729</v>
      </c>
      <c r="DZ68" s="60">
        <v>808</v>
      </c>
      <c r="EA68" s="34">
        <f t="shared" si="86"/>
        <v>1.4851485148514851E-2</v>
      </c>
      <c r="EB68" s="4">
        <v>0</v>
      </c>
      <c r="EC68" s="4">
        <f t="shared" si="126"/>
        <v>0</v>
      </c>
      <c r="ED68" s="15">
        <f t="shared" si="51"/>
        <v>-1</v>
      </c>
      <c r="EE68" s="60">
        <v>0</v>
      </c>
      <c r="EF68" s="4">
        <f t="shared" si="135"/>
        <v>0</v>
      </c>
      <c r="EG68" s="15">
        <f t="shared" si="52"/>
        <v>-1</v>
      </c>
      <c r="EH68" s="4">
        <v>0</v>
      </c>
      <c r="EI68" s="4">
        <f t="shared" si="127"/>
        <v>0</v>
      </c>
      <c r="EJ68" s="15">
        <f t="shared" si="53"/>
        <v>-1</v>
      </c>
      <c r="EK68" s="60" t="e">
        <f t="shared" si="138"/>
        <v>#DIV/0!</v>
      </c>
      <c r="EL68" s="15" t="e">
        <f t="shared" si="54"/>
        <v>#DIV/0!</v>
      </c>
      <c r="EM68" s="60">
        <v>0</v>
      </c>
      <c r="EN68" s="34" t="e">
        <f t="shared" si="88"/>
        <v>#DIV/0!</v>
      </c>
      <c r="EO68" s="4">
        <v>2</v>
      </c>
      <c r="EP68" s="4">
        <f t="shared" si="128"/>
        <v>153</v>
      </c>
      <c r="EQ68" s="15" t="e">
        <f t="shared" si="55"/>
        <v>#DIV/0!</v>
      </c>
      <c r="ER68" s="60">
        <v>185980</v>
      </c>
      <c r="ES68" s="4">
        <f t="shared" si="136"/>
        <v>28010681</v>
      </c>
      <c r="ET68" s="15" t="e">
        <f t="shared" si="56"/>
        <v>#DIV/0!</v>
      </c>
      <c r="EU68" s="4">
        <v>2</v>
      </c>
      <c r="EV68" s="4">
        <f t="shared" si="129"/>
        <v>170</v>
      </c>
      <c r="EW68" s="15" t="e">
        <f t="shared" si="57"/>
        <v>#DIV/0!</v>
      </c>
      <c r="EX68" s="60">
        <f t="shared" si="89"/>
        <v>92990</v>
      </c>
      <c r="EY68" s="15" t="e">
        <f t="shared" si="58"/>
        <v>#DIV/0!</v>
      </c>
      <c r="EZ68" s="60">
        <v>653</v>
      </c>
      <c r="FA68" s="34">
        <f t="shared" si="90"/>
        <v>3.0627871362940277E-3</v>
      </c>
      <c r="FB68" s="4">
        <v>4</v>
      </c>
      <c r="FC68" s="4">
        <f t="shared" si="130"/>
        <v>73</v>
      </c>
      <c r="FD68" s="15" t="e">
        <f t="shared" si="59"/>
        <v>#DIV/0!</v>
      </c>
      <c r="FE68" s="60">
        <v>180150</v>
      </c>
      <c r="FF68" s="4">
        <f t="shared" si="137"/>
        <v>3628730</v>
      </c>
      <c r="FG68" s="15" t="e">
        <f t="shared" si="60"/>
        <v>#DIV/0!</v>
      </c>
      <c r="FH68" s="4">
        <v>5</v>
      </c>
      <c r="FI68" s="4">
        <f t="shared" si="131"/>
        <v>97</v>
      </c>
      <c r="FJ68" s="15" t="e">
        <f t="shared" si="61"/>
        <v>#DIV/0!</v>
      </c>
      <c r="FK68" s="60">
        <f t="shared" si="91"/>
        <v>36030</v>
      </c>
      <c r="FL68" s="15" t="e">
        <f t="shared" si="62"/>
        <v>#DIV/0!</v>
      </c>
      <c r="FM68" s="60">
        <v>174</v>
      </c>
      <c r="FN68" s="34">
        <f t="shared" si="92"/>
        <v>2.2988505747126436E-2</v>
      </c>
      <c r="FQ68" s="9">
        <v>45834</v>
      </c>
      <c r="FR68" s="4">
        <f t="shared" si="93"/>
        <v>578</v>
      </c>
      <c r="FS68" s="4">
        <f t="shared" si="132"/>
        <v>15159</v>
      </c>
      <c r="FT68" s="15">
        <f t="shared" si="63"/>
        <v>2.3142025919069553E-3</v>
      </c>
      <c r="FU68" s="4">
        <f t="shared" si="94"/>
        <v>30196830</v>
      </c>
      <c r="FV68" s="4">
        <f t="shared" si="133"/>
        <v>762708830</v>
      </c>
      <c r="FW68" s="15">
        <f t="shared" si="64"/>
        <v>0.13291074979115036</v>
      </c>
      <c r="FX68" s="4">
        <f t="shared" si="95"/>
        <v>601</v>
      </c>
      <c r="FY68" s="4">
        <f t="shared" si="134"/>
        <v>16050</v>
      </c>
      <c r="FZ68" s="15">
        <f t="shared" si="65"/>
        <v>-3.6730284479654318E-2</v>
      </c>
      <c r="GA68" s="4">
        <f t="shared" si="96"/>
        <v>50244.309484193014</v>
      </c>
      <c r="GB68" s="15">
        <f t="shared" si="66"/>
        <v>0.2154675285937806</v>
      </c>
    </row>
    <row r="69" spans="1:184" x14ac:dyDescent="0.3">
      <c r="A69" s="9">
        <v>45835</v>
      </c>
      <c r="B69" s="73">
        <v>179</v>
      </c>
      <c r="C69" s="4">
        <f t="shared" si="97"/>
        <v>5708</v>
      </c>
      <c r="D69" s="15">
        <f t="shared" si="10"/>
        <v>-2.7952480782669209E-3</v>
      </c>
      <c r="E69" s="4">
        <v>8325222</v>
      </c>
      <c r="F69" s="4">
        <f t="shared" si="98"/>
        <v>269505305</v>
      </c>
      <c r="G69" s="42">
        <f t="shared" si="11"/>
        <v>8.8522813508786102E-2</v>
      </c>
      <c r="H69" s="4">
        <v>185</v>
      </c>
      <c r="I69" s="4">
        <f t="shared" si="99"/>
        <v>5943</v>
      </c>
      <c r="J69" s="42">
        <f t="shared" si="12"/>
        <v>-1.9145073444462812E-2</v>
      </c>
      <c r="K69" s="4">
        <f t="shared" si="67"/>
        <v>45001.2</v>
      </c>
      <c r="L69" s="15">
        <f t="shared" si="13"/>
        <v>7.5439050571614485E-2</v>
      </c>
      <c r="M69" s="4">
        <v>10332</v>
      </c>
      <c r="N69" s="33">
        <f t="shared" si="68"/>
        <v>1.7324816105303911E-2</v>
      </c>
      <c r="O69" s="4">
        <v>40</v>
      </c>
      <c r="P69" s="4">
        <f t="shared" si="69"/>
        <v>1508</v>
      </c>
      <c r="Q69" s="15">
        <f t="shared" si="14"/>
        <v>-7.2570725707257089E-2</v>
      </c>
      <c r="R69" s="60">
        <v>1558212</v>
      </c>
      <c r="S69" s="4">
        <f t="shared" si="100"/>
        <v>75504224</v>
      </c>
      <c r="T69" s="15">
        <f t="shared" si="15"/>
        <v>-7.3023487174630475E-3</v>
      </c>
      <c r="U69" s="4">
        <v>45</v>
      </c>
      <c r="V69" s="4">
        <f t="shared" si="101"/>
        <v>1626</v>
      </c>
      <c r="W69" s="15">
        <f t="shared" si="16"/>
        <v>-9.2633928571428603E-2</v>
      </c>
      <c r="X69" s="60">
        <f t="shared" si="70"/>
        <v>34626.933333333334</v>
      </c>
      <c r="Y69" s="15">
        <f t="shared" si="17"/>
        <v>-0.13540273974328354</v>
      </c>
      <c r="Z69" s="4">
        <v>1989</v>
      </c>
      <c r="AA69" s="34">
        <f t="shared" si="71"/>
        <v>2.0110608345902465E-2</v>
      </c>
      <c r="AB69" s="69">
        <v>44</v>
      </c>
      <c r="AC69" s="4">
        <f t="shared" si="102"/>
        <v>1526</v>
      </c>
      <c r="AD69" s="15">
        <f t="shared" si="18"/>
        <v>-0.17558076715289028</v>
      </c>
      <c r="AE69" s="60">
        <v>1684881</v>
      </c>
      <c r="AF69" s="60">
        <f t="shared" si="103"/>
        <v>57206319</v>
      </c>
      <c r="AG69" s="15">
        <f t="shared" si="19"/>
        <v>-4.20879967359572E-2</v>
      </c>
      <c r="AH69" s="4">
        <v>46</v>
      </c>
      <c r="AI69" s="4">
        <f t="shared" si="104"/>
        <v>1647</v>
      </c>
      <c r="AJ69" s="15">
        <f t="shared" si="20"/>
        <v>-0.22639736965711599</v>
      </c>
      <c r="AK69" s="60">
        <f t="shared" si="72"/>
        <v>36627.84782608696</v>
      </c>
      <c r="AL69" s="15">
        <f t="shared" si="21"/>
        <v>-0.10471189666338421</v>
      </c>
      <c r="AM69" s="60">
        <v>1906</v>
      </c>
      <c r="AN69" s="34">
        <f t="shared" si="73"/>
        <v>2.3084994753410283E-2</v>
      </c>
      <c r="AO69" s="4">
        <v>65</v>
      </c>
      <c r="AP69" s="4">
        <f t="shared" si="105"/>
        <v>1684</v>
      </c>
      <c r="AQ69" s="15">
        <f t="shared" si="22"/>
        <v>0.2642642642642643</v>
      </c>
      <c r="AR69" s="60">
        <v>3444380</v>
      </c>
      <c r="AS69" s="4">
        <f t="shared" si="106"/>
        <v>89972184</v>
      </c>
      <c r="AT69" s="15">
        <f t="shared" si="23"/>
        <v>0.29596459643760564</v>
      </c>
      <c r="AU69" s="4">
        <v>67</v>
      </c>
      <c r="AV69" s="4">
        <f t="shared" si="107"/>
        <v>1779</v>
      </c>
      <c r="AW69" s="15">
        <f t="shared" si="24"/>
        <v>0.20202702702702702</v>
      </c>
      <c r="AX69" s="60">
        <f t="shared" si="74"/>
        <v>51408.656716417907</v>
      </c>
      <c r="AY69" s="15">
        <f t="shared" si="25"/>
        <v>9.6700012821833159E-2</v>
      </c>
      <c r="AZ69" s="60">
        <v>2304</v>
      </c>
      <c r="BA69" s="34">
        <f t="shared" si="75"/>
        <v>2.8211805555555556E-2</v>
      </c>
      <c r="BB69" s="4">
        <v>17</v>
      </c>
      <c r="BC69" s="4">
        <f t="shared" si="108"/>
        <v>336</v>
      </c>
      <c r="BD69" s="15">
        <f t="shared" si="26"/>
        <v>3.732394366197183</v>
      </c>
      <c r="BE69" s="60">
        <v>1174372</v>
      </c>
      <c r="BF69" s="4">
        <f t="shared" si="109"/>
        <v>25015731</v>
      </c>
      <c r="BG69" s="15">
        <f t="shared" si="27"/>
        <v>3.854298834827679</v>
      </c>
      <c r="BH69" s="4">
        <v>17</v>
      </c>
      <c r="BI69" s="4">
        <f t="shared" si="110"/>
        <v>336</v>
      </c>
      <c r="BJ69" s="15">
        <f t="shared" si="28"/>
        <v>3.732394366197183</v>
      </c>
      <c r="BK69" s="60">
        <f t="shared" si="76"/>
        <v>69080.705882352937</v>
      </c>
      <c r="BL69" s="15">
        <f t="shared" si="29"/>
        <v>-0.24355908439953711</v>
      </c>
      <c r="BM69" s="60">
        <v>405</v>
      </c>
      <c r="BN69" s="33">
        <f t="shared" si="77"/>
        <v>4.1975308641975309E-2</v>
      </c>
      <c r="BO69" s="4">
        <v>50</v>
      </c>
      <c r="BP69" s="4">
        <f t="shared" si="111"/>
        <v>1667</v>
      </c>
      <c r="BQ69" s="15">
        <f t="shared" si="30"/>
        <v>0.22124542124542135</v>
      </c>
      <c r="BR69" s="60">
        <v>1818460</v>
      </c>
      <c r="BS69" s="4">
        <f t="shared" si="112"/>
        <v>66843258</v>
      </c>
      <c r="BT69" s="15">
        <f t="shared" si="31"/>
        <v>0.16953276294037001</v>
      </c>
      <c r="BU69" s="4">
        <v>54</v>
      </c>
      <c r="BV69" s="4">
        <f t="shared" si="113"/>
        <v>1774</v>
      </c>
      <c r="BW69" s="15">
        <f t="shared" si="32"/>
        <v>0.17952127659574457</v>
      </c>
      <c r="BX69" s="60">
        <f t="shared" si="78"/>
        <v>33675.185185185182</v>
      </c>
      <c r="BY69" s="15">
        <f t="shared" si="33"/>
        <v>-0.11013668440181168</v>
      </c>
      <c r="BZ69" s="60">
        <v>2247</v>
      </c>
      <c r="CA69" s="34">
        <f t="shared" si="79"/>
        <v>2.2251891410769914E-2</v>
      </c>
      <c r="CB69" s="4">
        <v>17</v>
      </c>
      <c r="CC69" s="4">
        <f t="shared" si="114"/>
        <v>996</v>
      </c>
      <c r="CD69" s="15">
        <f t="shared" si="34"/>
        <v>8.1433224755700362E-2</v>
      </c>
      <c r="CE69" s="60">
        <v>1337630</v>
      </c>
      <c r="CF69" s="4">
        <f t="shared" si="115"/>
        <v>74596090</v>
      </c>
      <c r="CG69" s="15">
        <f t="shared" si="35"/>
        <v>6.2346593419204011E-2</v>
      </c>
      <c r="CH69" s="4">
        <v>17</v>
      </c>
      <c r="CI69" s="4">
        <f t="shared" si="116"/>
        <v>1012</v>
      </c>
      <c r="CJ69" s="15">
        <f t="shared" si="36"/>
        <v>4.3298969072165017E-2</v>
      </c>
      <c r="CK69" s="60">
        <f t="shared" si="80"/>
        <v>78684.117647058825</v>
      </c>
      <c r="CL69" s="15">
        <f t="shared" si="37"/>
        <v>-0.12039265524404419</v>
      </c>
      <c r="CM69" s="60">
        <v>1468</v>
      </c>
      <c r="CN69" s="34">
        <f t="shared" si="81"/>
        <v>1.1580381471389645E-2</v>
      </c>
      <c r="CO69" s="4">
        <v>31</v>
      </c>
      <c r="CP69" s="4">
        <f t="shared" si="117"/>
        <v>1009</v>
      </c>
      <c r="CQ69" s="15">
        <f t="shared" si="38"/>
        <v>-5.6127221702525709E-2</v>
      </c>
      <c r="CR69" s="60">
        <v>1644770</v>
      </c>
      <c r="CS69" s="4">
        <f t="shared" si="118"/>
        <v>48969008</v>
      </c>
      <c r="CT69" s="15">
        <f t="shared" si="39"/>
        <v>0.1434638090809679</v>
      </c>
      <c r="CU69" s="4">
        <v>33</v>
      </c>
      <c r="CV69" s="4">
        <f t="shared" si="119"/>
        <v>1074</v>
      </c>
      <c r="CW69" s="15">
        <f t="shared" si="40"/>
        <v>-8.8285229202037296E-2</v>
      </c>
      <c r="CX69" s="60">
        <f t="shared" si="82"/>
        <v>49841.515151515152</v>
      </c>
      <c r="CY69" s="15">
        <f t="shared" si="41"/>
        <v>0.59082382447107062</v>
      </c>
      <c r="CZ69" s="60">
        <v>1482</v>
      </c>
      <c r="DA69" s="34">
        <f t="shared" si="83"/>
        <v>2.0917678812415654E-2</v>
      </c>
      <c r="DB69" s="4">
        <v>22</v>
      </c>
      <c r="DC69" s="4">
        <f t="shared" si="120"/>
        <v>817</v>
      </c>
      <c r="DD69" s="15">
        <f t="shared" si="42"/>
        <v>-0.10318331503841927</v>
      </c>
      <c r="DE69" s="60">
        <v>1200378</v>
      </c>
      <c r="DF69" s="4">
        <f t="shared" si="121"/>
        <v>40355046</v>
      </c>
      <c r="DG69" s="15">
        <f t="shared" si="43"/>
        <v>-2.9697358250378669E-2</v>
      </c>
      <c r="DH69" s="4">
        <v>24</v>
      </c>
      <c r="DI69" s="4">
        <f t="shared" si="122"/>
        <v>880</v>
      </c>
      <c r="DJ69" s="15">
        <f t="shared" si="44"/>
        <v>-0.16030534351145043</v>
      </c>
      <c r="DK69" s="60">
        <f t="shared" si="45"/>
        <v>50015.75</v>
      </c>
      <c r="DL69" s="15">
        <f t="shared" si="46"/>
        <v>0.54288168898513445</v>
      </c>
      <c r="DM69" s="60">
        <v>1623</v>
      </c>
      <c r="DN69" s="34">
        <f t="shared" si="84"/>
        <v>1.3555144793592114E-2</v>
      </c>
      <c r="DO69" s="4">
        <v>10</v>
      </c>
      <c r="DP69" s="4">
        <f t="shared" si="123"/>
        <v>157</v>
      </c>
      <c r="DQ69" s="15">
        <f t="shared" si="47"/>
        <v>-0.81264916467780424</v>
      </c>
      <c r="DR69" s="60">
        <v>608971</v>
      </c>
      <c r="DS69" s="4">
        <f t="shared" si="124"/>
        <v>5521360</v>
      </c>
      <c r="DT69" s="15">
        <f t="shared" si="48"/>
        <v>-0.81817676478882939</v>
      </c>
      <c r="DU69" s="4">
        <v>19</v>
      </c>
      <c r="DV69" s="4">
        <f t="shared" si="125"/>
        <v>219</v>
      </c>
      <c r="DW69" s="15">
        <f t="shared" si="49"/>
        <v>-0.79627906976744189</v>
      </c>
      <c r="DX69" s="60">
        <f t="shared" si="85"/>
        <v>32051.105263157893</v>
      </c>
      <c r="DY69" s="15">
        <f t="shared" si="50"/>
        <v>0.37684070017798477</v>
      </c>
      <c r="DZ69" s="60">
        <v>814</v>
      </c>
      <c r="EA69" s="34">
        <f t="shared" si="86"/>
        <v>1.2285012285012284E-2</v>
      </c>
      <c r="EB69" s="4">
        <v>0</v>
      </c>
      <c r="EC69" s="4">
        <f t="shared" si="126"/>
        <v>0</v>
      </c>
      <c r="ED69" s="15">
        <f t="shared" si="51"/>
        <v>-1</v>
      </c>
      <c r="EE69" s="60">
        <v>0</v>
      </c>
      <c r="EF69" s="4">
        <f t="shared" si="135"/>
        <v>0</v>
      </c>
      <c r="EG69" s="15">
        <f t="shared" si="52"/>
        <v>-1</v>
      </c>
      <c r="EH69" s="4">
        <v>0</v>
      </c>
      <c r="EI69" s="4">
        <f t="shared" si="127"/>
        <v>0</v>
      </c>
      <c r="EJ69" s="15">
        <f t="shared" si="53"/>
        <v>-1</v>
      </c>
      <c r="EK69" s="60" t="e">
        <f t="shared" si="138"/>
        <v>#DIV/0!</v>
      </c>
      <c r="EL69" s="15" t="e">
        <f t="shared" si="54"/>
        <v>#DIV/0!</v>
      </c>
      <c r="EM69" s="60">
        <v>0</v>
      </c>
      <c r="EN69" s="34" t="e">
        <f t="shared" si="88"/>
        <v>#DIV/0!</v>
      </c>
      <c r="EO69" s="4">
        <v>3</v>
      </c>
      <c r="EP69" s="4">
        <f t="shared" si="128"/>
        <v>156</v>
      </c>
      <c r="EQ69" s="15" t="e">
        <f t="shared" si="55"/>
        <v>#DIV/0!</v>
      </c>
      <c r="ER69" s="60">
        <v>546970</v>
      </c>
      <c r="ES69" s="4">
        <f t="shared" si="136"/>
        <v>28557651</v>
      </c>
      <c r="ET69" s="15" t="e">
        <f t="shared" si="56"/>
        <v>#DIV/0!</v>
      </c>
      <c r="EU69" s="4">
        <v>3</v>
      </c>
      <c r="EV69" s="4">
        <f t="shared" si="129"/>
        <v>173</v>
      </c>
      <c r="EW69" s="15" t="e">
        <f t="shared" si="57"/>
        <v>#DIV/0!</v>
      </c>
      <c r="EX69" s="60">
        <f t="shared" si="89"/>
        <v>182323.33333333334</v>
      </c>
      <c r="EY69" s="15" t="e">
        <f t="shared" si="58"/>
        <v>#DIV/0!</v>
      </c>
      <c r="EZ69" s="60">
        <v>570</v>
      </c>
      <c r="FA69" s="34">
        <f t="shared" si="90"/>
        <v>5.263157894736842E-3</v>
      </c>
      <c r="FB69" s="4">
        <v>3</v>
      </c>
      <c r="FC69" s="4">
        <f t="shared" si="130"/>
        <v>76</v>
      </c>
      <c r="FD69" s="15" t="e">
        <f t="shared" si="59"/>
        <v>#DIV/0!</v>
      </c>
      <c r="FE69" s="60">
        <v>188670</v>
      </c>
      <c r="FF69" s="4">
        <f t="shared" si="137"/>
        <v>3817400</v>
      </c>
      <c r="FG69" s="15" t="e">
        <f t="shared" si="60"/>
        <v>#DIV/0!</v>
      </c>
      <c r="FH69" s="4">
        <v>3</v>
      </c>
      <c r="FI69" s="4">
        <f t="shared" si="131"/>
        <v>100</v>
      </c>
      <c r="FJ69" s="15" t="e">
        <f t="shared" si="61"/>
        <v>#DIV/0!</v>
      </c>
      <c r="FK69" s="60">
        <f t="shared" si="91"/>
        <v>62890</v>
      </c>
      <c r="FL69" s="15" t="e">
        <f t="shared" si="62"/>
        <v>#DIV/0!</v>
      </c>
      <c r="FM69" s="60">
        <v>163</v>
      </c>
      <c r="FN69" s="34">
        <f t="shared" si="92"/>
        <v>1.8404907975460124E-2</v>
      </c>
      <c r="FQ69" s="9">
        <v>45835</v>
      </c>
      <c r="FR69" s="4">
        <f t="shared" si="93"/>
        <v>481</v>
      </c>
      <c r="FS69" s="4">
        <f t="shared" si="132"/>
        <v>15640</v>
      </c>
      <c r="FT69" s="15">
        <f t="shared" si="63"/>
        <v>-5.5951169888097674E-3</v>
      </c>
      <c r="FU69" s="4">
        <f t="shared" si="94"/>
        <v>23532916</v>
      </c>
      <c r="FV69" s="4">
        <f t="shared" si="133"/>
        <v>786241746</v>
      </c>
      <c r="FW69" s="15">
        <f t="shared" si="64"/>
        <v>0.12117538996051613</v>
      </c>
      <c r="FX69" s="4">
        <f t="shared" si="95"/>
        <v>513</v>
      </c>
      <c r="FY69" s="4">
        <f t="shared" si="134"/>
        <v>16563</v>
      </c>
      <c r="FZ69" s="15">
        <f t="shared" si="65"/>
        <v>-4.4258511252163846E-2</v>
      </c>
      <c r="GA69" s="4">
        <f t="shared" si="96"/>
        <v>45873.130604288497</v>
      </c>
      <c r="GB69" s="15">
        <f t="shared" si="66"/>
        <v>9.2988478921728346E-2</v>
      </c>
    </row>
    <row r="70" spans="1:184" x14ac:dyDescent="0.3">
      <c r="A70" s="9">
        <v>45836</v>
      </c>
      <c r="B70" s="73">
        <v>142</v>
      </c>
      <c r="C70" s="4">
        <f t="shared" si="97"/>
        <v>5850</v>
      </c>
      <c r="D70" s="15">
        <f t="shared" si="10"/>
        <v>-1.7632241813602012E-2</v>
      </c>
      <c r="E70" s="4">
        <v>6645766</v>
      </c>
      <c r="F70" s="4">
        <f t="shared" si="98"/>
        <v>276151071</v>
      </c>
      <c r="G70" s="42">
        <f t="shared" si="11"/>
        <v>7.2077995108951853E-2</v>
      </c>
      <c r="H70" s="4">
        <v>150</v>
      </c>
      <c r="I70" s="4">
        <f t="shared" si="99"/>
        <v>6093</v>
      </c>
      <c r="J70" s="42">
        <f t="shared" si="12"/>
        <v>-3.4083703233988571E-2</v>
      </c>
      <c r="K70" s="4">
        <f t="shared" si="67"/>
        <v>44305.106666666667</v>
      </c>
      <c r="L70" s="15">
        <f t="shared" si="13"/>
        <v>0.10355459733407657</v>
      </c>
      <c r="M70" s="4">
        <v>8932</v>
      </c>
      <c r="N70" s="33">
        <f t="shared" si="68"/>
        <v>1.5897895208240035E-2</v>
      </c>
      <c r="O70" s="4">
        <v>46</v>
      </c>
      <c r="P70" s="4">
        <f t="shared" si="69"/>
        <v>1554</v>
      </c>
      <c r="Q70" s="15">
        <f t="shared" si="14"/>
        <v>-8.1560283687943214E-2</v>
      </c>
      <c r="R70" s="4">
        <v>2295700</v>
      </c>
      <c r="S70" s="4">
        <f t="shared" si="100"/>
        <v>77799924</v>
      </c>
      <c r="T70" s="15">
        <f t="shared" si="15"/>
        <v>-1.5214308246298436E-2</v>
      </c>
      <c r="U70" s="4">
        <v>47</v>
      </c>
      <c r="V70" s="4">
        <f t="shared" si="101"/>
        <v>1673</v>
      </c>
      <c r="W70" s="15">
        <f t="shared" si="16"/>
        <v>-0.10053763440860219</v>
      </c>
      <c r="X70" s="60">
        <f t="shared" si="70"/>
        <v>48844.680851063829</v>
      </c>
      <c r="Y70" s="15">
        <f t="shared" si="17"/>
        <v>0.12887889957238108</v>
      </c>
      <c r="Z70" s="4">
        <v>1730</v>
      </c>
      <c r="AA70" s="34">
        <f t="shared" si="71"/>
        <v>2.6589595375722544E-2</v>
      </c>
      <c r="AB70" s="4">
        <v>47</v>
      </c>
      <c r="AC70" s="4">
        <f t="shared" si="102"/>
        <v>1573</v>
      </c>
      <c r="AD70" s="15">
        <f t="shared" si="18"/>
        <v>-0.17859007832898177</v>
      </c>
      <c r="AE70" s="4">
        <v>1719608</v>
      </c>
      <c r="AF70" s="60">
        <f t="shared" si="103"/>
        <v>58925927</v>
      </c>
      <c r="AG70" s="15">
        <f t="shared" si="19"/>
        <v>-4.5756614843064813E-2</v>
      </c>
      <c r="AH70" s="4">
        <v>50</v>
      </c>
      <c r="AI70" s="4">
        <f t="shared" si="104"/>
        <v>1697</v>
      </c>
      <c r="AJ70" s="15">
        <f t="shared" si="20"/>
        <v>-0.22758306781975424</v>
      </c>
      <c r="AK70" s="60">
        <f t="shared" si="72"/>
        <v>34392.160000000003</v>
      </c>
      <c r="AL70" s="15">
        <f t="shared" si="21"/>
        <v>0.15111191395800194</v>
      </c>
      <c r="AM70" s="60">
        <v>1692</v>
      </c>
      <c r="AN70" s="34">
        <f t="shared" si="73"/>
        <v>2.7777777777777776E-2</v>
      </c>
      <c r="AO70" s="4">
        <v>44</v>
      </c>
      <c r="AP70" s="4">
        <f t="shared" si="105"/>
        <v>1728</v>
      </c>
      <c r="AQ70" s="15">
        <f t="shared" si="22"/>
        <v>0.24137931034482762</v>
      </c>
      <c r="AR70" s="4">
        <v>2706640</v>
      </c>
      <c r="AS70" s="4">
        <f t="shared" si="106"/>
        <v>92678824</v>
      </c>
      <c r="AT70" s="15">
        <f t="shared" si="23"/>
        <v>0.28212395908246179</v>
      </c>
      <c r="AU70" s="4">
        <v>48</v>
      </c>
      <c r="AV70" s="4">
        <f t="shared" si="107"/>
        <v>1827</v>
      </c>
      <c r="AW70" s="15">
        <f t="shared" si="24"/>
        <v>0.18252427184466025</v>
      </c>
      <c r="AX70" s="60">
        <f t="shared" si="74"/>
        <v>56388.333333333336</v>
      </c>
      <c r="AY70" s="15">
        <f t="shared" si="25"/>
        <v>0.28132588616866405</v>
      </c>
      <c r="AZ70" s="60">
        <v>2133</v>
      </c>
      <c r="BA70" s="34">
        <f t="shared" si="75"/>
        <v>2.062822315986873E-2</v>
      </c>
      <c r="BB70" s="4">
        <v>5</v>
      </c>
      <c r="BC70" s="4">
        <f t="shared" si="108"/>
        <v>341</v>
      </c>
      <c r="BD70" s="15">
        <f t="shared" si="26"/>
        <v>3.7361111111111107</v>
      </c>
      <c r="BE70" s="4">
        <v>300950</v>
      </c>
      <c r="BF70" s="4">
        <f t="shared" si="109"/>
        <v>25316681</v>
      </c>
      <c r="BG70" s="15">
        <f t="shared" si="27"/>
        <v>3.8701799913625692</v>
      </c>
      <c r="BH70" s="4">
        <v>5</v>
      </c>
      <c r="BI70" s="4">
        <f t="shared" si="110"/>
        <v>341</v>
      </c>
      <c r="BJ70" s="15">
        <f t="shared" si="28"/>
        <v>3.7361111111111107</v>
      </c>
      <c r="BK70" s="60">
        <f t="shared" si="76"/>
        <v>60190</v>
      </c>
      <c r="BL70" s="15">
        <f t="shared" si="29"/>
        <v>0.33785285619026451</v>
      </c>
      <c r="BM70" s="60">
        <v>350</v>
      </c>
      <c r="BN70" s="33">
        <f t="shared" si="77"/>
        <v>1.4285714285714285E-2</v>
      </c>
      <c r="BO70" s="4">
        <v>45</v>
      </c>
      <c r="BP70" s="4">
        <f t="shared" si="111"/>
        <v>1712</v>
      </c>
      <c r="BQ70" s="15">
        <f t="shared" si="30"/>
        <v>0.20563380281690136</v>
      </c>
      <c r="BR70" s="4">
        <v>1825150</v>
      </c>
      <c r="BS70" s="4">
        <f t="shared" si="112"/>
        <v>68668408</v>
      </c>
      <c r="BT70" s="15">
        <f t="shared" si="31"/>
        <v>0.1541493159283962</v>
      </c>
      <c r="BU70" s="4">
        <v>49</v>
      </c>
      <c r="BV70" s="4">
        <f t="shared" si="113"/>
        <v>1823</v>
      </c>
      <c r="BW70" s="15">
        <f t="shared" si="32"/>
        <v>0.16858974358974366</v>
      </c>
      <c r="BX70" s="60">
        <f t="shared" si="78"/>
        <v>37247.959183673469</v>
      </c>
      <c r="BY70" s="15">
        <f t="shared" si="33"/>
        <v>-0.10980332050214181</v>
      </c>
      <c r="BZ70" s="60">
        <v>1963</v>
      </c>
      <c r="CA70" s="34">
        <f t="shared" si="79"/>
        <v>2.292409577177789E-2</v>
      </c>
      <c r="CB70" s="4">
        <v>26</v>
      </c>
      <c r="CC70" s="4">
        <f t="shared" si="114"/>
        <v>1022</v>
      </c>
      <c r="CD70" s="15">
        <f t="shared" si="34"/>
        <v>7.6923076923076872E-2</v>
      </c>
      <c r="CE70" s="4">
        <v>1599551</v>
      </c>
      <c r="CF70" s="4">
        <f t="shared" si="115"/>
        <v>76195641</v>
      </c>
      <c r="CG70" s="15">
        <f t="shared" si="35"/>
        <v>6.0165540545053187E-2</v>
      </c>
      <c r="CH70" s="4">
        <v>28</v>
      </c>
      <c r="CI70" s="4">
        <f t="shared" si="116"/>
        <v>1040</v>
      </c>
      <c r="CJ70" s="15">
        <f t="shared" si="36"/>
        <v>4.1041041041041115E-2</v>
      </c>
      <c r="CK70" s="60">
        <f t="shared" si="80"/>
        <v>57126.821428571428</v>
      </c>
      <c r="CL70" s="15">
        <f t="shared" si="37"/>
        <v>2.0836877975285439E-3</v>
      </c>
      <c r="CM70" s="60">
        <v>1267</v>
      </c>
      <c r="CN70" s="34">
        <f t="shared" si="81"/>
        <v>2.0520915548539857E-2</v>
      </c>
      <c r="CO70" s="4">
        <v>31</v>
      </c>
      <c r="CP70" s="4">
        <f t="shared" si="117"/>
        <v>1040</v>
      </c>
      <c r="CQ70" s="15">
        <f t="shared" si="38"/>
        <v>-6.8934646374216646E-2</v>
      </c>
      <c r="CR70" s="4">
        <v>1252070</v>
      </c>
      <c r="CS70" s="4">
        <f t="shared" si="118"/>
        <v>50221078</v>
      </c>
      <c r="CT70" s="15">
        <f t="shared" si="39"/>
        <v>0.12711835687176642</v>
      </c>
      <c r="CU70" s="4">
        <v>33</v>
      </c>
      <c r="CV70" s="4">
        <f t="shared" si="119"/>
        <v>1107</v>
      </c>
      <c r="CW70" s="15">
        <f t="shared" si="40"/>
        <v>-9.9267697314890158E-2</v>
      </c>
      <c r="CX70" s="60">
        <f t="shared" si="82"/>
        <v>37941.515151515152</v>
      </c>
      <c r="CY70" s="15">
        <f t="shared" si="41"/>
        <v>0.11727421748329325</v>
      </c>
      <c r="CZ70" s="60">
        <v>1296</v>
      </c>
      <c r="DA70" s="34">
        <f t="shared" si="83"/>
        <v>2.3919753086419752E-2</v>
      </c>
      <c r="DB70" s="4">
        <v>14</v>
      </c>
      <c r="DC70" s="4">
        <f t="shared" si="120"/>
        <v>831</v>
      </c>
      <c r="DD70" s="15">
        <f t="shared" si="42"/>
        <v>-0.11027837259100648</v>
      </c>
      <c r="DE70" s="60">
        <v>463120</v>
      </c>
      <c r="DF70" s="4">
        <f t="shared" si="121"/>
        <v>40818166</v>
      </c>
      <c r="DG70" s="15">
        <f t="shared" si="43"/>
        <v>-4.1129522183614875E-2</v>
      </c>
      <c r="DH70" s="4">
        <v>14</v>
      </c>
      <c r="DI70" s="4">
        <f t="shared" si="122"/>
        <v>894</v>
      </c>
      <c r="DJ70" s="15">
        <f t="shared" si="44"/>
        <v>-0.165266106442577</v>
      </c>
      <c r="DK70" s="60">
        <f t="shared" si="45"/>
        <v>33080</v>
      </c>
      <c r="DL70" s="15">
        <f t="shared" si="46"/>
        <v>-0.22271656901756665</v>
      </c>
      <c r="DM70" s="60">
        <v>1462</v>
      </c>
      <c r="DN70" s="34">
        <f t="shared" si="84"/>
        <v>9.575923392612859E-3</v>
      </c>
      <c r="DO70" s="4">
        <v>4</v>
      </c>
      <c r="DP70" s="4">
        <f t="shared" si="123"/>
        <v>161</v>
      </c>
      <c r="DQ70" s="15">
        <f t="shared" si="47"/>
        <v>-0.81578947368421051</v>
      </c>
      <c r="DR70" s="4">
        <v>184670</v>
      </c>
      <c r="DS70" s="4">
        <f t="shared" si="124"/>
        <v>5706030</v>
      </c>
      <c r="DT70" s="15">
        <f t="shared" si="48"/>
        <v>-0.82444048776120338</v>
      </c>
      <c r="DU70" s="4">
        <v>4</v>
      </c>
      <c r="DV70" s="4">
        <f t="shared" si="125"/>
        <v>223</v>
      </c>
      <c r="DW70" s="15">
        <f t="shared" si="49"/>
        <v>-0.80369718309859151</v>
      </c>
      <c r="DX70" s="60">
        <f t="shared" si="85"/>
        <v>46167.5</v>
      </c>
      <c r="DY70" s="15">
        <f t="shared" si="50"/>
        <v>0.31886510494376985</v>
      </c>
      <c r="DZ70" s="60">
        <v>674</v>
      </c>
      <c r="EA70" s="34">
        <f t="shared" si="86"/>
        <v>5.9347181008902079E-3</v>
      </c>
      <c r="EB70" s="4">
        <v>0</v>
      </c>
      <c r="EC70" s="4">
        <f t="shared" si="126"/>
        <v>0</v>
      </c>
      <c r="ED70" s="15">
        <f t="shared" si="51"/>
        <v>-1</v>
      </c>
      <c r="EE70" s="4">
        <v>0</v>
      </c>
      <c r="EF70" s="4">
        <f t="shared" si="135"/>
        <v>0</v>
      </c>
      <c r="EG70" s="15">
        <f t="shared" si="52"/>
        <v>-1</v>
      </c>
      <c r="EH70" s="4">
        <v>0</v>
      </c>
      <c r="EI70" s="4">
        <f t="shared" si="127"/>
        <v>0</v>
      </c>
      <c r="EJ70" s="15">
        <f t="shared" si="53"/>
        <v>-1</v>
      </c>
      <c r="EK70" s="60" t="e">
        <f t="shared" si="138"/>
        <v>#DIV/0!</v>
      </c>
      <c r="EL70" s="15" t="e">
        <f t="shared" si="54"/>
        <v>#DIV/0!</v>
      </c>
      <c r="EM70" s="60">
        <v>0</v>
      </c>
      <c r="EN70" s="34" t="e">
        <f t="shared" si="88"/>
        <v>#DIV/0!</v>
      </c>
      <c r="EO70" s="4">
        <v>3</v>
      </c>
      <c r="EP70" s="4">
        <f t="shared" si="128"/>
        <v>159</v>
      </c>
      <c r="EQ70" s="15" t="e">
        <f t="shared" si="55"/>
        <v>#DIV/0!</v>
      </c>
      <c r="ER70" s="4">
        <v>282890</v>
      </c>
      <c r="ES70" s="4">
        <f t="shared" si="136"/>
        <v>28840541</v>
      </c>
      <c r="ET70" s="15" t="e">
        <f t="shared" si="56"/>
        <v>#DIV/0!</v>
      </c>
      <c r="EU70" s="4">
        <v>11</v>
      </c>
      <c r="EV70" s="4">
        <f t="shared" si="129"/>
        <v>184</v>
      </c>
      <c r="EW70" s="15" t="e">
        <f t="shared" si="57"/>
        <v>#DIV/0!</v>
      </c>
      <c r="EX70" s="60">
        <f t="shared" si="89"/>
        <v>25717.272727272728</v>
      </c>
      <c r="EY70" s="15" t="e">
        <f t="shared" si="58"/>
        <v>#DIV/0!</v>
      </c>
      <c r="EZ70" s="60">
        <v>468</v>
      </c>
      <c r="FA70" s="34">
        <f t="shared" si="90"/>
        <v>6.41025641025641E-3</v>
      </c>
      <c r="FB70" s="4">
        <v>4</v>
      </c>
      <c r="FC70" s="4">
        <f t="shared" si="130"/>
        <v>80</v>
      </c>
      <c r="FD70" s="15" t="e">
        <f t="shared" si="59"/>
        <v>#DIV/0!</v>
      </c>
      <c r="FE70" s="4">
        <v>199660</v>
      </c>
      <c r="FF70" s="4">
        <f t="shared" si="137"/>
        <v>4017060</v>
      </c>
      <c r="FG70" s="15" t="e">
        <f t="shared" si="60"/>
        <v>#DIV/0!</v>
      </c>
      <c r="FH70" s="4">
        <v>4</v>
      </c>
      <c r="FI70" s="4">
        <f t="shared" si="131"/>
        <v>104</v>
      </c>
      <c r="FJ70" s="15" t="e">
        <f t="shared" si="61"/>
        <v>#DIV/0!</v>
      </c>
      <c r="FK70" s="60">
        <f t="shared" si="91"/>
        <v>49915</v>
      </c>
      <c r="FL70" s="15" t="e">
        <f t="shared" si="62"/>
        <v>#DIV/0!</v>
      </c>
      <c r="FM70" s="60">
        <v>132</v>
      </c>
      <c r="FN70" s="34">
        <f t="shared" si="92"/>
        <v>3.0303030303030304E-2</v>
      </c>
      <c r="FQ70" s="9">
        <v>45836</v>
      </c>
      <c r="FR70" s="4">
        <f t="shared" si="93"/>
        <v>411</v>
      </c>
      <c r="FS70" s="4">
        <f t="shared" si="132"/>
        <v>16051</v>
      </c>
      <c r="FT70" s="15">
        <f t="shared" si="63"/>
        <v>-1.76866585067319E-2</v>
      </c>
      <c r="FU70" s="4">
        <f t="shared" si="94"/>
        <v>19475775</v>
      </c>
      <c r="FV70" s="4">
        <f t="shared" si="133"/>
        <v>805717521</v>
      </c>
      <c r="FW70" s="15">
        <f t="shared" si="64"/>
        <v>0.10677875238537604</v>
      </c>
      <c r="FX70" s="4">
        <f t="shared" si="95"/>
        <v>443</v>
      </c>
      <c r="FY70" s="4">
        <f t="shared" si="134"/>
        <v>17006</v>
      </c>
      <c r="FZ70" s="15">
        <f t="shared" si="65"/>
        <v>-5.5274706960724451E-2</v>
      </c>
      <c r="GA70" s="4">
        <f t="shared" si="96"/>
        <v>43963.374717832958</v>
      </c>
      <c r="GB70" s="15">
        <f t="shared" si="66"/>
        <v>0.10407586862116291</v>
      </c>
    </row>
    <row r="71" spans="1:184" x14ac:dyDescent="0.3">
      <c r="A71" s="9">
        <v>45837</v>
      </c>
      <c r="B71" s="73">
        <v>128</v>
      </c>
      <c r="C71" s="4">
        <f t="shared" ref="C71:C72" si="139">+C70+B71</f>
        <v>5978</v>
      </c>
      <c r="D71" s="15">
        <f t="shared" si="10"/>
        <v>-1.8551961911016268E-2</v>
      </c>
      <c r="E71" s="4">
        <v>5559189</v>
      </c>
      <c r="F71" s="4">
        <f t="shared" ref="F71:F72" si="140">+F70+E71</f>
        <v>281710260</v>
      </c>
      <c r="G71" s="42">
        <f t="shared" si="11"/>
        <v>7.3762154839348115E-2</v>
      </c>
      <c r="H71" s="4">
        <v>134</v>
      </c>
      <c r="I71" s="4">
        <f t="shared" ref="I71:I72" si="141">+I70+H71</f>
        <v>6227</v>
      </c>
      <c r="J71" s="42">
        <f t="shared" si="12"/>
        <v>-3.4573643410852672E-2</v>
      </c>
      <c r="K71" s="4">
        <f t="shared" ref="K71:K72" si="142">+E71/H71</f>
        <v>41486.485074626864</v>
      </c>
      <c r="L71" s="15">
        <f t="shared" si="13"/>
        <v>0.23417696874229743</v>
      </c>
      <c r="M71" s="4">
        <v>8114</v>
      </c>
      <c r="N71" s="33">
        <f t="shared" ref="N71:N72" si="143">+B71/M71</f>
        <v>1.5775203352230711E-2</v>
      </c>
      <c r="O71" s="4">
        <v>39</v>
      </c>
      <c r="P71" s="4">
        <f t="shared" ref="P71:P72" si="144">+P70+O71</f>
        <v>1593</v>
      </c>
      <c r="Q71" s="15">
        <f t="shared" si="14"/>
        <v>-7.5449796865931562E-2</v>
      </c>
      <c r="R71" s="4">
        <v>1921232</v>
      </c>
      <c r="S71" s="4">
        <f t="shared" ref="S71:S72" si="145">+S70+R71</f>
        <v>79721156</v>
      </c>
      <c r="T71" s="15">
        <f t="shared" si="15"/>
        <v>-7.379018943856841E-3</v>
      </c>
      <c r="U71" s="4">
        <v>41</v>
      </c>
      <c r="V71" s="4">
        <f t="shared" ref="V71:V72" si="146">+V70+U71</f>
        <v>1714</v>
      </c>
      <c r="W71" s="15">
        <f t="shared" si="16"/>
        <v>-9.3601269169751422E-2</v>
      </c>
      <c r="X71" s="60">
        <f t="shared" ref="X71:X72" si="147">+R71/U71</f>
        <v>46859.317073170729</v>
      </c>
      <c r="Y71" s="15">
        <f t="shared" si="17"/>
        <v>0.10727018565930013</v>
      </c>
      <c r="Z71" s="4">
        <v>1572</v>
      </c>
      <c r="AA71" s="34">
        <f t="shared" ref="AA71:AA72" si="148">+O71/Z71</f>
        <v>2.4809160305343511E-2</v>
      </c>
      <c r="AB71" s="4">
        <v>42</v>
      </c>
      <c r="AC71" s="4">
        <f t="shared" ref="AC71:AC72" si="149">+AC70+AB71</f>
        <v>1615</v>
      </c>
      <c r="AD71" s="15">
        <f t="shared" si="18"/>
        <v>-0.17811704834605602</v>
      </c>
      <c r="AE71" s="4">
        <v>1442360</v>
      </c>
      <c r="AF71" s="60">
        <f t="shared" ref="AF71:AF72" si="150">+AF70+AE71</f>
        <v>60368287</v>
      </c>
      <c r="AG71" s="15">
        <f t="shared" si="19"/>
        <v>-5.2984324492763579E-2</v>
      </c>
      <c r="AH71" s="4">
        <v>44</v>
      </c>
      <c r="AI71" s="4">
        <f t="shared" ref="AI71:AI72" si="151">+AI70+AH71</f>
        <v>1741</v>
      </c>
      <c r="AJ71" s="15">
        <f t="shared" si="20"/>
        <v>-0.22862206468763846</v>
      </c>
      <c r="AK71" s="60">
        <f t="shared" ref="AK71:AK72" si="152">+AE71/AH71</f>
        <v>32780.909090909088</v>
      </c>
      <c r="AL71" s="15">
        <f t="shared" si="21"/>
        <v>-1.3787169131940558E-2</v>
      </c>
      <c r="AM71" s="60">
        <v>1552</v>
      </c>
      <c r="AN71" s="34">
        <f t="shared" ref="AN71:AN72" si="153">+AB71/AM71</f>
        <v>2.7061855670103094E-2</v>
      </c>
      <c r="AO71" s="4">
        <v>37</v>
      </c>
      <c r="AP71" s="4">
        <f t="shared" ref="AP71:AP72" si="154">+AP70+AO71</f>
        <v>1765</v>
      </c>
      <c r="AQ71" s="15">
        <f t="shared" si="22"/>
        <v>0.24471086036671363</v>
      </c>
      <c r="AR71" s="4">
        <v>1631510</v>
      </c>
      <c r="AS71" s="4">
        <f t="shared" ref="AS71:AS72" si="155">+AS70+AR71</f>
        <v>94310334</v>
      </c>
      <c r="AT71" s="15">
        <f t="shared" si="23"/>
        <v>0.28353322796630298</v>
      </c>
      <c r="AU71" s="4">
        <v>40</v>
      </c>
      <c r="AV71" s="4">
        <f t="shared" ref="AV71:AV72" si="156">+AV70+AU71</f>
        <v>1867</v>
      </c>
      <c r="AW71" s="15">
        <f t="shared" si="24"/>
        <v>0.18690400508582328</v>
      </c>
      <c r="AX71" s="60">
        <f t="shared" ref="AX71:AX72" si="157">+AR71/AU71</f>
        <v>40787.75</v>
      </c>
      <c r="AY71" s="15">
        <f t="shared" si="25"/>
        <v>-4.1691070718326562E-2</v>
      </c>
      <c r="AZ71" s="60">
        <v>1820</v>
      </c>
      <c r="BA71" s="34">
        <f t="shared" ref="BA71:BA72" si="158">+AO71/AZ71</f>
        <v>2.032967032967033E-2</v>
      </c>
      <c r="BB71" s="4">
        <v>9</v>
      </c>
      <c r="BC71" s="4">
        <f t="shared" ref="BC71:BC72" si="159">+BC70+BB71</f>
        <v>350</v>
      </c>
      <c r="BD71" s="15">
        <f t="shared" si="26"/>
        <v>3.8611111111111107</v>
      </c>
      <c r="BE71" s="4">
        <v>415310</v>
      </c>
      <c r="BF71" s="4">
        <f t="shared" ref="BF71:BF72" si="160">+BF70+BE71</f>
        <v>25731991</v>
      </c>
      <c r="BG71" s="15">
        <f t="shared" si="27"/>
        <v>3.9500733412141074</v>
      </c>
      <c r="BH71" s="4">
        <v>9</v>
      </c>
      <c r="BI71" s="4">
        <f t="shared" ref="BI71:BI72" si="161">+BI70+BH71</f>
        <v>350</v>
      </c>
      <c r="BJ71" s="15">
        <f t="shared" si="28"/>
        <v>3.8611111111111107</v>
      </c>
      <c r="BK71" s="60">
        <f t="shared" ref="BK71:BK72" si="162">+BE71/BH71</f>
        <v>46145.555555555555</v>
      </c>
      <c r="BL71" s="15" t="e">
        <f t="shared" si="29"/>
        <v>#DIV/0!</v>
      </c>
      <c r="BM71" s="60">
        <v>361</v>
      </c>
      <c r="BN71" s="33">
        <f t="shared" ref="BN71:BN72" si="163">+BB71/BM71</f>
        <v>2.4930747922437674E-2</v>
      </c>
      <c r="BO71" s="4">
        <v>41</v>
      </c>
      <c r="BP71" s="4">
        <f t="shared" ref="BP71:BP72" si="164">+BP70+BO71</f>
        <v>1753</v>
      </c>
      <c r="BQ71" s="15">
        <f t="shared" si="30"/>
        <v>0.19577080491132337</v>
      </c>
      <c r="BR71" s="4">
        <v>2606550</v>
      </c>
      <c r="BS71" s="4">
        <f t="shared" ref="BS71:BS72" si="165">+BS70+BR71</f>
        <v>71274958</v>
      </c>
      <c r="BT71" s="15">
        <f t="shared" si="31"/>
        <v>0.17399328678041592</v>
      </c>
      <c r="BU71" s="4">
        <v>45</v>
      </c>
      <c r="BV71" s="4">
        <f t="shared" ref="BV71:BV72" si="166">+BV70+BU71</f>
        <v>1868</v>
      </c>
      <c r="BW71" s="15">
        <f t="shared" si="32"/>
        <v>0.16241443683883006</v>
      </c>
      <c r="BX71" s="60">
        <f t="shared" ref="BX71:BX72" si="167">+BR71/BU71</f>
        <v>57923.333333333336</v>
      </c>
      <c r="BY71" s="15">
        <f t="shared" si="33"/>
        <v>1.2414544991479817</v>
      </c>
      <c r="BZ71" s="60">
        <v>1728</v>
      </c>
      <c r="CA71" s="34">
        <f t="shared" ref="CA71:CA72" si="168">+BO71/BZ71</f>
        <v>2.3726851851851853E-2</v>
      </c>
      <c r="CB71" s="4">
        <v>21</v>
      </c>
      <c r="CC71" s="4">
        <f t="shared" ref="CC71:CC72" si="169">+CC70+CB71</f>
        <v>1043</v>
      </c>
      <c r="CD71" s="15">
        <f t="shared" si="34"/>
        <v>7.5257731958762841E-2</v>
      </c>
      <c r="CE71" s="4">
        <v>1267023</v>
      </c>
      <c r="CF71" s="4">
        <f t="shared" ref="CF71:CF72" si="170">+CF70+CE71</f>
        <v>77462664</v>
      </c>
      <c r="CG71" s="15">
        <f t="shared" si="35"/>
        <v>5.6129598924240964E-2</v>
      </c>
      <c r="CH71" s="4">
        <v>21</v>
      </c>
      <c r="CI71" s="4">
        <f t="shared" ref="CI71:CI72" si="171">+CI70+CH71</f>
        <v>1061</v>
      </c>
      <c r="CJ71" s="15">
        <f t="shared" si="36"/>
        <v>4.0196078431372628E-2</v>
      </c>
      <c r="CK71" s="60">
        <f t="shared" ref="CK71:CK72" si="172">+CE71/CH71</f>
        <v>60334.428571428572</v>
      </c>
      <c r="CL71" s="15">
        <f t="shared" si="37"/>
        <v>-0.14061565258441422</v>
      </c>
      <c r="CM71" s="60">
        <v>1034</v>
      </c>
      <c r="CN71" s="34">
        <f t="shared" ref="CN71:CN72" si="173">+CB71/CM71</f>
        <v>2.0309477756286266E-2</v>
      </c>
      <c r="CO71" s="4">
        <v>33</v>
      </c>
      <c r="CP71" s="4">
        <f t="shared" ref="CP71:CP72" si="174">+CP70+CO71</f>
        <v>1073</v>
      </c>
      <c r="CQ71" s="15">
        <f t="shared" si="38"/>
        <v>-6.3699825479930139E-2</v>
      </c>
      <c r="CR71" s="4">
        <v>1311070</v>
      </c>
      <c r="CS71" s="4">
        <f t="shared" ref="CS71:CS72" si="175">+CS70+CR71</f>
        <v>51532148</v>
      </c>
      <c r="CT71" s="15">
        <f t="shared" si="39"/>
        <v>0.12786854446653617</v>
      </c>
      <c r="CU71" s="4">
        <v>34</v>
      </c>
      <c r="CV71" s="4">
        <f t="shared" ref="CV71:CV72" si="176">+CV70+CU71</f>
        <v>1141</v>
      </c>
      <c r="CW71" s="15">
        <f t="shared" si="40"/>
        <v>-9.300476947535774E-2</v>
      </c>
      <c r="CX71" s="60">
        <f t="shared" ref="CX71:CX72" si="177">+CR71/CU71</f>
        <v>38560.882352941175</v>
      </c>
      <c r="CY71" s="15">
        <f t="shared" si="41"/>
        <v>-1.282616163092698E-2</v>
      </c>
      <c r="CZ71" s="60">
        <v>1158</v>
      </c>
      <c r="DA71" s="34">
        <f t="shared" ref="DA71:DA72" si="178">+CO71/CZ71</f>
        <v>2.8497409326424871E-2</v>
      </c>
      <c r="DB71" s="4">
        <v>26</v>
      </c>
      <c r="DC71" s="4">
        <f t="shared" ref="DC71:DC72" si="179">+DC70+DB71</f>
        <v>857</v>
      </c>
      <c r="DD71" s="15">
        <f t="shared" si="42"/>
        <v>-0.10636079249217933</v>
      </c>
      <c r="DE71" s="60">
        <v>1048910</v>
      </c>
      <c r="DF71" s="4">
        <f t="shared" ref="DF71:DF72" si="180">+DF70+DE71</f>
        <v>41867076</v>
      </c>
      <c r="DG71" s="15">
        <f t="shared" si="43"/>
        <v>-4.038861680683159E-2</v>
      </c>
      <c r="DH71" s="4">
        <v>30</v>
      </c>
      <c r="DI71" s="4">
        <f t="shared" ref="DI71:DI72" si="181">+DI70+DH71</f>
        <v>924</v>
      </c>
      <c r="DJ71" s="15">
        <f t="shared" si="44"/>
        <v>-0.16152450090744097</v>
      </c>
      <c r="DK71" s="60">
        <f t="shared" ref="DK71:DK72" si="182">+DE71/DH71</f>
        <v>34963.666666666664</v>
      </c>
      <c r="DL71" s="15">
        <f t="shared" si="46"/>
        <v>2.2339077586721823E-2</v>
      </c>
      <c r="DM71" s="60">
        <v>1299</v>
      </c>
      <c r="DN71" s="34">
        <f t="shared" ref="DN71:DN72" si="183">+DB71/DM71</f>
        <v>2.0015396458814474E-2</v>
      </c>
      <c r="DO71" s="4">
        <v>3</v>
      </c>
      <c r="DP71" s="4">
        <f t="shared" ref="DP71:DP72" si="184">+DP70+DO71</f>
        <v>164</v>
      </c>
      <c r="DQ71" s="15">
        <f t="shared" si="47"/>
        <v>-0.81737193763919824</v>
      </c>
      <c r="DR71" s="4">
        <v>92991</v>
      </c>
      <c r="DS71" s="4">
        <f t="shared" ref="DS71:DS72" si="185">+DS70+DR71</f>
        <v>5799021</v>
      </c>
      <c r="DT71" s="15">
        <f t="shared" si="48"/>
        <v>-0.82496194769831233</v>
      </c>
      <c r="DU71" s="4">
        <v>3</v>
      </c>
      <c r="DV71" s="4">
        <f t="shared" ref="DV71:DV72" si="186">+DV70+DU71</f>
        <v>226</v>
      </c>
      <c r="DW71" s="15">
        <f t="shared" si="49"/>
        <v>-0.80667236954662103</v>
      </c>
      <c r="DX71" s="60">
        <f t="shared" ref="DX71:DX72" si="187">+DR71/DU71</f>
        <v>30997</v>
      </c>
      <c r="DY71" s="15">
        <f t="shared" si="50"/>
        <v>0.62859244470130826</v>
      </c>
      <c r="DZ71" s="60">
        <v>548</v>
      </c>
      <c r="EA71" s="34">
        <f t="shared" ref="EA71:EA72" si="188">+DO71/DZ71</f>
        <v>5.4744525547445258E-3</v>
      </c>
      <c r="EB71" s="4">
        <v>0</v>
      </c>
      <c r="EC71" s="4">
        <f t="shared" ref="EC71:EC72" si="189">+EC70+EB71</f>
        <v>0</v>
      </c>
      <c r="ED71" s="15">
        <f t="shared" si="51"/>
        <v>-1</v>
      </c>
      <c r="EE71" s="4">
        <v>0</v>
      </c>
      <c r="EF71" s="4">
        <f t="shared" ref="EF71:EF72" si="190">+EF70+EE71</f>
        <v>0</v>
      </c>
      <c r="EG71" s="15">
        <f t="shared" si="52"/>
        <v>-1</v>
      </c>
      <c r="EH71" s="4">
        <v>0</v>
      </c>
      <c r="EI71" s="4">
        <f t="shared" ref="EI71:EI72" si="191">+EI70+EH71</f>
        <v>0</v>
      </c>
      <c r="EJ71" s="15">
        <f t="shared" si="53"/>
        <v>-1</v>
      </c>
      <c r="EK71" s="60" t="e">
        <f t="shared" ref="EK71:EK72" si="192">+EE71/EH71</f>
        <v>#DIV/0!</v>
      </c>
      <c r="EL71" s="15" t="e">
        <f t="shared" si="54"/>
        <v>#DIV/0!</v>
      </c>
      <c r="EM71" s="60">
        <v>0</v>
      </c>
      <c r="EN71" s="34" t="e">
        <f t="shared" ref="EN71:EN72" si="193">+EB71/EM71</f>
        <v>#DIV/0!</v>
      </c>
      <c r="EO71" s="4">
        <v>5</v>
      </c>
      <c r="EP71" s="4">
        <f t="shared" ref="EP71:EP72" si="194">+EP70+EO71</f>
        <v>164</v>
      </c>
      <c r="EQ71" s="15" t="e">
        <f t="shared" si="55"/>
        <v>#DIV/0!</v>
      </c>
      <c r="ER71" s="4">
        <v>382950</v>
      </c>
      <c r="ES71" s="4">
        <f t="shared" ref="ES71:ES72" si="195">+ES70+ER71</f>
        <v>29223491</v>
      </c>
      <c r="ET71" s="15" t="e">
        <f t="shared" si="56"/>
        <v>#DIV/0!</v>
      </c>
      <c r="EU71" s="4">
        <v>5</v>
      </c>
      <c r="EV71" s="4">
        <f t="shared" ref="EV71:EV72" si="196">+EV70+EU71</f>
        <v>189</v>
      </c>
      <c r="EW71" s="15" t="e">
        <f t="shared" si="57"/>
        <v>#DIV/0!</v>
      </c>
      <c r="EX71" s="60">
        <f t="shared" ref="EX71:EX72" si="197">+ER71/EU71</f>
        <v>76590</v>
      </c>
      <c r="EY71" s="15" t="e">
        <f t="shared" si="58"/>
        <v>#DIV/0!</v>
      </c>
      <c r="EZ71" s="60">
        <v>500</v>
      </c>
      <c r="FA71" s="34">
        <f t="shared" ref="FA71:FA72" si="198">+EO71/EZ71</f>
        <v>0.01</v>
      </c>
      <c r="FB71" s="4">
        <v>1</v>
      </c>
      <c r="FC71" s="4">
        <f t="shared" ref="FC71:FC72" si="199">+FC70+FB71</f>
        <v>81</v>
      </c>
      <c r="FD71" s="15" t="e">
        <f t="shared" si="59"/>
        <v>#DIV/0!</v>
      </c>
      <c r="FE71" s="4">
        <v>57990</v>
      </c>
      <c r="FF71" s="4">
        <f t="shared" ref="FF71:FF72" si="200">+FF70+FE71</f>
        <v>4075050</v>
      </c>
      <c r="FG71" s="15" t="e">
        <f t="shared" si="60"/>
        <v>#DIV/0!</v>
      </c>
      <c r="FH71" s="4">
        <v>1</v>
      </c>
      <c r="FI71" s="4">
        <f t="shared" ref="FI71:FI72" si="201">+FI70+FH71</f>
        <v>105</v>
      </c>
      <c r="FJ71" s="15" t="e">
        <f t="shared" si="61"/>
        <v>#DIV/0!</v>
      </c>
      <c r="FK71" s="60">
        <f t="shared" ref="FK71:FK72" si="202">+FE71/FH71</f>
        <v>57990</v>
      </c>
      <c r="FL71" s="15" t="e">
        <f t="shared" si="62"/>
        <v>#DIV/0!</v>
      </c>
      <c r="FM71" s="60">
        <v>130</v>
      </c>
      <c r="FN71" s="34">
        <f t="shared" ref="FN71:FN72" si="203">+FB71/FM71</f>
        <v>7.6923076923076927E-3</v>
      </c>
      <c r="FQ71" s="9">
        <v>45837</v>
      </c>
      <c r="FR71" s="4">
        <f t="shared" ref="FR71:FR72" si="204">+B71+O71+AB71+AO71+BB71+BO71+CB71+CO71+DB71+DO71+EB71+EO71+FB71</f>
        <v>385</v>
      </c>
      <c r="FS71" s="4">
        <f t="shared" ref="FS71:FS72" si="205">+FR71+FS70</f>
        <v>16436</v>
      </c>
      <c r="FT71" s="15">
        <f t="shared" si="63"/>
        <v>-1.7455762792922047E-2</v>
      </c>
      <c r="FU71" s="4">
        <f t="shared" ref="FU71:FU72" si="206">+E71+R71+AE71+AR71+BE71+BR71+CE71+CR71+DE71+DR71+EE71+ER71+FE71</f>
        <v>17737085</v>
      </c>
      <c r="FV71" s="4">
        <f t="shared" ref="FV71:FV72" si="207">+FU71+FV70</f>
        <v>823454606</v>
      </c>
      <c r="FW71" s="15">
        <f t="shared" si="64"/>
        <v>0.10863329526201038</v>
      </c>
      <c r="FX71" s="4">
        <f t="shared" ref="FX71:FX72" si="208">+H71+U71+AH71+AU71+BH71+BU71+CH71+CU71+DH71+DU71+EH71+EU71+FH71</f>
        <v>407</v>
      </c>
      <c r="FY71" s="4">
        <f t="shared" ref="FY71:FY72" si="209">+FX71+FY70</f>
        <v>17413</v>
      </c>
      <c r="FZ71" s="15">
        <f t="shared" si="65"/>
        <v>-5.4822775877978569E-2</v>
      </c>
      <c r="GA71" s="4">
        <f t="shared" ref="GA71:GA72" si="210">+FU71/FX71</f>
        <v>43580.061425061424</v>
      </c>
      <c r="GB71" s="15">
        <f t="shared" si="66"/>
        <v>0.24419533406610205</v>
      </c>
    </row>
    <row r="72" spans="1:184" x14ac:dyDescent="0.3">
      <c r="A72" s="9">
        <v>45838</v>
      </c>
      <c r="B72" s="73"/>
      <c r="C72" s="4">
        <f t="shared" si="139"/>
        <v>5978</v>
      </c>
      <c r="D72" s="15">
        <f t="shared" si="10"/>
        <v>-4.5505348874341323E-2</v>
      </c>
      <c r="E72" s="4"/>
      <c r="F72" s="4">
        <f t="shared" si="140"/>
        <v>281710260</v>
      </c>
      <c r="G72" s="42">
        <f t="shared" si="11"/>
        <v>4.6092825180816588E-2</v>
      </c>
      <c r="H72" s="4"/>
      <c r="I72" s="4">
        <f t="shared" si="141"/>
        <v>6227</v>
      </c>
      <c r="J72" s="42">
        <f t="shared" si="12"/>
        <v>-6.1492087415222274E-2</v>
      </c>
      <c r="K72" s="4" t="e">
        <f t="shared" si="142"/>
        <v>#DIV/0!</v>
      </c>
      <c r="L72" s="15" t="e">
        <f t="shared" si="13"/>
        <v>#DIV/0!</v>
      </c>
      <c r="M72" s="4"/>
      <c r="N72" s="33" t="e">
        <f t="shared" si="143"/>
        <v>#DIV/0!</v>
      </c>
      <c r="O72" s="4"/>
      <c r="P72" s="4">
        <f t="shared" si="144"/>
        <v>1593</v>
      </c>
      <c r="Q72" s="15">
        <f t="shared" si="14"/>
        <v>-9.1790193842645418E-2</v>
      </c>
      <c r="R72" s="4"/>
      <c r="S72" s="4">
        <f t="shared" si="145"/>
        <v>79721156</v>
      </c>
      <c r="T72" s="15">
        <f t="shared" si="15"/>
        <v>-2.3570054880887148E-2</v>
      </c>
      <c r="U72" s="4"/>
      <c r="V72" s="4">
        <f t="shared" si="146"/>
        <v>1714</v>
      </c>
      <c r="W72" s="15">
        <f t="shared" si="16"/>
        <v>-0.11007268951194182</v>
      </c>
      <c r="X72" s="60" t="e">
        <f t="shared" si="147"/>
        <v>#DIV/0!</v>
      </c>
      <c r="Y72" s="15" t="e">
        <f t="shared" si="17"/>
        <v>#DIV/0!</v>
      </c>
      <c r="Z72" s="4"/>
      <c r="AA72" s="34" t="e">
        <f t="shared" si="148"/>
        <v>#DIV/0!</v>
      </c>
      <c r="AB72" s="4"/>
      <c r="AC72" s="4">
        <f t="shared" si="149"/>
        <v>1615</v>
      </c>
      <c r="AD72" s="15">
        <f t="shared" si="18"/>
        <v>-0.20089064819396341</v>
      </c>
      <c r="AE72" s="4"/>
      <c r="AF72" s="60">
        <f t="shared" si="150"/>
        <v>60368287</v>
      </c>
      <c r="AG72" s="15">
        <f t="shared" si="19"/>
        <v>-8.1144656836223517E-2</v>
      </c>
      <c r="AH72" s="4"/>
      <c r="AI72" s="4">
        <f t="shared" si="151"/>
        <v>1741</v>
      </c>
      <c r="AJ72" s="15">
        <f t="shared" si="20"/>
        <v>-0.24924536438119882</v>
      </c>
      <c r="AK72" s="60" t="e">
        <f t="shared" si="152"/>
        <v>#DIV/0!</v>
      </c>
      <c r="AL72" s="15" t="e">
        <f t="shared" si="21"/>
        <v>#DIV/0!</v>
      </c>
      <c r="AM72" s="60"/>
      <c r="AN72" s="34" t="e">
        <f t="shared" si="153"/>
        <v>#DIV/0!</v>
      </c>
      <c r="AO72" s="4"/>
      <c r="AP72" s="4">
        <f t="shared" si="154"/>
        <v>1765</v>
      </c>
      <c r="AQ72" s="15">
        <f t="shared" si="22"/>
        <v>0.207250341997264</v>
      </c>
      <c r="AR72" s="4"/>
      <c r="AS72" s="4">
        <f t="shared" si="155"/>
        <v>94310334</v>
      </c>
      <c r="AT72" s="15">
        <f t="shared" si="23"/>
        <v>0.24189042891301349</v>
      </c>
      <c r="AU72" s="4"/>
      <c r="AV72" s="4">
        <f t="shared" si="156"/>
        <v>1867</v>
      </c>
      <c r="AW72" s="15">
        <f t="shared" si="24"/>
        <v>0.14892307692307694</v>
      </c>
      <c r="AX72" s="60" t="e">
        <f t="shared" si="157"/>
        <v>#DIV/0!</v>
      </c>
      <c r="AY72" s="15" t="e">
        <f t="shared" si="25"/>
        <v>#DIV/0!</v>
      </c>
      <c r="AZ72" s="60"/>
      <c r="BA72" s="34" t="e">
        <f t="shared" si="158"/>
        <v>#DIV/0!</v>
      </c>
      <c r="BB72" s="4"/>
      <c r="BC72" s="4">
        <f t="shared" si="159"/>
        <v>350</v>
      </c>
      <c r="BD72" s="15">
        <f t="shared" si="26"/>
        <v>3.8611111111111107</v>
      </c>
      <c r="BE72" s="4"/>
      <c r="BF72" s="4">
        <f t="shared" si="160"/>
        <v>25731991</v>
      </c>
      <c r="BG72" s="15">
        <f t="shared" si="27"/>
        <v>3.9500733412141074</v>
      </c>
      <c r="BH72" s="4"/>
      <c r="BI72" s="4">
        <f t="shared" si="161"/>
        <v>350</v>
      </c>
      <c r="BJ72" s="15">
        <f t="shared" si="28"/>
        <v>3.8611111111111107</v>
      </c>
      <c r="BK72" s="60" t="e">
        <f t="shared" si="162"/>
        <v>#DIV/0!</v>
      </c>
      <c r="BL72" s="15" t="e">
        <f t="shared" si="29"/>
        <v>#DIV/0!</v>
      </c>
      <c r="BM72" s="60"/>
      <c r="BN72" s="33" t="e">
        <f t="shared" si="163"/>
        <v>#DIV/0!</v>
      </c>
      <c r="BO72" s="4"/>
      <c r="BP72" s="4">
        <f t="shared" si="164"/>
        <v>1753</v>
      </c>
      <c r="BQ72" s="15">
        <f t="shared" si="30"/>
        <v>0.1702269692923899</v>
      </c>
      <c r="BR72" s="4"/>
      <c r="BS72" s="4">
        <f t="shared" si="165"/>
        <v>71274958</v>
      </c>
      <c r="BT72" s="15">
        <f t="shared" si="31"/>
        <v>0.15404578087333354</v>
      </c>
      <c r="BU72" s="4"/>
      <c r="BV72" s="4">
        <f t="shared" si="166"/>
        <v>1868</v>
      </c>
      <c r="BW72" s="15">
        <f t="shared" si="32"/>
        <v>0.1383302864107252</v>
      </c>
      <c r="BX72" s="60" t="e">
        <f t="shared" si="167"/>
        <v>#DIV/0!</v>
      </c>
      <c r="BY72" s="15" t="e">
        <f t="shared" si="33"/>
        <v>#DIV/0!</v>
      </c>
      <c r="BZ72" s="60"/>
      <c r="CA72" s="34" t="e">
        <f t="shared" si="168"/>
        <v>#DIV/0!</v>
      </c>
      <c r="CB72" s="4"/>
      <c r="CC72" s="4">
        <f t="shared" si="169"/>
        <v>1043</v>
      </c>
      <c r="CD72" s="15">
        <f t="shared" si="34"/>
        <v>4.404404404404394E-2</v>
      </c>
      <c r="CE72" s="4"/>
      <c r="CF72" s="4">
        <f t="shared" si="170"/>
        <v>77462664</v>
      </c>
      <c r="CG72" s="15">
        <f t="shared" si="35"/>
        <v>2.9678580388719178E-2</v>
      </c>
      <c r="CH72" s="4"/>
      <c r="CI72" s="4">
        <f t="shared" si="171"/>
        <v>1061</v>
      </c>
      <c r="CJ72" s="15">
        <f t="shared" si="36"/>
        <v>1.0476190476190528E-2</v>
      </c>
      <c r="CK72" s="60" t="e">
        <f t="shared" si="172"/>
        <v>#DIV/0!</v>
      </c>
      <c r="CL72" s="15" t="e">
        <f t="shared" si="37"/>
        <v>#DIV/0!</v>
      </c>
      <c r="CM72" s="60"/>
      <c r="CN72" s="34" t="e">
        <f t="shared" si="173"/>
        <v>#DIV/0!</v>
      </c>
      <c r="CO72" s="4"/>
      <c r="CP72" s="4">
        <f t="shared" si="174"/>
        <v>1073</v>
      </c>
      <c r="CQ72" s="15">
        <f t="shared" si="38"/>
        <v>-0.1035923141186299</v>
      </c>
      <c r="CR72" s="4"/>
      <c r="CS72" s="4">
        <f t="shared" si="175"/>
        <v>51532148</v>
      </c>
      <c r="CT72" s="15">
        <f t="shared" si="39"/>
        <v>8.0213277575717612E-2</v>
      </c>
      <c r="CU72" s="4"/>
      <c r="CV72" s="4">
        <f t="shared" si="176"/>
        <v>1141</v>
      </c>
      <c r="CW72" s="15">
        <f t="shared" si="40"/>
        <v>-0.12900763358778622</v>
      </c>
      <c r="CX72" s="60" t="e">
        <f t="shared" si="177"/>
        <v>#DIV/0!</v>
      </c>
      <c r="CY72" s="15" t="e">
        <f t="shared" si="41"/>
        <v>#DIV/0!</v>
      </c>
      <c r="CZ72" s="60"/>
      <c r="DA72" s="34" t="e">
        <f t="shared" si="178"/>
        <v>#DIV/0!</v>
      </c>
      <c r="DB72" s="4"/>
      <c r="DC72" s="4">
        <f t="shared" si="179"/>
        <v>857</v>
      </c>
      <c r="DD72" s="15">
        <f t="shared" si="42"/>
        <v>-0.12102564102564106</v>
      </c>
      <c r="DE72" s="60"/>
      <c r="DF72" s="4">
        <f t="shared" si="180"/>
        <v>41867076</v>
      </c>
      <c r="DG72" s="15">
        <f t="shared" si="43"/>
        <v>-5.4125191196067068E-2</v>
      </c>
      <c r="DH72" s="4"/>
      <c r="DI72" s="4">
        <f t="shared" si="181"/>
        <v>924</v>
      </c>
      <c r="DJ72" s="15">
        <f t="shared" si="44"/>
        <v>-0.17647058823529416</v>
      </c>
      <c r="DK72" s="60" t="e">
        <f t="shared" si="182"/>
        <v>#DIV/0!</v>
      </c>
      <c r="DL72" s="15" t="e">
        <f t="shared" si="46"/>
        <v>#DIV/0!</v>
      </c>
      <c r="DM72" s="60"/>
      <c r="DN72" s="34" t="e">
        <f t="shared" si="183"/>
        <v>#DIV/0!</v>
      </c>
      <c r="DO72" s="4"/>
      <c r="DP72" s="4">
        <f t="shared" si="184"/>
        <v>164</v>
      </c>
      <c r="DQ72" s="15">
        <f t="shared" si="47"/>
        <v>-0.82096069868995636</v>
      </c>
      <c r="DR72" s="4"/>
      <c r="DS72" s="4">
        <f t="shared" si="185"/>
        <v>5799021</v>
      </c>
      <c r="DT72" s="15">
        <f t="shared" si="48"/>
        <v>-0.82743578902713422</v>
      </c>
      <c r="DU72" s="4"/>
      <c r="DV72" s="4">
        <f t="shared" si="186"/>
        <v>226</v>
      </c>
      <c r="DW72" s="15">
        <f t="shared" si="49"/>
        <v>-0.80960404380791906</v>
      </c>
      <c r="DX72" s="60" t="e">
        <f t="shared" si="187"/>
        <v>#DIV/0!</v>
      </c>
      <c r="DY72" s="15" t="e">
        <f t="shared" si="50"/>
        <v>#DIV/0!</v>
      </c>
      <c r="DZ72" s="60"/>
      <c r="EA72" s="34" t="e">
        <f t="shared" si="188"/>
        <v>#DIV/0!</v>
      </c>
      <c r="EB72" s="4">
        <v>0</v>
      </c>
      <c r="EC72" s="4">
        <f t="shared" si="189"/>
        <v>0</v>
      </c>
      <c r="ED72" s="15">
        <f t="shared" si="51"/>
        <v>-1</v>
      </c>
      <c r="EE72" s="4">
        <v>0</v>
      </c>
      <c r="EF72" s="4">
        <f t="shared" si="190"/>
        <v>0</v>
      </c>
      <c r="EG72" s="15">
        <f t="shared" si="52"/>
        <v>-1</v>
      </c>
      <c r="EH72" s="4">
        <v>0</v>
      </c>
      <c r="EI72" s="4">
        <f t="shared" si="191"/>
        <v>0</v>
      </c>
      <c r="EJ72" s="15">
        <f t="shared" si="53"/>
        <v>-1</v>
      </c>
      <c r="EK72" s="60" t="e">
        <f t="shared" si="192"/>
        <v>#DIV/0!</v>
      </c>
      <c r="EL72" s="15" t="e">
        <f t="shared" si="54"/>
        <v>#DIV/0!</v>
      </c>
      <c r="EM72" s="60">
        <v>0</v>
      </c>
      <c r="EN72" s="34" t="e">
        <f t="shared" si="193"/>
        <v>#DIV/0!</v>
      </c>
      <c r="EO72" s="4"/>
      <c r="EP72" s="4">
        <f t="shared" si="194"/>
        <v>164</v>
      </c>
      <c r="EQ72" s="15" t="e">
        <f t="shared" si="55"/>
        <v>#DIV/0!</v>
      </c>
      <c r="ER72" s="4"/>
      <c r="ES72" s="4">
        <f t="shared" si="195"/>
        <v>29223491</v>
      </c>
      <c r="ET72" s="15" t="e">
        <f t="shared" si="56"/>
        <v>#DIV/0!</v>
      </c>
      <c r="EU72" s="4"/>
      <c r="EV72" s="4">
        <f t="shared" si="196"/>
        <v>189</v>
      </c>
      <c r="EW72" s="15" t="e">
        <f t="shared" si="57"/>
        <v>#DIV/0!</v>
      </c>
      <c r="EX72" s="60" t="e">
        <f t="shared" si="197"/>
        <v>#DIV/0!</v>
      </c>
      <c r="EY72" s="15" t="e">
        <f t="shared" si="58"/>
        <v>#DIV/0!</v>
      </c>
      <c r="EZ72" s="60"/>
      <c r="FA72" s="34" t="e">
        <f t="shared" si="198"/>
        <v>#DIV/0!</v>
      </c>
      <c r="FB72" s="4"/>
      <c r="FC72" s="4">
        <f t="shared" si="199"/>
        <v>81</v>
      </c>
      <c r="FD72" s="15" t="e">
        <f t="shared" si="59"/>
        <v>#DIV/0!</v>
      </c>
      <c r="FE72" s="4"/>
      <c r="FF72" s="4">
        <f t="shared" si="200"/>
        <v>4075050</v>
      </c>
      <c r="FG72" s="15" t="e">
        <f t="shared" si="60"/>
        <v>#DIV/0!</v>
      </c>
      <c r="FH72" s="4"/>
      <c r="FI72" s="4">
        <f t="shared" si="201"/>
        <v>105</v>
      </c>
      <c r="FJ72" s="15" t="e">
        <f t="shared" si="61"/>
        <v>#DIV/0!</v>
      </c>
      <c r="FK72" s="60" t="e">
        <f t="shared" si="202"/>
        <v>#DIV/0!</v>
      </c>
      <c r="FL72" s="15" t="e">
        <f t="shared" si="62"/>
        <v>#DIV/0!</v>
      </c>
      <c r="FM72" s="60"/>
      <c r="FN72" s="34" t="e">
        <f t="shared" si="203"/>
        <v>#DIV/0!</v>
      </c>
      <c r="FQ72" s="9">
        <v>45838</v>
      </c>
      <c r="FR72" s="4">
        <f t="shared" si="204"/>
        <v>0</v>
      </c>
      <c r="FS72" s="4">
        <f t="shared" si="205"/>
        <v>16436</v>
      </c>
      <c r="FT72" s="15">
        <f t="shared" si="63"/>
        <v>-4.3139081329685025E-2</v>
      </c>
      <c r="FU72" s="4">
        <f t="shared" si="206"/>
        <v>0</v>
      </c>
      <c r="FV72" s="4">
        <f t="shared" si="207"/>
        <v>823454606</v>
      </c>
      <c r="FW72" s="15">
        <f t="shared" si="64"/>
        <v>8.1341698530339013E-2</v>
      </c>
      <c r="FX72" s="4">
        <f t="shared" si="208"/>
        <v>0</v>
      </c>
      <c r="FY72" s="4">
        <f t="shared" si="209"/>
        <v>17413</v>
      </c>
      <c r="FZ72" s="15">
        <f t="shared" si="65"/>
        <v>-7.9213156364020931E-2</v>
      </c>
      <c r="GA72" s="4" t="e">
        <f t="shared" si="210"/>
        <v>#DIV/0!</v>
      </c>
      <c r="GB72" s="15" t="e">
        <f t="shared" si="66"/>
        <v>#DIV/0!</v>
      </c>
    </row>
    <row r="73" spans="1:184" s="11" customFormat="1" ht="15.6" x14ac:dyDescent="0.3">
      <c r="A73" s="53" t="s">
        <v>22</v>
      </c>
      <c r="B73" s="74">
        <f>SUM(B43:B72)</f>
        <v>5978</v>
      </c>
      <c r="C73" s="74">
        <f>SUM(C43:C72)</f>
        <v>103149</v>
      </c>
      <c r="D73" s="41"/>
      <c r="E73" s="60">
        <f>SUM(E43:E72)</f>
        <v>281710260</v>
      </c>
      <c r="F73" s="60">
        <f>SUM(F43:F72)</f>
        <v>4861014351</v>
      </c>
      <c r="G73" s="10"/>
      <c r="H73" s="60">
        <f>SUM(H43:H72)</f>
        <v>6227</v>
      </c>
      <c r="I73" s="60">
        <f>SUM(I43:I72)</f>
        <v>107427</v>
      </c>
      <c r="J73" s="10"/>
      <c r="K73" s="40">
        <f>+E73/H73</f>
        <v>45240.125260960333</v>
      </c>
      <c r="L73" s="36"/>
      <c r="M73" s="60">
        <f>SUM(M43:M72)</f>
        <v>287163</v>
      </c>
      <c r="N73" s="10"/>
      <c r="O73" s="60">
        <f>SUM(O43:O72)</f>
        <v>1593</v>
      </c>
      <c r="P73" s="60">
        <f>SUM(P43:P72)</f>
        <v>27339</v>
      </c>
      <c r="Q73" s="10"/>
      <c r="R73" s="60">
        <f>SUM(R43:R72)</f>
        <v>79721156</v>
      </c>
      <c r="S73" s="60">
        <f>SUM(S43:S72)</f>
        <v>1361875211</v>
      </c>
      <c r="T73" s="10"/>
      <c r="U73" s="60">
        <f>SUM(U43:U72)</f>
        <v>1714</v>
      </c>
      <c r="V73" s="60">
        <f>SUM(V43:V72)</f>
        <v>29646</v>
      </c>
      <c r="W73" s="10"/>
      <c r="X73" s="40">
        <f>+R73/U73</f>
        <v>46511.759626604435</v>
      </c>
      <c r="Y73" s="36"/>
      <c r="Z73" s="60">
        <f>SUM(Z43:Z72)</f>
        <v>53438</v>
      </c>
      <c r="AA73" s="36"/>
      <c r="AB73" s="60">
        <f>SUM(AB43:AB72)</f>
        <v>1615</v>
      </c>
      <c r="AC73" s="60">
        <f>SUM(AC43:AC72)</f>
        <v>27506</v>
      </c>
      <c r="AD73" s="10"/>
      <c r="AE73" s="60">
        <f>SUM(AE43:AE72)</f>
        <v>60368287</v>
      </c>
      <c r="AF73" s="60">
        <f>SUM(AF43:AF72)</f>
        <v>1031974243</v>
      </c>
      <c r="AG73" s="10"/>
      <c r="AH73" s="60">
        <f>SUM(AH43:AH72)</f>
        <v>1741</v>
      </c>
      <c r="AI73" s="60">
        <f>SUM(AI43:AI72)</f>
        <v>29776</v>
      </c>
      <c r="AJ73" s="10"/>
      <c r="AK73" s="40">
        <f>+AE73/AH73</f>
        <v>34674.489948305571</v>
      </c>
      <c r="AL73" s="36"/>
      <c r="AM73" s="60">
        <f>SUM(AM43:AM72)</f>
        <v>51984</v>
      </c>
      <c r="AN73" s="4"/>
      <c r="AO73" s="60">
        <f>SUM(AO43:AO72)</f>
        <v>1765</v>
      </c>
      <c r="AP73" s="60">
        <f>SUM(AP43:AP72)</f>
        <v>30505</v>
      </c>
      <c r="AQ73" s="10"/>
      <c r="AR73" s="60">
        <f>SUM(AR43:AR72)</f>
        <v>94310334</v>
      </c>
      <c r="AS73" s="60">
        <f>SUM(AS43:AS72)</f>
        <v>1596542197</v>
      </c>
      <c r="AT73" s="10"/>
      <c r="AU73" s="60">
        <f>SUM(AU43:AU72)</f>
        <v>1867</v>
      </c>
      <c r="AV73" s="60">
        <f>SUM(AV43:AV72)</f>
        <v>32260</v>
      </c>
      <c r="AW73" s="10"/>
      <c r="AX73" s="40">
        <f>+AR73/AU73</f>
        <v>50514.372790573114</v>
      </c>
      <c r="AY73" s="36"/>
      <c r="AZ73" s="60">
        <f>SUM(AZ43:AZ72)</f>
        <v>63393</v>
      </c>
      <c r="BA73" s="36"/>
      <c r="BB73" s="60">
        <f>SUM(BB43:BB72)</f>
        <v>350</v>
      </c>
      <c r="BC73" s="60">
        <f>SUM(BC43:BC72)</f>
        <v>5395</v>
      </c>
      <c r="BD73" s="10"/>
      <c r="BE73" s="60">
        <f>SUM(BE43:BE72)</f>
        <v>26110161</v>
      </c>
      <c r="BF73" s="60">
        <f>SUM(BF43:BF72)</f>
        <v>397580124</v>
      </c>
      <c r="BG73" s="10"/>
      <c r="BH73" s="60">
        <f>SUM(BH43:BH72)</f>
        <v>350</v>
      </c>
      <c r="BI73" s="60">
        <f>SUM(BI43:BI72)</f>
        <v>5395</v>
      </c>
      <c r="BJ73" s="10"/>
      <c r="BK73" s="40">
        <f>+BE73/BH73</f>
        <v>74600.460000000006</v>
      </c>
      <c r="BL73" s="36"/>
      <c r="BM73" s="60">
        <f>SUM(BM43:BM72)</f>
        <v>10335</v>
      </c>
      <c r="BN73" s="36"/>
      <c r="BO73" s="60">
        <f>SUM(BO43:BO72)</f>
        <v>1753</v>
      </c>
      <c r="BP73" s="60">
        <f>SUM(BP43:BP72)</f>
        <v>29739</v>
      </c>
      <c r="BQ73" s="10"/>
      <c r="BR73" s="60">
        <f>SUM(BR43:BR72)</f>
        <v>71274958</v>
      </c>
      <c r="BS73" s="60">
        <f>SUM(BS43:BS72)</f>
        <v>1190731402</v>
      </c>
      <c r="BT73" s="10"/>
      <c r="BU73" s="60">
        <f>SUM(BU43:BU72)</f>
        <v>1868</v>
      </c>
      <c r="BV73" s="60">
        <f>SUM(BV43:BV72)</f>
        <v>31709</v>
      </c>
      <c r="BW73" s="10"/>
      <c r="BX73" s="40">
        <f>+BR73/BU73</f>
        <v>38155.759100642397</v>
      </c>
      <c r="BY73" s="36"/>
      <c r="BZ73" s="60">
        <f>SUM(BZ43:BZ72)</f>
        <v>59852</v>
      </c>
      <c r="CA73" s="36"/>
      <c r="CB73" s="60">
        <f>SUM(CB43:CB72)</f>
        <v>1043</v>
      </c>
      <c r="CC73" s="60">
        <f>SUM(CC43:CC72)</f>
        <v>18207</v>
      </c>
      <c r="CD73" s="10"/>
      <c r="CE73" s="60">
        <f>SUM(CE43:CE72)</f>
        <v>77462664</v>
      </c>
      <c r="CF73" s="60">
        <f>SUM(CF43:CF72)</f>
        <v>1335678872</v>
      </c>
      <c r="CG73" s="10"/>
      <c r="CH73" s="60">
        <f>SUM(CH43:CH72)</f>
        <v>1061</v>
      </c>
      <c r="CI73" s="60">
        <f>SUM(CI43:CI72)</f>
        <v>18447</v>
      </c>
      <c r="CJ73" s="10"/>
      <c r="CK73" s="40">
        <f>+CE73/CH73</f>
        <v>73009.108388312918</v>
      </c>
      <c r="CL73" s="36"/>
      <c r="CM73" s="60">
        <f>SUM(CM43:CM72)</f>
        <v>38067</v>
      </c>
      <c r="CN73" s="36"/>
      <c r="CO73" s="60">
        <f>SUM(CO43:CO72)</f>
        <v>1073</v>
      </c>
      <c r="CP73" s="60">
        <f>SUM(CP43:CP72)</f>
        <v>17934</v>
      </c>
      <c r="CQ73" s="10"/>
      <c r="CR73" s="60">
        <f>SUM(CR43:CR72)</f>
        <v>51532148</v>
      </c>
      <c r="CS73" s="60">
        <f>SUM(CS43:CS72)</f>
        <v>883714425</v>
      </c>
      <c r="CT73" s="10"/>
      <c r="CU73" s="60">
        <f>SUM(CU43:CU72)</f>
        <v>1141</v>
      </c>
      <c r="CV73" s="60">
        <f>SUM(CV43:CV72)</f>
        <v>19026</v>
      </c>
      <c r="CW73" s="15"/>
      <c r="CX73" s="40">
        <f>+CR73/CU73</f>
        <v>45164.021034180543</v>
      </c>
      <c r="CY73" s="36"/>
      <c r="CZ73" s="60">
        <f>SUM(CZ43:CZ72)</f>
        <v>37694</v>
      </c>
      <c r="DA73" s="36"/>
      <c r="DB73" s="60">
        <f>SUM(DB43:DB72)</f>
        <v>857</v>
      </c>
      <c r="DC73" s="60">
        <f>SUM(DC43:DC72)</f>
        <v>14602</v>
      </c>
      <c r="DD73" s="10"/>
      <c r="DE73" s="60">
        <f>SUM(DE43:DE72)</f>
        <v>41867076</v>
      </c>
      <c r="DF73" s="60">
        <f>SUM(DF43:DF72)</f>
        <v>725710004</v>
      </c>
      <c r="DG73" s="10"/>
      <c r="DH73" s="60">
        <f>SUM(DH43:DH72)</f>
        <v>924</v>
      </c>
      <c r="DI73" s="60">
        <f>SUM(DI43:DI72)</f>
        <v>15720</v>
      </c>
      <c r="DJ73" s="10"/>
      <c r="DK73" s="40">
        <f>+DE73/DH73</f>
        <v>45310.688311688311</v>
      </c>
      <c r="DL73" s="36"/>
      <c r="DM73" s="60">
        <f>SUM(DM43:DM72)</f>
        <v>37158</v>
      </c>
      <c r="DN73" s="36"/>
      <c r="DO73" s="60">
        <f>SUM(DO43:DO72)</f>
        <v>164</v>
      </c>
      <c r="DP73" s="60">
        <f>SUM(DP43:DP72)</f>
        <v>1858</v>
      </c>
      <c r="DQ73" s="10"/>
      <c r="DR73" s="60">
        <f>SUM(DR43:DR72)</f>
        <v>5799021</v>
      </c>
      <c r="DS73" s="60">
        <f>SUM(DS43:DS72)</f>
        <v>59742038</v>
      </c>
      <c r="DT73" s="10"/>
      <c r="DU73" s="60">
        <f>SUM(DU43:DU72)</f>
        <v>226</v>
      </c>
      <c r="DV73" s="60">
        <f>SUM(DV43:DV72)</f>
        <v>2675</v>
      </c>
      <c r="DW73" s="10"/>
      <c r="DX73" s="40">
        <f>+DR73/DU73</f>
        <v>25659.384955752212</v>
      </c>
      <c r="DY73" s="36"/>
      <c r="DZ73" s="60">
        <f>SUM(DZ43:DZ72)</f>
        <v>15320</v>
      </c>
      <c r="EA73" s="36"/>
      <c r="EB73" s="60">
        <f>SUM(EB43:EB72)</f>
        <v>0</v>
      </c>
      <c r="EC73" s="60">
        <f>SUM(EC43:EC72)</f>
        <v>0</v>
      </c>
      <c r="ED73" s="10"/>
      <c r="EE73" s="60">
        <f>SUM(EE43:EE72)</f>
        <v>0</v>
      </c>
      <c r="EF73" s="60">
        <f>SUM(EF43:EF72)</f>
        <v>0</v>
      </c>
      <c r="EG73" s="10"/>
      <c r="EH73" s="60">
        <f>SUM(EH43:EH72)</f>
        <v>0</v>
      </c>
      <c r="EI73" s="60">
        <f>SUM(EI43:EI72)</f>
        <v>0</v>
      </c>
      <c r="EJ73" s="10"/>
      <c r="EK73" s="40" t="e">
        <f>+EE73/EH73</f>
        <v>#DIV/0!</v>
      </c>
      <c r="EL73" s="36"/>
      <c r="EM73" s="60">
        <f>SUM(EM43:EM72)</f>
        <v>0</v>
      </c>
      <c r="EN73" s="36"/>
      <c r="EO73" s="60">
        <f>SUM(EO43:EO72)</f>
        <v>164</v>
      </c>
      <c r="EP73" s="60">
        <f>SUM(EP43:EP72)</f>
        <v>3037</v>
      </c>
      <c r="EQ73" s="10"/>
      <c r="ER73" s="60">
        <f>SUM(ER43:ER72)</f>
        <v>29223491</v>
      </c>
      <c r="ES73" s="60">
        <f>SUM(ES43:ES72)</f>
        <v>561950122</v>
      </c>
      <c r="ET73" s="10"/>
      <c r="EU73" s="60">
        <f>SUM(EU43:EU72)</f>
        <v>189</v>
      </c>
      <c r="EV73" s="60">
        <f>SUM(EV43:EV72)</f>
        <v>3342</v>
      </c>
      <c r="EW73" s="10"/>
      <c r="EX73" s="40">
        <f>+ER73/EU73</f>
        <v>154621.64550264549</v>
      </c>
      <c r="EY73" s="36"/>
      <c r="EZ73" s="60">
        <f>SUM(EZ43:EZ72)</f>
        <v>16952</v>
      </c>
      <c r="FA73" s="36"/>
      <c r="FB73" s="60">
        <f>SUM(FB43:FB72)</f>
        <v>81</v>
      </c>
      <c r="FC73" s="60">
        <f>SUM(FC43:FC72)</f>
        <v>1408</v>
      </c>
      <c r="FD73" s="10"/>
      <c r="FE73" s="60">
        <f>SUM(FE43:FE72)</f>
        <v>4075050</v>
      </c>
      <c r="FF73" s="60">
        <f>SUM(FF43:FF72)</f>
        <v>68682760</v>
      </c>
      <c r="FG73" s="10"/>
      <c r="FH73" s="60">
        <f>SUM(FH43:FH72)</f>
        <v>105</v>
      </c>
      <c r="FI73" s="60">
        <f>SUM(FI43:FI72)</f>
        <v>1988</v>
      </c>
      <c r="FJ73" s="10"/>
      <c r="FK73" s="40">
        <f>+FE73/FH73</f>
        <v>38810</v>
      </c>
      <c r="FL73" s="36"/>
      <c r="FM73" s="60">
        <f>SUM(FM43:FM72)</f>
        <v>3641</v>
      </c>
      <c r="FN73" s="36"/>
      <c r="FQ73" s="37" t="s">
        <v>22</v>
      </c>
      <c r="FR73" s="70">
        <f>SUM(FR43:FR72)</f>
        <v>16436</v>
      </c>
      <c r="FS73" s="70">
        <f>SUM(FS43:FS72)</f>
        <v>280679</v>
      </c>
      <c r="FT73" s="38"/>
      <c r="FU73" s="70">
        <f>SUM(FU43:FU72)</f>
        <v>823454606</v>
      </c>
      <c r="FV73" s="70">
        <f>SUM(FV43:FV72)</f>
        <v>14086162679</v>
      </c>
      <c r="FW73" s="38"/>
      <c r="FX73" s="70">
        <f>SUM(FX43:FX72)</f>
        <v>17413</v>
      </c>
      <c r="FY73" s="70">
        <f>SUM(FY43:FY72)</f>
        <v>297411</v>
      </c>
      <c r="FZ73" s="38"/>
      <c r="GA73" s="39">
        <f t="shared" si="96"/>
        <v>47289.646011600526</v>
      </c>
      <c r="GB73" s="38"/>
    </row>
    <row r="75" spans="1:184" x14ac:dyDescent="0.3">
      <c r="DE75" s="13"/>
    </row>
    <row r="76" spans="1:184" x14ac:dyDescent="0.3">
      <c r="DE76" s="13"/>
    </row>
  </sheetData>
  <mergeCells count="32">
    <mergeCell ref="A2:FN2"/>
    <mergeCell ref="A39:FN39"/>
    <mergeCell ref="EO4:FA4"/>
    <mergeCell ref="FB4:FN4"/>
    <mergeCell ref="FB41:FN41"/>
    <mergeCell ref="EO41:FA41"/>
    <mergeCell ref="CB41:CK41"/>
    <mergeCell ref="CO4:CX4"/>
    <mergeCell ref="CO41:CX41"/>
    <mergeCell ref="DB4:DK4"/>
    <mergeCell ref="DB41:DK41"/>
    <mergeCell ref="O4:X4"/>
    <mergeCell ref="AB4:AK4"/>
    <mergeCell ref="O41:X41"/>
    <mergeCell ref="AB41:AK41"/>
    <mergeCell ref="AO4:AX4"/>
    <mergeCell ref="FQ39:GB41"/>
    <mergeCell ref="FQ2:GB4"/>
    <mergeCell ref="A3:EN3"/>
    <mergeCell ref="CB4:CK4"/>
    <mergeCell ref="A41:M41"/>
    <mergeCell ref="A4:M4"/>
    <mergeCell ref="AO41:AX41"/>
    <mergeCell ref="BB4:BK4"/>
    <mergeCell ref="BB41:BK41"/>
    <mergeCell ref="BO4:BX4"/>
    <mergeCell ref="BO41:BX41"/>
    <mergeCell ref="DO4:DX4"/>
    <mergeCell ref="EB4:EK4"/>
    <mergeCell ref="DO41:DX41"/>
    <mergeCell ref="EB41:EK41"/>
    <mergeCell ref="A40:EK4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A6DD-4481-46A6-86E1-62556D2E3A6C}">
  <dimension ref="A5:AB77"/>
  <sheetViews>
    <sheetView topLeftCell="A43" zoomScale="80" zoomScaleNormal="80" workbookViewId="0">
      <pane xSplit="2" topLeftCell="C1" activePane="topRight" state="frozen"/>
      <selection pane="topRight" activeCell="O76" sqref="O76"/>
    </sheetView>
  </sheetViews>
  <sheetFormatPr baseColWidth="10" defaultRowHeight="14.4" x14ac:dyDescent="0.3"/>
  <cols>
    <col min="2" max="2" width="16.44140625" customWidth="1"/>
    <col min="3" max="3" width="11.5546875" customWidth="1"/>
    <col min="4" max="4" width="12.6640625" customWidth="1"/>
    <col min="5" max="5" width="9.77734375" customWidth="1"/>
    <col min="6" max="6" width="15.33203125" bestFit="1" customWidth="1"/>
    <col min="7" max="7" width="17" customWidth="1"/>
    <col min="8" max="8" width="8.77734375" customWidth="1"/>
    <col min="10" max="10" width="13.33203125" customWidth="1"/>
    <col min="11" max="11" width="9.33203125" customWidth="1"/>
    <col min="13" max="13" width="8.21875" bestFit="1" customWidth="1"/>
    <col min="14" max="14" width="11.5546875" customWidth="1"/>
    <col min="15" max="15" width="13.44140625" bestFit="1" customWidth="1"/>
    <col min="17" max="18" width="13.33203125" customWidth="1"/>
    <col min="20" max="21" width="12.6640625" customWidth="1"/>
    <col min="23" max="23" width="14" bestFit="1" customWidth="1"/>
    <col min="24" max="24" width="14" customWidth="1"/>
    <col min="26" max="26" width="11.5546875" customWidth="1"/>
  </cols>
  <sheetData>
    <row r="5" spans="1:26" ht="23.4" x14ac:dyDescent="0.45">
      <c r="B5" s="224">
        <v>45444</v>
      </c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</row>
    <row r="6" spans="1:26" ht="25.8" x14ac:dyDescent="0.5">
      <c r="B6" s="228" t="s">
        <v>74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 spans="1:26" ht="21" x14ac:dyDescent="0.4">
      <c r="B7" s="221" t="s">
        <v>49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  <c r="N7" s="147"/>
      <c r="O7" s="147"/>
      <c r="P7" s="225" t="s">
        <v>78</v>
      </c>
      <c r="Q7" s="226"/>
      <c r="R7" s="226"/>
      <c r="S7" s="226"/>
      <c r="T7" s="226"/>
      <c r="U7" s="226"/>
      <c r="V7" s="226"/>
      <c r="W7" s="226"/>
      <c r="X7" s="226"/>
      <c r="Y7" s="226"/>
      <c r="Z7" s="227"/>
    </row>
    <row r="8" spans="1:26" ht="43.2" x14ac:dyDescent="0.3">
      <c r="B8" s="54" t="s">
        <v>14</v>
      </c>
      <c r="C8" s="7" t="s">
        <v>0</v>
      </c>
      <c r="D8" s="7" t="s">
        <v>16</v>
      </c>
      <c r="E8" s="7" t="s">
        <v>76</v>
      </c>
      <c r="F8" s="7" t="s">
        <v>1</v>
      </c>
      <c r="G8" s="7" t="s">
        <v>2</v>
      </c>
      <c r="H8" s="7" t="s">
        <v>76</v>
      </c>
      <c r="I8" s="7" t="s">
        <v>17</v>
      </c>
      <c r="J8" s="7" t="s">
        <v>19</v>
      </c>
      <c r="K8" s="7" t="s">
        <v>76</v>
      </c>
      <c r="L8" s="7" t="s">
        <v>15</v>
      </c>
      <c r="M8" s="7" t="s">
        <v>77</v>
      </c>
      <c r="N8" s="7" t="s">
        <v>87</v>
      </c>
      <c r="O8" s="7" t="s">
        <v>106</v>
      </c>
      <c r="P8" s="7" t="s">
        <v>0</v>
      </c>
      <c r="Q8" s="7" t="s">
        <v>16</v>
      </c>
      <c r="R8" s="7" t="s">
        <v>76</v>
      </c>
      <c r="S8" s="7" t="s">
        <v>1</v>
      </c>
      <c r="T8" s="7" t="s">
        <v>2</v>
      </c>
      <c r="U8" s="7" t="s">
        <v>77</v>
      </c>
      <c r="V8" s="7" t="s">
        <v>17</v>
      </c>
      <c r="W8" s="7" t="s">
        <v>19</v>
      </c>
      <c r="X8" s="7" t="s">
        <v>76</v>
      </c>
      <c r="Y8" s="7" t="s">
        <v>15</v>
      </c>
      <c r="Z8" s="7" t="s">
        <v>76</v>
      </c>
    </row>
    <row r="9" spans="1:26" x14ac:dyDescent="0.3">
      <c r="A9" s="48">
        <v>1</v>
      </c>
      <c r="B9" s="55">
        <v>45444</v>
      </c>
      <c r="C9" s="4">
        <v>0</v>
      </c>
      <c r="D9" s="4">
        <v>0</v>
      </c>
      <c r="E9" s="15"/>
      <c r="F9" s="4">
        <v>0</v>
      </c>
      <c r="G9" s="4">
        <v>0</v>
      </c>
      <c r="H9" s="15"/>
      <c r="I9" s="4">
        <v>0</v>
      </c>
      <c r="J9" s="4">
        <v>0</v>
      </c>
      <c r="K9" s="15"/>
      <c r="L9" s="4">
        <v>0</v>
      </c>
      <c r="M9" s="15"/>
      <c r="N9" s="15"/>
      <c r="O9" s="15"/>
      <c r="P9" s="3"/>
      <c r="Q9" s="3"/>
      <c r="R9" s="15"/>
      <c r="S9" s="3"/>
      <c r="T9" s="3"/>
      <c r="U9" s="15"/>
      <c r="V9" s="3"/>
      <c r="W9" s="3"/>
      <c r="X9" s="15"/>
      <c r="Y9" s="4"/>
      <c r="Z9" s="15"/>
    </row>
    <row r="10" spans="1:26" x14ac:dyDescent="0.3">
      <c r="A10" s="48">
        <v>2</v>
      </c>
      <c r="B10" s="55">
        <v>45445</v>
      </c>
      <c r="C10" s="4">
        <v>0</v>
      </c>
      <c r="D10" s="4">
        <f>+D9+C10</f>
        <v>0</v>
      </c>
      <c r="E10" s="15"/>
      <c r="F10" s="4">
        <v>0</v>
      </c>
      <c r="G10" s="4">
        <f>+G9+F10</f>
        <v>0</v>
      </c>
      <c r="H10" s="15"/>
      <c r="I10" s="4">
        <v>0</v>
      </c>
      <c r="J10" s="4">
        <f>+J9+I10</f>
        <v>0</v>
      </c>
      <c r="K10" s="15"/>
      <c r="L10" s="4">
        <v>0</v>
      </c>
      <c r="M10" s="15"/>
      <c r="N10" s="15"/>
      <c r="O10" s="15"/>
      <c r="P10" s="3"/>
      <c r="Q10" s="3"/>
      <c r="R10" s="15"/>
      <c r="S10" s="3"/>
      <c r="T10" s="3"/>
      <c r="U10" s="15"/>
      <c r="V10" s="3"/>
      <c r="W10" s="3"/>
      <c r="X10" s="15"/>
      <c r="Y10" s="4"/>
      <c r="Z10" s="15"/>
    </row>
    <row r="11" spans="1:26" x14ac:dyDescent="0.3">
      <c r="A11" s="48">
        <v>3</v>
      </c>
      <c r="B11" s="55">
        <v>45446</v>
      </c>
      <c r="C11" s="4">
        <v>28</v>
      </c>
      <c r="D11" s="4">
        <f t="shared" ref="D11:D38" si="0">+D10+C11</f>
        <v>28</v>
      </c>
      <c r="E11" s="15"/>
      <c r="F11" s="4">
        <v>2320861</v>
      </c>
      <c r="G11" s="4">
        <f t="shared" ref="G11:G38" si="1">+G10+F11</f>
        <v>2320861</v>
      </c>
      <c r="H11" s="15"/>
      <c r="I11" s="4">
        <v>49</v>
      </c>
      <c r="J11" s="4">
        <f t="shared" ref="J11:J38" si="2">+J10+I11</f>
        <v>49</v>
      </c>
      <c r="K11" s="15"/>
      <c r="L11" s="4">
        <v>47364.510204081635</v>
      </c>
      <c r="M11" s="15"/>
      <c r="N11" s="15"/>
      <c r="O11" s="15"/>
      <c r="P11" s="3"/>
      <c r="Q11" s="3"/>
      <c r="R11" s="15"/>
      <c r="S11" s="3"/>
      <c r="T11" s="3"/>
      <c r="U11" s="15"/>
      <c r="V11" s="3"/>
      <c r="W11" s="3"/>
      <c r="X11" s="15"/>
      <c r="Y11" s="4"/>
      <c r="Z11" s="15"/>
    </row>
    <row r="12" spans="1:26" x14ac:dyDescent="0.3">
      <c r="A12" s="48">
        <v>4</v>
      </c>
      <c r="B12" s="55">
        <v>45447</v>
      </c>
      <c r="C12" s="4">
        <v>22</v>
      </c>
      <c r="D12" s="4">
        <f t="shared" si="0"/>
        <v>50</v>
      </c>
      <c r="E12" s="15"/>
      <c r="F12" s="4">
        <v>1741199</v>
      </c>
      <c r="G12" s="4">
        <f t="shared" si="1"/>
        <v>4062060</v>
      </c>
      <c r="H12" s="15"/>
      <c r="I12" s="4">
        <v>29</v>
      </c>
      <c r="J12" s="4">
        <f t="shared" si="2"/>
        <v>78</v>
      </c>
      <c r="K12" s="15"/>
      <c r="L12" s="4">
        <v>60041.34482758621</v>
      </c>
      <c r="M12" s="15"/>
      <c r="N12" s="15"/>
      <c r="O12" s="15"/>
      <c r="P12" s="3"/>
      <c r="Q12" s="3"/>
      <c r="R12" s="15"/>
      <c r="S12" s="3"/>
      <c r="T12" s="3"/>
      <c r="U12" s="15"/>
      <c r="V12" s="3"/>
      <c r="W12" s="3"/>
      <c r="X12" s="15"/>
      <c r="Y12" s="4"/>
      <c r="Z12" s="15"/>
    </row>
    <row r="13" spans="1:26" x14ac:dyDescent="0.3">
      <c r="A13" s="48">
        <v>5</v>
      </c>
      <c r="B13" s="55">
        <v>45448</v>
      </c>
      <c r="C13" s="4">
        <v>28</v>
      </c>
      <c r="D13" s="4">
        <f t="shared" si="0"/>
        <v>78</v>
      </c>
      <c r="E13" s="15"/>
      <c r="F13" s="4">
        <v>2540770</v>
      </c>
      <c r="G13" s="4">
        <f t="shared" si="1"/>
        <v>6602830</v>
      </c>
      <c r="H13" s="15"/>
      <c r="I13" s="4">
        <v>33</v>
      </c>
      <c r="J13" s="4">
        <f t="shared" si="2"/>
        <v>111</v>
      </c>
      <c r="K13" s="15"/>
      <c r="L13" s="4">
        <v>76993.030303030304</v>
      </c>
      <c r="M13" s="15"/>
      <c r="N13" s="15"/>
      <c r="O13" s="15"/>
      <c r="P13" s="3"/>
      <c r="Q13" s="3"/>
      <c r="R13" s="15"/>
      <c r="S13" s="3"/>
      <c r="T13" s="3"/>
      <c r="U13" s="15"/>
      <c r="V13" s="3"/>
      <c r="W13" s="3"/>
      <c r="X13" s="15"/>
      <c r="Y13" s="4"/>
      <c r="Z13" s="15"/>
    </row>
    <row r="14" spans="1:26" x14ac:dyDescent="0.3">
      <c r="A14" s="48">
        <v>6</v>
      </c>
      <c r="B14" s="55">
        <v>45449</v>
      </c>
      <c r="C14" s="4">
        <v>25</v>
      </c>
      <c r="D14" s="4">
        <f t="shared" si="0"/>
        <v>103</v>
      </c>
      <c r="E14" s="15"/>
      <c r="F14" s="4">
        <v>2957860</v>
      </c>
      <c r="G14" s="4">
        <f t="shared" si="1"/>
        <v>9560690</v>
      </c>
      <c r="H14" s="15"/>
      <c r="I14" s="4">
        <v>36</v>
      </c>
      <c r="J14" s="4">
        <f t="shared" si="2"/>
        <v>147</v>
      </c>
      <c r="K14" s="15"/>
      <c r="L14" s="4">
        <v>82162.777777777781</v>
      </c>
      <c r="M14" s="15"/>
      <c r="N14" s="15"/>
      <c r="O14" s="15"/>
      <c r="P14" s="3"/>
      <c r="Q14" s="3"/>
      <c r="R14" s="15"/>
      <c r="S14" s="3"/>
      <c r="T14" s="3"/>
      <c r="U14" s="15"/>
      <c r="V14" s="3"/>
      <c r="W14" s="3"/>
      <c r="X14" s="15"/>
      <c r="Y14" s="4"/>
      <c r="Z14" s="15"/>
    </row>
    <row r="15" spans="1:26" x14ac:dyDescent="0.3">
      <c r="A15" s="48">
        <v>7</v>
      </c>
      <c r="B15" s="55">
        <v>45450</v>
      </c>
      <c r="C15" s="4">
        <v>22</v>
      </c>
      <c r="D15" s="4">
        <f t="shared" si="0"/>
        <v>125</v>
      </c>
      <c r="E15" s="15"/>
      <c r="F15" s="4">
        <v>1841240</v>
      </c>
      <c r="G15" s="4">
        <f t="shared" si="1"/>
        <v>11401930</v>
      </c>
      <c r="H15" s="15"/>
      <c r="I15" s="4">
        <v>28</v>
      </c>
      <c r="J15" s="4">
        <f t="shared" si="2"/>
        <v>175</v>
      </c>
      <c r="K15" s="15"/>
      <c r="L15" s="4">
        <v>65758.571428571435</v>
      </c>
      <c r="M15" s="15"/>
      <c r="N15" s="15"/>
      <c r="O15" s="15"/>
      <c r="P15" s="3"/>
      <c r="Q15" s="3"/>
      <c r="R15" s="15"/>
      <c r="S15" s="3"/>
      <c r="T15" s="3"/>
      <c r="U15" s="15"/>
      <c r="V15" s="3"/>
      <c r="W15" s="3"/>
      <c r="X15" s="15"/>
      <c r="Y15" s="4"/>
      <c r="Z15" s="15"/>
    </row>
    <row r="16" spans="1:26" x14ac:dyDescent="0.3">
      <c r="A16" s="48">
        <v>8</v>
      </c>
      <c r="B16" s="55">
        <v>45451</v>
      </c>
      <c r="C16" s="4">
        <v>0</v>
      </c>
      <c r="D16" s="4">
        <f t="shared" si="0"/>
        <v>125</v>
      </c>
      <c r="E16" s="15"/>
      <c r="F16" s="4">
        <v>0</v>
      </c>
      <c r="G16" s="4">
        <f t="shared" si="1"/>
        <v>11401930</v>
      </c>
      <c r="H16" s="15"/>
      <c r="I16" s="4">
        <v>0</v>
      </c>
      <c r="J16" s="4">
        <f t="shared" si="2"/>
        <v>175</v>
      </c>
      <c r="K16" s="15"/>
      <c r="L16" s="4">
        <v>0</v>
      </c>
      <c r="M16" s="15"/>
      <c r="N16" s="15"/>
      <c r="O16" s="15"/>
      <c r="P16" s="3"/>
      <c r="Q16" s="3"/>
      <c r="R16" s="15"/>
      <c r="S16" s="3"/>
      <c r="T16" s="3"/>
      <c r="U16" s="15"/>
      <c r="V16" s="3"/>
      <c r="W16" s="3"/>
      <c r="X16" s="15"/>
      <c r="Y16" s="4"/>
      <c r="Z16" s="15"/>
    </row>
    <row r="17" spans="1:26" x14ac:dyDescent="0.3">
      <c r="A17" s="48">
        <v>9</v>
      </c>
      <c r="B17" s="55">
        <v>45452</v>
      </c>
      <c r="C17" s="4">
        <v>0</v>
      </c>
      <c r="D17" s="4">
        <f t="shared" si="0"/>
        <v>125</v>
      </c>
      <c r="E17" s="15"/>
      <c r="F17" s="4">
        <v>0</v>
      </c>
      <c r="G17" s="4">
        <f t="shared" si="1"/>
        <v>11401930</v>
      </c>
      <c r="H17" s="15"/>
      <c r="I17" s="4">
        <v>0</v>
      </c>
      <c r="J17" s="4">
        <f t="shared" si="2"/>
        <v>175</v>
      </c>
      <c r="K17" s="15"/>
      <c r="L17" s="4">
        <v>0</v>
      </c>
      <c r="M17" s="15"/>
      <c r="N17" s="15"/>
      <c r="O17" s="15"/>
      <c r="P17" s="3"/>
      <c r="Q17" s="3"/>
      <c r="R17" s="15"/>
      <c r="S17" s="3"/>
      <c r="T17" s="3"/>
      <c r="U17" s="15"/>
      <c r="V17" s="3"/>
      <c r="W17" s="3"/>
      <c r="X17" s="15"/>
      <c r="Y17" s="4"/>
      <c r="Z17" s="15"/>
    </row>
    <row r="18" spans="1:26" x14ac:dyDescent="0.3">
      <c r="A18" s="48">
        <v>10</v>
      </c>
      <c r="B18" s="55">
        <v>45453</v>
      </c>
      <c r="C18" s="4">
        <v>22</v>
      </c>
      <c r="D18" s="4">
        <f t="shared" si="0"/>
        <v>147</v>
      </c>
      <c r="E18" s="15"/>
      <c r="F18" s="4">
        <v>3198400</v>
      </c>
      <c r="G18" s="4">
        <f t="shared" si="1"/>
        <v>14600330</v>
      </c>
      <c r="H18" s="15"/>
      <c r="I18" s="4">
        <v>39</v>
      </c>
      <c r="J18" s="4">
        <f t="shared" si="2"/>
        <v>214</v>
      </c>
      <c r="K18" s="15"/>
      <c r="L18" s="4">
        <v>82010.256410256407</v>
      </c>
      <c r="M18" s="15"/>
      <c r="N18" s="15"/>
      <c r="O18" s="15"/>
      <c r="P18" s="3"/>
      <c r="Q18" s="3"/>
      <c r="R18" s="15"/>
      <c r="S18" s="3"/>
      <c r="T18" s="3"/>
      <c r="U18" s="15"/>
      <c r="V18" s="3"/>
      <c r="W18" s="3"/>
      <c r="X18" s="15"/>
      <c r="Y18" s="4"/>
      <c r="Z18" s="15"/>
    </row>
    <row r="19" spans="1:26" x14ac:dyDescent="0.3">
      <c r="A19" s="48">
        <v>11</v>
      </c>
      <c r="B19" s="55">
        <v>45454</v>
      </c>
      <c r="C19" s="4">
        <v>22</v>
      </c>
      <c r="D19" s="4">
        <f t="shared" si="0"/>
        <v>169</v>
      </c>
      <c r="E19" s="15"/>
      <c r="F19" s="4">
        <v>2604090</v>
      </c>
      <c r="G19" s="4">
        <f t="shared" si="1"/>
        <v>17204420</v>
      </c>
      <c r="H19" s="15"/>
      <c r="I19" s="4">
        <v>33</v>
      </c>
      <c r="J19" s="4">
        <f t="shared" si="2"/>
        <v>247</v>
      </c>
      <c r="K19" s="15"/>
      <c r="L19" s="4">
        <v>78911.818181818177</v>
      </c>
      <c r="M19" s="15"/>
      <c r="N19" s="15"/>
      <c r="O19" s="15"/>
      <c r="P19" s="3"/>
      <c r="Q19" s="3"/>
      <c r="R19" s="15"/>
      <c r="S19" s="3"/>
      <c r="T19" s="3"/>
      <c r="U19" s="15"/>
      <c r="V19" s="3"/>
      <c r="W19" s="3"/>
      <c r="X19" s="15"/>
      <c r="Y19" s="4"/>
      <c r="Z19" s="15"/>
    </row>
    <row r="20" spans="1:26" x14ac:dyDescent="0.3">
      <c r="A20" s="48">
        <v>12</v>
      </c>
      <c r="B20" s="55">
        <v>45455</v>
      </c>
      <c r="C20" s="4">
        <v>21</v>
      </c>
      <c r="D20" s="4">
        <f t="shared" si="0"/>
        <v>190</v>
      </c>
      <c r="E20" s="15"/>
      <c r="F20" s="4">
        <v>1903178</v>
      </c>
      <c r="G20" s="4">
        <f t="shared" si="1"/>
        <v>19107598</v>
      </c>
      <c r="H20" s="15"/>
      <c r="I20" s="4">
        <v>27</v>
      </c>
      <c r="J20" s="4">
        <f t="shared" si="2"/>
        <v>274</v>
      </c>
      <c r="K20" s="15"/>
      <c r="L20" s="4">
        <v>70488.074074074073</v>
      </c>
      <c r="M20" s="15"/>
      <c r="N20" s="15"/>
      <c r="O20" s="15"/>
      <c r="P20" s="3"/>
      <c r="Q20" s="3"/>
      <c r="R20" s="15"/>
      <c r="S20" s="3"/>
      <c r="T20" s="3"/>
      <c r="U20" s="15"/>
      <c r="V20" s="3"/>
      <c r="W20" s="3"/>
      <c r="X20" s="15"/>
      <c r="Y20" s="4"/>
      <c r="Z20" s="15"/>
    </row>
    <row r="21" spans="1:26" x14ac:dyDescent="0.3">
      <c r="A21" s="48">
        <v>13</v>
      </c>
      <c r="B21" s="55">
        <v>45456</v>
      </c>
      <c r="C21" s="4">
        <v>16</v>
      </c>
      <c r="D21" s="4">
        <f t="shared" si="0"/>
        <v>206</v>
      </c>
      <c r="E21" s="15"/>
      <c r="F21" s="4">
        <v>2422070</v>
      </c>
      <c r="G21" s="4">
        <f t="shared" si="1"/>
        <v>21529668</v>
      </c>
      <c r="H21" s="15"/>
      <c r="I21" s="4">
        <v>33</v>
      </c>
      <c r="J21" s="4">
        <f t="shared" si="2"/>
        <v>307</v>
      </c>
      <c r="K21" s="15"/>
      <c r="L21" s="4">
        <v>73396.060606060608</v>
      </c>
      <c r="M21" s="15"/>
      <c r="N21" s="15"/>
      <c r="O21" s="15"/>
      <c r="P21" s="3"/>
      <c r="Q21" s="3"/>
      <c r="R21" s="15"/>
      <c r="S21" s="3"/>
      <c r="T21" s="3"/>
      <c r="U21" s="15"/>
      <c r="V21" s="3"/>
      <c r="W21" s="3"/>
      <c r="X21" s="15"/>
      <c r="Y21" s="4"/>
      <c r="Z21" s="15"/>
    </row>
    <row r="22" spans="1:26" x14ac:dyDescent="0.3">
      <c r="A22" s="48">
        <v>14</v>
      </c>
      <c r="B22" s="55">
        <v>45457</v>
      </c>
      <c r="C22" s="4">
        <v>16</v>
      </c>
      <c r="D22" s="4">
        <f t="shared" si="0"/>
        <v>222</v>
      </c>
      <c r="E22" s="15"/>
      <c r="F22" s="4">
        <v>1242000</v>
      </c>
      <c r="G22" s="4">
        <f t="shared" si="1"/>
        <v>22771668</v>
      </c>
      <c r="H22" s="15"/>
      <c r="I22" s="4">
        <v>25</v>
      </c>
      <c r="J22" s="4">
        <f t="shared" si="2"/>
        <v>332</v>
      </c>
      <c r="K22" s="15"/>
      <c r="L22" s="4">
        <v>49680</v>
      </c>
      <c r="M22" s="15"/>
      <c r="N22" s="15"/>
      <c r="O22" s="15"/>
      <c r="P22" s="3"/>
      <c r="Q22" s="3"/>
      <c r="R22" s="15"/>
      <c r="S22" s="3"/>
      <c r="T22" s="3"/>
      <c r="U22" s="15"/>
      <c r="V22" s="3"/>
      <c r="W22" s="3"/>
      <c r="X22" s="15"/>
      <c r="Y22" s="4"/>
      <c r="Z22" s="15"/>
    </row>
    <row r="23" spans="1:26" x14ac:dyDescent="0.3">
      <c r="A23" s="48">
        <v>15</v>
      </c>
      <c r="B23" s="55">
        <v>45458</v>
      </c>
      <c r="C23" s="4">
        <v>0</v>
      </c>
      <c r="D23" s="4">
        <f t="shared" si="0"/>
        <v>222</v>
      </c>
      <c r="E23" s="15"/>
      <c r="F23" s="4">
        <v>0</v>
      </c>
      <c r="G23" s="4">
        <f t="shared" si="1"/>
        <v>22771668</v>
      </c>
      <c r="H23" s="15"/>
      <c r="I23" s="4">
        <v>0</v>
      </c>
      <c r="J23" s="4">
        <f t="shared" si="2"/>
        <v>332</v>
      </c>
      <c r="K23" s="15"/>
      <c r="L23" s="4">
        <v>0</v>
      </c>
      <c r="M23" s="15"/>
      <c r="N23" s="15"/>
      <c r="O23" s="15"/>
      <c r="P23" s="3"/>
      <c r="Q23" s="3"/>
      <c r="R23" s="15"/>
      <c r="S23" s="3"/>
      <c r="T23" s="3"/>
      <c r="U23" s="15"/>
      <c r="V23" s="3"/>
      <c r="W23" s="3"/>
      <c r="X23" s="15"/>
      <c r="Y23" s="4"/>
      <c r="Z23" s="15"/>
    </row>
    <row r="24" spans="1:26" x14ac:dyDescent="0.3">
      <c r="A24" s="48">
        <v>16</v>
      </c>
      <c r="B24" s="55">
        <v>45459</v>
      </c>
      <c r="C24" s="4">
        <v>0</v>
      </c>
      <c r="D24" s="4">
        <f t="shared" si="0"/>
        <v>222</v>
      </c>
      <c r="E24" s="15"/>
      <c r="F24" s="4">
        <v>0</v>
      </c>
      <c r="G24" s="4">
        <f t="shared" si="1"/>
        <v>22771668</v>
      </c>
      <c r="H24" s="15"/>
      <c r="I24" s="4">
        <v>0</v>
      </c>
      <c r="J24" s="4">
        <f t="shared" si="2"/>
        <v>332</v>
      </c>
      <c r="K24" s="15"/>
      <c r="L24" s="4">
        <v>0</v>
      </c>
      <c r="M24" s="15"/>
      <c r="N24" s="15"/>
      <c r="O24" s="15"/>
      <c r="P24" s="3"/>
      <c r="Q24" s="3"/>
      <c r="R24" s="15"/>
      <c r="S24" s="3"/>
      <c r="T24" s="3"/>
      <c r="U24" s="15"/>
      <c r="V24" s="3"/>
      <c r="W24" s="3"/>
      <c r="X24" s="15"/>
      <c r="Y24" s="4"/>
      <c r="Z24" s="15"/>
    </row>
    <row r="25" spans="1:26" x14ac:dyDescent="0.3">
      <c r="A25" s="48">
        <v>17</v>
      </c>
      <c r="B25" s="55">
        <v>45460</v>
      </c>
      <c r="C25" s="4">
        <v>27</v>
      </c>
      <c r="D25" s="4">
        <f t="shared" si="0"/>
        <v>249</v>
      </c>
      <c r="E25" s="15"/>
      <c r="F25" s="4">
        <v>3452460</v>
      </c>
      <c r="G25" s="4">
        <f t="shared" si="1"/>
        <v>26224128</v>
      </c>
      <c r="H25" s="15"/>
      <c r="I25" s="4">
        <v>42</v>
      </c>
      <c r="J25" s="4">
        <f t="shared" si="2"/>
        <v>374</v>
      </c>
      <c r="K25" s="15"/>
      <c r="L25" s="4">
        <v>82201.428571428565</v>
      </c>
      <c r="M25" s="15"/>
      <c r="N25" s="15"/>
      <c r="O25" s="15"/>
      <c r="P25" s="3"/>
      <c r="Q25" s="3"/>
      <c r="R25" s="15"/>
      <c r="S25" s="3"/>
      <c r="T25" s="3"/>
      <c r="U25" s="15"/>
      <c r="V25" s="3"/>
      <c r="W25" s="3"/>
      <c r="X25" s="15"/>
      <c r="Y25" s="4"/>
      <c r="Z25" s="15"/>
    </row>
    <row r="26" spans="1:26" x14ac:dyDescent="0.3">
      <c r="A26" s="48">
        <v>18</v>
      </c>
      <c r="B26" s="55">
        <v>45461</v>
      </c>
      <c r="C26" s="4">
        <v>20</v>
      </c>
      <c r="D26" s="4">
        <f t="shared" si="0"/>
        <v>269</v>
      </c>
      <c r="E26" s="15"/>
      <c r="F26" s="4">
        <v>2559180</v>
      </c>
      <c r="G26" s="4">
        <f t="shared" si="1"/>
        <v>28783308</v>
      </c>
      <c r="H26" s="15"/>
      <c r="I26" s="4">
        <v>33</v>
      </c>
      <c r="J26" s="4">
        <f t="shared" si="2"/>
        <v>407</v>
      </c>
      <c r="K26" s="15"/>
      <c r="L26" s="4">
        <v>77550.909090909088</v>
      </c>
      <c r="M26" s="15"/>
      <c r="N26" s="15"/>
      <c r="O26" s="15"/>
      <c r="P26" s="3"/>
      <c r="Q26" s="3"/>
      <c r="R26" s="15"/>
      <c r="S26" s="3"/>
      <c r="T26" s="3"/>
      <c r="U26" s="15"/>
      <c r="V26" s="3"/>
      <c r="W26" s="3"/>
      <c r="X26" s="15"/>
      <c r="Y26" s="4"/>
      <c r="Z26" s="15"/>
    </row>
    <row r="27" spans="1:26" x14ac:dyDescent="0.3">
      <c r="A27" s="48">
        <v>19</v>
      </c>
      <c r="B27" s="55">
        <v>45462</v>
      </c>
      <c r="C27" s="4">
        <v>26</v>
      </c>
      <c r="D27" s="4">
        <f t="shared" si="0"/>
        <v>295</v>
      </c>
      <c r="E27" s="15"/>
      <c r="F27" s="4">
        <v>2820399</v>
      </c>
      <c r="G27" s="4">
        <f t="shared" si="1"/>
        <v>31603707</v>
      </c>
      <c r="H27" s="15"/>
      <c r="I27" s="4">
        <v>40</v>
      </c>
      <c r="J27" s="4">
        <f t="shared" si="2"/>
        <v>447</v>
      </c>
      <c r="K27" s="15"/>
      <c r="L27" s="4">
        <v>70509.975000000006</v>
      </c>
      <c r="M27" s="15"/>
      <c r="N27" s="15"/>
      <c r="O27" s="15"/>
      <c r="P27" s="3"/>
      <c r="Q27" s="3"/>
      <c r="R27" s="15"/>
      <c r="S27" s="3"/>
      <c r="T27" s="3"/>
      <c r="U27" s="15"/>
      <c r="V27" s="3"/>
      <c r="W27" s="3"/>
      <c r="X27" s="15"/>
      <c r="Y27" s="4"/>
      <c r="Z27" s="15"/>
    </row>
    <row r="28" spans="1:26" x14ac:dyDescent="0.3">
      <c r="A28" s="48">
        <v>20</v>
      </c>
      <c r="B28" s="55">
        <v>45463</v>
      </c>
      <c r="C28" s="4">
        <v>0</v>
      </c>
      <c r="D28" s="4">
        <f t="shared" si="0"/>
        <v>295</v>
      </c>
      <c r="E28" s="15"/>
      <c r="F28" s="4">
        <v>0</v>
      </c>
      <c r="G28" s="4">
        <f t="shared" si="1"/>
        <v>31603707</v>
      </c>
      <c r="H28" s="15"/>
      <c r="I28" s="4">
        <v>0</v>
      </c>
      <c r="J28" s="4">
        <f t="shared" si="2"/>
        <v>447</v>
      </c>
      <c r="K28" s="15"/>
      <c r="L28" s="4">
        <v>0</v>
      </c>
      <c r="M28" s="15"/>
      <c r="N28" s="15"/>
      <c r="O28" s="15"/>
      <c r="P28" s="3"/>
      <c r="Q28" s="3"/>
      <c r="R28" s="15"/>
      <c r="S28" s="3"/>
      <c r="T28" s="3"/>
      <c r="U28" s="15"/>
      <c r="V28" s="3"/>
      <c r="W28" s="3"/>
      <c r="X28" s="15"/>
      <c r="Y28" s="4"/>
      <c r="Z28" s="15"/>
    </row>
    <row r="29" spans="1:26" x14ac:dyDescent="0.3">
      <c r="A29" s="48">
        <v>21</v>
      </c>
      <c r="B29" s="55">
        <v>45464</v>
      </c>
      <c r="C29" s="4">
        <v>19</v>
      </c>
      <c r="D29" s="4">
        <f t="shared" si="0"/>
        <v>314</v>
      </c>
      <c r="E29" s="15"/>
      <c r="F29" s="4">
        <v>1669200</v>
      </c>
      <c r="G29" s="4">
        <f t="shared" si="1"/>
        <v>33272907</v>
      </c>
      <c r="H29" s="15"/>
      <c r="I29" s="4">
        <v>20</v>
      </c>
      <c r="J29" s="4">
        <f t="shared" si="2"/>
        <v>467</v>
      </c>
      <c r="K29" s="15"/>
      <c r="L29" s="4">
        <v>83460</v>
      </c>
      <c r="M29" s="15"/>
      <c r="N29" s="15"/>
      <c r="O29" s="15"/>
      <c r="P29" s="3"/>
      <c r="Q29" s="3"/>
      <c r="R29" s="15"/>
      <c r="S29" s="3"/>
      <c r="T29" s="3"/>
      <c r="U29" s="15"/>
      <c r="V29" s="3"/>
      <c r="W29" s="3"/>
      <c r="X29" s="15"/>
      <c r="Y29" s="4"/>
      <c r="Z29" s="15"/>
    </row>
    <row r="30" spans="1:26" x14ac:dyDescent="0.3">
      <c r="A30" s="48">
        <v>22</v>
      </c>
      <c r="B30" s="55">
        <v>45465</v>
      </c>
      <c r="C30" s="4">
        <v>0</v>
      </c>
      <c r="D30" s="4">
        <f t="shared" si="0"/>
        <v>314</v>
      </c>
      <c r="E30" s="15"/>
      <c r="F30" s="4">
        <v>0</v>
      </c>
      <c r="G30" s="4">
        <f t="shared" si="1"/>
        <v>33272907</v>
      </c>
      <c r="H30" s="15"/>
      <c r="I30" s="4">
        <v>0</v>
      </c>
      <c r="J30" s="4">
        <f t="shared" si="2"/>
        <v>467</v>
      </c>
      <c r="K30" s="15"/>
      <c r="L30" s="4">
        <v>0</v>
      </c>
      <c r="M30" s="15"/>
      <c r="N30" s="15"/>
      <c r="O30" s="15"/>
      <c r="P30" s="3"/>
      <c r="Q30" s="3"/>
      <c r="R30" s="15"/>
      <c r="S30" s="3"/>
      <c r="T30" s="3"/>
      <c r="U30" s="15"/>
      <c r="V30" s="3"/>
      <c r="W30" s="3"/>
      <c r="X30" s="15"/>
      <c r="Y30" s="4"/>
      <c r="Z30" s="15"/>
    </row>
    <row r="31" spans="1:26" x14ac:dyDescent="0.3">
      <c r="A31" s="48">
        <v>23</v>
      </c>
      <c r="B31" s="55">
        <v>45466</v>
      </c>
      <c r="C31" s="4">
        <v>0</v>
      </c>
      <c r="D31" s="4">
        <f t="shared" si="0"/>
        <v>314</v>
      </c>
      <c r="E31" s="15"/>
      <c r="F31" s="4">
        <v>0</v>
      </c>
      <c r="G31" s="4">
        <f t="shared" si="1"/>
        <v>33272907</v>
      </c>
      <c r="H31" s="15"/>
      <c r="I31" s="4">
        <v>0</v>
      </c>
      <c r="J31" s="4">
        <f t="shared" si="2"/>
        <v>467</v>
      </c>
      <c r="K31" s="15"/>
      <c r="L31" s="4">
        <v>0</v>
      </c>
      <c r="M31" s="15"/>
      <c r="N31" s="15"/>
      <c r="O31" s="15"/>
      <c r="P31" s="3"/>
      <c r="Q31" s="3"/>
      <c r="R31" s="15"/>
      <c r="S31" s="3"/>
      <c r="T31" s="3"/>
      <c r="U31" s="15"/>
      <c r="V31" s="3"/>
      <c r="W31" s="3"/>
      <c r="X31" s="15"/>
      <c r="Y31" s="4"/>
      <c r="Z31" s="15"/>
    </row>
    <row r="32" spans="1:26" x14ac:dyDescent="0.3">
      <c r="A32" s="48">
        <v>24</v>
      </c>
      <c r="B32" s="55">
        <v>45467</v>
      </c>
      <c r="C32" s="4">
        <v>26</v>
      </c>
      <c r="D32" s="4">
        <f t="shared" si="0"/>
        <v>340</v>
      </c>
      <c r="E32" s="15"/>
      <c r="F32" s="4">
        <v>3037985</v>
      </c>
      <c r="G32" s="4">
        <f t="shared" si="1"/>
        <v>36310892</v>
      </c>
      <c r="H32" s="15"/>
      <c r="I32" s="4">
        <v>33</v>
      </c>
      <c r="J32" s="4">
        <f t="shared" si="2"/>
        <v>500</v>
      </c>
      <c r="K32" s="15"/>
      <c r="L32" s="4">
        <v>92060.15151515152</v>
      </c>
      <c r="M32" s="15"/>
      <c r="N32" s="15"/>
      <c r="O32" s="15"/>
      <c r="P32" s="3"/>
      <c r="Q32" s="3"/>
      <c r="R32" s="15"/>
      <c r="S32" s="3"/>
      <c r="T32" s="3"/>
      <c r="U32" s="15"/>
      <c r="V32" s="3"/>
      <c r="W32" s="3"/>
      <c r="X32" s="15"/>
      <c r="Y32" s="4"/>
      <c r="Z32" s="15"/>
    </row>
    <row r="33" spans="1:28" x14ac:dyDescent="0.3">
      <c r="A33" s="48">
        <v>25</v>
      </c>
      <c r="B33" s="55">
        <v>45468</v>
      </c>
      <c r="C33" s="4">
        <v>14</v>
      </c>
      <c r="D33" s="4">
        <f t="shared" si="0"/>
        <v>354</v>
      </c>
      <c r="E33" s="15"/>
      <c r="F33" s="4">
        <v>2023552</v>
      </c>
      <c r="G33" s="4">
        <f t="shared" si="1"/>
        <v>38334444</v>
      </c>
      <c r="H33" s="15"/>
      <c r="I33" s="4">
        <v>23</v>
      </c>
      <c r="J33" s="4">
        <f t="shared" si="2"/>
        <v>523</v>
      </c>
      <c r="K33" s="15"/>
      <c r="L33" s="4">
        <v>87980.521739130432</v>
      </c>
      <c r="M33" s="15"/>
      <c r="N33" s="15"/>
      <c r="O33" s="15"/>
      <c r="P33" s="3"/>
      <c r="Q33" s="3"/>
      <c r="R33" s="15"/>
      <c r="S33" s="3"/>
      <c r="T33" s="3"/>
      <c r="U33" s="15"/>
      <c r="V33" s="3"/>
      <c r="W33" s="3"/>
      <c r="X33" s="15"/>
      <c r="Y33" s="4"/>
      <c r="Z33" s="15"/>
    </row>
    <row r="34" spans="1:28" x14ac:dyDescent="0.3">
      <c r="A34" s="48">
        <v>26</v>
      </c>
      <c r="B34" s="55">
        <v>45469</v>
      </c>
      <c r="C34" s="4">
        <v>23</v>
      </c>
      <c r="D34" s="4">
        <f t="shared" si="0"/>
        <v>377</v>
      </c>
      <c r="E34" s="15"/>
      <c r="F34" s="4">
        <v>2402644</v>
      </c>
      <c r="G34" s="4">
        <f t="shared" si="1"/>
        <v>40737088</v>
      </c>
      <c r="H34" s="15"/>
      <c r="I34" s="4">
        <v>25</v>
      </c>
      <c r="J34" s="4">
        <f t="shared" si="2"/>
        <v>548</v>
      </c>
      <c r="K34" s="15"/>
      <c r="L34" s="4">
        <v>96105.76</v>
      </c>
      <c r="M34" s="15"/>
      <c r="N34" s="15"/>
      <c r="O34" s="15"/>
      <c r="P34" s="3"/>
      <c r="Q34" s="3"/>
      <c r="R34" s="15"/>
      <c r="S34" s="3"/>
      <c r="T34" s="3"/>
      <c r="U34" s="15"/>
      <c r="V34" s="3"/>
      <c r="W34" s="3"/>
      <c r="X34" s="15"/>
      <c r="Y34" s="4"/>
      <c r="Z34" s="15"/>
    </row>
    <row r="35" spans="1:28" x14ac:dyDescent="0.3">
      <c r="A35" s="48">
        <v>27</v>
      </c>
      <c r="B35" s="55">
        <v>45470</v>
      </c>
      <c r="C35" s="4">
        <v>30</v>
      </c>
      <c r="D35" s="4">
        <f t="shared" si="0"/>
        <v>407</v>
      </c>
      <c r="E35" s="15"/>
      <c r="F35" s="4">
        <v>2529999</v>
      </c>
      <c r="G35" s="4">
        <f t="shared" si="1"/>
        <v>43267087</v>
      </c>
      <c r="H35" s="15"/>
      <c r="I35" s="4">
        <v>37</v>
      </c>
      <c r="J35" s="4">
        <f t="shared" si="2"/>
        <v>585</v>
      </c>
      <c r="K35" s="15"/>
      <c r="L35" s="4">
        <v>68378.351351351346</v>
      </c>
      <c r="M35" s="15"/>
      <c r="N35" s="15"/>
      <c r="O35" s="15"/>
      <c r="P35" s="3"/>
      <c r="Q35" s="3"/>
      <c r="R35" s="15"/>
      <c r="S35" s="3"/>
      <c r="T35" s="3"/>
      <c r="U35" s="15"/>
      <c r="V35" s="3"/>
      <c r="W35" s="3"/>
      <c r="X35" s="15"/>
      <c r="Y35" s="4"/>
      <c r="Z35" s="15"/>
    </row>
    <row r="36" spans="1:28" x14ac:dyDescent="0.3">
      <c r="A36" s="48">
        <v>28</v>
      </c>
      <c r="B36" s="55">
        <v>45471</v>
      </c>
      <c r="C36" s="4">
        <v>19</v>
      </c>
      <c r="D36" s="4">
        <f t="shared" si="0"/>
        <v>426</v>
      </c>
      <c r="E36" s="15"/>
      <c r="F36" s="4">
        <v>1325166</v>
      </c>
      <c r="G36" s="4">
        <f t="shared" si="1"/>
        <v>44592253</v>
      </c>
      <c r="H36" s="15"/>
      <c r="I36" s="4">
        <v>27</v>
      </c>
      <c r="J36" s="4">
        <f t="shared" si="2"/>
        <v>612</v>
      </c>
      <c r="K36" s="15"/>
      <c r="L36" s="4">
        <v>49080.222222222219</v>
      </c>
      <c r="M36" s="15"/>
      <c r="N36" s="15"/>
      <c r="O36" s="15"/>
      <c r="P36" s="3"/>
      <c r="Q36" s="3"/>
      <c r="R36" s="15"/>
      <c r="S36" s="3"/>
      <c r="T36" s="3"/>
      <c r="U36" s="15"/>
      <c r="V36" s="3"/>
      <c r="W36" s="3"/>
      <c r="X36" s="15"/>
      <c r="Y36" s="4"/>
      <c r="Z36" s="15"/>
    </row>
    <row r="37" spans="1:28" x14ac:dyDescent="0.3">
      <c r="A37" s="48">
        <v>29</v>
      </c>
      <c r="B37" s="55">
        <v>45472</v>
      </c>
      <c r="C37" s="4">
        <v>0</v>
      </c>
      <c r="D37" s="4">
        <f t="shared" si="0"/>
        <v>426</v>
      </c>
      <c r="E37" s="15"/>
      <c r="F37" s="4">
        <v>0</v>
      </c>
      <c r="G37" s="4">
        <f t="shared" si="1"/>
        <v>44592253</v>
      </c>
      <c r="H37" s="15"/>
      <c r="I37" s="4">
        <v>0</v>
      </c>
      <c r="J37" s="4">
        <f t="shared" si="2"/>
        <v>612</v>
      </c>
      <c r="K37" s="15"/>
      <c r="L37" s="4">
        <v>0</v>
      </c>
      <c r="M37" s="15"/>
      <c r="N37" s="15"/>
      <c r="O37" s="15"/>
      <c r="P37" s="3"/>
      <c r="Q37" s="3"/>
      <c r="R37" s="15"/>
      <c r="S37" s="3"/>
      <c r="T37" s="3"/>
      <c r="U37" s="15"/>
      <c r="V37" s="3"/>
      <c r="W37" s="3"/>
      <c r="X37" s="15"/>
      <c r="Y37" s="4"/>
      <c r="Z37" s="15"/>
    </row>
    <row r="38" spans="1:28" x14ac:dyDescent="0.3">
      <c r="A38" s="48">
        <v>30</v>
      </c>
      <c r="B38" s="55">
        <v>45473</v>
      </c>
      <c r="C38" s="4">
        <v>0</v>
      </c>
      <c r="D38" s="4">
        <f t="shared" si="0"/>
        <v>426</v>
      </c>
      <c r="E38" s="15"/>
      <c r="F38" s="4">
        <v>0</v>
      </c>
      <c r="G38" s="4">
        <f t="shared" si="1"/>
        <v>44592253</v>
      </c>
      <c r="H38" s="15"/>
      <c r="I38" s="4">
        <v>0</v>
      </c>
      <c r="J38" s="4">
        <f t="shared" si="2"/>
        <v>612</v>
      </c>
      <c r="K38" s="15"/>
      <c r="L38" s="4">
        <v>0</v>
      </c>
      <c r="M38" s="15"/>
      <c r="N38" s="15"/>
      <c r="O38" s="15"/>
      <c r="P38" s="3"/>
      <c r="Q38" s="3"/>
      <c r="R38" s="15"/>
      <c r="S38" s="3"/>
      <c r="T38" s="3"/>
      <c r="U38" s="15"/>
      <c r="V38" s="3"/>
      <c r="W38" s="3"/>
      <c r="X38" s="15"/>
      <c r="Y38" s="4"/>
      <c r="Z38" s="15"/>
    </row>
    <row r="39" spans="1:28" ht="18" x14ac:dyDescent="0.35">
      <c r="B39" s="56" t="s">
        <v>22</v>
      </c>
      <c r="C39" s="45">
        <f t="shared" ref="C39:D39" si="3">SUM(C9:C38)</f>
        <v>426</v>
      </c>
      <c r="D39" s="45">
        <f t="shared" si="3"/>
        <v>6818</v>
      </c>
      <c r="E39" s="45"/>
      <c r="F39" s="45">
        <f t="shared" ref="F39:G39" si="4">SUM(F9:F38)</f>
        <v>44592253</v>
      </c>
      <c r="G39" s="45">
        <f t="shared" si="4"/>
        <v>707969092</v>
      </c>
      <c r="H39" s="45"/>
      <c r="I39" s="45">
        <f t="shared" ref="I39:J39" si="5">SUM(I9:I38)</f>
        <v>612</v>
      </c>
      <c r="J39" s="45">
        <f t="shared" si="5"/>
        <v>10016</v>
      </c>
      <c r="K39" s="45"/>
      <c r="L39" s="47">
        <v>72863.158496732023</v>
      </c>
      <c r="M39" s="47"/>
      <c r="N39" s="47"/>
      <c r="O39" s="47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3" spans="1:28" ht="23.4" x14ac:dyDescent="0.45">
      <c r="B43" s="224">
        <v>45809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</row>
    <row r="44" spans="1:28" ht="21" x14ac:dyDescent="0.4">
      <c r="B44" s="232" t="s">
        <v>75</v>
      </c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</row>
    <row r="45" spans="1:28" ht="21" x14ac:dyDescent="0.4">
      <c r="B45" s="221" t="s">
        <v>49</v>
      </c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3"/>
      <c r="N45" s="221" t="s">
        <v>85</v>
      </c>
      <c r="O45" s="223"/>
      <c r="P45" s="230" t="s">
        <v>78</v>
      </c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</row>
    <row r="46" spans="1:28" ht="43.2" x14ac:dyDescent="0.3">
      <c r="B46" s="54" t="s">
        <v>14</v>
      </c>
      <c r="C46" s="7" t="s">
        <v>0</v>
      </c>
      <c r="D46" s="7" t="s">
        <v>16</v>
      </c>
      <c r="E46" s="7" t="s">
        <v>76</v>
      </c>
      <c r="F46" s="7" t="s">
        <v>1</v>
      </c>
      <c r="G46" s="7" t="s">
        <v>2</v>
      </c>
      <c r="H46" s="7" t="s">
        <v>76</v>
      </c>
      <c r="I46" s="7" t="s">
        <v>17</v>
      </c>
      <c r="J46" s="7" t="s">
        <v>19</v>
      </c>
      <c r="K46" s="7" t="s">
        <v>76</v>
      </c>
      <c r="L46" s="7" t="s">
        <v>15</v>
      </c>
      <c r="M46" s="7" t="s">
        <v>76</v>
      </c>
      <c r="N46" s="7" t="s">
        <v>85</v>
      </c>
      <c r="O46" s="7" t="s">
        <v>86</v>
      </c>
      <c r="P46" s="7" t="s">
        <v>0</v>
      </c>
      <c r="Q46" s="7" t="s">
        <v>16</v>
      </c>
      <c r="R46" s="7" t="s">
        <v>76</v>
      </c>
      <c r="S46" s="7" t="s">
        <v>1</v>
      </c>
      <c r="T46" s="7" t="s">
        <v>2</v>
      </c>
      <c r="U46" s="7" t="s">
        <v>76</v>
      </c>
      <c r="V46" s="7" t="s">
        <v>17</v>
      </c>
      <c r="W46" s="7" t="s">
        <v>19</v>
      </c>
      <c r="X46" s="7" t="s">
        <v>76</v>
      </c>
      <c r="Y46" s="7" t="s">
        <v>15</v>
      </c>
      <c r="Z46" s="7" t="s">
        <v>76</v>
      </c>
      <c r="AA46" s="161" t="s">
        <v>87</v>
      </c>
      <c r="AB46" s="161" t="s">
        <v>106</v>
      </c>
    </row>
    <row r="47" spans="1:28" x14ac:dyDescent="0.3">
      <c r="B47" s="55">
        <v>45809</v>
      </c>
      <c r="C47" s="4">
        <v>0</v>
      </c>
      <c r="D47" s="4">
        <v>0</v>
      </c>
      <c r="E47" s="15" t="e">
        <f t="shared" ref="E47:E76" si="6">+D47/D9-1</f>
        <v>#DIV/0!</v>
      </c>
      <c r="F47" s="4">
        <v>0</v>
      </c>
      <c r="G47" s="4">
        <v>0</v>
      </c>
      <c r="H47" s="15" t="e">
        <f t="shared" ref="H47:H76" si="7">+G47/G9-1</f>
        <v>#DIV/0!</v>
      </c>
      <c r="I47" s="4">
        <v>0</v>
      </c>
      <c r="J47" s="4">
        <v>0</v>
      </c>
      <c r="K47" s="15" t="e">
        <f t="shared" ref="K47:K76" si="8">+J47/J9-1</f>
        <v>#DIV/0!</v>
      </c>
      <c r="L47" s="4" t="e">
        <f t="shared" ref="L47:L77" si="9">+F47/I47</f>
        <v>#DIV/0!</v>
      </c>
      <c r="M47" s="15" t="e">
        <f t="shared" ref="M47:M76" si="10">+L47/L9-1</f>
        <v>#DIV/0!</v>
      </c>
      <c r="N47" s="10">
        <v>0</v>
      </c>
      <c r="O47" s="10">
        <v>0</v>
      </c>
      <c r="P47" s="3">
        <v>0</v>
      </c>
      <c r="Q47" s="3">
        <v>0</v>
      </c>
      <c r="R47" s="3"/>
      <c r="S47" s="60">
        <v>0</v>
      </c>
      <c r="T47" s="60">
        <v>0</v>
      </c>
      <c r="U47" s="60"/>
      <c r="V47" s="4">
        <v>0</v>
      </c>
      <c r="W47" s="4">
        <v>0</v>
      </c>
      <c r="X47" s="4"/>
      <c r="Y47" s="4" t="e">
        <f>+S47/V47</f>
        <v>#DIV/0!</v>
      </c>
      <c r="Z47" s="4"/>
      <c r="AA47" s="10">
        <v>0</v>
      </c>
      <c r="AB47" s="10">
        <v>0</v>
      </c>
    </row>
    <row r="48" spans="1:28" s="138" customFormat="1" x14ac:dyDescent="0.3">
      <c r="B48" s="55">
        <v>45810</v>
      </c>
      <c r="C48" s="133">
        <v>19</v>
      </c>
      <c r="D48" s="133">
        <f>+D47+C48</f>
        <v>19</v>
      </c>
      <c r="E48" s="134" t="e">
        <f t="shared" si="6"/>
        <v>#DIV/0!</v>
      </c>
      <c r="F48" s="135">
        <v>2204000</v>
      </c>
      <c r="G48" s="133">
        <f>+G47+F48</f>
        <v>2204000</v>
      </c>
      <c r="H48" s="134" t="e">
        <f t="shared" si="7"/>
        <v>#DIV/0!</v>
      </c>
      <c r="I48" s="133">
        <v>52</v>
      </c>
      <c r="J48" s="133">
        <f>+J47+I48</f>
        <v>52</v>
      </c>
      <c r="K48" s="134" t="e">
        <f t="shared" si="8"/>
        <v>#DIV/0!</v>
      </c>
      <c r="L48" s="133">
        <f t="shared" si="9"/>
        <v>42384.615384615383</v>
      </c>
      <c r="M48" s="134" t="e">
        <f t="shared" si="10"/>
        <v>#DIV/0!</v>
      </c>
      <c r="N48" s="142">
        <v>3</v>
      </c>
      <c r="O48" s="142">
        <v>170000</v>
      </c>
      <c r="P48" s="141">
        <v>1</v>
      </c>
      <c r="Q48" s="141">
        <f>+Q47+P48</f>
        <v>1</v>
      </c>
      <c r="R48" s="141"/>
      <c r="S48" s="135">
        <v>75981</v>
      </c>
      <c r="T48" s="135">
        <f>+T47+S48</f>
        <v>75981</v>
      </c>
      <c r="U48" s="135"/>
      <c r="V48" s="133">
        <v>3</v>
      </c>
      <c r="W48" s="133">
        <f>+W47+V48</f>
        <v>3</v>
      </c>
      <c r="X48" s="133"/>
      <c r="Y48" s="133">
        <f t="shared" ref="Y48:Y74" si="11">+S48/V48</f>
        <v>25327</v>
      </c>
      <c r="Z48" s="133"/>
      <c r="AA48" s="142">
        <v>0</v>
      </c>
      <c r="AB48" s="142">
        <v>0</v>
      </c>
    </row>
    <row r="49" spans="2:28" x14ac:dyDescent="0.3">
      <c r="B49" s="55">
        <v>45811</v>
      </c>
      <c r="C49" s="4">
        <v>28</v>
      </c>
      <c r="D49" s="4">
        <f t="shared" ref="D49:D74" si="12">+D48+C49</f>
        <v>47</v>
      </c>
      <c r="E49" s="71">
        <f t="shared" si="6"/>
        <v>0.6785714285714286</v>
      </c>
      <c r="F49" s="4">
        <v>3433980</v>
      </c>
      <c r="G49" s="4">
        <f t="shared" ref="G49:G74" si="13">+G48+F49</f>
        <v>5637980</v>
      </c>
      <c r="H49" s="71">
        <f t="shared" si="7"/>
        <v>1.4292622436242413</v>
      </c>
      <c r="I49" s="4">
        <v>66</v>
      </c>
      <c r="J49" s="4">
        <f t="shared" ref="J49:J74" si="14">+J48+I49</f>
        <v>118</v>
      </c>
      <c r="K49" s="71">
        <f t="shared" si="8"/>
        <v>1.4081632653061225</v>
      </c>
      <c r="L49" s="4">
        <f t="shared" si="9"/>
        <v>52030</v>
      </c>
      <c r="M49" s="71">
        <f t="shared" si="10"/>
        <v>9.8501806010786508E-2</v>
      </c>
      <c r="N49" s="36">
        <v>2</v>
      </c>
      <c r="O49" s="36">
        <v>255000</v>
      </c>
      <c r="P49" s="3">
        <v>2</v>
      </c>
      <c r="Q49" s="3">
        <f t="shared" ref="Q49:Q74" si="15">+Q48+P49</f>
        <v>3</v>
      </c>
      <c r="R49" s="3"/>
      <c r="S49" s="65">
        <v>504081</v>
      </c>
      <c r="T49" s="65">
        <f t="shared" ref="T49:T74" si="16">+T48+S49</f>
        <v>580062</v>
      </c>
      <c r="U49" s="65"/>
      <c r="V49" s="4">
        <v>3</v>
      </c>
      <c r="W49" s="4">
        <f t="shared" ref="W49:W74" si="17">+W48+V49</f>
        <v>6</v>
      </c>
      <c r="X49" s="4"/>
      <c r="Y49" s="4">
        <f t="shared" si="11"/>
        <v>168027</v>
      </c>
      <c r="Z49" s="4"/>
      <c r="AA49" s="10">
        <v>0</v>
      </c>
      <c r="AB49" s="10">
        <v>0</v>
      </c>
    </row>
    <row r="50" spans="2:28" x14ac:dyDescent="0.3">
      <c r="B50" s="55">
        <v>45812</v>
      </c>
      <c r="C50" s="4">
        <v>37</v>
      </c>
      <c r="D50" s="4">
        <f t="shared" si="12"/>
        <v>84</v>
      </c>
      <c r="E50" s="71">
        <f t="shared" si="6"/>
        <v>0.67999999999999994</v>
      </c>
      <c r="F50" s="4">
        <v>3461618</v>
      </c>
      <c r="G50" s="4">
        <f t="shared" si="13"/>
        <v>9099598</v>
      </c>
      <c r="H50" s="71">
        <f t="shared" si="7"/>
        <v>1.240143670945284</v>
      </c>
      <c r="I50" s="4">
        <v>99</v>
      </c>
      <c r="J50" s="4">
        <f t="shared" si="14"/>
        <v>217</v>
      </c>
      <c r="K50" s="71">
        <f t="shared" si="8"/>
        <v>1.7820512820512819</v>
      </c>
      <c r="L50" s="4">
        <f t="shared" si="9"/>
        <v>34965.838383838382</v>
      </c>
      <c r="M50" s="71">
        <f t="shared" si="10"/>
        <v>-0.41763732167815792</v>
      </c>
      <c r="N50" s="36">
        <v>3</v>
      </c>
      <c r="O50" s="36">
        <v>327982</v>
      </c>
      <c r="P50" s="3">
        <v>0</v>
      </c>
      <c r="Q50" s="3">
        <f t="shared" si="15"/>
        <v>3</v>
      </c>
      <c r="R50" s="3"/>
      <c r="S50" s="65">
        <v>0</v>
      </c>
      <c r="T50" s="65">
        <f t="shared" si="16"/>
        <v>580062</v>
      </c>
      <c r="U50" s="65"/>
      <c r="V50" s="4">
        <v>0</v>
      </c>
      <c r="W50" s="4">
        <f t="shared" si="17"/>
        <v>6</v>
      </c>
      <c r="X50" s="4"/>
      <c r="Y50" s="4" t="e">
        <f t="shared" si="11"/>
        <v>#DIV/0!</v>
      </c>
      <c r="Z50" s="4"/>
      <c r="AA50" s="10">
        <v>0</v>
      </c>
      <c r="AB50" s="10">
        <v>0</v>
      </c>
    </row>
    <row r="51" spans="2:28" x14ac:dyDescent="0.3">
      <c r="B51" s="55">
        <v>45813</v>
      </c>
      <c r="C51" s="4">
        <v>27</v>
      </c>
      <c r="D51" s="4">
        <f t="shared" si="12"/>
        <v>111</v>
      </c>
      <c r="E51" s="71">
        <f t="shared" si="6"/>
        <v>0.42307692307692313</v>
      </c>
      <c r="F51" s="4">
        <v>3177500</v>
      </c>
      <c r="G51" s="4">
        <f t="shared" si="13"/>
        <v>12277098</v>
      </c>
      <c r="H51" s="71">
        <f t="shared" si="7"/>
        <v>0.85936908870893247</v>
      </c>
      <c r="I51" s="4">
        <v>78</v>
      </c>
      <c r="J51" s="4">
        <f t="shared" si="14"/>
        <v>295</v>
      </c>
      <c r="K51" s="71">
        <f t="shared" si="8"/>
        <v>1.6576576576576576</v>
      </c>
      <c r="L51" s="4">
        <f t="shared" si="9"/>
        <v>40737.179487179485</v>
      </c>
      <c r="M51" s="71">
        <f t="shared" si="10"/>
        <v>-0.47089782897431764</v>
      </c>
      <c r="N51" s="36">
        <v>9</v>
      </c>
      <c r="O51" s="36">
        <v>420000</v>
      </c>
      <c r="P51" s="3">
        <v>1</v>
      </c>
      <c r="Q51" s="3">
        <f t="shared" si="15"/>
        <v>4</v>
      </c>
      <c r="R51" s="3"/>
      <c r="S51" s="11">
        <v>225025</v>
      </c>
      <c r="T51" s="65">
        <f t="shared" si="16"/>
        <v>805087</v>
      </c>
      <c r="U51" s="65"/>
      <c r="V51" s="4">
        <v>25</v>
      </c>
      <c r="W51" s="4">
        <f t="shared" si="17"/>
        <v>31</v>
      </c>
      <c r="X51" s="4"/>
      <c r="Y51" s="4">
        <f t="shared" si="11"/>
        <v>9001</v>
      </c>
      <c r="Z51" s="4"/>
      <c r="AA51" s="10">
        <v>0</v>
      </c>
      <c r="AB51" s="10">
        <v>0</v>
      </c>
    </row>
    <row r="52" spans="2:28" x14ac:dyDescent="0.3">
      <c r="B52" s="55">
        <v>45814</v>
      </c>
      <c r="C52" s="4">
        <v>23</v>
      </c>
      <c r="D52" s="4">
        <f t="shared" si="12"/>
        <v>134</v>
      </c>
      <c r="E52" s="71">
        <f t="shared" si="6"/>
        <v>0.30097087378640786</v>
      </c>
      <c r="F52" s="4">
        <v>3716005</v>
      </c>
      <c r="G52" s="4">
        <f t="shared" si="13"/>
        <v>15993103</v>
      </c>
      <c r="H52" s="71">
        <f t="shared" si="7"/>
        <v>0.67279798842970528</v>
      </c>
      <c r="I52" s="4">
        <v>69</v>
      </c>
      <c r="J52" s="4">
        <f t="shared" si="14"/>
        <v>364</v>
      </c>
      <c r="K52" s="71">
        <f t="shared" si="8"/>
        <v>1.4761904761904763</v>
      </c>
      <c r="L52" s="4">
        <f t="shared" si="9"/>
        <v>53855.144927536232</v>
      </c>
      <c r="M52" s="71">
        <f t="shared" si="10"/>
        <v>-0.34453110783089658</v>
      </c>
      <c r="N52" s="36">
        <v>5</v>
      </c>
      <c r="O52" s="36">
        <v>230995</v>
      </c>
      <c r="P52" s="3">
        <v>2</v>
      </c>
      <c r="Q52" s="3">
        <f t="shared" si="15"/>
        <v>6</v>
      </c>
      <c r="R52" s="3"/>
      <c r="S52" s="65">
        <v>131100</v>
      </c>
      <c r="T52" s="65">
        <f t="shared" si="16"/>
        <v>936187</v>
      </c>
      <c r="U52" s="65"/>
      <c r="V52" s="4">
        <v>5</v>
      </c>
      <c r="W52" s="4">
        <f t="shared" si="17"/>
        <v>36</v>
      </c>
      <c r="X52" s="4"/>
      <c r="Y52" s="4">
        <f t="shared" si="11"/>
        <v>26220</v>
      </c>
      <c r="Z52" s="4"/>
      <c r="AA52" s="10">
        <v>0</v>
      </c>
      <c r="AB52" s="10">
        <v>0</v>
      </c>
    </row>
    <row r="53" spans="2:28" x14ac:dyDescent="0.3">
      <c r="B53" s="55">
        <v>45815</v>
      </c>
      <c r="C53" s="4">
        <v>0</v>
      </c>
      <c r="D53" s="4">
        <f t="shared" si="12"/>
        <v>134</v>
      </c>
      <c r="E53" s="15">
        <f t="shared" si="6"/>
        <v>7.2000000000000064E-2</v>
      </c>
      <c r="F53" s="4">
        <v>0</v>
      </c>
      <c r="G53" s="4">
        <f t="shared" si="13"/>
        <v>15993103</v>
      </c>
      <c r="H53" s="15">
        <f t="shared" si="7"/>
        <v>0.40266630298554729</v>
      </c>
      <c r="I53" s="4">
        <v>0</v>
      </c>
      <c r="J53" s="4">
        <f t="shared" si="14"/>
        <v>364</v>
      </c>
      <c r="K53" s="15">
        <f t="shared" si="8"/>
        <v>1.08</v>
      </c>
      <c r="L53" s="4" t="e">
        <f t="shared" si="9"/>
        <v>#DIV/0!</v>
      </c>
      <c r="M53" s="15" t="e">
        <f t="shared" si="10"/>
        <v>#DIV/0!</v>
      </c>
      <c r="N53" s="10">
        <v>0</v>
      </c>
      <c r="O53" s="10">
        <v>0</v>
      </c>
      <c r="P53" s="3">
        <v>0</v>
      </c>
      <c r="Q53" s="3">
        <f t="shared" si="15"/>
        <v>6</v>
      </c>
      <c r="R53" s="3"/>
      <c r="S53" s="60">
        <v>0</v>
      </c>
      <c r="T53" s="60">
        <f t="shared" si="16"/>
        <v>936187</v>
      </c>
      <c r="U53" s="60"/>
      <c r="V53" s="4">
        <v>0</v>
      </c>
      <c r="W53" s="4">
        <f t="shared" si="17"/>
        <v>36</v>
      </c>
      <c r="X53" s="4"/>
      <c r="Y53" s="4" t="e">
        <f t="shared" si="11"/>
        <v>#DIV/0!</v>
      </c>
      <c r="Z53" s="4"/>
      <c r="AA53" s="10">
        <v>0</v>
      </c>
      <c r="AB53" s="10">
        <v>0</v>
      </c>
    </row>
    <row r="54" spans="2:28" x14ac:dyDescent="0.3">
      <c r="B54" s="55">
        <v>45816</v>
      </c>
      <c r="C54" s="4">
        <v>0</v>
      </c>
      <c r="D54" s="4">
        <f t="shared" si="12"/>
        <v>134</v>
      </c>
      <c r="E54" s="15">
        <f t="shared" si="6"/>
        <v>7.2000000000000064E-2</v>
      </c>
      <c r="F54" s="4">
        <v>0</v>
      </c>
      <c r="G54" s="4">
        <f t="shared" si="13"/>
        <v>15993103</v>
      </c>
      <c r="H54" s="15">
        <f t="shared" si="7"/>
        <v>0.40266630298554729</v>
      </c>
      <c r="I54" s="4">
        <v>0</v>
      </c>
      <c r="J54" s="4">
        <f t="shared" si="14"/>
        <v>364</v>
      </c>
      <c r="K54" s="15">
        <f t="shared" si="8"/>
        <v>1.08</v>
      </c>
      <c r="L54" s="4" t="e">
        <f t="shared" si="9"/>
        <v>#DIV/0!</v>
      </c>
      <c r="M54" s="15" t="e">
        <f t="shared" si="10"/>
        <v>#DIV/0!</v>
      </c>
      <c r="N54" s="10">
        <v>0</v>
      </c>
      <c r="O54" s="10">
        <v>0</v>
      </c>
      <c r="P54" s="3">
        <v>0</v>
      </c>
      <c r="Q54" s="3">
        <f t="shared" si="15"/>
        <v>6</v>
      </c>
      <c r="R54" s="3"/>
      <c r="S54" s="60">
        <v>0</v>
      </c>
      <c r="T54" s="60">
        <f t="shared" si="16"/>
        <v>936187</v>
      </c>
      <c r="U54" s="60"/>
      <c r="V54" s="4">
        <v>0</v>
      </c>
      <c r="W54" s="4">
        <f t="shared" si="17"/>
        <v>36</v>
      </c>
      <c r="X54" s="4"/>
      <c r="Y54" s="4" t="e">
        <f t="shared" si="11"/>
        <v>#DIV/0!</v>
      </c>
      <c r="Z54" s="4"/>
      <c r="AA54" s="10">
        <v>0</v>
      </c>
      <c r="AB54" s="10">
        <v>0</v>
      </c>
    </row>
    <row r="55" spans="2:28" x14ac:dyDescent="0.3">
      <c r="B55" s="55">
        <v>45817</v>
      </c>
      <c r="C55" s="4">
        <v>19</v>
      </c>
      <c r="D55" s="4">
        <f t="shared" si="12"/>
        <v>153</v>
      </c>
      <c r="E55" s="71">
        <f t="shared" si="6"/>
        <v>0.22399999999999998</v>
      </c>
      <c r="F55" s="4">
        <v>3000500</v>
      </c>
      <c r="G55" s="4">
        <f t="shared" si="13"/>
        <v>18993603</v>
      </c>
      <c r="H55" s="71">
        <f t="shared" si="7"/>
        <v>0.66582350531883638</v>
      </c>
      <c r="I55" s="4">
        <v>164</v>
      </c>
      <c r="J55" s="4">
        <f t="shared" si="14"/>
        <v>528</v>
      </c>
      <c r="K55" s="71">
        <f t="shared" si="8"/>
        <v>2.0171428571428573</v>
      </c>
      <c r="L55" s="4">
        <f t="shared" si="9"/>
        <v>18295.731707317074</v>
      </c>
      <c r="M55" s="71" t="e">
        <f t="shared" si="10"/>
        <v>#DIV/0!</v>
      </c>
      <c r="N55" s="36">
        <v>1</v>
      </c>
      <c r="O55" s="36">
        <v>97000</v>
      </c>
      <c r="P55" s="3">
        <v>1</v>
      </c>
      <c r="Q55" s="3">
        <f t="shared" si="15"/>
        <v>7</v>
      </c>
      <c r="R55" s="3"/>
      <c r="S55" s="65">
        <v>82728</v>
      </c>
      <c r="T55" s="65">
        <f t="shared" si="16"/>
        <v>1018915</v>
      </c>
      <c r="U55" s="65"/>
      <c r="V55" s="4">
        <v>18</v>
      </c>
      <c r="W55" s="4">
        <f t="shared" si="17"/>
        <v>54</v>
      </c>
      <c r="X55" s="4"/>
      <c r="Y55" s="4">
        <f t="shared" si="11"/>
        <v>4596</v>
      </c>
      <c r="Z55" s="4"/>
      <c r="AA55" s="10">
        <v>0</v>
      </c>
      <c r="AB55" s="10">
        <v>0</v>
      </c>
    </row>
    <row r="56" spans="2:28" x14ac:dyDescent="0.3">
      <c r="B56" s="55">
        <v>45818</v>
      </c>
      <c r="C56" s="4">
        <v>25</v>
      </c>
      <c r="D56" s="4">
        <f t="shared" si="12"/>
        <v>178</v>
      </c>
      <c r="E56" s="71">
        <f t="shared" si="6"/>
        <v>0.21088435374149661</v>
      </c>
      <c r="F56" s="4">
        <v>5127491</v>
      </c>
      <c r="G56" s="4">
        <f t="shared" si="13"/>
        <v>24121094</v>
      </c>
      <c r="H56" s="71">
        <f t="shared" si="7"/>
        <v>0.65209238421323357</v>
      </c>
      <c r="I56" s="4">
        <v>76</v>
      </c>
      <c r="J56" s="4">
        <f t="shared" si="14"/>
        <v>604</v>
      </c>
      <c r="K56" s="71">
        <f t="shared" si="8"/>
        <v>1.8224299065420562</v>
      </c>
      <c r="L56" s="4">
        <f t="shared" si="9"/>
        <v>67466.986842105267</v>
      </c>
      <c r="M56" s="71">
        <f t="shared" si="10"/>
        <v>-0.17733476524446423</v>
      </c>
      <c r="N56" s="36">
        <v>3</v>
      </c>
      <c r="O56" s="36">
        <v>217500</v>
      </c>
      <c r="P56" s="3">
        <v>1</v>
      </c>
      <c r="Q56" s="3">
        <f t="shared" si="15"/>
        <v>8</v>
      </c>
      <c r="R56" s="3"/>
      <c r="S56" s="65">
        <v>55782</v>
      </c>
      <c r="T56" s="65">
        <f t="shared" si="16"/>
        <v>1074697</v>
      </c>
      <c r="U56" s="65"/>
      <c r="V56" s="4">
        <v>2</v>
      </c>
      <c r="W56" s="4">
        <f t="shared" si="17"/>
        <v>56</v>
      </c>
      <c r="X56" s="4"/>
      <c r="Y56" s="4">
        <f t="shared" si="11"/>
        <v>27891</v>
      </c>
      <c r="Z56" s="4"/>
      <c r="AA56" s="10">
        <v>0</v>
      </c>
      <c r="AB56" s="10">
        <v>0</v>
      </c>
    </row>
    <row r="57" spans="2:28" x14ac:dyDescent="0.3">
      <c r="B57" s="55">
        <v>45819</v>
      </c>
      <c r="C57" s="4">
        <v>21</v>
      </c>
      <c r="D57" s="4">
        <f t="shared" si="12"/>
        <v>199</v>
      </c>
      <c r="E57" s="71">
        <f t="shared" si="6"/>
        <v>0.1775147928994083</v>
      </c>
      <c r="F57" s="4">
        <v>2123191</v>
      </c>
      <c r="G57" s="4">
        <f t="shared" si="13"/>
        <v>26244285</v>
      </c>
      <c r="H57" s="71">
        <f t="shared" si="7"/>
        <v>0.52543852103122335</v>
      </c>
      <c r="I57" s="4">
        <v>45</v>
      </c>
      <c r="J57" s="4">
        <f t="shared" si="14"/>
        <v>649</v>
      </c>
      <c r="K57" s="71">
        <f t="shared" si="8"/>
        <v>1.6275303643724697</v>
      </c>
      <c r="L57" s="4">
        <f t="shared" si="9"/>
        <v>47182.022222222222</v>
      </c>
      <c r="M57" s="71">
        <f t="shared" si="10"/>
        <v>-0.40209181198294475</v>
      </c>
      <c r="N57" s="36">
        <v>4</v>
      </c>
      <c r="O57" s="36">
        <v>395000</v>
      </c>
      <c r="P57" s="3">
        <v>1</v>
      </c>
      <c r="Q57" s="3">
        <f t="shared" si="15"/>
        <v>9</v>
      </c>
      <c r="R57" s="3"/>
      <c r="S57" s="65">
        <v>5000</v>
      </c>
      <c r="T57" s="65">
        <f t="shared" si="16"/>
        <v>1079697</v>
      </c>
      <c r="U57" s="65"/>
      <c r="V57" s="4">
        <v>1</v>
      </c>
      <c r="W57" s="4">
        <f t="shared" si="17"/>
        <v>57</v>
      </c>
      <c r="X57" s="4"/>
      <c r="Y57" s="4">
        <f t="shared" si="11"/>
        <v>5000</v>
      </c>
      <c r="Z57" s="4"/>
      <c r="AA57" s="10">
        <v>0</v>
      </c>
      <c r="AB57" s="10">
        <v>0</v>
      </c>
    </row>
    <row r="58" spans="2:28" x14ac:dyDescent="0.3">
      <c r="B58" s="55">
        <v>45820</v>
      </c>
      <c r="C58" s="4">
        <v>18</v>
      </c>
      <c r="D58" s="4">
        <f t="shared" si="12"/>
        <v>217</v>
      </c>
      <c r="E58" s="71">
        <f t="shared" si="6"/>
        <v>0.14210526315789473</v>
      </c>
      <c r="F58" s="4">
        <v>2020000</v>
      </c>
      <c r="G58" s="4">
        <f t="shared" si="13"/>
        <v>28264285</v>
      </c>
      <c r="H58" s="71">
        <f t="shared" si="7"/>
        <v>0.47921706328550551</v>
      </c>
      <c r="I58" s="4">
        <v>45</v>
      </c>
      <c r="J58" s="4">
        <f t="shared" si="14"/>
        <v>694</v>
      </c>
      <c r="K58" s="71">
        <f t="shared" si="8"/>
        <v>1.5328467153284673</v>
      </c>
      <c r="L58" s="4">
        <f t="shared" si="9"/>
        <v>44888.888888888891</v>
      </c>
      <c r="M58" s="71">
        <f t="shared" si="10"/>
        <v>-0.3631704443830267</v>
      </c>
      <c r="N58" s="36">
        <v>2</v>
      </c>
      <c r="O58" s="36">
        <v>227000</v>
      </c>
      <c r="P58" s="3">
        <v>2</v>
      </c>
      <c r="Q58" s="3">
        <f t="shared" si="15"/>
        <v>11</v>
      </c>
      <c r="R58" s="3"/>
      <c r="S58" s="65">
        <v>59887</v>
      </c>
      <c r="T58" s="65">
        <f t="shared" si="16"/>
        <v>1139584</v>
      </c>
      <c r="U58" s="65"/>
      <c r="V58" s="4">
        <v>9</v>
      </c>
      <c r="W58" s="4">
        <f t="shared" si="17"/>
        <v>66</v>
      </c>
      <c r="X58" s="4"/>
      <c r="Y58" s="4">
        <f t="shared" si="11"/>
        <v>6654.1111111111113</v>
      </c>
      <c r="Z58" s="4"/>
      <c r="AA58" s="10">
        <v>0</v>
      </c>
      <c r="AB58" s="10">
        <v>0</v>
      </c>
    </row>
    <row r="59" spans="2:28" x14ac:dyDescent="0.3">
      <c r="B59" s="55">
        <v>45821</v>
      </c>
      <c r="C59" s="4">
        <v>15</v>
      </c>
      <c r="D59" s="4">
        <f t="shared" si="12"/>
        <v>232</v>
      </c>
      <c r="E59" s="71">
        <f t="shared" si="6"/>
        <v>0.12621359223300965</v>
      </c>
      <c r="F59" s="4">
        <v>1474000</v>
      </c>
      <c r="G59" s="4">
        <f t="shared" si="13"/>
        <v>29738285</v>
      </c>
      <c r="H59" s="71">
        <f t="shared" si="7"/>
        <v>0.38127002237099061</v>
      </c>
      <c r="I59" s="4">
        <v>37</v>
      </c>
      <c r="J59" s="4">
        <f t="shared" si="14"/>
        <v>731</v>
      </c>
      <c r="K59" s="71">
        <f t="shared" si="8"/>
        <v>1.3811074918566777</v>
      </c>
      <c r="L59" s="4">
        <f t="shared" si="9"/>
        <v>39837.83783783784</v>
      </c>
      <c r="M59" s="71">
        <f t="shared" si="10"/>
        <v>-0.45722103463209207</v>
      </c>
      <c r="N59" s="36">
        <v>1</v>
      </c>
      <c r="O59" s="36">
        <v>74000</v>
      </c>
      <c r="P59" s="3">
        <v>2</v>
      </c>
      <c r="Q59" s="3">
        <f t="shared" si="15"/>
        <v>13</v>
      </c>
      <c r="R59" s="3"/>
      <c r="S59" s="11">
        <v>83202</v>
      </c>
      <c r="T59" s="65">
        <f t="shared" si="16"/>
        <v>1222786</v>
      </c>
      <c r="U59" s="65"/>
      <c r="V59" s="4">
        <v>3</v>
      </c>
      <c r="W59" s="4">
        <f t="shared" si="17"/>
        <v>69</v>
      </c>
      <c r="X59" s="4"/>
      <c r="Y59" s="4">
        <f t="shared" si="11"/>
        <v>27734</v>
      </c>
      <c r="Z59" s="4"/>
      <c r="AA59" s="10">
        <v>0</v>
      </c>
      <c r="AB59" s="10">
        <v>0</v>
      </c>
    </row>
    <row r="60" spans="2:28" x14ac:dyDescent="0.3">
      <c r="B60" s="55">
        <v>45822</v>
      </c>
      <c r="C60" s="4">
        <v>0</v>
      </c>
      <c r="D60" s="4">
        <f t="shared" si="12"/>
        <v>232</v>
      </c>
      <c r="E60" s="15">
        <f t="shared" si="6"/>
        <v>4.5045045045045029E-2</v>
      </c>
      <c r="F60" s="4">
        <v>0</v>
      </c>
      <c r="G60" s="4">
        <f t="shared" si="13"/>
        <v>29738285</v>
      </c>
      <c r="H60" s="15">
        <f t="shared" si="7"/>
        <v>0.30593353987068483</v>
      </c>
      <c r="I60" s="4">
        <v>0</v>
      </c>
      <c r="J60" s="4">
        <f t="shared" si="14"/>
        <v>731</v>
      </c>
      <c r="K60" s="15">
        <f t="shared" si="8"/>
        <v>1.2018072289156625</v>
      </c>
      <c r="L60" s="4" t="e">
        <f t="shared" si="9"/>
        <v>#DIV/0!</v>
      </c>
      <c r="M60" s="15" t="e">
        <f t="shared" si="10"/>
        <v>#DIV/0!</v>
      </c>
      <c r="N60" s="10">
        <v>0</v>
      </c>
      <c r="O60" s="10">
        <v>0</v>
      </c>
      <c r="P60" s="3">
        <v>0</v>
      </c>
      <c r="Q60" s="3">
        <f t="shared" si="15"/>
        <v>13</v>
      </c>
      <c r="R60" s="3"/>
      <c r="S60" s="60">
        <v>0</v>
      </c>
      <c r="T60" s="60">
        <f t="shared" si="16"/>
        <v>1222786</v>
      </c>
      <c r="U60" s="60"/>
      <c r="V60" s="4">
        <v>0</v>
      </c>
      <c r="W60" s="4">
        <f t="shared" si="17"/>
        <v>69</v>
      </c>
      <c r="X60" s="4"/>
      <c r="Y60" s="4" t="e">
        <f t="shared" si="11"/>
        <v>#DIV/0!</v>
      </c>
      <c r="Z60" s="4"/>
      <c r="AA60" s="10">
        <v>0</v>
      </c>
      <c r="AB60" s="10">
        <v>0</v>
      </c>
    </row>
    <row r="61" spans="2:28" x14ac:dyDescent="0.3">
      <c r="B61" s="55">
        <v>45823</v>
      </c>
      <c r="C61" s="4">
        <v>0</v>
      </c>
      <c r="D61" s="4">
        <f t="shared" si="12"/>
        <v>232</v>
      </c>
      <c r="E61" s="15">
        <f t="shared" si="6"/>
        <v>4.5045045045045029E-2</v>
      </c>
      <c r="F61" s="4">
        <v>0</v>
      </c>
      <c r="G61" s="4">
        <f t="shared" si="13"/>
        <v>29738285</v>
      </c>
      <c r="H61" s="15">
        <f t="shared" si="7"/>
        <v>0.30593353987068483</v>
      </c>
      <c r="I61" s="4">
        <v>0</v>
      </c>
      <c r="J61" s="4">
        <f t="shared" si="14"/>
        <v>731</v>
      </c>
      <c r="K61" s="15">
        <f t="shared" si="8"/>
        <v>1.2018072289156625</v>
      </c>
      <c r="L61" s="4" t="e">
        <f t="shared" si="9"/>
        <v>#DIV/0!</v>
      </c>
      <c r="M61" s="15" t="e">
        <f t="shared" si="10"/>
        <v>#DIV/0!</v>
      </c>
      <c r="N61" s="10">
        <v>0</v>
      </c>
      <c r="O61" s="10">
        <v>0</v>
      </c>
      <c r="P61" s="3">
        <v>0</v>
      </c>
      <c r="Q61" s="3">
        <f t="shared" si="15"/>
        <v>13</v>
      </c>
      <c r="R61" s="3"/>
      <c r="S61" s="60">
        <v>0</v>
      </c>
      <c r="T61" s="60">
        <f t="shared" si="16"/>
        <v>1222786</v>
      </c>
      <c r="U61" s="60"/>
      <c r="V61" s="4">
        <v>0</v>
      </c>
      <c r="W61" s="4">
        <f t="shared" si="17"/>
        <v>69</v>
      </c>
      <c r="X61" s="4"/>
      <c r="Y61" s="4" t="e">
        <f t="shared" si="11"/>
        <v>#DIV/0!</v>
      </c>
      <c r="Z61" s="4"/>
      <c r="AA61" s="10">
        <v>0</v>
      </c>
      <c r="AB61" s="10">
        <v>0</v>
      </c>
    </row>
    <row r="62" spans="2:28" x14ac:dyDescent="0.3">
      <c r="B62" s="55">
        <v>45824</v>
      </c>
      <c r="C62" s="4">
        <v>27</v>
      </c>
      <c r="D62" s="4">
        <f t="shared" si="12"/>
        <v>259</v>
      </c>
      <c r="E62" s="71">
        <f t="shared" si="6"/>
        <v>0.16666666666666674</v>
      </c>
      <c r="F62" s="4">
        <v>2885000</v>
      </c>
      <c r="G62" s="4">
        <f t="shared" si="13"/>
        <v>32623285</v>
      </c>
      <c r="H62" s="71">
        <f t="shared" si="7"/>
        <v>0.43262605971595924</v>
      </c>
      <c r="I62" s="4">
        <v>49</v>
      </c>
      <c r="J62" s="4">
        <f t="shared" si="14"/>
        <v>780</v>
      </c>
      <c r="K62" s="71">
        <f t="shared" si="8"/>
        <v>1.3493975903614457</v>
      </c>
      <c r="L62" s="4">
        <f t="shared" si="9"/>
        <v>58877.551020408166</v>
      </c>
      <c r="M62" s="71" t="e">
        <f t="shared" si="10"/>
        <v>#DIV/0!</v>
      </c>
      <c r="N62" s="36">
        <v>1</v>
      </c>
      <c r="O62" s="36">
        <v>170000</v>
      </c>
      <c r="P62" s="3">
        <v>0</v>
      </c>
      <c r="Q62" s="3">
        <f t="shared" si="15"/>
        <v>13</v>
      </c>
      <c r="R62" s="3"/>
      <c r="S62" s="65">
        <v>0</v>
      </c>
      <c r="T62" s="65">
        <f t="shared" si="16"/>
        <v>1222786</v>
      </c>
      <c r="U62" s="65"/>
      <c r="V62" s="4">
        <v>0</v>
      </c>
      <c r="W62" s="4">
        <f t="shared" si="17"/>
        <v>69</v>
      </c>
      <c r="X62" s="4"/>
      <c r="Y62" s="4" t="e">
        <f t="shared" si="11"/>
        <v>#DIV/0!</v>
      </c>
      <c r="Z62" s="4"/>
      <c r="AA62" s="10">
        <v>0</v>
      </c>
      <c r="AB62" s="10">
        <v>0</v>
      </c>
    </row>
    <row r="63" spans="2:28" x14ac:dyDescent="0.3">
      <c r="B63" s="55">
        <v>45825</v>
      </c>
      <c r="C63" s="4">
        <v>26</v>
      </c>
      <c r="D63" s="4">
        <f t="shared" si="12"/>
        <v>285</v>
      </c>
      <c r="E63" s="71">
        <f t="shared" si="6"/>
        <v>0.14457831325301207</v>
      </c>
      <c r="F63" s="4">
        <v>4101000</v>
      </c>
      <c r="G63" s="4">
        <f t="shared" si="13"/>
        <v>36724285</v>
      </c>
      <c r="H63" s="71">
        <f t="shared" si="7"/>
        <v>0.40040061579931274</v>
      </c>
      <c r="I63" s="4">
        <v>68</v>
      </c>
      <c r="J63" s="4">
        <f t="shared" si="14"/>
        <v>848</v>
      </c>
      <c r="K63" s="71">
        <f t="shared" si="8"/>
        <v>1.2673796791443852</v>
      </c>
      <c r="L63" s="4">
        <f t="shared" si="9"/>
        <v>60308.823529411762</v>
      </c>
      <c r="M63" s="71">
        <f t="shared" si="10"/>
        <v>-0.26632876608699474</v>
      </c>
      <c r="N63" s="36">
        <v>3</v>
      </c>
      <c r="O63" s="36">
        <v>393277</v>
      </c>
      <c r="P63" s="3">
        <v>1</v>
      </c>
      <c r="Q63" s="3">
        <f t="shared" si="15"/>
        <v>14</v>
      </c>
      <c r="R63" s="3"/>
      <c r="S63" s="11">
        <v>11032</v>
      </c>
      <c r="T63" s="65">
        <f t="shared" si="16"/>
        <v>1233818</v>
      </c>
      <c r="U63" s="65"/>
      <c r="V63" s="4">
        <v>2</v>
      </c>
      <c r="W63" s="4">
        <f t="shared" si="17"/>
        <v>71</v>
      </c>
      <c r="X63" s="4"/>
      <c r="Y63" s="4">
        <f t="shared" si="11"/>
        <v>5516</v>
      </c>
      <c r="Z63" s="4"/>
      <c r="AA63" s="10">
        <v>0</v>
      </c>
      <c r="AB63" s="10">
        <v>0</v>
      </c>
    </row>
    <row r="64" spans="2:28" x14ac:dyDescent="0.3">
      <c r="B64" s="55">
        <v>45826</v>
      </c>
      <c r="C64" s="4">
        <v>13</v>
      </c>
      <c r="D64" s="4">
        <f t="shared" si="12"/>
        <v>298</v>
      </c>
      <c r="E64" s="71">
        <f t="shared" si="6"/>
        <v>0.10780669144981414</v>
      </c>
      <c r="F64" s="4">
        <v>585000</v>
      </c>
      <c r="G64" s="4">
        <f t="shared" si="13"/>
        <v>37309285</v>
      </c>
      <c r="H64" s="71">
        <f t="shared" si="7"/>
        <v>0.29621254791144924</v>
      </c>
      <c r="I64" s="4">
        <v>22</v>
      </c>
      <c r="J64" s="4">
        <f t="shared" si="14"/>
        <v>870</v>
      </c>
      <c r="K64" s="71">
        <f t="shared" si="8"/>
        <v>1.1375921375921374</v>
      </c>
      <c r="L64" s="4">
        <f t="shared" si="9"/>
        <v>26590.909090909092</v>
      </c>
      <c r="M64" s="71">
        <f t="shared" si="10"/>
        <v>-0.65711673270344406</v>
      </c>
      <c r="N64" s="36">
        <v>4</v>
      </c>
      <c r="O64" s="36">
        <v>483000</v>
      </c>
      <c r="P64" s="3">
        <v>0</v>
      </c>
      <c r="Q64" s="3">
        <f t="shared" si="15"/>
        <v>14</v>
      </c>
      <c r="R64" s="3"/>
      <c r="S64" s="65">
        <v>0</v>
      </c>
      <c r="T64" s="65">
        <f t="shared" si="16"/>
        <v>1233818</v>
      </c>
      <c r="U64" s="65"/>
      <c r="V64" s="4">
        <v>0</v>
      </c>
      <c r="W64" s="4">
        <f t="shared" si="17"/>
        <v>71</v>
      </c>
      <c r="X64" s="4"/>
      <c r="Y64" s="4" t="e">
        <f t="shared" si="11"/>
        <v>#DIV/0!</v>
      </c>
      <c r="Z64" s="4"/>
      <c r="AA64" s="10">
        <v>0</v>
      </c>
      <c r="AB64" s="10">
        <v>0</v>
      </c>
    </row>
    <row r="65" spans="2:28" x14ac:dyDescent="0.3">
      <c r="B65" s="55">
        <v>45827</v>
      </c>
      <c r="C65" s="4">
        <v>26</v>
      </c>
      <c r="D65" s="4">
        <f t="shared" si="12"/>
        <v>324</v>
      </c>
      <c r="E65" s="71">
        <f t="shared" si="6"/>
        <v>9.8305084745762716E-2</v>
      </c>
      <c r="F65" s="4">
        <v>3615000</v>
      </c>
      <c r="G65" s="4">
        <f t="shared" si="13"/>
        <v>40924285</v>
      </c>
      <c r="H65" s="71">
        <f t="shared" si="7"/>
        <v>0.29492040285020993</v>
      </c>
      <c r="I65" s="4">
        <v>58</v>
      </c>
      <c r="J65" s="4">
        <f t="shared" si="14"/>
        <v>928</v>
      </c>
      <c r="K65" s="71">
        <f t="shared" si="8"/>
        <v>1.0760626398210289</v>
      </c>
      <c r="L65" s="4">
        <f t="shared" si="9"/>
        <v>62327.586206896551</v>
      </c>
      <c r="M65" s="71">
        <f t="shared" si="10"/>
        <v>-0.11604583313358785</v>
      </c>
      <c r="N65" s="36">
        <v>2</v>
      </c>
      <c r="O65" s="36">
        <v>224000</v>
      </c>
      <c r="P65" s="3">
        <v>0</v>
      </c>
      <c r="Q65" s="3">
        <f t="shared" si="15"/>
        <v>14</v>
      </c>
      <c r="R65" s="3"/>
      <c r="S65" s="65">
        <v>0</v>
      </c>
      <c r="T65" s="65">
        <f t="shared" si="16"/>
        <v>1233818</v>
      </c>
      <c r="U65" s="65"/>
      <c r="V65" s="4">
        <v>0</v>
      </c>
      <c r="W65" s="4">
        <f t="shared" si="17"/>
        <v>71</v>
      </c>
      <c r="X65" s="4"/>
      <c r="Y65" s="4" t="e">
        <f t="shared" si="11"/>
        <v>#DIV/0!</v>
      </c>
      <c r="Z65" s="4"/>
      <c r="AA65" s="10">
        <v>0</v>
      </c>
      <c r="AB65" s="10">
        <v>0</v>
      </c>
    </row>
    <row r="66" spans="2:28" x14ac:dyDescent="0.3">
      <c r="B66" s="55">
        <v>45828</v>
      </c>
      <c r="C66" s="4">
        <v>0</v>
      </c>
      <c r="D66" s="4">
        <f t="shared" si="12"/>
        <v>324</v>
      </c>
      <c r="E66" s="71">
        <f t="shared" si="6"/>
        <v>9.8305084745762716E-2</v>
      </c>
      <c r="F66" s="4">
        <v>0</v>
      </c>
      <c r="G66" s="4">
        <f t="shared" si="13"/>
        <v>40924285</v>
      </c>
      <c r="H66" s="71">
        <f t="shared" si="7"/>
        <v>0.29492040285020993</v>
      </c>
      <c r="I66" s="4">
        <v>0</v>
      </c>
      <c r="J66" s="4">
        <f t="shared" si="14"/>
        <v>928</v>
      </c>
      <c r="K66" s="71">
        <f t="shared" si="8"/>
        <v>1.0760626398210289</v>
      </c>
      <c r="L66" s="4" t="e">
        <f t="shared" si="9"/>
        <v>#DIV/0!</v>
      </c>
      <c r="M66" s="71" t="e">
        <f t="shared" si="10"/>
        <v>#DIV/0!</v>
      </c>
      <c r="N66" s="4">
        <v>0</v>
      </c>
      <c r="O66" s="4">
        <v>0</v>
      </c>
      <c r="P66" s="3">
        <v>0</v>
      </c>
      <c r="Q66" s="3">
        <f t="shared" si="15"/>
        <v>14</v>
      </c>
      <c r="R66" s="3"/>
      <c r="S66" s="65">
        <v>0</v>
      </c>
      <c r="T66" s="65">
        <f t="shared" si="16"/>
        <v>1233818</v>
      </c>
      <c r="U66" s="65"/>
      <c r="V66" s="4">
        <v>0</v>
      </c>
      <c r="W66" s="4">
        <f t="shared" si="17"/>
        <v>71</v>
      </c>
      <c r="X66" s="4"/>
      <c r="Y66" s="4" t="e">
        <f t="shared" si="11"/>
        <v>#DIV/0!</v>
      </c>
      <c r="Z66" s="4"/>
      <c r="AA66" s="10">
        <v>0</v>
      </c>
      <c r="AB66" s="10">
        <v>0</v>
      </c>
    </row>
    <row r="67" spans="2:28" x14ac:dyDescent="0.3">
      <c r="B67" s="55">
        <v>45829</v>
      </c>
      <c r="C67" s="4">
        <v>0</v>
      </c>
      <c r="D67" s="4">
        <f t="shared" si="12"/>
        <v>324</v>
      </c>
      <c r="E67" s="15">
        <f t="shared" si="6"/>
        <v>3.1847133757961776E-2</v>
      </c>
      <c r="F67" s="4">
        <v>0</v>
      </c>
      <c r="G67" s="4">
        <f t="shared" si="13"/>
        <v>40924285</v>
      </c>
      <c r="H67" s="15">
        <f t="shared" si="7"/>
        <v>0.22995820593613892</v>
      </c>
      <c r="I67" s="4">
        <v>0</v>
      </c>
      <c r="J67" s="4">
        <f t="shared" si="14"/>
        <v>928</v>
      </c>
      <c r="K67" s="15">
        <f t="shared" si="8"/>
        <v>0.98715203426124187</v>
      </c>
      <c r="L67" s="4" t="e">
        <f t="shared" si="9"/>
        <v>#DIV/0!</v>
      </c>
      <c r="M67" s="15" t="e">
        <f t="shared" si="10"/>
        <v>#DIV/0!</v>
      </c>
      <c r="N67" s="4">
        <v>0</v>
      </c>
      <c r="O67" s="4">
        <v>0</v>
      </c>
      <c r="P67" s="3">
        <v>0</v>
      </c>
      <c r="Q67" s="3">
        <f t="shared" si="15"/>
        <v>14</v>
      </c>
      <c r="R67" s="3"/>
      <c r="S67" s="60">
        <v>0</v>
      </c>
      <c r="T67" s="60">
        <f t="shared" si="16"/>
        <v>1233818</v>
      </c>
      <c r="U67" s="60"/>
      <c r="V67" s="4">
        <v>0</v>
      </c>
      <c r="W67" s="4">
        <f t="shared" si="17"/>
        <v>71</v>
      </c>
      <c r="X67" s="4"/>
      <c r="Y67" s="4" t="e">
        <f t="shared" si="11"/>
        <v>#DIV/0!</v>
      </c>
      <c r="Z67" s="4"/>
      <c r="AA67" s="10">
        <v>0</v>
      </c>
      <c r="AB67" s="10">
        <v>0</v>
      </c>
    </row>
    <row r="68" spans="2:28" x14ac:dyDescent="0.3">
      <c r="B68" s="55">
        <v>45830</v>
      </c>
      <c r="C68" s="4">
        <v>0</v>
      </c>
      <c r="D68" s="4">
        <f t="shared" si="12"/>
        <v>324</v>
      </c>
      <c r="E68" s="15">
        <f t="shared" si="6"/>
        <v>3.1847133757961776E-2</v>
      </c>
      <c r="F68" s="4">
        <v>0</v>
      </c>
      <c r="G68" s="4">
        <f t="shared" si="13"/>
        <v>40924285</v>
      </c>
      <c r="H68" s="15">
        <f t="shared" si="7"/>
        <v>0.22995820593613892</v>
      </c>
      <c r="I68" s="4">
        <v>0</v>
      </c>
      <c r="J68" s="4">
        <f t="shared" si="14"/>
        <v>928</v>
      </c>
      <c r="K68" s="15">
        <f t="shared" si="8"/>
        <v>0.98715203426124187</v>
      </c>
      <c r="L68" s="4" t="e">
        <f t="shared" si="9"/>
        <v>#DIV/0!</v>
      </c>
      <c r="M68" s="15" t="e">
        <f t="shared" si="10"/>
        <v>#DIV/0!</v>
      </c>
      <c r="N68" s="4">
        <v>0</v>
      </c>
      <c r="O68" s="4">
        <v>0</v>
      </c>
      <c r="P68" s="3">
        <v>0</v>
      </c>
      <c r="Q68" s="3">
        <f t="shared" si="15"/>
        <v>14</v>
      </c>
      <c r="R68" s="3"/>
      <c r="S68" s="60">
        <v>0</v>
      </c>
      <c r="T68" s="60">
        <f t="shared" si="16"/>
        <v>1233818</v>
      </c>
      <c r="U68" s="60"/>
      <c r="V68" s="4">
        <v>0</v>
      </c>
      <c r="W68" s="4">
        <f t="shared" si="17"/>
        <v>71</v>
      </c>
      <c r="X68" s="4"/>
      <c r="Y68" s="4" t="e">
        <f t="shared" si="11"/>
        <v>#DIV/0!</v>
      </c>
      <c r="Z68" s="4"/>
      <c r="AA68" s="10">
        <v>0</v>
      </c>
      <c r="AB68" s="10">
        <v>0</v>
      </c>
    </row>
    <row r="69" spans="2:28" x14ac:dyDescent="0.3">
      <c r="B69" s="55">
        <v>45831</v>
      </c>
      <c r="C69" s="4">
        <v>29</v>
      </c>
      <c r="D69" s="4">
        <f t="shared" si="12"/>
        <v>353</v>
      </c>
      <c r="E69" s="15">
        <f t="shared" si="6"/>
        <v>0.12420382165605104</v>
      </c>
      <c r="F69" s="4">
        <v>3646215</v>
      </c>
      <c r="G69" s="4">
        <f t="shared" si="13"/>
        <v>44570500</v>
      </c>
      <c r="H69" s="15">
        <f t="shared" si="7"/>
        <v>0.33954331071823685</v>
      </c>
      <c r="I69" s="4">
        <v>74</v>
      </c>
      <c r="J69" s="4">
        <f t="shared" si="14"/>
        <v>1002</v>
      </c>
      <c r="K69" s="15">
        <f t="shared" si="8"/>
        <v>1.1456102783725912</v>
      </c>
      <c r="L69" s="4">
        <f t="shared" si="9"/>
        <v>49273.175675675673</v>
      </c>
      <c r="M69" s="15" t="e">
        <f t="shared" si="10"/>
        <v>#DIV/0!</v>
      </c>
      <c r="N69" s="10">
        <v>1</v>
      </c>
      <c r="O69" s="10">
        <v>85000</v>
      </c>
      <c r="P69" s="3">
        <v>1</v>
      </c>
      <c r="Q69" s="3">
        <f t="shared" si="15"/>
        <v>15</v>
      </c>
      <c r="R69" s="3"/>
      <c r="S69" s="60">
        <v>149990</v>
      </c>
      <c r="T69" s="60">
        <f t="shared" si="16"/>
        <v>1383808</v>
      </c>
      <c r="U69" s="60"/>
      <c r="V69" s="4">
        <v>1</v>
      </c>
      <c r="W69" s="4">
        <f t="shared" si="17"/>
        <v>72</v>
      </c>
      <c r="X69" s="4"/>
      <c r="Y69" s="4">
        <f t="shared" si="11"/>
        <v>149990</v>
      </c>
      <c r="Z69" s="4"/>
      <c r="AA69" s="10">
        <v>0</v>
      </c>
      <c r="AB69" s="10">
        <v>0</v>
      </c>
    </row>
    <row r="70" spans="2:28" x14ac:dyDescent="0.3">
      <c r="B70" s="55">
        <v>45832</v>
      </c>
      <c r="C70" s="4">
        <v>28</v>
      </c>
      <c r="D70" s="4">
        <f t="shared" si="12"/>
        <v>381</v>
      </c>
      <c r="E70" s="15">
        <f t="shared" si="6"/>
        <v>0.12058823529411766</v>
      </c>
      <c r="F70" s="4">
        <v>3323000</v>
      </c>
      <c r="G70" s="4">
        <f t="shared" si="13"/>
        <v>47893500</v>
      </c>
      <c r="H70" s="15">
        <f t="shared" si="7"/>
        <v>0.31898439729874983</v>
      </c>
      <c r="I70" s="4">
        <v>62</v>
      </c>
      <c r="J70" s="4">
        <f t="shared" si="14"/>
        <v>1064</v>
      </c>
      <c r="K70" s="15">
        <f t="shared" si="8"/>
        <v>1.1280000000000001</v>
      </c>
      <c r="L70" s="4">
        <f t="shared" si="9"/>
        <v>53596.774193548386</v>
      </c>
      <c r="M70" s="15">
        <f t="shared" si="10"/>
        <v>-0.41780701735291759</v>
      </c>
      <c r="N70" s="10">
        <v>0</v>
      </c>
      <c r="O70" s="10">
        <v>0</v>
      </c>
      <c r="P70" s="3">
        <v>1</v>
      </c>
      <c r="Q70" s="3">
        <f t="shared" si="15"/>
        <v>16</v>
      </c>
      <c r="R70" s="3"/>
      <c r="S70" s="60">
        <v>100485</v>
      </c>
      <c r="T70" s="60">
        <f t="shared" si="16"/>
        <v>1484293</v>
      </c>
      <c r="U70" s="60"/>
      <c r="V70" s="4">
        <v>35</v>
      </c>
      <c r="W70" s="4">
        <f t="shared" si="17"/>
        <v>107</v>
      </c>
      <c r="X70" s="4"/>
      <c r="Y70" s="4">
        <f t="shared" si="11"/>
        <v>2871</v>
      </c>
      <c r="Z70" s="4"/>
      <c r="AA70" s="10">
        <v>0</v>
      </c>
      <c r="AB70" s="10">
        <v>0</v>
      </c>
    </row>
    <row r="71" spans="2:28" x14ac:dyDescent="0.3">
      <c r="B71" s="55">
        <v>45833</v>
      </c>
      <c r="C71" s="4">
        <v>10</v>
      </c>
      <c r="D71" s="4">
        <f t="shared" si="12"/>
        <v>391</v>
      </c>
      <c r="E71" s="15">
        <f t="shared" si="6"/>
        <v>0.10451977401129953</v>
      </c>
      <c r="F71" s="4">
        <v>1242000</v>
      </c>
      <c r="G71" s="4">
        <f t="shared" si="13"/>
        <v>49135500</v>
      </c>
      <c r="H71" s="15">
        <f t="shared" si="7"/>
        <v>0.2817585146141679</v>
      </c>
      <c r="I71" s="4">
        <v>22</v>
      </c>
      <c r="J71" s="4">
        <f t="shared" si="14"/>
        <v>1086</v>
      </c>
      <c r="K71" s="15">
        <f t="shared" si="8"/>
        <v>1.0764818355640537</v>
      </c>
      <c r="L71" s="4">
        <f t="shared" si="9"/>
        <v>56454.545454545456</v>
      </c>
      <c r="M71" s="15">
        <f t="shared" si="10"/>
        <v>-0.35832904444533897</v>
      </c>
      <c r="N71" s="10">
        <v>0</v>
      </c>
      <c r="O71" s="10">
        <v>0</v>
      </c>
      <c r="P71" s="3">
        <v>2</v>
      </c>
      <c r="Q71" s="3">
        <f t="shared" si="15"/>
        <v>18</v>
      </c>
      <c r="R71" s="3"/>
      <c r="S71" s="60">
        <v>720720</v>
      </c>
      <c r="T71" s="60">
        <f t="shared" si="16"/>
        <v>2205013</v>
      </c>
      <c r="U71" s="60"/>
      <c r="V71" s="4">
        <v>168</v>
      </c>
      <c r="W71" s="4">
        <f t="shared" si="17"/>
        <v>275</v>
      </c>
      <c r="X71" s="4"/>
      <c r="Y71" s="4">
        <f t="shared" si="11"/>
        <v>4290</v>
      </c>
      <c r="Z71" s="4"/>
      <c r="AA71" s="10">
        <v>0</v>
      </c>
      <c r="AB71" s="10">
        <v>0</v>
      </c>
    </row>
    <row r="72" spans="2:28" x14ac:dyDescent="0.3">
      <c r="B72" s="55">
        <v>45834</v>
      </c>
      <c r="C72" s="4">
        <v>21</v>
      </c>
      <c r="D72" s="4">
        <f t="shared" si="12"/>
        <v>412</v>
      </c>
      <c r="E72" s="15">
        <f t="shared" si="6"/>
        <v>9.2838196286472163E-2</v>
      </c>
      <c r="F72" s="4">
        <v>2541000</v>
      </c>
      <c r="G72" s="4">
        <f t="shared" si="13"/>
        <v>51676500</v>
      </c>
      <c r="H72" s="15">
        <f t="shared" si="7"/>
        <v>0.26853691653168732</v>
      </c>
      <c r="I72" s="4">
        <v>54</v>
      </c>
      <c r="J72" s="4">
        <f t="shared" si="14"/>
        <v>1140</v>
      </c>
      <c r="K72" s="15">
        <f t="shared" si="8"/>
        <v>1.0802919708029197</v>
      </c>
      <c r="L72" s="4">
        <f t="shared" si="9"/>
        <v>47055.555555555555</v>
      </c>
      <c r="M72" s="15">
        <f t="shared" si="10"/>
        <v>-0.51037736390039934</v>
      </c>
      <c r="N72" s="10">
        <v>1</v>
      </c>
      <c r="O72" s="10">
        <v>20000</v>
      </c>
      <c r="P72" s="3">
        <v>0</v>
      </c>
      <c r="Q72" s="3">
        <f t="shared" si="15"/>
        <v>18</v>
      </c>
      <c r="R72" s="3"/>
      <c r="S72" s="60">
        <v>0</v>
      </c>
      <c r="T72" s="60">
        <f t="shared" si="16"/>
        <v>2205013</v>
      </c>
      <c r="U72" s="60"/>
      <c r="V72" s="4">
        <v>0</v>
      </c>
      <c r="W72" s="4">
        <f t="shared" si="17"/>
        <v>275</v>
      </c>
      <c r="X72" s="4"/>
      <c r="Y72" s="4" t="e">
        <f t="shared" si="11"/>
        <v>#DIV/0!</v>
      </c>
      <c r="Z72" s="4"/>
      <c r="AA72" s="10">
        <v>0</v>
      </c>
      <c r="AB72" s="10">
        <v>0</v>
      </c>
    </row>
    <row r="73" spans="2:28" x14ac:dyDescent="0.3">
      <c r="B73" s="55">
        <v>45835</v>
      </c>
      <c r="C73" s="4">
        <v>30</v>
      </c>
      <c r="D73" s="4">
        <f t="shared" si="12"/>
        <v>442</v>
      </c>
      <c r="E73" s="15">
        <f t="shared" si="6"/>
        <v>8.5995085995085985E-2</v>
      </c>
      <c r="F73" s="4">
        <v>4193000</v>
      </c>
      <c r="G73" s="4">
        <f t="shared" si="13"/>
        <v>55869500</v>
      </c>
      <c r="H73" s="15">
        <f t="shared" si="7"/>
        <v>0.29127019806071064</v>
      </c>
      <c r="I73" s="4">
        <v>69</v>
      </c>
      <c r="J73" s="4">
        <f t="shared" si="14"/>
        <v>1209</v>
      </c>
      <c r="K73" s="15">
        <f t="shared" si="8"/>
        <v>1.0666666666666669</v>
      </c>
      <c r="L73" s="4">
        <f t="shared" si="9"/>
        <v>60768.115942028984</v>
      </c>
      <c r="M73" s="15">
        <f t="shared" si="10"/>
        <v>-0.11129597685411241</v>
      </c>
      <c r="N73" s="10">
        <v>1</v>
      </c>
      <c r="O73" s="10">
        <v>347000</v>
      </c>
      <c r="P73" s="3">
        <v>1</v>
      </c>
      <c r="Q73" s="3">
        <f t="shared" si="15"/>
        <v>19</v>
      </c>
      <c r="R73" s="3"/>
      <c r="S73" s="60">
        <v>128700</v>
      </c>
      <c r="T73" s="60">
        <f t="shared" si="16"/>
        <v>2333713</v>
      </c>
      <c r="U73" s="60"/>
      <c r="V73" s="4">
        <v>30</v>
      </c>
      <c r="W73" s="4">
        <f t="shared" si="17"/>
        <v>305</v>
      </c>
      <c r="X73" s="4"/>
      <c r="Y73" s="4">
        <f t="shared" si="11"/>
        <v>4290</v>
      </c>
      <c r="Z73" s="4"/>
      <c r="AA73" s="10">
        <v>0</v>
      </c>
      <c r="AB73" s="10">
        <v>0</v>
      </c>
    </row>
    <row r="74" spans="2:28" x14ac:dyDescent="0.3">
      <c r="B74" s="55">
        <v>45836</v>
      </c>
      <c r="C74" s="4">
        <v>0</v>
      </c>
      <c r="D74" s="4">
        <f t="shared" si="12"/>
        <v>442</v>
      </c>
      <c r="E74" s="15">
        <f t="shared" si="6"/>
        <v>3.7558685446009488E-2</v>
      </c>
      <c r="F74" s="4">
        <v>0</v>
      </c>
      <c r="G74" s="4">
        <f t="shared" si="13"/>
        <v>55869500</v>
      </c>
      <c r="H74" s="15">
        <f t="shared" si="7"/>
        <v>0.25289699984434511</v>
      </c>
      <c r="I74" s="4">
        <v>0</v>
      </c>
      <c r="J74" s="4">
        <f t="shared" si="14"/>
        <v>1209</v>
      </c>
      <c r="K74" s="15">
        <f t="shared" si="8"/>
        <v>0.97549019607843146</v>
      </c>
      <c r="L74" s="4" t="e">
        <f t="shared" si="9"/>
        <v>#DIV/0!</v>
      </c>
      <c r="M74" s="15" t="e">
        <f t="shared" si="10"/>
        <v>#DIV/0!</v>
      </c>
      <c r="N74" s="10">
        <v>0</v>
      </c>
      <c r="O74" s="10">
        <v>0</v>
      </c>
      <c r="P74" s="3">
        <v>0</v>
      </c>
      <c r="Q74" s="3">
        <f t="shared" si="15"/>
        <v>19</v>
      </c>
      <c r="R74" s="3"/>
      <c r="S74" s="60">
        <v>0</v>
      </c>
      <c r="T74" s="60">
        <f t="shared" si="16"/>
        <v>2333713</v>
      </c>
      <c r="U74" s="60"/>
      <c r="V74" s="4">
        <v>0</v>
      </c>
      <c r="W74" s="4">
        <f t="shared" si="17"/>
        <v>305</v>
      </c>
      <c r="X74" s="4"/>
      <c r="Y74" s="4" t="e">
        <f t="shared" si="11"/>
        <v>#DIV/0!</v>
      </c>
      <c r="Z74" s="4"/>
      <c r="AA74" s="10">
        <v>0</v>
      </c>
      <c r="AB74" s="10">
        <v>0</v>
      </c>
    </row>
    <row r="75" spans="2:28" x14ac:dyDescent="0.3">
      <c r="B75" s="55">
        <v>45837</v>
      </c>
      <c r="C75" s="4">
        <v>0</v>
      </c>
      <c r="D75" s="4">
        <f t="shared" ref="D75:D76" si="18">+D74+C75</f>
        <v>442</v>
      </c>
      <c r="E75" s="15">
        <f t="shared" si="6"/>
        <v>3.7558685446009488E-2</v>
      </c>
      <c r="F75" s="4">
        <v>0</v>
      </c>
      <c r="G75" s="4">
        <f t="shared" ref="G75:G76" si="19">+G74+F75</f>
        <v>55869500</v>
      </c>
      <c r="H75" s="15">
        <f t="shared" si="7"/>
        <v>0.25289699984434511</v>
      </c>
      <c r="I75" s="4">
        <v>0</v>
      </c>
      <c r="J75" s="4">
        <f t="shared" ref="J75:J76" si="20">+J74+I75</f>
        <v>1209</v>
      </c>
      <c r="K75" s="15">
        <f t="shared" si="8"/>
        <v>0.97549019607843146</v>
      </c>
      <c r="L75" s="4" t="e">
        <f t="shared" ref="L75:L76" si="21">+F75/I75</f>
        <v>#DIV/0!</v>
      </c>
      <c r="M75" s="15" t="e">
        <f t="shared" si="10"/>
        <v>#DIV/0!</v>
      </c>
      <c r="N75" s="10">
        <v>0</v>
      </c>
      <c r="O75" s="10">
        <v>0</v>
      </c>
      <c r="P75" s="3">
        <v>0</v>
      </c>
      <c r="Q75" s="3">
        <f t="shared" ref="Q75:Q76" si="22">+Q74+P75</f>
        <v>19</v>
      </c>
      <c r="R75" s="3"/>
      <c r="S75" s="60">
        <v>0</v>
      </c>
      <c r="T75" s="60">
        <f t="shared" ref="T75:T76" si="23">+T74+S75</f>
        <v>2333713</v>
      </c>
      <c r="U75" s="60"/>
      <c r="V75" s="4">
        <v>0</v>
      </c>
      <c r="W75" s="4">
        <f t="shared" ref="W75:W76" si="24">+W74+V75</f>
        <v>305</v>
      </c>
      <c r="X75" s="4"/>
      <c r="Y75" s="4" t="e">
        <f t="shared" ref="Y75:Y76" si="25">+S75/V75</f>
        <v>#DIV/0!</v>
      </c>
      <c r="Z75" s="4"/>
      <c r="AA75" s="10">
        <v>0</v>
      </c>
      <c r="AB75" s="10">
        <v>0</v>
      </c>
    </row>
    <row r="76" spans="2:28" x14ac:dyDescent="0.3">
      <c r="B76" s="55">
        <v>45838</v>
      </c>
      <c r="C76" s="4"/>
      <c r="D76" s="4">
        <f t="shared" si="18"/>
        <v>442</v>
      </c>
      <c r="E76" s="15">
        <f t="shared" si="6"/>
        <v>3.7558685446009488E-2</v>
      </c>
      <c r="F76" s="4"/>
      <c r="G76" s="4">
        <f t="shared" si="19"/>
        <v>55869500</v>
      </c>
      <c r="H76" s="15">
        <f t="shared" si="7"/>
        <v>0.25289699984434511</v>
      </c>
      <c r="I76" s="4"/>
      <c r="J76" s="4">
        <f t="shared" si="20"/>
        <v>1209</v>
      </c>
      <c r="K76" s="15">
        <f t="shared" si="8"/>
        <v>0.97549019607843146</v>
      </c>
      <c r="L76" s="4" t="e">
        <f t="shared" si="21"/>
        <v>#DIV/0!</v>
      </c>
      <c r="M76" s="15" t="e">
        <f t="shared" si="10"/>
        <v>#DIV/0!</v>
      </c>
      <c r="N76" s="10"/>
      <c r="O76" s="10"/>
      <c r="P76" s="3"/>
      <c r="Q76" s="3">
        <f t="shared" si="22"/>
        <v>19</v>
      </c>
      <c r="R76" s="3"/>
      <c r="S76" s="60"/>
      <c r="T76" s="60">
        <f t="shared" si="23"/>
        <v>2333713</v>
      </c>
      <c r="U76" s="60"/>
      <c r="V76" s="4"/>
      <c r="W76" s="4">
        <f t="shared" si="24"/>
        <v>305</v>
      </c>
      <c r="X76" s="4"/>
      <c r="Y76" s="4" t="e">
        <f t="shared" si="25"/>
        <v>#DIV/0!</v>
      </c>
      <c r="Z76" s="4"/>
      <c r="AA76" s="10"/>
      <c r="AB76" s="10"/>
    </row>
    <row r="77" spans="2:28" ht="18" x14ac:dyDescent="0.35">
      <c r="B77" s="56" t="s">
        <v>22</v>
      </c>
      <c r="C77" s="45">
        <f>SUM(C47:C76)</f>
        <v>442</v>
      </c>
      <c r="D77" s="45">
        <f>SUM(D47:D76)</f>
        <v>7549</v>
      </c>
      <c r="E77" s="45"/>
      <c r="F77" s="45">
        <f>SUM(F47:F76)</f>
        <v>55869500</v>
      </c>
      <c r="G77" s="45">
        <f>SUM(G47:G76)</f>
        <v>951144102</v>
      </c>
      <c r="H77" s="45"/>
      <c r="I77" s="45">
        <f>SUM(I47:I76)</f>
        <v>1209</v>
      </c>
      <c r="J77" s="45">
        <f>SUM(J47:J76)</f>
        <v>21780</v>
      </c>
      <c r="K77" s="45"/>
      <c r="L77" s="47">
        <f t="shared" si="9"/>
        <v>46211.331679073613</v>
      </c>
      <c r="M77" s="47"/>
      <c r="N77" s="45">
        <f>SUM(N47:N76)</f>
        <v>46</v>
      </c>
      <c r="O77" s="45">
        <f>SUM(O47:O76)</f>
        <v>4136754</v>
      </c>
      <c r="P77" s="99">
        <f>SUM(P47:P76)</f>
        <v>19</v>
      </c>
      <c r="Q77" s="99">
        <f>SUM(Q47:Q76)</f>
        <v>343</v>
      </c>
      <c r="R77" s="99"/>
      <c r="S77" s="99">
        <f>SUM(S47:S76)</f>
        <v>2333713</v>
      </c>
      <c r="T77" s="99">
        <f>SUM(T47:T76)</f>
        <v>38069677</v>
      </c>
      <c r="U77" s="99"/>
      <c r="V77" s="99">
        <f>SUM(V47:V76)</f>
        <v>305</v>
      </c>
      <c r="W77" s="99">
        <f>SUM(W47:W76)</f>
        <v>3038</v>
      </c>
      <c r="X77" s="99"/>
      <c r="Y77" s="99" t="e">
        <f>SUM(Y47:Y74)</f>
        <v>#DIV/0!</v>
      </c>
      <c r="Z77" s="99"/>
      <c r="AA77" s="99">
        <f>SUM(AA47:AA76)</f>
        <v>0</v>
      </c>
      <c r="AB77" s="99">
        <f>SUM(AB47:AB76)</f>
        <v>0</v>
      </c>
    </row>
  </sheetData>
  <mergeCells count="9">
    <mergeCell ref="B45:M45"/>
    <mergeCell ref="B5:Z5"/>
    <mergeCell ref="P7:Z7"/>
    <mergeCell ref="B7:M7"/>
    <mergeCell ref="B6:Z6"/>
    <mergeCell ref="N45:O45"/>
    <mergeCell ref="P45:AB45"/>
    <mergeCell ref="B44:AB44"/>
    <mergeCell ref="B43:AB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24C3-7DF8-4D3B-8F9D-1B97C91C2995}">
  <dimension ref="B2:AB74"/>
  <sheetViews>
    <sheetView topLeftCell="N41" zoomScale="86" zoomScaleNormal="86" workbookViewId="0">
      <selection activeCell="AB73" sqref="AB73"/>
    </sheetView>
  </sheetViews>
  <sheetFormatPr baseColWidth="10" defaultRowHeight="14.4" x14ac:dyDescent="0.3"/>
  <cols>
    <col min="2" max="2" width="14.44140625" bestFit="1" customWidth="1"/>
    <col min="4" max="4" width="12.6640625" customWidth="1"/>
    <col min="5" max="5" width="12.77734375" hidden="1" customWidth="1"/>
    <col min="6" max="6" width="14.109375" bestFit="1" customWidth="1"/>
    <col min="7" max="7" width="15.21875" customWidth="1"/>
    <col min="8" max="8" width="0" hidden="1" customWidth="1"/>
    <col min="10" max="10" width="13.33203125" customWidth="1"/>
    <col min="11" max="11" width="12.33203125" hidden="1" customWidth="1"/>
    <col min="13" max="15" width="12.88671875" customWidth="1"/>
    <col min="17" max="17" width="13" customWidth="1"/>
    <col min="18" max="18" width="0" hidden="1" customWidth="1"/>
    <col min="20" max="20" width="13" customWidth="1"/>
    <col min="21" max="21" width="6" hidden="1" customWidth="1"/>
    <col min="23" max="23" width="12.88671875" customWidth="1"/>
    <col min="24" max="24" width="11.5546875" customWidth="1"/>
    <col min="26" max="26" width="11.5546875" customWidth="1"/>
  </cols>
  <sheetData>
    <row r="2" spans="2:26" ht="23.4" x14ac:dyDescent="0.45">
      <c r="B2" s="224">
        <v>45444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</row>
    <row r="3" spans="2:26" ht="23.4" x14ac:dyDescent="0.45">
      <c r="B3" s="234" t="s">
        <v>79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2:26" ht="21" hidden="1" x14ac:dyDescent="0.4">
      <c r="B4" s="221" t="s">
        <v>49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3"/>
      <c r="N4" s="147"/>
      <c r="O4" s="147"/>
      <c r="P4" s="225" t="s">
        <v>78</v>
      </c>
      <c r="Q4" s="226"/>
      <c r="R4" s="226"/>
      <c r="S4" s="226"/>
      <c r="T4" s="226"/>
      <c r="U4" s="226"/>
      <c r="V4" s="226"/>
      <c r="W4" s="226"/>
      <c r="X4" s="226"/>
      <c r="Y4" s="226"/>
      <c r="Z4" s="227"/>
    </row>
    <row r="5" spans="2:26" ht="43.2" hidden="1" x14ac:dyDescent="0.3">
      <c r="B5" s="54" t="s">
        <v>14</v>
      </c>
      <c r="C5" s="7" t="s">
        <v>0</v>
      </c>
      <c r="D5" s="7" t="s">
        <v>16</v>
      </c>
      <c r="E5" s="7" t="s">
        <v>76</v>
      </c>
      <c r="F5" s="7" t="s">
        <v>1</v>
      </c>
      <c r="G5" s="7" t="s">
        <v>2</v>
      </c>
      <c r="H5" s="7" t="s">
        <v>76</v>
      </c>
      <c r="I5" s="7" t="s">
        <v>17</v>
      </c>
      <c r="J5" s="7" t="s">
        <v>19</v>
      </c>
      <c r="K5" s="7" t="s">
        <v>76</v>
      </c>
      <c r="L5" s="7" t="s">
        <v>15</v>
      </c>
      <c r="M5" s="7" t="s">
        <v>77</v>
      </c>
      <c r="N5" s="7" t="s">
        <v>87</v>
      </c>
      <c r="O5" s="7" t="s">
        <v>106</v>
      </c>
      <c r="P5" s="7" t="s">
        <v>0</v>
      </c>
      <c r="Q5" s="7" t="s">
        <v>16</v>
      </c>
      <c r="R5" s="7" t="s">
        <v>76</v>
      </c>
      <c r="S5" s="7" t="s">
        <v>1</v>
      </c>
      <c r="T5" s="7" t="s">
        <v>2</v>
      </c>
      <c r="U5" s="7" t="s">
        <v>77</v>
      </c>
      <c r="V5" s="7" t="s">
        <v>17</v>
      </c>
      <c r="W5" s="7" t="s">
        <v>19</v>
      </c>
      <c r="X5" s="7" t="s">
        <v>76</v>
      </c>
      <c r="Y5" s="7" t="s">
        <v>15</v>
      </c>
      <c r="Z5" s="7" t="s">
        <v>76</v>
      </c>
    </row>
    <row r="6" spans="2:26" hidden="1" x14ac:dyDescent="0.3">
      <c r="B6" s="55">
        <v>45444</v>
      </c>
      <c r="C6" s="4">
        <v>0</v>
      </c>
      <c r="D6" s="4">
        <v>0</v>
      </c>
      <c r="E6" s="4"/>
      <c r="F6" s="4">
        <v>0</v>
      </c>
      <c r="G6" s="4">
        <v>0</v>
      </c>
      <c r="H6" s="4"/>
      <c r="I6" s="4">
        <v>0</v>
      </c>
      <c r="J6" s="4">
        <v>0</v>
      </c>
      <c r="K6" s="4"/>
      <c r="L6" s="4" t="e">
        <f t="shared" ref="L6:L36" si="0">+F6/I6</f>
        <v>#DIV/0!</v>
      </c>
      <c r="M6" s="4"/>
      <c r="N6" s="4"/>
      <c r="O6" s="4"/>
      <c r="P6" s="3">
        <v>0</v>
      </c>
      <c r="Q6" s="3">
        <v>0</v>
      </c>
      <c r="R6" s="3"/>
      <c r="S6" s="60">
        <v>0</v>
      </c>
      <c r="T6" s="60">
        <v>0</v>
      </c>
      <c r="U6" s="60"/>
      <c r="V6" s="4">
        <v>0</v>
      </c>
      <c r="W6" s="4">
        <v>0</v>
      </c>
      <c r="X6" s="4"/>
      <c r="Y6" s="4" t="e">
        <f>+S6/V6</f>
        <v>#DIV/0!</v>
      </c>
      <c r="Z6" s="4"/>
    </row>
    <row r="7" spans="2:26" hidden="1" x14ac:dyDescent="0.3">
      <c r="B7" s="55">
        <v>45445</v>
      </c>
      <c r="C7" s="4">
        <v>0</v>
      </c>
      <c r="D7" s="4">
        <f>+D6+C7</f>
        <v>0</v>
      </c>
      <c r="E7" s="4"/>
      <c r="F7" s="4">
        <v>0</v>
      </c>
      <c r="G7" s="4">
        <f>+G6+F7</f>
        <v>0</v>
      </c>
      <c r="H7" s="4"/>
      <c r="I7" s="4">
        <v>0</v>
      </c>
      <c r="J7" s="4">
        <f>+J6+I7</f>
        <v>0</v>
      </c>
      <c r="K7" s="4"/>
      <c r="L7" s="4" t="e">
        <f t="shared" si="0"/>
        <v>#DIV/0!</v>
      </c>
      <c r="M7" s="4"/>
      <c r="N7" s="4"/>
      <c r="O7" s="4"/>
      <c r="P7" s="3">
        <v>0</v>
      </c>
      <c r="Q7" s="3">
        <f>+Q6+P7</f>
        <v>0</v>
      </c>
      <c r="R7" s="3"/>
      <c r="S7" s="60">
        <v>0</v>
      </c>
      <c r="T7" s="60">
        <f>+T6+S7</f>
        <v>0</v>
      </c>
      <c r="U7" s="60"/>
      <c r="V7" s="4">
        <v>0</v>
      </c>
      <c r="W7" s="4">
        <f>+W6+V7</f>
        <v>0</v>
      </c>
      <c r="X7" s="4"/>
      <c r="Y7" s="4" t="e">
        <f t="shared" ref="Y7:Y35" si="1">+S7/V7</f>
        <v>#DIV/0!</v>
      </c>
      <c r="Z7" s="4"/>
    </row>
    <row r="8" spans="2:26" hidden="1" x14ac:dyDescent="0.3">
      <c r="B8" s="55">
        <v>45446</v>
      </c>
      <c r="C8" s="4">
        <v>0</v>
      </c>
      <c r="D8" s="4">
        <f t="shared" ref="D8:D35" si="2">+D7+C8</f>
        <v>0</v>
      </c>
      <c r="E8" s="4"/>
      <c r="F8" s="4">
        <v>0</v>
      </c>
      <c r="G8" s="4">
        <f t="shared" ref="G8:G35" si="3">+G7+F8</f>
        <v>0</v>
      </c>
      <c r="H8" s="4"/>
      <c r="I8" s="4">
        <v>0</v>
      </c>
      <c r="J8" s="4">
        <f t="shared" ref="J8:J35" si="4">+J7+I8</f>
        <v>0</v>
      </c>
      <c r="K8" s="4"/>
      <c r="L8" s="4" t="e">
        <f t="shared" si="0"/>
        <v>#DIV/0!</v>
      </c>
      <c r="M8" s="4"/>
      <c r="N8" s="4"/>
      <c r="O8" s="4"/>
      <c r="P8" s="3">
        <v>0</v>
      </c>
      <c r="Q8" s="3">
        <f t="shared" ref="Q8:Q35" si="5">+Q7+P8</f>
        <v>0</v>
      </c>
      <c r="R8" s="3"/>
      <c r="S8" s="60">
        <v>0</v>
      </c>
      <c r="T8" s="60">
        <f t="shared" ref="T8:T35" si="6">+T7+S8</f>
        <v>0</v>
      </c>
      <c r="U8" s="60"/>
      <c r="V8" s="4">
        <v>0</v>
      </c>
      <c r="W8" s="4">
        <f t="shared" ref="W8:W35" si="7">+W7+V8</f>
        <v>0</v>
      </c>
      <c r="X8" s="4"/>
      <c r="Y8" s="4" t="e">
        <f t="shared" si="1"/>
        <v>#DIV/0!</v>
      </c>
      <c r="Z8" s="4"/>
    </row>
    <row r="9" spans="2:26" hidden="1" x14ac:dyDescent="0.3">
      <c r="B9" s="55">
        <v>45447</v>
      </c>
      <c r="C9" s="4">
        <v>0</v>
      </c>
      <c r="D9" s="4">
        <f t="shared" si="2"/>
        <v>0</v>
      </c>
      <c r="E9" s="4"/>
      <c r="F9" s="4">
        <v>0</v>
      </c>
      <c r="G9" s="4">
        <f t="shared" si="3"/>
        <v>0</v>
      </c>
      <c r="H9" s="4"/>
      <c r="I9" s="4">
        <v>0</v>
      </c>
      <c r="J9" s="4">
        <f t="shared" si="4"/>
        <v>0</v>
      </c>
      <c r="K9" s="4"/>
      <c r="L9" s="4" t="e">
        <f t="shared" si="0"/>
        <v>#DIV/0!</v>
      </c>
      <c r="M9" s="4"/>
      <c r="N9" s="4"/>
      <c r="O9" s="4"/>
      <c r="P9" s="3">
        <v>0</v>
      </c>
      <c r="Q9" s="3">
        <f t="shared" si="5"/>
        <v>0</v>
      </c>
      <c r="R9" s="3"/>
      <c r="S9" s="60">
        <v>0</v>
      </c>
      <c r="T9" s="60">
        <f t="shared" si="6"/>
        <v>0</v>
      </c>
      <c r="U9" s="60"/>
      <c r="V9" s="4">
        <v>0</v>
      </c>
      <c r="W9" s="4">
        <f t="shared" si="7"/>
        <v>0</v>
      </c>
      <c r="X9" s="4"/>
      <c r="Y9" s="4" t="e">
        <f t="shared" si="1"/>
        <v>#DIV/0!</v>
      </c>
      <c r="Z9" s="4"/>
    </row>
    <row r="10" spans="2:26" hidden="1" x14ac:dyDescent="0.3">
      <c r="B10" s="55">
        <v>45448</v>
      </c>
      <c r="C10" s="4">
        <v>0</v>
      </c>
      <c r="D10" s="4">
        <f t="shared" si="2"/>
        <v>0</v>
      </c>
      <c r="E10" s="4"/>
      <c r="F10" s="4">
        <v>0</v>
      </c>
      <c r="G10" s="4">
        <f t="shared" si="3"/>
        <v>0</v>
      </c>
      <c r="H10" s="4"/>
      <c r="I10" s="4">
        <v>0</v>
      </c>
      <c r="J10" s="4">
        <f t="shared" si="4"/>
        <v>0</v>
      </c>
      <c r="K10" s="4"/>
      <c r="L10" s="4" t="e">
        <f t="shared" si="0"/>
        <v>#DIV/0!</v>
      </c>
      <c r="M10" s="4"/>
      <c r="N10" s="4"/>
      <c r="O10" s="4"/>
      <c r="P10" s="3">
        <v>0</v>
      </c>
      <c r="Q10" s="3">
        <f t="shared" si="5"/>
        <v>0</v>
      </c>
      <c r="R10" s="3"/>
      <c r="S10" s="60">
        <v>0</v>
      </c>
      <c r="T10" s="60">
        <f t="shared" si="6"/>
        <v>0</v>
      </c>
      <c r="U10" s="60"/>
      <c r="V10" s="4">
        <v>0</v>
      </c>
      <c r="W10" s="4">
        <f t="shared" si="7"/>
        <v>0</v>
      </c>
      <c r="X10" s="4"/>
      <c r="Y10" s="4" t="e">
        <f t="shared" si="1"/>
        <v>#DIV/0!</v>
      </c>
      <c r="Z10" s="4"/>
    </row>
    <row r="11" spans="2:26" hidden="1" x14ac:dyDescent="0.3">
      <c r="B11" s="55">
        <v>45449</v>
      </c>
      <c r="C11" s="4">
        <v>0</v>
      </c>
      <c r="D11" s="4">
        <f t="shared" si="2"/>
        <v>0</v>
      </c>
      <c r="E11" s="4"/>
      <c r="F11" s="4">
        <v>0</v>
      </c>
      <c r="G11" s="4">
        <f t="shared" si="3"/>
        <v>0</v>
      </c>
      <c r="H11" s="4"/>
      <c r="I11" s="4">
        <v>0</v>
      </c>
      <c r="J11" s="4">
        <f t="shared" si="4"/>
        <v>0</v>
      </c>
      <c r="K11" s="4"/>
      <c r="L11" s="4" t="e">
        <f t="shared" si="0"/>
        <v>#DIV/0!</v>
      </c>
      <c r="M11" s="4"/>
      <c r="N11" s="4"/>
      <c r="O11" s="4"/>
      <c r="P11" s="3">
        <v>0</v>
      </c>
      <c r="Q11" s="3">
        <f t="shared" si="5"/>
        <v>0</v>
      </c>
      <c r="R11" s="3"/>
      <c r="S11" s="60">
        <v>0</v>
      </c>
      <c r="T11" s="60">
        <f t="shared" si="6"/>
        <v>0</v>
      </c>
      <c r="U11" s="60"/>
      <c r="V11" s="4">
        <v>0</v>
      </c>
      <c r="W11" s="4">
        <f t="shared" si="7"/>
        <v>0</v>
      </c>
      <c r="X11" s="4"/>
      <c r="Y11" s="4" t="e">
        <f t="shared" si="1"/>
        <v>#DIV/0!</v>
      </c>
      <c r="Z11" s="4"/>
    </row>
    <row r="12" spans="2:26" hidden="1" x14ac:dyDescent="0.3">
      <c r="B12" s="55">
        <v>45450</v>
      </c>
      <c r="C12" s="4">
        <v>0</v>
      </c>
      <c r="D12" s="4">
        <f t="shared" si="2"/>
        <v>0</v>
      </c>
      <c r="E12" s="4"/>
      <c r="F12" s="4">
        <v>0</v>
      </c>
      <c r="G12" s="4">
        <f t="shared" si="3"/>
        <v>0</v>
      </c>
      <c r="H12" s="4"/>
      <c r="I12" s="4">
        <v>0</v>
      </c>
      <c r="J12" s="4">
        <f t="shared" si="4"/>
        <v>0</v>
      </c>
      <c r="K12" s="4"/>
      <c r="L12" s="4" t="e">
        <f t="shared" si="0"/>
        <v>#DIV/0!</v>
      </c>
      <c r="M12" s="4"/>
      <c r="N12" s="4"/>
      <c r="O12" s="4"/>
      <c r="P12" s="3">
        <v>0</v>
      </c>
      <c r="Q12" s="3">
        <f t="shared" si="5"/>
        <v>0</v>
      </c>
      <c r="R12" s="3"/>
      <c r="S12" s="60">
        <v>0</v>
      </c>
      <c r="T12" s="60">
        <f t="shared" si="6"/>
        <v>0</v>
      </c>
      <c r="U12" s="60"/>
      <c r="V12" s="4">
        <v>0</v>
      </c>
      <c r="W12" s="4">
        <f t="shared" si="7"/>
        <v>0</v>
      </c>
      <c r="X12" s="4"/>
      <c r="Y12" s="4" t="e">
        <f t="shared" si="1"/>
        <v>#DIV/0!</v>
      </c>
      <c r="Z12" s="4"/>
    </row>
    <row r="13" spans="2:26" hidden="1" x14ac:dyDescent="0.3">
      <c r="B13" s="55">
        <v>45451</v>
      </c>
      <c r="C13" s="4">
        <v>0</v>
      </c>
      <c r="D13" s="4">
        <f t="shared" si="2"/>
        <v>0</v>
      </c>
      <c r="E13" s="4"/>
      <c r="F13" s="4">
        <v>0</v>
      </c>
      <c r="G13" s="4">
        <f t="shared" si="3"/>
        <v>0</v>
      </c>
      <c r="H13" s="4"/>
      <c r="I13" s="4">
        <v>0</v>
      </c>
      <c r="J13" s="4">
        <f t="shared" si="4"/>
        <v>0</v>
      </c>
      <c r="K13" s="4"/>
      <c r="L13" s="4" t="e">
        <f t="shared" si="0"/>
        <v>#DIV/0!</v>
      </c>
      <c r="M13" s="4"/>
      <c r="N13" s="4"/>
      <c r="O13" s="4"/>
      <c r="P13" s="3">
        <v>0</v>
      </c>
      <c r="Q13" s="3">
        <f t="shared" si="5"/>
        <v>0</v>
      </c>
      <c r="R13" s="3"/>
      <c r="S13" s="60">
        <v>0</v>
      </c>
      <c r="T13" s="60">
        <f t="shared" si="6"/>
        <v>0</v>
      </c>
      <c r="U13" s="60"/>
      <c r="V13" s="4">
        <v>0</v>
      </c>
      <c r="W13" s="4">
        <f t="shared" si="7"/>
        <v>0</v>
      </c>
      <c r="X13" s="4"/>
      <c r="Y13" s="4" t="e">
        <f t="shared" si="1"/>
        <v>#DIV/0!</v>
      </c>
      <c r="Z13" s="4"/>
    </row>
    <row r="14" spans="2:26" hidden="1" x14ac:dyDescent="0.3">
      <c r="B14" s="55">
        <v>45452</v>
      </c>
      <c r="C14" s="4">
        <v>0</v>
      </c>
      <c r="D14" s="4">
        <f t="shared" si="2"/>
        <v>0</v>
      </c>
      <c r="E14" s="4"/>
      <c r="F14" s="4">
        <v>0</v>
      </c>
      <c r="G14" s="4">
        <f t="shared" si="3"/>
        <v>0</v>
      </c>
      <c r="H14" s="4"/>
      <c r="I14" s="4">
        <v>0</v>
      </c>
      <c r="J14" s="4">
        <f t="shared" si="4"/>
        <v>0</v>
      </c>
      <c r="K14" s="4"/>
      <c r="L14" s="4" t="e">
        <f t="shared" si="0"/>
        <v>#DIV/0!</v>
      </c>
      <c r="M14" s="4"/>
      <c r="N14" s="4"/>
      <c r="O14" s="4"/>
      <c r="P14" s="3">
        <v>0</v>
      </c>
      <c r="Q14" s="3">
        <f t="shared" si="5"/>
        <v>0</v>
      </c>
      <c r="R14" s="3"/>
      <c r="S14" s="60">
        <v>0</v>
      </c>
      <c r="T14" s="60">
        <f t="shared" si="6"/>
        <v>0</v>
      </c>
      <c r="U14" s="60"/>
      <c r="V14" s="4">
        <v>0</v>
      </c>
      <c r="W14" s="4">
        <f t="shared" si="7"/>
        <v>0</v>
      </c>
      <c r="X14" s="4"/>
      <c r="Y14" s="4" t="e">
        <f t="shared" si="1"/>
        <v>#DIV/0!</v>
      </c>
      <c r="Z14" s="4"/>
    </row>
    <row r="15" spans="2:26" hidden="1" x14ac:dyDescent="0.3">
      <c r="B15" s="55">
        <v>45453</v>
      </c>
      <c r="C15" s="4">
        <v>0</v>
      </c>
      <c r="D15" s="4">
        <f t="shared" si="2"/>
        <v>0</v>
      </c>
      <c r="E15" s="4"/>
      <c r="F15" s="4">
        <v>0</v>
      </c>
      <c r="G15" s="4">
        <f t="shared" si="3"/>
        <v>0</v>
      </c>
      <c r="H15" s="4"/>
      <c r="I15" s="4">
        <v>0</v>
      </c>
      <c r="J15" s="4">
        <f t="shared" si="4"/>
        <v>0</v>
      </c>
      <c r="K15" s="4"/>
      <c r="L15" s="4" t="e">
        <f t="shared" si="0"/>
        <v>#DIV/0!</v>
      </c>
      <c r="M15" s="4"/>
      <c r="N15" s="4"/>
      <c r="O15" s="4"/>
      <c r="P15" s="3">
        <v>0</v>
      </c>
      <c r="Q15" s="3">
        <f t="shared" si="5"/>
        <v>0</v>
      </c>
      <c r="R15" s="3"/>
      <c r="S15" s="60">
        <v>0</v>
      </c>
      <c r="T15" s="60">
        <f t="shared" si="6"/>
        <v>0</v>
      </c>
      <c r="U15" s="60"/>
      <c r="V15" s="4">
        <v>0</v>
      </c>
      <c r="W15" s="4">
        <f t="shared" si="7"/>
        <v>0</v>
      </c>
      <c r="X15" s="4"/>
      <c r="Y15" s="4" t="e">
        <f t="shared" si="1"/>
        <v>#DIV/0!</v>
      </c>
      <c r="Z15" s="4"/>
    </row>
    <row r="16" spans="2:26" hidden="1" x14ac:dyDescent="0.3">
      <c r="B16" s="55">
        <v>45454</v>
      </c>
      <c r="C16" s="4">
        <v>0</v>
      </c>
      <c r="D16" s="4">
        <f t="shared" si="2"/>
        <v>0</v>
      </c>
      <c r="E16" s="4"/>
      <c r="F16" s="4">
        <v>0</v>
      </c>
      <c r="G16" s="4">
        <f t="shared" si="3"/>
        <v>0</v>
      </c>
      <c r="H16" s="4"/>
      <c r="I16" s="4">
        <v>0</v>
      </c>
      <c r="J16" s="4">
        <f t="shared" si="4"/>
        <v>0</v>
      </c>
      <c r="K16" s="4"/>
      <c r="L16" s="4" t="e">
        <f t="shared" si="0"/>
        <v>#DIV/0!</v>
      </c>
      <c r="M16" s="4"/>
      <c r="N16" s="4"/>
      <c r="O16" s="4"/>
      <c r="P16" s="3">
        <v>0</v>
      </c>
      <c r="Q16" s="3">
        <f t="shared" si="5"/>
        <v>0</v>
      </c>
      <c r="R16" s="3"/>
      <c r="S16" s="60">
        <v>0</v>
      </c>
      <c r="T16" s="60">
        <f t="shared" si="6"/>
        <v>0</v>
      </c>
      <c r="U16" s="60"/>
      <c r="V16" s="4">
        <v>0</v>
      </c>
      <c r="W16" s="4">
        <f t="shared" si="7"/>
        <v>0</v>
      </c>
      <c r="X16" s="4"/>
      <c r="Y16" s="4" t="e">
        <f t="shared" si="1"/>
        <v>#DIV/0!</v>
      </c>
      <c r="Z16" s="4"/>
    </row>
    <row r="17" spans="2:26" hidden="1" x14ac:dyDescent="0.3">
      <c r="B17" s="55">
        <v>45455</v>
      </c>
      <c r="C17" s="4">
        <v>0</v>
      </c>
      <c r="D17" s="4">
        <f t="shared" si="2"/>
        <v>0</v>
      </c>
      <c r="E17" s="4"/>
      <c r="F17" s="4">
        <v>0</v>
      </c>
      <c r="G17" s="4">
        <f t="shared" si="3"/>
        <v>0</v>
      </c>
      <c r="H17" s="4"/>
      <c r="I17" s="4">
        <v>0</v>
      </c>
      <c r="J17" s="4">
        <f t="shared" si="4"/>
        <v>0</v>
      </c>
      <c r="K17" s="4"/>
      <c r="L17" s="4" t="e">
        <f t="shared" si="0"/>
        <v>#DIV/0!</v>
      </c>
      <c r="M17" s="4"/>
      <c r="N17" s="4"/>
      <c r="O17" s="4"/>
      <c r="P17" s="3">
        <v>0</v>
      </c>
      <c r="Q17" s="3">
        <f t="shared" si="5"/>
        <v>0</v>
      </c>
      <c r="R17" s="3"/>
      <c r="S17" s="60">
        <v>0</v>
      </c>
      <c r="T17" s="60">
        <f t="shared" si="6"/>
        <v>0</v>
      </c>
      <c r="U17" s="60"/>
      <c r="V17" s="4">
        <v>0</v>
      </c>
      <c r="W17" s="4">
        <f t="shared" si="7"/>
        <v>0</v>
      </c>
      <c r="X17" s="4"/>
      <c r="Y17" s="4" t="e">
        <f t="shared" si="1"/>
        <v>#DIV/0!</v>
      </c>
      <c r="Z17" s="4"/>
    </row>
    <row r="18" spans="2:26" hidden="1" x14ac:dyDescent="0.3">
      <c r="B18" s="55">
        <v>45456</v>
      </c>
      <c r="C18" s="4">
        <v>0</v>
      </c>
      <c r="D18" s="4">
        <f t="shared" si="2"/>
        <v>0</v>
      </c>
      <c r="E18" s="4"/>
      <c r="F18" s="4">
        <v>0</v>
      </c>
      <c r="G18" s="4">
        <f t="shared" si="3"/>
        <v>0</v>
      </c>
      <c r="H18" s="4"/>
      <c r="I18" s="4">
        <v>0</v>
      </c>
      <c r="J18" s="4">
        <f t="shared" si="4"/>
        <v>0</v>
      </c>
      <c r="K18" s="4"/>
      <c r="L18" s="4" t="e">
        <f t="shared" si="0"/>
        <v>#DIV/0!</v>
      </c>
      <c r="M18" s="4"/>
      <c r="N18" s="4"/>
      <c r="O18" s="4"/>
      <c r="P18" s="3">
        <v>0</v>
      </c>
      <c r="Q18" s="3">
        <f t="shared" si="5"/>
        <v>0</v>
      </c>
      <c r="R18" s="3"/>
      <c r="S18" s="60">
        <v>0</v>
      </c>
      <c r="T18" s="60">
        <f t="shared" si="6"/>
        <v>0</v>
      </c>
      <c r="U18" s="60"/>
      <c r="V18" s="4">
        <v>0</v>
      </c>
      <c r="W18" s="4">
        <f t="shared" si="7"/>
        <v>0</v>
      </c>
      <c r="X18" s="4"/>
      <c r="Y18" s="4" t="e">
        <f t="shared" si="1"/>
        <v>#DIV/0!</v>
      </c>
      <c r="Z18" s="4"/>
    </row>
    <row r="19" spans="2:26" hidden="1" x14ac:dyDescent="0.3">
      <c r="B19" s="55">
        <v>45457</v>
      </c>
      <c r="C19" s="4">
        <v>0</v>
      </c>
      <c r="D19" s="4">
        <f t="shared" si="2"/>
        <v>0</v>
      </c>
      <c r="E19" s="4"/>
      <c r="F19" s="4">
        <v>0</v>
      </c>
      <c r="G19" s="4">
        <f t="shared" si="3"/>
        <v>0</v>
      </c>
      <c r="H19" s="4"/>
      <c r="I19" s="4">
        <v>0</v>
      </c>
      <c r="J19" s="4">
        <f t="shared" si="4"/>
        <v>0</v>
      </c>
      <c r="K19" s="4"/>
      <c r="L19" s="4" t="e">
        <f t="shared" si="0"/>
        <v>#DIV/0!</v>
      </c>
      <c r="M19" s="4"/>
      <c r="N19" s="4"/>
      <c r="O19" s="4"/>
      <c r="P19" s="3">
        <v>0</v>
      </c>
      <c r="Q19" s="3">
        <f t="shared" si="5"/>
        <v>0</v>
      </c>
      <c r="R19" s="3"/>
      <c r="S19" s="60">
        <v>0</v>
      </c>
      <c r="T19" s="60">
        <f t="shared" si="6"/>
        <v>0</v>
      </c>
      <c r="U19" s="60"/>
      <c r="V19" s="4">
        <v>0</v>
      </c>
      <c r="W19" s="4">
        <f t="shared" si="7"/>
        <v>0</v>
      </c>
      <c r="X19" s="4"/>
      <c r="Y19" s="4" t="e">
        <f t="shared" si="1"/>
        <v>#DIV/0!</v>
      </c>
      <c r="Z19" s="4"/>
    </row>
    <row r="20" spans="2:26" hidden="1" x14ac:dyDescent="0.3">
      <c r="B20" s="55">
        <v>45458</v>
      </c>
      <c r="C20" s="4">
        <v>0</v>
      </c>
      <c r="D20" s="4">
        <f t="shared" si="2"/>
        <v>0</v>
      </c>
      <c r="E20" s="4"/>
      <c r="F20" s="4">
        <v>0</v>
      </c>
      <c r="G20" s="4">
        <f t="shared" si="3"/>
        <v>0</v>
      </c>
      <c r="H20" s="4"/>
      <c r="I20" s="4">
        <v>0</v>
      </c>
      <c r="J20" s="4">
        <f t="shared" si="4"/>
        <v>0</v>
      </c>
      <c r="K20" s="4"/>
      <c r="L20" s="4" t="e">
        <f t="shared" si="0"/>
        <v>#DIV/0!</v>
      </c>
      <c r="M20" s="4"/>
      <c r="N20" s="4"/>
      <c r="O20" s="4"/>
      <c r="P20" s="3">
        <v>0</v>
      </c>
      <c r="Q20" s="3">
        <f t="shared" si="5"/>
        <v>0</v>
      </c>
      <c r="R20" s="3"/>
      <c r="S20" s="60">
        <v>0</v>
      </c>
      <c r="T20" s="60">
        <f t="shared" si="6"/>
        <v>0</v>
      </c>
      <c r="U20" s="60"/>
      <c r="V20" s="4">
        <v>0</v>
      </c>
      <c r="W20" s="4">
        <f t="shared" si="7"/>
        <v>0</v>
      </c>
      <c r="X20" s="4"/>
      <c r="Y20" s="4" t="e">
        <f t="shared" si="1"/>
        <v>#DIV/0!</v>
      </c>
      <c r="Z20" s="4"/>
    </row>
    <row r="21" spans="2:26" hidden="1" x14ac:dyDescent="0.3">
      <c r="B21" s="55">
        <v>45459</v>
      </c>
      <c r="C21" s="4">
        <v>0</v>
      </c>
      <c r="D21" s="4">
        <f t="shared" si="2"/>
        <v>0</v>
      </c>
      <c r="E21" s="4"/>
      <c r="F21" s="4">
        <v>0</v>
      </c>
      <c r="G21" s="4">
        <f t="shared" si="3"/>
        <v>0</v>
      </c>
      <c r="H21" s="4"/>
      <c r="I21" s="4">
        <v>0</v>
      </c>
      <c r="J21" s="4">
        <f t="shared" si="4"/>
        <v>0</v>
      </c>
      <c r="K21" s="4"/>
      <c r="L21" s="4" t="e">
        <f t="shared" si="0"/>
        <v>#DIV/0!</v>
      </c>
      <c r="M21" s="4"/>
      <c r="N21" s="4"/>
      <c r="O21" s="4"/>
      <c r="P21" s="3">
        <v>0</v>
      </c>
      <c r="Q21" s="3">
        <f t="shared" si="5"/>
        <v>0</v>
      </c>
      <c r="R21" s="3"/>
      <c r="S21" s="60">
        <v>0</v>
      </c>
      <c r="T21" s="60">
        <f t="shared" si="6"/>
        <v>0</v>
      </c>
      <c r="U21" s="60"/>
      <c r="V21" s="4">
        <v>0</v>
      </c>
      <c r="W21" s="4">
        <f t="shared" si="7"/>
        <v>0</v>
      </c>
      <c r="X21" s="4"/>
      <c r="Y21" s="4" t="e">
        <f t="shared" si="1"/>
        <v>#DIV/0!</v>
      </c>
      <c r="Z21" s="4"/>
    </row>
    <row r="22" spans="2:26" hidden="1" x14ac:dyDescent="0.3">
      <c r="B22" s="55">
        <v>45460</v>
      </c>
      <c r="C22" s="4">
        <v>0</v>
      </c>
      <c r="D22" s="4">
        <f t="shared" si="2"/>
        <v>0</v>
      </c>
      <c r="E22" s="4"/>
      <c r="F22" s="4">
        <v>0</v>
      </c>
      <c r="G22" s="4">
        <f t="shared" si="3"/>
        <v>0</v>
      </c>
      <c r="H22" s="4"/>
      <c r="I22" s="4">
        <v>0</v>
      </c>
      <c r="J22" s="4">
        <f t="shared" si="4"/>
        <v>0</v>
      </c>
      <c r="K22" s="4"/>
      <c r="L22" s="4" t="e">
        <f t="shared" si="0"/>
        <v>#DIV/0!</v>
      </c>
      <c r="M22" s="4"/>
      <c r="N22" s="4"/>
      <c r="O22" s="4"/>
      <c r="P22" s="3">
        <v>0</v>
      </c>
      <c r="Q22" s="3">
        <f t="shared" si="5"/>
        <v>0</v>
      </c>
      <c r="R22" s="3"/>
      <c r="S22" s="60">
        <v>0</v>
      </c>
      <c r="T22" s="60">
        <f t="shared" si="6"/>
        <v>0</v>
      </c>
      <c r="U22" s="60"/>
      <c r="V22" s="4">
        <v>0</v>
      </c>
      <c r="W22" s="4">
        <f t="shared" si="7"/>
        <v>0</v>
      </c>
      <c r="X22" s="4"/>
      <c r="Y22" s="4" t="e">
        <f t="shared" si="1"/>
        <v>#DIV/0!</v>
      </c>
      <c r="Z22" s="4"/>
    </row>
    <row r="23" spans="2:26" hidden="1" x14ac:dyDescent="0.3">
      <c r="B23" s="55">
        <v>45461</v>
      </c>
      <c r="C23" s="4">
        <v>0</v>
      </c>
      <c r="D23" s="4">
        <f t="shared" si="2"/>
        <v>0</v>
      </c>
      <c r="E23" s="4"/>
      <c r="F23" s="4">
        <v>0</v>
      </c>
      <c r="G23" s="4">
        <f t="shared" si="3"/>
        <v>0</v>
      </c>
      <c r="H23" s="4"/>
      <c r="I23" s="4">
        <v>0</v>
      </c>
      <c r="J23" s="4">
        <f t="shared" si="4"/>
        <v>0</v>
      </c>
      <c r="K23" s="4"/>
      <c r="L23" s="4" t="e">
        <f t="shared" si="0"/>
        <v>#DIV/0!</v>
      </c>
      <c r="M23" s="4"/>
      <c r="N23" s="4"/>
      <c r="O23" s="4"/>
      <c r="P23" s="3">
        <v>0</v>
      </c>
      <c r="Q23" s="3">
        <f t="shared" si="5"/>
        <v>0</v>
      </c>
      <c r="R23" s="3"/>
      <c r="S23" s="60">
        <v>0</v>
      </c>
      <c r="T23" s="60">
        <f t="shared" si="6"/>
        <v>0</v>
      </c>
      <c r="U23" s="60"/>
      <c r="V23" s="4">
        <v>0</v>
      </c>
      <c r="W23" s="4">
        <f t="shared" si="7"/>
        <v>0</v>
      </c>
      <c r="X23" s="4"/>
      <c r="Y23" s="4" t="e">
        <f t="shared" si="1"/>
        <v>#DIV/0!</v>
      </c>
      <c r="Z23" s="4"/>
    </row>
    <row r="24" spans="2:26" hidden="1" x14ac:dyDescent="0.3">
      <c r="B24" s="55">
        <v>45462</v>
      </c>
      <c r="C24" s="4">
        <v>0</v>
      </c>
      <c r="D24" s="4">
        <f t="shared" si="2"/>
        <v>0</v>
      </c>
      <c r="E24" s="4"/>
      <c r="F24" s="4">
        <v>0</v>
      </c>
      <c r="G24" s="4">
        <f t="shared" si="3"/>
        <v>0</v>
      </c>
      <c r="H24" s="4"/>
      <c r="I24" s="4">
        <v>0</v>
      </c>
      <c r="J24" s="4">
        <f t="shared" si="4"/>
        <v>0</v>
      </c>
      <c r="K24" s="4"/>
      <c r="L24" s="4" t="e">
        <f t="shared" si="0"/>
        <v>#DIV/0!</v>
      </c>
      <c r="M24" s="4"/>
      <c r="N24" s="4"/>
      <c r="O24" s="4"/>
      <c r="P24" s="3">
        <v>0</v>
      </c>
      <c r="Q24" s="3">
        <f t="shared" si="5"/>
        <v>0</v>
      </c>
      <c r="R24" s="3"/>
      <c r="S24" s="60">
        <v>0</v>
      </c>
      <c r="T24" s="60">
        <f t="shared" si="6"/>
        <v>0</v>
      </c>
      <c r="U24" s="60"/>
      <c r="V24" s="4">
        <v>0</v>
      </c>
      <c r="W24" s="4">
        <f t="shared" si="7"/>
        <v>0</v>
      </c>
      <c r="X24" s="4"/>
      <c r="Y24" s="4" t="e">
        <f t="shared" si="1"/>
        <v>#DIV/0!</v>
      </c>
      <c r="Z24" s="4"/>
    </row>
    <row r="25" spans="2:26" hidden="1" x14ac:dyDescent="0.3">
      <c r="B25" s="55">
        <v>45463</v>
      </c>
      <c r="C25" s="4">
        <v>0</v>
      </c>
      <c r="D25" s="4">
        <f t="shared" si="2"/>
        <v>0</v>
      </c>
      <c r="E25" s="4"/>
      <c r="F25" s="4">
        <v>0</v>
      </c>
      <c r="G25" s="4">
        <f t="shared" si="3"/>
        <v>0</v>
      </c>
      <c r="H25" s="4"/>
      <c r="I25" s="4">
        <v>0</v>
      </c>
      <c r="J25" s="4">
        <f t="shared" si="4"/>
        <v>0</v>
      </c>
      <c r="K25" s="4"/>
      <c r="L25" s="4" t="e">
        <f t="shared" si="0"/>
        <v>#DIV/0!</v>
      </c>
      <c r="M25" s="4"/>
      <c r="N25" s="4"/>
      <c r="O25" s="4"/>
      <c r="P25" s="3">
        <v>0</v>
      </c>
      <c r="Q25" s="3">
        <f t="shared" si="5"/>
        <v>0</v>
      </c>
      <c r="R25" s="3"/>
      <c r="S25" s="60">
        <v>0</v>
      </c>
      <c r="T25" s="60">
        <f t="shared" si="6"/>
        <v>0</v>
      </c>
      <c r="U25" s="60"/>
      <c r="V25" s="4">
        <v>0</v>
      </c>
      <c r="W25" s="4">
        <f t="shared" si="7"/>
        <v>0</v>
      </c>
      <c r="X25" s="4"/>
      <c r="Y25" s="4" t="e">
        <f t="shared" si="1"/>
        <v>#DIV/0!</v>
      </c>
      <c r="Z25" s="4"/>
    </row>
    <row r="26" spans="2:26" hidden="1" x14ac:dyDescent="0.3">
      <c r="B26" s="55">
        <v>45464</v>
      </c>
      <c r="C26" s="4">
        <v>0</v>
      </c>
      <c r="D26" s="4">
        <f t="shared" si="2"/>
        <v>0</v>
      </c>
      <c r="E26" s="4"/>
      <c r="F26" s="4">
        <v>0</v>
      </c>
      <c r="G26" s="4">
        <f t="shared" si="3"/>
        <v>0</v>
      </c>
      <c r="H26" s="4"/>
      <c r="I26" s="4">
        <v>0</v>
      </c>
      <c r="J26" s="4">
        <f t="shared" si="4"/>
        <v>0</v>
      </c>
      <c r="K26" s="4"/>
      <c r="L26" s="4" t="e">
        <f t="shared" si="0"/>
        <v>#DIV/0!</v>
      </c>
      <c r="M26" s="4"/>
      <c r="N26" s="4"/>
      <c r="O26" s="4"/>
      <c r="P26" s="3">
        <v>0</v>
      </c>
      <c r="Q26" s="3">
        <f t="shared" si="5"/>
        <v>0</v>
      </c>
      <c r="R26" s="3"/>
      <c r="S26" s="60">
        <v>0</v>
      </c>
      <c r="T26" s="60">
        <f t="shared" si="6"/>
        <v>0</v>
      </c>
      <c r="U26" s="60"/>
      <c r="V26" s="4">
        <v>0</v>
      </c>
      <c r="W26" s="4">
        <f t="shared" si="7"/>
        <v>0</v>
      </c>
      <c r="X26" s="4"/>
      <c r="Y26" s="4" t="e">
        <f t="shared" si="1"/>
        <v>#DIV/0!</v>
      </c>
      <c r="Z26" s="4"/>
    </row>
    <row r="27" spans="2:26" hidden="1" x14ac:dyDescent="0.3">
      <c r="B27" s="55">
        <v>45465</v>
      </c>
      <c r="C27" s="4">
        <v>0</v>
      </c>
      <c r="D27" s="4">
        <f t="shared" si="2"/>
        <v>0</v>
      </c>
      <c r="E27" s="4"/>
      <c r="F27" s="4">
        <v>0</v>
      </c>
      <c r="G27" s="4">
        <f t="shared" si="3"/>
        <v>0</v>
      </c>
      <c r="H27" s="4"/>
      <c r="I27" s="4">
        <v>0</v>
      </c>
      <c r="J27" s="4">
        <f t="shared" si="4"/>
        <v>0</v>
      </c>
      <c r="K27" s="4"/>
      <c r="L27" s="4" t="e">
        <f t="shared" si="0"/>
        <v>#DIV/0!</v>
      </c>
      <c r="M27" s="4"/>
      <c r="N27" s="4"/>
      <c r="O27" s="4"/>
      <c r="P27" s="3">
        <v>0</v>
      </c>
      <c r="Q27" s="3">
        <f t="shared" si="5"/>
        <v>0</v>
      </c>
      <c r="R27" s="3"/>
      <c r="S27" s="60">
        <v>0</v>
      </c>
      <c r="T27" s="60">
        <f t="shared" si="6"/>
        <v>0</v>
      </c>
      <c r="U27" s="60"/>
      <c r="V27" s="4">
        <v>0</v>
      </c>
      <c r="W27" s="4">
        <f t="shared" si="7"/>
        <v>0</v>
      </c>
      <c r="X27" s="4"/>
      <c r="Y27" s="4" t="e">
        <f t="shared" si="1"/>
        <v>#DIV/0!</v>
      </c>
      <c r="Z27" s="4"/>
    </row>
    <row r="28" spans="2:26" hidden="1" x14ac:dyDescent="0.3">
      <c r="B28" s="55">
        <v>45466</v>
      </c>
      <c r="C28" s="4">
        <v>0</v>
      </c>
      <c r="D28" s="4">
        <f t="shared" si="2"/>
        <v>0</v>
      </c>
      <c r="E28" s="4"/>
      <c r="F28" s="4">
        <v>0</v>
      </c>
      <c r="G28" s="4">
        <f t="shared" si="3"/>
        <v>0</v>
      </c>
      <c r="H28" s="4"/>
      <c r="I28" s="4">
        <v>0</v>
      </c>
      <c r="J28" s="4">
        <f t="shared" si="4"/>
        <v>0</v>
      </c>
      <c r="K28" s="4"/>
      <c r="L28" s="4" t="e">
        <f t="shared" si="0"/>
        <v>#DIV/0!</v>
      </c>
      <c r="M28" s="4"/>
      <c r="N28" s="4"/>
      <c r="O28" s="4"/>
      <c r="P28" s="3">
        <v>0</v>
      </c>
      <c r="Q28" s="3">
        <f t="shared" si="5"/>
        <v>0</v>
      </c>
      <c r="R28" s="3"/>
      <c r="S28" s="60">
        <v>0</v>
      </c>
      <c r="T28" s="60">
        <f t="shared" si="6"/>
        <v>0</v>
      </c>
      <c r="U28" s="60"/>
      <c r="V28" s="4">
        <v>0</v>
      </c>
      <c r="W28" s="4">
        <f t="shared" si="7"/>
        <v>0</v>
      </c>
      <c r="X28" s="4"/>
      <c r="Y28" s="4" t="e">
        <f t="shared" si="1"/>
        <v>#DIV/0!</v>
      </c>
      <c r="Z28" s="4"/>
    </row>
    <row r="29" spans="2:26" hidden="1" x14ac:dyDescent="0.3">
      <c r="B29" s="55">
        <v>45467</v>
      </c>
      <c r="C29" s="4">
        <v>0</v>
      </c>
      <c r="D29" s="4">
        <f t="shared" si="2"/>
        <v>0</v>
      </c>
      <c r="E29" s="4"/>
      <c r="F29" s="4">
        <v>0</v>
      </c>
      <c r="G29" s="4">
        <f t="shared" si="3"/>
        <v>0</v>
      </c>
      <c r="H29" s="4"/>
      <c r="I29" s="4">
        <v>0</v>
      </c>
      <c r="J29" s="4">
        <f t="shared" si="4"/>
        <v>0</v>
      </c>
      <c r="K29" s="4"/>
      <c r="L29" s="4" t="e">
        <f t="shared" si="0"/>
        <v>#DIV/0!</v>
      </c>
      <c r="M29" s="4"/>
      <c r="N29" s="4"/>
      <c r="O29" s="4"/>
      <c r="P29" s="3">
        <v>0</v>
      </c>
      <c r="Q29" s="3">
        <f t="shared" si="5"/>
        <v>0</v>
      </c>
      <c r="R29" s="3"/>
      <c r="S29" s="60">
        <v>0</v>
      </c>
      <c r="T29" s="60">
        <f t="shared" si="6"/>
        <v>0</v>
      </c>
      <c r="U29" s="60"/>
      <c r="V29" s="4">
        <v>0</v>
      </c>
      <c r="W29" s="4">
        <f t="shared" si="7"/>
        <v>0</v>
      </c>
      <c r="X29" s="4"/>
      <c r="Y29" s="4" t="e">
        <f t="shared" si="1"/>
        <v>#DIV/0!</v>
      </c>
      <c r="Z29" s="4"/>
    </row>
    <row r="30" spans="2:26" hidden="1" x14ac:dyDescent="0.3">
      <c r="B30" s="55">
        <v>45468</v>
      </c>
      <c r="C30" s="4">
        <v>0</v>
      </c>
      <c r="D30" s="4">
        <f t="shared" si="2"/>
        <v>0</v>
      </c>
      <c r="E30" s="4"/>
      <c r="F30" s="4">
        <v>0</v>
      </c>
      <c r="G30" s="4">
        <f t="shared" si="3"/>
        <v>0</v>
      </c>
      <c r="H30" s="4"/>
      <c r="I30" s="4">
        <v>0</v>
      </c>
      <c r="J30" s="4">
        <f t="shared" si="4"/>
        <v>0</v>
      </c>
      <c r="K30" s="4"/>
      <c r="L30" s="4" t="e">
        <f t="shared" si="0"/>
        <v>#DIV/0!</v>
      </c>
      <c r="M30" s="4"/>
      <c r="N30" s="4"/>
      <c r="O30" s="4"/>
      <c r="P30" s="3">
        <v>0</v>
      </c>
      <c r="Q30" s="3">
        <f t="shared" si="5"/>
        <v>0</v>
      </c>
      <c r="R30" s="3"/>
      <c r="S30" s="60">
        <v>0</v>
      </c>
      <c r="T30" s="60">
        <f t="shared" si="6"/>
        <v>0</v>
      </c>
      <c r="U30" s="60"/>
      <c r="V30" s="4">
        <v>0</v>
      </c>
      <c r="W30" s="4">
        <f t="shared" si="7"/>
        <v>0</v>
      </c>
      <c r="X30" s="4"/>
      <c r="Y30" s="4" t="e">
        <f t="shared" si="1"/>
        <v>#DIV/0!</v>
      </c>
      <c r="Z30" s="4"/>
    </row>
    <row r="31" spans="2:26" hidden="1" x14ac:dyDescent="0.3">
      <c r="B31" s="55">
        <v>45469</v>
      </c>
      <c r="C31" s="4">
        <v>0</v>
      </c>
      <c r="D31" s="4">
        <f t="shared" si="2"/>
        <v>0</v>
      </c>
      <c r="E31" s="4"/>
      <c r="F31" s="4">
        <v>0</v>
      </c>
      <c r="G31" s="4">
        <f t="shared" si="3"/>
        <v>0</v>
      </c>
      <c r="H31" s="4"/>
      <c r="I31" s="4">
        <v>0</v>
      </c>
      <c r="J31" s="4">
        <f t="shared" si="4"/>
        <v>0</v>
      </c>
      <c r="K31" s="4"/>
      <c r="L31" s="4" t="e">
        <f t="shared" si="0"/>
        <v>#DIV/0!</v>
      </c>
      <c r="M31" s="4"/>
      <c r="N31" s="4"/>
      <c r="O31" s="4"/>
      <c r="P31" s="3">
        <v>0</v>
      </c>
      <c r="Q31" s="3">
        <f t="shared" si="5"/>
        <v>0</v>
      </c>
      <c r="R31" s="3"/>
      <c r="S31" s="60">
        <v>0</v>
      </c>
      <c r="T31" s="60">
        <f t="shared" si="6"/>
        <v>0</v>
      </c>
      <c r="U31" s="60"/>
      <c r="V31" s="4">
        <v>0</v>
      </c>
      <c r="W31" s="4">
        <f t="shared" si="7"/>
        <v>0</v>
      </c>
      <c r="X31" s="4"/>
      <c r="Y31" s="4" t="e">
        <f t="shared" si="1"/>
        <v>#DIV/0!</v>
      </c>
      <c r="Z31" s="4"/>
    </row>
    <row r="32" spans="2:26" hidden="1" x14ac:dyDescent="0.3">
      <c r="B32" s="55">
        <v>45470</v>
      </c>
      <c r="C32" s="4">
        <v>0</v>
      </c>
      <c r="D32" s="4">
        <f t="shared" si="2"/>
        <v>0</v>
      </c>
      <c r="E32" s="4"/>
      <c r="F32" s="4">
        <v>0</v>
      </c>
      <c r="G32" s="4">
        <f t="shared" si="3"/>
        <v>0</v>
      </c>
      <c r="H32" s="4"/>
      <c r="I32" s="4">
        <v>0</v>
      </c>
      <c r="J32" s="4">
        <f t="shared" si="4"/>
        <v>0</v>
      </c>
      <c r="K32" s="4"/>
      <c r="L32" s="4" t="e">
        <f t="shared" si="0"/>
        <v>#DIV/0!</v>
      </c>
      <c r="M32" s="4"/>
      <c r="N32" s="4"/>
      <c r="O32" s="4"/>
      <c r="P32" s="3">
        <v>0</v>
      </c>
      <c r="Q32" s="3">
        <f t="shared" si="5"/>
        <v>0</v>
      </c>
      <c r="R32" s="3"/>
      <c r="S32" s="60">
        <v>0</v>
      </c>
      <c r="T32" s="60">
        <f t="shared" si="6"/>
        <v>0</v>
      </c>
      <c r="U32" s="60"/>
      <c r="V32" s="4">
        <v>0</v>
      </c>
      <c r="W32" s="4">
        <f t="shared" si="7"/>
        <v>0</v>
      </c>
      <c r="X32" s="4"/>
      <c r="Y32" s="4" t="e">
        <f t="shared" si="1"/>
        <v>#DIV/0!</v>
      </c>
      <c r="Z32" s="4"/>
    </row>
    <row r="33" spans="2:28" hidden="1" x14ac:dyDescent="0.3">
      <c r="B33" s="55">
        <v>45471</v>
      </c>
      <c r="C33" s="4">
        <v>0</v>
      </c>
      <c r="D33" s="4">
        <f t="shared" si="2"/>
        <v>0</v>
      </c>
      <c r="E33" s="4"/>
      <c r="F33" s="4">
        <v>0</v>
      </c>
      <c r="G33" s="4">
        <f t="shared" si="3"/>
        <v>0</v>
      </c>
      <c r="H33" s="4"/>
      <c r="I33" s="4">
        <v>0</v>
      </c>
      <c r="J33" s="4">
        <f t="shared" si="4"/>
        <v>0</v>
      </c>
      <c r="K33" s="4"/>
      <c r="L33" s="4" t="e">
        <f t="shared" si="0"/>
        <v>#DIV/0!</v>
      </c>
      <c r="M33" s="4"/>
      <c r="N33" s="4"/>
      <c r="O33" s="4"/>
      <c r="P33" s="3">
        <v>0</v>
      </c>
      <c r="Q33" s="3">
        <f t="shared" si="5"/>
        <v>0</v>
      </c>
      <c r="R33" s="3"/>
      <c r="S33" s="60">
        <v>0</v>
      </c>
      <c r="T33" s="60">
        <f t="shared" si="6"/>
        <v>0</v>
      </c>
      <c r="U33" s="60"/>
      <c r="V33" s="4">
        <v>0</v>
      </c>
      <c r="W33" s="4">
        <f t="shared" si="7"/>
        <v>0</v>
      </c>
      <c r="X33" s="4"/>
      <c r="Y33" s="4" t="e">
        <f t="shared" si="1"/>
        <v>#DIV/0!</v>
      </c>
      <c r="Z33" s="4"/>
    </row>
    <row r="34" spans="2:28" hidden="1" x14ac:dyDescent="0.3">
      <c r="B34" s="55">
        <v>45472</v>
      </c>
      <c r="C34" s="4">
        <v>0</v>
      </c>
      <c r="D34" s="4">
        <f t="shared" si="2"/>
        <v>0</v>
      </c>
      <c r="E34" s="4"/>
      <c r="F34" s="4">
        <v>0</v>
      </c>
      <c r="G34" s="4">
        <f t="shared" si="3"/>
        <v>0</v>
      </c>
      <c r="H34" s="4"/>
      <c r="I34" s="4">
        <v>0</v>
      </c>
      <c r="J34" s="4">
        <f t="shared" si="4"/>
        <v>0</v>
      </c>
      <c r="K34" s="4"/>
      <c r="L34" s="4" t="e">
        <f t="shared" si="0"/>
        <v>#DIV/0!</v>
      </c>
      <c r="M34" s="4"/>
      <c r="N34" s="4"/>
      <c r="O34" s="4"/>
      <c r="P34" s="3">
        <v>0</v>
      </c>
      <c r="Q34" s="3">
        <f t="shared" si="5"/>
        <v>0</v>
      </c>
      <c r="R34" s="3"/>
      <c r="S34" s="60">
        <v>0</v>
      </c>
      <c r="T34" s="60">
        <f t="shared" si="6"/>
        <v>0</v>
      </c>
      <c r="U34" s="60"/>
      <c r="V34" s="4">
        <v>0</v>
      </c>
      <c r="W34" s="4">
        <f t="shared" si="7"/>
        <v>0</v>
      </c>
      <c r="X34" s="4"/>
      <c r="Y34" s="4" t="e">
        <f t="shared" si="1"/>
        <v>#DIV/0!</v>
      </c>
      <c r="Z34" s="4"/>
    </row>
    <row r="35" spans="2:28" hidden="1" x14ac:dyDescent="0.3">
      <c r="B35" s="55">
        <v>45473</v>
      </c>
      <c r="C35" s="4">
        <v>0</v>
      </c>
      <c r="D35" s="4">
        <f t="shared" si="2"/>
        <v>0</v>
      </c>
      <c r="E35" s="4"/>
      <c r="F35" s="4">
        <v>0</v>
      </c>
      <c r="G35" s="4">
        <f t="shared" si="3"/>
        <v>0</v>
      </c>
      <c r="H35" s="4"/>
      <c r="I35" s="4">
        <v>0</v>
      </c>
      <c r="J35" s="4">
        <f t="shared" si="4"/>
        <v>0</v>
      </c>
      <c r="K35" s="4"/>
      <c r="L35" s="4" t="e">
        <f t="shared" si="0"/>
        <v>#DIV/0!</v>
      </c>
      <c r="M35" s="4"/>
      <c r="N35" s="4"/>
      <c r="O35" s="4"/>
      <c r="P35" s="3">
        <v>0</v>
      </c>
      <c r="Q35" s="3">
        <f t="shared" si="5"/>
        <v>0</v>
      </c>
      <c r="R35" s="3"/>
      <c r="S35" s="60">
        <v>0</v>
      </c>
      <c r="T35" s="60">
        <f t="shared" si="6"/>
        <v>0</v>
      </c>
      <c r="U35" s="60"/>
      <c r="V35" s="4">
        <v>0</v>
      </c>
      <c r="W35" s="4">
        <f t="shared" si="7"/>
        <v>0</v>
      </c>
      <c r="X35" s="4"/>
      <c r="Y35" s="4" t="e">
        <f t="shared" si="1"/>
        <v>#DIV/0!</v>
      </c>
      <c r="Z35" s="4"/>
    </row>
    <row r="36" spans="2:28" ht="18" hidden="1" x14ac:dyDescent="0.35">
      <c r="B36" s="56" t="s">
        <v>22</v>
      </c>
      <c r="C36" s="45">
        <f>SUM(C6:C35)</f>
        <v>0</v>
      </c>
      <c r="D36" s="45">
        <f>SUM(D6:D35)</f>
        <v>0</v>
      </c>
      <c r="E36" s="45"/>
      <c r="F36" s="45">
        <f>SUM(F6:F35)</f>
        <v>0</v>
      </c>
      <c r="G36" s="45">
        <f>SUM(G6:G35)</f>
        <v>0</v>
      </c>
      <c r="H36" s="45"/>
      <c r="I36" s="45">
        <f>SUM(I6:I35)</f>
        <v>0</v>
      </c>
      <c r="J36" s="45">
        <f>SUM(J6:J35)</f>
        <v>0</v>
      </c>
      <c r="K36" s="45"/>
      <c r="L36" s="47" t="e">
        <f t="shared" si="0"/>
        <v>#DIV/0!</v>
      </c>
      <c r="M36" s="47"/>
      <c r="N36" s="47"/>
      <c r="O36" s="47"/>
      <c r="P36" s="99">
        <f>SUM(P6:P35)</f>
        <v>0</v>
      </c>
      <c r="Q36" s="99">
        <f>SUM(Q6:Q35)</f>
        <v>0</v>
      </c>
      <c r="R36" s="99"/>
      <c r="S36" s="99">
        <f>SUM(S6:S35)</f>
        <v>0</v>
      </c>
      <c r="T36" s="99">
        <f>SUM(T6:T35)</f>
        <v>0</v>
      </c>
      <c r="U36" s="99"/>
      <c r="V36" s="99">
        <f>SUM(V6:V35)</f>
        <v>0</v>
      </c>
      <c r="W36" s="99">
        <f>SUM(W6:W35)</f>
        <v>0</v>
      </c>
      <c r="X36" s="99"/>
      <c r="Y36" s="99" t="e">
        <f>SUM(Y6:Y35)</f>
        <v>#DIV/0!</v>
      </c>
      <c r="Z36" s="99"/>
    </row>
    <row r="40" spans="2:28" ht="23.4" x14ac:dyDescent="0.45">
      <c r="B40" s="224">
        <v>45809</v>
      </c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</row>
    <row r="41" spans="2:28" ht="23.4" x14ac:dyDescent="0.45">
      <c r="B41" s="236" t="s">
        <v>80</v>
      </c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</row>
    <row r="42" spans="2:28" ht="21" x14ac:dyDescent="0.4">
      <c r="B42" s="221" t="s">
        <v>49</v>
      </c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3"/>
      <c r="N42" s="221" t="s">
        <v>87</v>
      </c>
      <c r="O42" s="223"/>
      <c r="P42" s="230" t="s">
        <v>78</v>
      </c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</row>
    <row r="43" spans="2:28" ht="43.2" x14ac:dyDescent="0.3">
      <c r="B43" s="54" t="s">
        <v>14</v>
      </c>
      <c r="C43" s="7" t="s">
        <v>0</v>
      </c>
      <c r="D43" s="7" t="s">
        <v>16</v>
      </c>
      <c r="E43" s="7" t="s">
        <v>76</v>
      </c>
      <c r="F43" s="7" t="s">
        <v>1</v>
      </c>
      <c r="G43" s="7" t="s">
        <v>2</v>
      </c>
      <c r="H43" s="7" t="s">
        <v>76</v>
      </c>
      <c r="I43" s="7" t="s">
        <v>17</v>
      </c>
      <c r="J43" s="7" t="s">
        <v>19</v>
      </c>
      <c r="K43" s="7" t="s">
        <v>76</v>
      </c>
      <c r="L43" s="7" t="s">
        <v>15</v>
      </c>
      <c r="M43" s="7" t="s">
        <v>76</v>
      </c>
      <c r="N43" s="7" t="s">
        <v>87</v>
      </c>
      <c r="O43" s="7" t="s">
        <v>86</v>
      </c>
      <c r="P43" s="7" t="s">
        <v>0</v>
      </c>
      <c r="Q43" s="7" t="s">
        <v>16</v>
      </c>
      <c r="R43" s="7" t="s">
        <v>76</v>
      </c>
      <c r="S43" s="7" t="s">
        <v>1</v>
      </c>
      <c r="T43" s="7" t="s">
        <v>2</v>
      </c>
      <c r="U43" s="7" t="s">
        <v>76</v>
      </c>
      <c r="V43" s="7" t="s">
        <v>17</v>
      </c>
      <c r="W43" s="7" t="s">
        <v>19</v>
      </c>
      <c r="X43" s="7" t="s">
        <v>76</v>
      </c>
      <c r="Y43" s="7" t="s">
        <v>15</v>
      </c>
      <c r="Z43" s="7" t="s">
        <v>76</v>
      </c>
      <c r="AA43" s="7" t="s">
        <v>87</v>
      </c>
      <c r="AB43" s="7" t="s">
        <v>106</v>
      </c>
    </row>
    <row r="44" spans="2:28" x14ac:dyDescent="0.3">
      <c r="B44" s="55">
        <v>45809</v>
      </c>
      <c r="C44" s="4">
        <v>0</v>
      </c>
      <c r="D44" s="4">
        <v>0</v>
      </c>
      <c r="E44" s="4"/>
      <c r="F44" s="4">
        <v>0</v>
      </c>
      <c r="G44" s="4">
        <v>0</v>
      </c>
      <c r="H44" s="4"/>
      <c r="I44" s="4">
        <v>0</v>
      </c>
      <c r="J44" s="4">
        <v>0</v>
      </c>
      <c r="K44" s="4"/>
      <c r="L44" s="4" t="e">
        <f t="shared" ref="L44:L74" si="8">+F44/I44</f>
        <v>#DIV/0!</v>
      </c>
      <c r="M44" s="4"/>
      <c r="N44" s="4">
        <v>0</v>
      </c>
      <c r="O44" s="4">
        <v>0</v>
      </c>
      <c r="P44" s="3">
        <v>0</v>
      </c>
      <c r="Q44" s="3">
        <v>0</v>
      </c>
      <c r="R44" s="3"/>
      <c r="S44" s="60">
        <v>0</v>
      </c>
      <c r="T44" s="60">
        <v>0</v>
      </c>
      <c r="U44" s="60"/>
      <c r="V44" s="4">
        <v>0</v>
      </c>
      <c r="W44" s="4">
        <v>0</v>
      </c>
      <c r="X44" s="4"/>
      <c r="Y44" s="4" t="e">
        <f>+S44/V44</f>
        <v>#DIV/0!</v>
      </c>
      <c r="Z44" s="4"/>
      <c r="AA44" s="3">
        <v>0</v>
      </c>
      <c r="AB44" s="3">
        <v>0</v>
      </c>
    </row>
    <row r="45" spans="2:28" s="138" customFormat="1" x14ac:dyDescent="0.3">
      <c r="B45" s="55">
        <v>45810</v>
      </c>
      <c r="C45" s="133">
        <v>10</v>
      </c>
      <c r="D45" s="133">
        <f>+D44+C45</f>
        <v>10</v>
      </c>
      <c r="E45" s="133"/>
      <c r="F45" s="135">
        <v>608000</v>
      </c>
      <c r="G45" s="133">
        <f>+G44+F45</f>
        <v>608000</v>
      </c>
      <c r="H45" s="133"/>
      <c r="I45" s="133">
        <v>23</v>
      </c>
      <c r="J45" s="133">
        <f>+J44+I45</f>
        <v>23</v>
      </c>
      <c r="K45" s="133"/>
      <c r="L45" s="133">
        <f t="shared" si="8"/>
        <v>26434.782608695652</v>
      </c>
      <c r="M45" s="133"/>
      <c r="N45" s="133">
        <v>0</v>
      </c>
      <c r="O45" s="133">
        <v>0</v>
      </c>
      <c r="P45" s="141">
        <v>2</v>
      </c>
      <c r="Q45" s="141">
        <f>+Q44+P45</f>
        <v>2</v>
      </c>
      <c r="R45" s="141"/>
      <c r="S45" s="135">
        <v>236714</v>
      </c>
      <c r="T45" s="135">
        <f>+T44+S45</f>
        <v>236714</v>
      </c>
      <c r="U45" s="135"/>
      <c r="V45" s="133">
        <v>2</v>
      </c>
      <c r="W45" s="133">
        <f>+W44+V45</f>
        <v>2</v>
      </c>
      <c r="X45" s="133"/>
      <c r="Y45" s="133">
        <f t="shared" ref="Y45:Y71" si="9">+S45/V45</f>
        <v>118357</v>
      </c>
      <c r="Z45" s="133"/>
      <c r="AA45" s="141">
        <v>0</v>
      </c>
      <c r="AB45" s="141">
        <v>0</v>
      </c>
    </row>
    <row r="46" spans="2:28" x14ac:dyDescent="0.3">
      <c r="B46" s="55">
        <v>45811</v>
      </c>
      <c r="C46" s="4">
        <v>16</v>
      </c>
      <c r="D46" s="4">
        <f t="shared" ref="D46:D71" si="10">+D45+C46</f>
        <v>26</v>
      </c>
      <c r="E46" s="4"/>
      <c r="F46" s="4">
        <v>1006000</v>
      </c>
      <c r="G46" s="4">
        <f t="shared" ref="G46:G71" si="11">+G45+F46</f>
        <v>1614000</v>
      </c>
      <c r="H46" s="4"/>
      <c r="I46" s="4">
        <v>37</v>
      </c>
      <c r="J46" s="4">
        <f t="shared" ref="J46:J71" si="12">+J45+I46</f>
        <v>60</v>
      </c>
      <c r="K46" s="4"/>
      <c r="L46" s="4">
        <f t="shared" si="8"/>
        <v>27189.18918918919</v>
      </c>
      <c r="M46" s="4"/>
      <c r="N46" s="4">
        <v>0</v>
      </c>
      <c r="O46" s="4">
        <v>0</v>
      </c>
      <c r="P46" s="3">
        <v>4</v>
      </c>
      <c r="Q46" s="3">
        <f t="shared" ref="Q46:Q71" si="13">+Q45+P46</f>
        <v>6</v>
      </c>
      <c r="R46" s="3"/>
      <c r="S46" s="60">
        <v>37009</v>
      </c>
      <c r="T46" s="60">
        <f t="shared" ref="T46:T71" si="14">+T45+S46</f>
        <v>273723</v>
      </c>
      <c r="U46" s="60"/>
      <c r="V46" s="4">
        <v>5</v>
      </c>
      <c r="W46" s="4">
        <f t="shared" ref="W46:W71" si="15">+W45+V46</f>
        <v>7</v>
      </c>
      <c r="X46" s="4"/>
      <c r="Y46" s="4">
        <f t="shared" si="9"/>
        <v>7401.8</v>
      </c>
      <c r="Z46" s="4"/>
      <c r="AA46" s="3">
        <v>0</v>
      </c>
      <c r="AB46" s="3">
        <v>0</v>
      </c>
    </row>
    <row r="47" spans="2:28" x14ac:dyDescent="0.3">
      <c r="B47" s="55">
        <v>45812</v>
      </c>
      <c r="C47" s="4">
        <v>7</v>
      </c>
      <c r="D47" s="4">
        <f t="shared" si="10"/>
        <v>33</v>
      </c>
      <c r="E47" s="4"/>
      <c r="F47" s="4">
        <v>793000</v>
      </c>
      <c r="G47" s="4">
        <f t="shared" si="11"/>
        <v>2407000</v>
      </c>
      <c r="H47" s="4"/>
      <c r="I47" s="4">
        <v>16</v>
      </c>
      <c r="J47" s="4">
        <f t="shared" si="12"/>
        <v>76</v>
      </c>
      <c r="K47" s="4"/>
      <c r="L47" s="4">
        <f t="shared" si="8"/>
        <v>49562.5</v>
      </c>
      <c r="M47" s="4"/>
      <c r="N47" s="4">
        <v>1</v>
      </c>
      <c r="O47" s="4">
        <v>32000</v>
      </c>
      <c r="P47" s="3">
        <v>0</v>
      </c>
      <c r="Q47" s="3">
        <f t="shared" si="13"/>
        <v>6</v>
      </c>
      <c r="R47" s="3"/>
      <c r="S47" s="65">
        <v>0</v>
      </c>
      <c r="T47" s="65">
        <f t="shared" si="14"/>
        <v>273723</v>
      </c>
      <c r="U47" s="65"/>
      <c r="V47" s="4">
        <v>0</v>
      </c>
      <c r="W47" s="4">
        <f t="shared" si="15"/>
        <v>7</v>
      </c>
      <c r="X47" s="4"/>
      <c r="Y47" s="4" t="e">
        <f t="shared" si="9"/>
        <v>#DIV/0!</v>
      </c>
      <c r="Z47" s="4"/>
      <c r="AA47" s="3">
        <v>0</v>
      </c>
      <c r="AB47" s="3">
        <v>0</v>
      </c>
    </row>
    <row r="48" spans="2:28" x14ac:dyDescent="0.3">
      <c r="B48" s="55">
        <v>45813</v>
      </c>
      <c r="C48" s="4">
        <v>10</v>
      </c>
      <c r="D48" s="4">
        <f t="shared" si="10"/>
        <v>43</v>
      </c>
      <c r="E48" s="4"/>
      <c r="F48" s="4">
        <v>574500</v>
      </c>
      <c r="G48" s="4">
        <f t="shared" si="11"/>
        <v>2981500</v>
      </c>
      <c r="H48" s="4"/>
      <c r="I48" s="4">
        <v>19</v>
      </c>
      <c r="J48" s="4">
        <f t="shared" si="12"/>
        <v>95</v>
      </c>
      <c r="K48" s="4"/>
      <c r="L48" s="4">
        <f t="shared" si="8"/>
        <v>30236.842105263157</v>
      </c>
      <c r="M48" s="4"/>
      <c r="N48" s="4">
        <v>0</v>
      </c>
      <c r="O48" s="4">
        <v>0</v>
      </c>
      <c r="P48" s="3">
        <v>0</v>
      </c>
      <c r="Q48" s="3">
        <f t="shared" si="13"/>
        <v>6</v>
      </c>
      <c r="R48" s="3"/>
      <c r="S48" s="65">
        <v>0</v>
      </c>
      <c r="T48" s="65">
        <f t="shared" si="14"/>
        <v>273723</v>
      </c>
      <c r="U48" s="65"/>
      <c r="V48" s="4">
        <v>0</v>
      </c>
      <c r="W48" s="4">
        <f t="shared" si="15"/>
        <v>7</v>
      </c>
      <c r="X48" s="4"/>
      <c r="Y48" s="4" t="e">
        <f t="shared" si="9"/>
        <v>#DIV/0!</v>
      </c>
      <c r="Z48" s="4"/>
      <c r="AA48" s="3">
        <v>0</v>
      </c>
      <c r="AB48" s="3">
        <v>0</v>
      </c>
    </row>
    <row r="49" spans="2:28" x14ac:dyDescent="0.3">
      <c r="B49" s="55">
        <v>45814</v>
      </c>
      <c r="C49" s="4">
        <v>11</v>
      </c>
      <c r="D49" s="4">
        <f t="shared" si="10"/>
        <v>54</v>
      </c>
      <c r="E49" s="4"/>
      <c r="F49" s="4">
        <v>617800</v>
      </c>
      <c r="G49" s="4">
        <f t="shared" si="11"/>
        <v>3599300</v>
      </c>
      <c r="H49" s="4"/>
      <c r="I49" s="4">
        <v>19</v>
      </c>
      <c r="J49" s="4">
        <f t="shared" si="12"/>
        <v>114</v>
      </c>
      <c r="K49" s="4"/>
      <c r="L49" s="4">
        <f t="shared" si="8"/>
        <v>32515.78947368421</v>
      </c>
      <c r="M49" s="4"/>
      <c r="N49" s="4">
        <v>0</v>
      </c>
      <c r="O49" s="4">
        <v>0</v>
      </c>
      <c r="P49" s="3">
        <v>1</v>
      </c>
      <c r="Q49" s="3">
        <f t="shared" si="13"/>
        <v>7</v>
      </c>
      <c r="R49" s="3"/>
      <c r="S49" s="65">
        <v>35070</v>
      </c>
      <c r="T49" s="65">
        <f t="shared" si="14"/>
        <v>308793</v>
      </c>
      <c r="U49" s="65"/>
      <c r="V49" s="4">
        <v>3</v>
      </c>
      <c r="W49" s="4">
        <f t="shared" si="15"/>
        <v>10</v>
      </c>
      <c r="X49" s="4"/>
      <c r="Y49" s="4">
        <f t="shared" si="9"/>
        <v>11690</v>
      </c>
      <c r="Z49" s="4"/>
      <c r="AA49" s="3">
        <v>0</v>
      </c>
      <c r="AB49" s="3">
        <v>0</v>
      </c>
    </row>
    <row r="50" spans="2:28" x14ac:dyDescent="0.3">
      <c r="B50" s="55">
        <v>45815</v>
      </c>
      <c r="C50" s="4">
        <v>0</v>
      </c>
      <c r="D50" s="4">
        <f t="shared" si="10"/>
        <v>54</v>
      </c>
      <c r="E50" s="4"/>
      <c r="F50" s="4">
        <v>0</v>
      </c>
      <c r="G50" s="4">
        <f t="shared" si="11"/>
        <v>3599300</v>
      </c>
      <c r="H50" s="4"/>
      <c r="I50" s="4">
        <v>0</v>
      </c>
      <c r="J50" s="4">
        <f t="shared" si="12"/>
        <v>114</v>
      </c>
      <c r="K50" s="4"/>
      <c r="L50" s="4" t="e">
        <f t="shared" si="8"/>
        <v>#DIV/0!</v>
      </c>
      <c r="M50" s="4"/>
      <c r="N50" s="4">
        <v>0</v>
      </c>
      <c r="O50" s="4">
        <v>0</v>
      </c>
      <c r="P50" s="3">
        <v>0</v>
      </c>
      <c r="Q50" s="3">
        <f t="shared" si="13"/>
        <v>7</v>
      </c>
      <c r="R50" s="3"/>
      <c r="S50" s="60">
        <v>0</v>
      </c>
      <c r="T50" s="60">
        <f t="shared" si="14"/>
        <v>308793</v>
      </c>
      <c r="U50" s="60"/>
      <c r="V50" s="4">
        <v>0</v>
      </c>
      <c r="W50" s="4">
        <f t="shared" si="15"/>
        <v>10</v>
      </c>
      <c r="X50" s="4"/>
      <c r="Y50" s="4" t="e">
        <f t="shared" si="9"/>
        <v>#DIV/0!</v>
      </c>
      <c r="Z50" s="4"/>
      <c r="AA50" s="3">
        <v>0</v>
      </c>
      <c r="AB50" s="3">
        <v>0</v>
      </c>
    </row>
    <row r="51" spans="2:28" x14ac:dyDescent="0.3">
      <c r="B51" s="55">
        <v>45816</v>
      </c>
      <c r="C51" s="4">
        <v>0</v>
      </c>
      <c r="D51" s="4">
        <f t="shared" si="10"/>
        <v>54</v>
      </c>
      <c r="E51" s="4"/>
      <c r="F51" s="4">
        <v>0</v>
      </c>
      <c r="G51" s="4">
        <f t="shared" si="11"/>
        <v>3599300</v>
      </c>
      <c r="H51" s="4"/>
      <c r="I51" s="4">
        <v>0</v>
      </c>
      <c r="J51" s="4">
        <f t="shared" si="12"/>
        <v>114</v>
      </c>
      <c r="K51" s="4"/>
      <c r="L51" s="4" t="e">
        <f t="shared" si="8"/>
        <v>#DIV/0!</v>
      </c>
      <c r="M51" s="4"/>
      <c r="N51" s="4">
        <v>0</v>
      </c>
      <c r="O51" s="4">
        <v>0</v>
      </c>
      <c r="P51" s="3">
        <v>0</v>
      </c>
      <c r="Q51" s="3">
        <f t="shared" si="13"/>
        <v>7</v>
      </c>
      <c r="R51" s="3"/>
      <c r="S51" s="60">
        <v>0</v>
      </c>
      <c r="T51" s="60">
        <f t="shared" si="14"/>
        <v>308793</v>
      </c>
      <c r="U51" s="60"/>
      <c r="V51" s="4">
        <v>0</v>
      </c>
      <c r="W51" s="4">
        <f t="shared" si="15"/>
        <v>10</v>
      </c>
      <c r="X51" s="4"/>
      <c r="Y51" s="4" t="e">
        <f t="shared" si="9"/>
        <v>#DIV/0!</v>
      </c>
      <c r="Z51" s="4"/>
      <c r="AA51" s="3">
        <v>0</v>
      </c>
      <c r="AB51" s="3">
        <v>0</v>
      </c>
    </row>
    <row r="52" spans="2:28" x14ac:dyDescent="0.3">
      <c r="B52" s="55">
        <v>45817</v>
      </c>
      <c r="C52" s="4">
        <v>10</v>
      </c>
      <c r="D52" s="4">
        <f t="shared" si="10"/>
        <v>64</v>
      </c>
      <c r="E52" s="4"/>
      <c r="F52" s="4">
        <v>421000</v>
      </c>
      <c r="G52" s="4">
        <f t="shared" si="11"/>
        <v>4020300</v>
      </c>
      <c r="H52" s="4"/>
      <c r="I52" s="4">
        <v>28</v>
      </c>
      <c r="J52" s="4">
        <f t="shared" si="12"/>
        <v>142</v>
      </c>
      <c r="K52" s="4"/>
      <c r="L52" s="4">
        <f t="shared" si="8"/>
        <v>15035.714285714286</v>
      </c>
      <c r="M52" s="4"/>
      <c r="N52" s="4">
        <v>1</v>
      </c>
      <c r="O52" s="4">
        <v>10000</v>
      </c>
      <c r="P52" s="3">
        <v>2</v>
      </c>
      <c r="Q52" s="3">
        <f t="shared" si="13"/>
        <v>9</v>
      </c>
      <c r="R52" s="3"/>
      <c r="S52" s="11">
        <v>76301</v>
      </c>
      <c r="T52" s="65">
        <f t="shared" si="14"/>
        <v>385094</v>
      </c>
      <c r="U52" s="65"/>
      <c r="V52" s="4">
        <v>2</v>
      </c>
      <c r="W52" s="4">
        <f t="shared" si="15"/>
        <v>12</v>
      </c>
      <c r="X52" s="4"/>
      <c r="Y52" s="4">
        <f t="shared" si="9"/>
        <v>38150.5</v>
      </c>
      <c r="Z52" s="4"/>
      <c r="AA52" s="3">
        <v>0</v>
      </c>
      <c r="AB52" s="3">
        <v>0</v>
      </c>
    </row>
    <row r="53" spans="2:28" x14ac:dyDescent="0.3">
      <c r="B53" s="55">
        <v>45818</v>
      </c>
      <c r="C53" s="4">
        <v>12</v>
      </c>
      <c r="D53" s="4">
        <f t="shared" si="10"/>
        <v>76</v>
      </c>
      <c r="E53" s="4"/>
      <c r="F53" s="4">
        <v>1318708</v>
      </c>
      <c r="G53" s="4">
        <f t="shared" si="11"/>
        <v>5339008</v>
      </c>
      <c r="H53" s="4"/>
      <c r="I53" s="4">
        <v>38</v>
      </c>
      <c r="J53" s="4">
        <f t="shared" si="12"/>
        <v>180</v>
      </c>
      <c r="K53" s="4"/>
      <c r="L53" s="4">
        <f t="shared" si="8"/>
        <v>34702.84210526316</v>
      </c>
      <c r="M53" s="4"/>
      <c r="N53" s="4">
        <v>1</v>
      </c>
      <c r="O53" s="4">
        <v>45000</v>
      </c>
      <c r="P53" s="3">
        <v>1</v>
      </c>
      <c r="Q53" s="3">
        <f t="shared" si="13"/>
        <v>10</v>
      </c>
      <c r="R53" s="3"/>
      <c r="S53" s="65">
        <v>26760</v>
      </c>
      <c r="T53" s="65">
        <f t="shared" si="14"/>
        <v>411854</v>
      </c>
      <c r="U53" s="65"/>
      <c r="V53" s="4">
        <v>60</v>
      </c>
      <c r="W53" s="4">
        <f t="shared" si="15"/>
        <v>72</v>
      </c>
      <c r="X53" s="4"/>
      <c r="Y53" s="4">
        <f t="shared" si="9"/>
        <v>446</v>
      </c>
      <c r="Z53" s="4"/>
      <c r="AA53" s="3">
        <v>0</v>
      </c>
      <c r="AB53" s="3">
        <v>0</v>
      </c>
    </row>
    <row r="54" spans="2:28" x14ac:dyDescent="0.3">
      <c r="B54" s="55">
        <v>45819</v>
      </c>
      <c r="C54" s="4">
        <v>10</v>
      </c>
      <c r="D54" s="4">
        <f t="shared" si="10"/>
        <v>86</v>
      </c>
      <c r="E54" s="4"/>
      <c r="F54" s="4">
        <v>505000</v>
      </c>
      <c r="G54" s="4">
        <f t="shared" si="11"/>
        <v>5844008</v>
      </c>
      <c r="H54" s="4"/>
      <c r="I54" s="4">
        <v>17</v>
      </c>
      <c r="J54" s="4">
        <f t="shared" si="12"/>
        <v>197</v>
      </c>
      <c r="K54" s="4"/>
      <c r="L54" s="4">
        <f t="shared" si="8"/>
        <v>29705.882352941175</v>
      </c>
      <c r="M54" s="4"/>
      <c r="N54" s="4">
        <v>0</v>
      </c>
      <c r="O54" s="4">
        <v>0</v>
      </c>
      <c r="P54" s="3">
        <v>1</v>
      </c>
      <c r="Q54" s="3">
        <f t="shared" si="13"/>
        <v>11</v>
      </c>
      <c r="R54" s="3"/>
      <c r="S54" s="65">
        <v>5000</v>
      </c>
      <c r="T54" s="65">
        <f t="shared" si="14"/>
        <v>416854</v>
      </c>
      <c r="U54" s="65"/>
      <c r="V54" s="4">
        <v>1</v>
      </c>
      <c r="W54" s="4">
        <f t="shared" si="15"/>
        <v>73</v>
      </c>
      <c r="X54" s="4"/>
      <c r="Y54" s="4">
        <f t="shared" si="9"/>
        <v>5000</v>
      </c>
      <c r="Z54" s="4"/>
      <c r="AA54" s="3">
        <v>0</v>
      </c>
      <c r="AB54" s="3">
        <v>0</v>
      </c>
    </row>
    <row r="55" spans="2:28" x14ac:dyDescent="0.3">
      <c r="B55" s="55">
        <v>45820</v>
      </c>
      <c r="C55" s="4">
        <v>8</v>
      </c>
      <c r="D55" s="4">
        <f t="shared" si="10"/>
        <v>94</v>
      </c>
      <c r="E55" s="4"/>
      <c r="F55" s="4">
        <v>863000</v>
      </c>
      <c r="G55" s="4">
        <f t="shared" si="11"/>
        <v>6707008</v>
      </c>
      <c r="H55" s="4"/>
      <c r="I55" s="4">
        <v>19</v>
      </c>
      <c r="J55" s="4">
        <f t="shared" si="12"/>
        <v>216</v>
      </c>
      <c r="K55" s="4"/>
      <c r="L55" s="4">
        <f t="shared" si="8"/>
        <v>45421.052631578947</v>
      </c>
      <c r="M55" s="4"/>
      <c r="N55" s="4">
        <v>1</v>
      </c>
      <c r="O55" s="4">
        <v>54000</v>
      </c>
      <c r="P55" s="3">
        <v>0</v>
      </c>
      <c r="Q55" s="3">
        <f t="shared" si="13"/>
        <v>11</v>
      </c>
      <c r="R55" s="3"/>
      <c r="S55" s="65">
        <v>0</v>
      </c>
      <c r="T55" s="65">
        <f t="shared" si="14"/>
        <v>416854</v>
      </c>
      <c r="U55" s="65"/>
      <c r="V55" s="4">
        <v>0</v>
      </c>
      <c r="W55" s="4">
        <f t="shared" si="15"/>
        <v>73</v>
      </c>
      <c r="X55" s="4"/>
      <c r="Y55" s="4" t="e">
        <f t="shared" si="9"/>
        <v>#DIV/0!</v>
      </c>
      <c r="Z55" s="4"/>
      <c r="AA55" s="3">
        <v>0</v>
      </c>
      <c r="AB55" s="3">
        <v>0</v>
      </c>
    </row>
    <row r="56" spans="2:28" x14ac:dyDescent="0.3">
      <c r="B56" s="55">
        <v>45821</v>
      </c>
      <c r="C56" s="4">
        <v>8</v>
      </c>
      <c r="D56" s="4">
        <f t="shared" si="10"/>
        <v>102</v>
      </c>
      <c r="E56" s="4"/>
      <c r="F56" s="4">
        <v>404000</v>
      </c>
      <c r="G56" s="4">
        <f t="shared" si="11"/>
        <v>7111008</v>
      </c>
      <c r="H56" s="4"/>
      <c r="I56" s="4">
        <v>26</v>
      </c>
      <c r="J56" s="4">
        <f t="shared" si="12"/>
        <v>242</v>
      </c>
      <c r="K56" s="4"/>
      <c r="L56" s="4">
        <f t="shared" si="8"/>
        <v>15538.461538461539</v>
      </c>
      <c r="M56" s="4"/>
      <c r="N56" s="4">
        <v>1</v>
      </c>
      <c r="O56" s="4">
        <v>310000</v>
      </c>
      <c r="P56" s="3">
        <v>2</v>
      </c>
      <c r="Q56" s="3">
        <f t="shared" si="13"/>
        <v>13</v>
      </c>
      <c r="R56" s="3"/>
      <c r="S56" s="65">
        <v>55572</v>
      </c>
      <c r="T56" s="65">
        <f t="shared" si="14"/>
        <v>472426</v>
      </c>
      <c r="U56" s="65"/>
      <c r="V56" s="4">
        <v>3</v>
      </c>
      <c r="W56" s="4">
        <f t="shared" si="15"/>
        <v>76</v>
      </c>
      <c r="X56" s="4"/>
      <c r="Y56" s="4">
        <f t="shared" si="9"/>
        <v>18524</v>
      </c>
      <c r="Z56" s="4"/>
      <c r="AA56" s="3">
        <v>0</v>
      </c>
      <c r="AB56" s="3">
        <v>0</v>
      </c>
    </row>
    <row r="57" spans="2:28" x14ac:dyDescent="0.3">
      <c r="B57" s="55">
        <v>45822</v>
      </c>
      <c r="C57" s="4">
        <v>0</v>
      </c>
      <c r="D57" s="4">
        <f t="shared" si="10"/>
        <v>102</v>
      </c>
      <c r="E57" s="4"/>
      <c r="F57" s="4">
        <v>0</v>
      </c>
      <c r="G57" s="4">
        <f t="shared" si="11"/>
        <v>7111008</v>
      </c>
      <c r="H57" s="4"/>
      <c r="I57" s="4">
        <v>0</v>
      </c>
      <c r="J57" s="4">
        <f t="shared" si="12"/>
        <v>242</v>
      </c>
      <c r="K57" s="4"/>
      <c r="L57" s="4" t="e">
        <f t="shared" si="8"/>
        <v>#DIV/0!</v>
      </c>
      <c r="M57" s="4"/>
      <c r="N57" s="4">
        <v>0</v>
      </c>
      <c r="O57" s="4">
        <v>0</v>
      </c>
      <c r="P57" s="3">
        <v>0</v>
      </c>
      <c r="Q57" s="3">
        <f t="shared" si="13"/>
        <v>13</v>
      </c>
      <c r="R57" s="3"/>
      <c r="S57" s="60">
        <v>0</v>
      </c>
      <c r="T57" s="60">
        <f t="shared" si="14"/>
        <v>472426</v>
      </c>
      <c r="U57" s="60"/>
      <c r="V57" s="4">
        <v>0</v>
      </c>
      <c r="W57" s="4">
        <f t="shared" si="15"/>
        <v>76</v>
      </c>
      <c r="X57" s="4"/>
      <c r="Y57" s="4" t="e">
        <f t="shared" si="9"/>
        <v>#DIV/0!</v>
      </c>
      <c r="Z57" s="4"/>
      <c r="AA57" s="3">
        <v>0</v>
      </c>
      <c r="AB57" s="3">
        <v>0</v>
      </c>
    </row>
    <row r="58" spans="2:28" x14ac:dyDescent="0.3">
      <c r="B58" s="55">
        <v>45823</v>
      </c>
      <c r="C58" s="4">
        <v>0</v>
      </c>
      <c r="D58" s="4">
        <f t="shared" si="10"/>
        <v>102</v>
      </c>
      <c r="E58" s="4"/>
      <c r="F58" s="4">
        <v>0</v>
      </c>
      <c r="G58" s="4">
        <f t="shared" si="11"/>
        <v>7111008</v>
      </c>
      <c r="H58" s="4"/>
      <c r="I58" s="4">
        <v>0</v>
      </c>
      <c r="J58" s="4">
        <f t="shared" si="12"/>
        <v>242</v>
      </c>
      <c r="K58" s="4"/>
      <c r="L58" s="4" t="e">
        <f t="shared" si="8"/>
        <v>#DIV/0!</v>
      </c>
      <c r="M58" s="4"/>
      <c r="N58" s="4">
        <v>0</v>
      </c>
      <c r="O58" s="4">
        <v>0</v>
      </c>
      <c r="P58" s="3">
        <v>0</v>
      </c>
      <c r="Q58" s="3">
        <f t="shared" si="13"/>
        <v>13</v>
      </c>
      <c r="R58" s="3"/>
      <c r="S58" s="60">
        <v>0</v>
      </c>
      <c r="T58" s="60">
        <f t="shared" si="14"/>
        <v>472426</v>
      </c>
      <c r="U58" s="60"/>
      <c r="V58" s="4">
        <v>0</v>
      </c>
      <c r="W58" s="4">
        <f t="shared" si="15"/>
        <v>76</v>
      </c>
      <c r="X58" s="4"/>
      <c r="Y58" s="4" t="e">
        <f t="shared" si="9"/>
        <v>#DIV/0!</v>
      </c>
      <c r="Z58" s="4"/>
      <c r="AA58" s="3">
        <v>0</v>
      </c>
      <c r="AB58" s="3">
        <v>0</v>
      </c>
    </row>
    <row r="59" spans="2:28" x14ac:dyDescent="0.3">
      <c r="B59" s="55">
        <v>45824</v>
      </c>
      <c r="C59" s="4">
        <v>15</v>
      </c>
      <c r="D59" s="4">
        <f t="shared" si="10"/>
        <v>117</v>
      </c>
      <c r="E59" s="4"/>
      <c r="F59" s="4">
        <v>1166000</v>
      </c>
      <c r="G59" s="4">
        <f t="shared" si="11"/>
        <v>8277008</v>
      </c>
      <c r="H59" s="4"/>
      <c r="I59" s="4">
        <v>23</v>
      </c>
      <c r="J59" s="4">
        <f t="shared" si="12"/>
        <v>265</v>
      </c>
      <c r="K59" s="4"/>
      <c r="L59" s="4">
        <f t="shared" si="8"/>
        <v>50695.65217391304</v>
      </c>
      <c r="M59" s="4"/>
      <c r="N59" s="4">
        <v>0</v>
      </c>
      <c r="O59" s="4">
        <v>0</v>
      </c>
      <c r="P59" s="3">
        <v>1</v>
      </c>
      <c r="Q59" s="3">
        <f t="shared" si="13"/>
        <v>14</v>
      </c>
      <c r="R59" s="3"/>
      <c r="S59" s="65">
        <v>23000</v>
      </c>
      <c r="T59" s="65">
        <f t="shared" si="14"/>
        <v>495426</v>
      </c>
      <c r="U59" s="65"/>
      <c r="V59" s="4">
        <v>1</v>
      </c>
      <c r="W59" s="4">
        <f t="shared" si="15"/>
        <v>77</v>
      </c>
      <c r="X59" s="4"/>
      <c r="Y59" s="4">
        <f t="shared" si="9"/>
        <v>23000</v>
      </c>
      <c r="Z59" s="4"/>
      <c r="AA59" s="3">
        <v>0</v>
      </c>
      <c r="AB59" s="3">
        <v>0</v>
      </c>
    </row>
    <row r="60" spans="2:28" x14ac:dyDescent="0.3">
      <c r="B60" s="55">
        <v>45825</v>
      </c>
      <c r="C60" s="4">
        <v>12</v>
      </c>
      <c r="D60" s="4">
        <f t="shared" si="10"/>
        <v>129</v>
      </c>
      <c r="E60" s="4"/>
      <c r="F60" s="4">
        <v>1310000</v>
      </c>
      <c r="G60" s="4">
        <f t="shared" si="11"/>
        <v>9587008</v>
      </c>
      <c r="H60" s="4"/>
      <c r="I60" s="4">
        <v>22</v>
      </c>
      <c r="J60" s="4">
        <f t="shared" si="12"/>
        <v>287</v>
      </c>
      <c r="K60" s="4"/>
      <c r="L60" s="4">
        <f t="shared" si="8"/>
        <v>59545.454545454544</v>
      </c>
      <c r="M60" s="4"/>
      <c r="N60" s="4">
        <v>0</v>
      </c>
      <c r="O60" s="4">
        <v>0</v>
      </c>
      <c r="P60" s="3">
        <v>1</v>
      </c>
      <c r="Q60" s="3">
        <f t="shared" si="13"/>
        <v>15</v>
      </c>
      <c r="R60" s="3"/>
      <c r="S60" s="11">
        <v>5461</v>
      </c>
      <c r="T60" s="65">
        <f t="shared" si="14"/>
        <v>500887</v>
      </c>
      <c r="U60" s="65"/>
      <c r="V60" s="4">
        <v>1</v>
      </c>
      <c r="W60" s="4">
        <f t="shared" si="15"/>
        <v>78</v>
      </c>
      <c r="X60" s="4"/>
      <c r="Y60" s="4">
        <f t="shared" si="9"/>
        <v>5461</v>
      </c>
      <c r="Z60" s="4"/>
      <c r="AA60" s="3">
        <v>0</v>
      </c>
      <c r="AB60" s="3">
        <v>0</v>
      </c>
    </row>
    <row r="61" spans="2:28" x14ac:dyDescent="0.3">
      <c r="B61" s="55">
        <v>45826</v>
      </c>
      <c r="C61" s="4">
        <v>10</v>
      </c>
      <c r="D61" s="4">
        <f t="shared" si="10"/>
        <v>139</v>
      </c>
      <c r="E61" s="4"/>
      <c r="F61" s="4">
        <v>1018000</v>
      </c>
      <c r="G61" s="4">
        <f t="shared" si="11"/>
        <v>10605008</v>
      </c>
      <c r="H61" s="4"/>
      <c r="I61" s="4">
        <v>19</v>
      </c>
      <c r="J61" s="4">
        <f t="shared" si="12"/>
        <v>306</v>
      </c>
      <c r="K61" s="4"/>
      <c r="L61" s="4">
        <f t="shared" si="8"/>
        <v>53578.947368421053</v>
      </c>
      <c r="M61" s="4"/>
      <c r="N61" s="4">
        <v>0</v>
      </c>
      <c r="O61" s="4">
        <v>0</v>
      </c>
      <c r="P61" s="3">
        <v>1</v>
      </c>
      <c r="Q61" s="3">
        <f t="shared" si="13"/>
        <v>16</v>
      </c>
      <c r="R61" s="3"/>
      <c r="S61" s="65">
        <v>34293</v>
      </c>
      <c r="T61" s="65">
        <f t="shared" si="14"/>
        <v>535180</v>
      </c>
      <c r="U61" s="65"/>
      <c r="V61" s="4">
        <v>4</v>
      </c>
      <c r="W61" s="4">
        <f t="shared" si="15"/>
        <v>82</v>
      </c>
      <c r="X61" s="4"/>
      <c r="Y61" s="4">
        <f t="shared" si="9"/>
        <v>8573.25</v>
      </c>
      <c r="Z61" s="4"/>
      <c r="AA61" s="3">
        <v>0</v>
      </c>
      <c r="AB61" s="3">
        <v>0</v>
      </c>
    </row>
    <row r="62" spans="2:28" x14ac:dyDescent="0.3">
      <c r="B62" s="55">
        <v>45827</v>
      </c>
      <c r="C62" s="4">
        <v>7</v>
      </c>
      <c r="D62" s="4">
        <f t="shared" si="10"/>
        <v>146</v>
      </c>
      <c r="E62" s="4"/>
      <c r="F62" s="4">
        <v>354000</v>
      </c>
      <c r="G62" s="4">
        <f t="shared" si="11"/>
        <v>10959008</v>
      </c>
      <c r="H62" s="4"/>
      <c r="I62" s="4">
        <v>13</v>
      </c>
      <c r="J62" s="4">
        <f t="shared" si="12"/>
        <v>319</v>
      </c>
      <c r="K62" s="4"/>
      <c r="L62" s="4">
        <f t="shared" si="8"/>
        <v>27230.76923076923</v>
      </c>
      <c r="M62" s="4"/>
      <c r="N62" s="4">
        <v>1</v>
      </c>
      <c r="O62" s="4">
        <v>50000</v>
      </c>
      <c r="P62" s="3">
        <v>2</v>
      </c>
      <c r="Q62" s="3">
        <f t="shared" si="13"/>
        <v>18</v>
      </c>
      <c r="R62" s="3"/>
      <c r="S62" s="65">
        <v>21313</v>
      </c>
      <c r="T62" s="65">
        <f t="shared" si="14"/>
        <v>556493</v>
      </c>
      <c r="U62" s="65"/>
      <c r="V62" s="4">
        <v>3</v>
      </c>
      <c r="W62" s="4">
        <f t="shared" si="15"/>
        <v>85</v>
      </c>
      <c r="X62" s="4"/>
      <c r="Y62" s="4">
        <f t="shared" si="9"/>
        <v>7104.333333333333</v>
      </c>
      <c r="Z62" s="4"/>
      <c r="AA62" s="3">
        <v>0</v>
      </c>
      <c r="AB62" s="3">
        <v>0</v>
      </c>
    </row>
    <row r="63" spans="2:28" x14ac:dyDescent="0.3">
      <c r="B63" s="55">
        <v>45828</v>
      </c>
      <c r="C63" s="4">
        <v>0</v>
      </c>
      <c r="D63" s="4">
        <f t="shared" si="10"/>
        <v>146</v>
      </c>
      <c r="E63" s="4"/>
      <c r="F63" s="4">
        <v>0</v>
      </c>
      <c r="G63" s="4">
        <f t="shared" si="11"/>
        <v>10959008</v>
      </c>
      <c r="H63" s="4"/>
      <c r="I63" s="4">
        <v>0</v>
      </c>
      <c r="J63" s="4">
        <f t="shared" si="12"/>
        <v>319</v>
      </c>
      <c r="K63" s="4"/>
      <c r="L63" s="4" t="e">
        <f t="shared" si="8"/>
        <v>#DIV/0!</v>
      </c>
      <c r="M63" s="4"/>
      <c r="N63" s="4">
        <v>0</v>
      </c>
      <c r="O63" s="4">
        <v>0</v>
      </c>
      <c r="P63" s="3">
        <v>0</v>
      </c>
      <c r="Q63" s="3">
        <f t="shared" si="13"/>
        <v>18</v>
      </c>
      <c r="R63" s="3"/>
      <c r="S63" s="65">
        <v>0</v>
      </c>
      <c r="T63" s="65">
        <f t="shared" si="14"/>
        <v>556493</v>
      </c>
      <c r="U63" s="65"/>
      <c r="V63" s="4">
        <v>0</v>
      </c>
      <c r="W63" s="4">
        <f t="shared" si="15"/>
        <v>85</v>
      </c>
      <c r="X63" s="4"/>
      <c r="Y63" s="4" t="e">
        <f t="shared" si="9"/>
        <v>#DIV/0!</v>
      </c>
      <c r="Z63" s="4"/>
      <c r="AA63" s="4">
        <v>0</v>
      </c>
      <c r="AB63" s="4">
        <v>0</v>
      </c>
    </row>
    <row r="64" spans="2:28" x14ac:dyDescent="0.3">
      <c r="B64" s="55">
        <v>45829</v>
      </c>
      <c r="C64" s="4">
        <v>0</v>
      </c>
      <c r="D64" s="4">
        <f t="shared" si="10"/>
        <v>146</v>
      </c>
      <c r="E64" s="4"/>
      <c r="F64" s="4">
        <v>0</v>
      </c>
      <c r="G64" s="4">
        <f t="shared" si="11"/>
        <v>10959008</v>
      </c>
      <c r="H64" s="4"/>
      <c r="I64" s="4">
        <v>0</v>
      </c>
      <c r="J64" s="4">
        <f t="shared" si="12"/>
        <v>319</v>
      </c>
      <c r="K64" s="4"/>
      <c r="L64" s="4" t="e">
        <f t="shared" si="8"/>
        <v>#DIV/0!</v>
      </c>
      <c r="M64" s="4"/>
      <c r="N64" s="4">
        <v>0</v>
      </c>
      <c r="O64" s="4">
        <v>0</v>
      </c>
      <c r="P64" s="3">
        <v>0</v>
      </c>
      <c r="Q64" s="3">
        <f t="shared" si="13"/>
        <v>18</v>
      </c>
      <c r="R64" s="3"/>
      <c r="S64" s="60">
        <v>0</v>
      </c>
      <c r="T64" s="60">
        <f t="shared" si="14"/>
        <v>556493</v>
      </c>
      <c r="U64" s="60"/>
      <c r="V64" s="4">
        <v>0</v>
      </c>
      <c r="W64" s="4">
        <f t="shared" si="15"/>
        <v>85</v>
      </c>
      <c r="X64" s="4"/>
      <c r="Y64" s="4" t="e">
        <f t="shared" si="9"/>
        <v>#DIV/0!</v>
      </c>
      <c r="Z64" s="4"/>
      <c r="AA64" s="4">
        <v>0</v>
      </c>
      <c r="AB64" s="4">
        <v>0</v>
      </c>
    </row>
    <row r="65" spans="2:28" x14ac:dyDescent="0.3">
      <c r="B65" s="55">
        <v>45830</v>
      </c>
      <c r="C65" s="4">
        <v>0</v>
      </c>
      <c r="D65" s="4">
        <f t="shared" si="10"/>
        <v>146</v>
      </c>
      <c r="E65" s="4"/>
      <c r="F65" s="4">
        <v>0</v>
      </c>
      <c r="G65" s="4">
        <f t="shared" si="11"/>
        <v>10959008</v>
      </c>
      <c r="H65" s="4"/>
      <c r="I65" s="4">
        <v>0</v>
      </c>
      <c r="J65" s="4">
        <f t="shared" si="12"/>
        <v>319</v>
      </c>
      <c r="K65" s="4"/>
      <c r="L65" s="4" t="e">
        <f t="shared" si="8"/>
        <v>#DIV/0!</v>
      </c>
      <c r="M65" s="4"/>
      <c r="N65" s="4">
        <v>0</v>
      </c>
      <c r="O65" s="4">
        <v>0</v>
      </c>
      <c r="P65" s="3">
        <v>0</v>
      </c>
      <c r="Q65" s="3">
        <f t="shared" si="13"/>
        <v>18</v>
      </c>
      <c r="R65" s="3"/>
      <c r="S65" s="60">
        <v>0</v>
      </c>
      <c r="T65" s="60">
        <f t="shared" si="14"/>
        <v>556493</v>
      </c>
      <c r="U65" s="60"/>
      <c r="V65" s="4">
        <v>0</v>
      </c>
      <c r="W65" s="4">
        <f t="shared" si="15"/>
        <v>85</v>
      </c>
      <c r="X65" s="4"/>
      <c r="Y65" s="4" t="e">
        <f t="shared" si="9"/>
        <v>#DIV/0!</v>
      </c>
      <c r="Z65" s="4"/>
      <c r="AA65" s="4">
        <v>0</v>
      </c>
      <c r="AB65" s="4">
        <v>0</v>
      </c>
    </row>
    <row r="66" spans="2:28" x14ac:dyDescent="0.3">
      <c r="B66" s="55">
        <v>45831</v>
      </c>
      <c r="C66" s="4">
        <v>8</v>
      </c>
      <c r="D66" s="4">
        <f t="shared" si="10"/>
        <v>154</v>
      </c>
      <c r="E66" s="4"/>
      <c r="F66" s="4">
        <v>447899</v>
      </c>
      <c r="G66" s="4">
        <f t="shared" si="11"/>
        <v>11406907</v>
      </c>
      <c r="H66" s="4"/>
      <c r="I66" s="4">
        <v>14</v>
      </c>
      <c r="J66" s="4">
        <f t="shared" si="12"/>
        <v>333</v>
      </c>
      <c r="K66" s="4"/>
      <c r="L66" s="4">
        <f t="shared" si="8"/>
        <v>31992.785714285714</v>
      </c>
      <c r="M66" s="4"/>
      <c r="N66" s="4">
        <v>0</v>
      </c>
      <c r="O66" s="4">
        <v>0</v>
      </c>
      <c r="P66" s="3">
        <v>0</v>
      </c>
      <c r="Q66" s="3">
        <f t="shared" si="13"/>
        <v>18</v>
      </c>
      <c r="R66" s="3"/>
      <c r="S66" s="60">
        <v>0</v>
      </c>
      <c r="T66" s="60">
        <f t="shared" si="14"/>
        <v>556493</v>
      </c>
      <c r="U66" s="60"/>
      <c r="V66" s="4">
        <v>0</v>
      </c>
      <c r="W66" s="4">
        <f t="shared" si="15"/>
        <v>85</v>
      </c>
      <c r="X66" s="4"/>
      <c r="Y66" s="4" t="e">
        <f t="shared" si="9"/>
        <v>#DIV/0!</v>
      </c>
      <c r="Z66" s="4"/>
      <c r="AA66" s="3">
        <v>0</v>
      </c>
      <c r="AB66" s="3">
        <v>0</v>
      </c>
    </row>
    <row r="67" spans="2:28" x14ac:dyDescent="0.3">
      <c r="B67" s="55">
        <v>45832</v>
      </c>
      <c r="C67" s="4">
        <v>11</v>
      </c>
      <c r="D67" s="4">
        <f t="shared" si="10"/>
        <v>165</v>
      </c>
      <c r="E67" s="4"/>
      <c r="F67" s="4">
        <v>750000</v>
      </c>
      <c r="G67" s="4">
        <f t="shared" si="11"/>
        <v>12156907</v>
      </c>
      <c r="H67" s="4"/>
      <c r="I67" s="4">
        <v>17</v>
      </c>
      <c r="J67" s="4">
        <f t="shared" si="12"/>
        <v>350</v>
      </c>
      <c r="K67" s="4"/>
      <c r="L67" s="4">
        <f t="shared" si="8"/>
        <v>44117.647058823532</v>
      </c>
      <c r="M67" s="4"/>
      <c r="N67" s="4">
        <v>0</v>
      </c>
      <c r="O67" s="4">
        <v>0</v>
      </c>
      <c r="P67" s="3">
        <v>0</v>
      </c>
      <c r="Q67" s="3">
        <f t="shared" si="13"/>
        <v>18</v>
      </c>
      <c r="R67" s="3"/>
      <c r="S67" s="60">
        <v>0</v>
      </c>
      <c r="T67" s="60">
        <f t="shared" si="14"/>
        <v>556493</v>
      </c>
      <c r="U67" s="60"/>
      <c r="V67" s="4">
        <v>0</v>
      </c>
      <c r="W67" s="4">
        <f t="shared" si="15"/>
        <v>85</v>
      </c>
      <c r="X67" s="4"/>
      <c r="Y67" s="4" t="e">
        <f t="shared" si="9"/>
        <v>#DIV/0!</v>
      </c>
      <c r="Z67" s="4"/>
      <c r="AA67" s="3">
        <v>0</v>
      </c>
      <c r="AB67" s="3">
        <v>0</v>
      </c>
    </row>
    <row r="68" spans="2:28" x14ac:dyDescent="0.3">
      <c r="B68" s="55">
        <v>45833</v>
      </c>
      <c r="C68" s="4">
        <v>14</v>
      </c>
      <c r="D68" s="4">
        <f t="shared" si="10"/>
        <v>179</v>
      </c>
      <c r="E68" s="4"/>
      <c r="F68" s="4">
        <v>1066000</v>
      </c>
      <c r="G68" s="4">
        <f t="shared" si="11"/>
        <v>13222907</v>
      </c>
      <c r="H68" s="4"/>
      <c r="I68" s="4">
        <v>28</v>
      </c>
      <c r="J68" s="4">
        <f t="shared" si="12"/>
        <v>378</v>
      </c>
      <c r="K68" s="4"/>
      <c r="L68" s="4">
        <f t="shared" si="8"/>
        <v>38071.428571428572</v>
      </c>
      <c r="M68" s="4"/>
      <c r="N68" s="4">
        <v>1</v>
      </c>
      <c r="O68" s="4">
        <v>96000</v>
      </c>
      <c r="P68" s="3">
        <v>2</v>
      </c>
      <c r="Q68" s="3">
        <f t="shared" si="13"/>
        <v>20</v>
      </c>
      <c r="R68" s="3"/>
      <c r="S68" s="60">
        <v>5631</v>
      </c>
      <c r="T68" s="60">
        <f t="shared" si="14"/>
        <v>562124</v>
      </c>
      <c r="U68" s="60"/>
      <c r="V68" s="4">
        <v>2</v>
      </c>
      <c r="W68" s="4">
        <f t="shared" si="15"/>
        <v>87</v>
      </c>
      <c r="X68" s="4"/>
      <c r="Y68" s="4">
        <f t="shared" si="9"/>
        <v>2815.5</v>
      </c>
      <c r="Z68" s="4"/>
      <c r="AA68" s="3">
        <v>0</v>
      </c>
      <c r="AB68" s="3">
        <v>0</v>
      </c>
    </row>
    <row r="69" spans="2:28" x14ac:dyDescent="0.3">
      <c r="B69" s="55">
        <v>45834</v>
      </c>
      <c r="C69" s="4">
        <v>11</v>
      </c>
      <c r="D69" s="4">
        <f t="shared" si="10"/>
        <v>190</v>
      </c>
      <c r="E69" s="4"/>
      <c r="F69" s="4">
        <v>534910</v>
      </c>
      <c r="G69" s="4">
        <f t="shared" si="11"/>
        <v>13757817</v>
      </c>
      <c r="H69" s="4"/>
      <c r="I69" s="4">
        <v>30</v>
      </c>
      <c r="J69" s="4">
        <f t="shared" si="12"/>
        <v>408</v>
      </c>
      <c r="K69" s="4"/>
      <c r="L69" s="4">
        <f t="shared" si="8"/>
        <v>17830.333333333332</v>
      </c>
      <c r="M69" s="4"/>
      <c r="N69" s="4">
        <v>4</v>
      </c>
      <c r="O69" s="4">
        <v>337000</v>
      </c>
      <c r="P69" s="3">
        <v>1</v>
      </c>
      <c r="Q69" s="3">
        <f t="shared" si="13"/>
        <v>21</v>
      </c>
      <c r="R69" s="3"/>
      <c r="S69" s="60">
        <v>88020</v>
      </c>
      <c r="T69" s="60">
        <f t="shared" si="14"/>
        <v>650144</v>
      </c>
      <c r="U69" s="60"/>
      <c r="V69" s="4">
        <v>18</v>
      </c>
      <c r="W69" s="4">
        <f t="shared" si="15"/>
        <v>105</v>
      </c>
      <c r="X69" s="4"/>
      <c r="Y69" s="4">
        <f t="shared" si="9"/>
        <v>4890</v>
      </c>
      <c r="Z69" s="4"/>
      <c r="AA69" s="3">
        <v>0</v>
      </c>
      <c r="AB69" s="3">
        <v>0</v>
      </c>
    </row>
    <row r="70" spans="2:28" x14ac:dyDescent="0.3">
      <c r="B70" s="55">
        <v>45835</v>
      </c>
      <c r="C70" s="4">
        <v>13</v>
      </c>
      <c r="D70" s="4">
        <f t="shared" si="10"/>
        <v>203</v>
      </c>
      <c r="E70" s="4"/>
      <c r="F70" s="4">
        <v>750591</v>
      </c>
      <c r="G70" s="4">
        <f t="shared" si="11"/>
        <v>14508408</v>
      </c>
      <c r="H70" s="4"/>
      <c r="I70" s="4">
        <v>23</v>
      </c>
      <c r="J70" s="4">
        <f t="shared" si="12"/>
        <v>431</v>
      </c>
      <c r="K70" s="4"/>
      <c r="L70" s="4">
        <f t="shared" si="8"/>
        <v>32634.391304347828</v>
      </c>
      <c r="M70" s="4"/>
      <c r="N70" s="4">
        <v>1</v>
      </c>
      <c r="O70" s="4">
        <v>45000</v>
      </c>
      <c r="P70" s="3">
        <v>1</v>
      </c>
      <c r="Q70" s="3">
        <f t="shared" si="13"/>
        <v>22</v>
      </c>
      <c r="R70" s="3"/>
      <c r="S70" s="60">
        <v>37990</v>
      </c>
      <c r="T70" s="60">
        <f t="shared" si="14"/>
        <v>688134</v>
      </c>
      <c r="U70" s="60"/>
      <c r="V70" s="4">
        <v>1</v>
      </c>
      <c r="W70" s="4">
        <f t="shared" si="15"/>
        <v>106</v>
      </c>
      <c r="X70" s="4"/>
      <c r="Y70" s="4">
        <f t="shared" si="9"/>
        <v>37990</v>
      </c>
      <c r="Z70" s="4"/>
      <c r="AA70" s="3">
        <v>0</v>
      </c>
      <c r="AB70" s="3">
        <v>0</v>
      </c>
    </row>
    <row r="71" spans="2:28" x14ac:dyDescent="0.3">
      <c r="B71" s="55">
        <v>45836</v>
      </c>
      <c r="C71" s="4">
        <v>0</v>
      </c>
      <c r="D71" s="4">
        <f t="shared" si="10"/>
        <v>203</v>
      </c>
      <c r="E71" s="4"/>
      <c r="F71" s="4">
        <v>0</v>
      </c>
      <c r="G71" s="4">
        <f t="shared" si="11"/>
        <v>14508408</v>
      </c>
      <c r="H71" s="4"/>
      <c r="I71" s="4">
        <v>0</v>
      </c>
      <c r="J71" s="4">
        <f t="shared" si="12"/>
        <v>431</v>
      </c>
      <c r="K71" s="4"/>
      <c r="L71" s="4" t="e">
        <f t="shared" si="8"/>
        <v>#DIV/0!</v>
      </c>
      <c r="M71" s="4"/>
      <c r="N71" s="4">
        <v>0</v>
      </c>
      <c r="O71" s="4">
        <v>0</v>
      </c>
      <c r="P71" s="3">
        <v>0</v>
      </c>
      <c r="Q71" s="3">
        <f t="shared" si="13"/>
        <v>22</v>
      </c>
      <c r="R71" s="3"/>
      <c r="S71" s="60">
        <v>0</v>
      </c>
      <c r="T71" s="60">
        <f t="shared" si="14"/>
        <v>688134</v>
      </c>
      <c r="U71" s="60"/>
      <c r="V71" s="4">
        <v>0</v>
      </c>
      <c r="W71" s="4">
        <f t="shared" si="15"/>
        <v>106</v>
      </c>
      <c r="X71" s="4"/>
      <c r="Y71" s="4" t="e">
        <f t="shared" si="9"/>
        <v>#DIV/0!</v>
      </c>
      <c r="Z71" s="4"/>
      <c r="AA71" s="3">
        <v>0</v>
      </c>
      <c r="AB71" s="3">
        <v>0</v>
      </c>
    </row>
    <row r="72" spans="2:28" x14ac:dyDescent="0.3">
      <c r="B72" s="55">
        <v>45837</v>
      </c>
      <c r="C72" s="4">
        <v>0</v>
      </c>
      <c r="D72" s="4">
        <f t="shared" ref="D72:D73" si="16">+D71+C72</f>
        <v>203</v>
      </c>
      <c r="E72" s="4"/>
      <c r="F72" s="4">
        <v>0</v>
      </c>
      <c r="G72" s="4">
        <f t="shared" ref="G72:G73" si="17">+G71+F72</f>
        <v>14508408</v>
      </c>
      <c r="H72" s="4"/>
      <c r="I72" s="4">
        <v>0</v>
      </c>
      <c r="J72" s="4">
        <f t="shared" ref="J72:J73" si="18">+J71+I72</f>
        <v>431</v>
      </c>
      <c r="K72" s="4"/>
      <c r="L72" s="4" t="e">
        <f t="shared" ref="L72:L73" si="19">+F72/I72</f>
        <v>#DIV/0!</v>
      </c>
      <c r="M72" s="4"/>
      <c r="N72" s="4">
        <v>0</v>
      </c>
      <c r="O72" s="4">
        <v>0</v>
      </c>
      <c r="P72" s="3">
        <v>0</v>
      </c>
      <c r="Q72" s="3">
        <f t="shared" ref="Q72:Q73" si="20">+Q71+P72</f>
        <v>22</v>
      </c>
      <c r="R72" s="3"/>
      <c r="S72" s="60">
        <v>0</v>
      </c>
      <c r="T72" s="60">
        <f t="shared" ref="T72:T73" si="21">+T71+S72</f>
        <v>688134</v>
      </c>
      <c r="U72" s="60"/>
      <c r="V72" s="4">
        <v>0</v>
      </c>
      <c r="W72" s="4">
        <f t="shared" ref="W72:W73" si="22">+W71+V72</f>
        <v>106</v>
      </c>
      <c r="X72" s="4"/>
      <c r="Y72" s="4" t="e">
        <f t="shared" ref="Y72:Y73" si="23">+S72/V72</f>
        <v>#DIV/0!</v>
      </c>
      <c r="Z72" s="4"/>
      <c r="AA72" s="3">
        <v>0</v>
      </c>
      <c r="AB72" s="3">
        <v>0</v>
      </c>
    </row>
    <row r="73" spans="2:28" x14ac:dyDescent="0.3">
      <c r="B73" s="55">
        <v>45838</v>
      </c>
      <c r="C73" s="4"/>
      <c r="D73" s="4">
        <f t="shared" si="16"/>
        <v>203</v>
      </c>
      <c r="E73" s="4"/>
      <c r="F73" s="4"/>
      <c r="G73" s="4">
        <f t="shared" si="17"/>
        <v>14508408</v>
      </c>
      <c r="H73" s="4"/>
      <c r="I73" s="4"/>
      <c r="J73" s="4">
        <f t="shared" si="18"/>
        <v>431</v>
      </c>
      <c r="K73" s="4"/>
      <c r="L73" s="4" t="e">
        <f t="shared" si="19"/>
        <v>#DIV/0!</v>
      </c>
      <c r="M73" s="4"/>
      <c r="N73" s="4"/>
      <c r="O73" s="4"/>
      <c r="P73" s="3"/>
      <c r="Q73" s="3">
        <f t="shared" si="20"/>
        <v>22</v>
      </c>
      <c r="R73" s="3"/>
      <c r="S73" s="60"/>
      <c r="T73" s="60">
        <f t="shared" si="21"/>
        <v>688134</v>
      </c>
      <c r="U73" s="60"/>
      <c r="V73" s="4"/>
      <c r="W73" s="4">
        <f t="shared" si="22"/>
        <v>106</v>
      </c>
      <c r="X73" s="4"/>
      <c r="Y73" s="4" t="e">
        <f t="shared" si="23"/>
        <v>#DIV/0!</v>
      </c>
      <c r="Z73" s="4"/>
      <c r="AA73" s="3"/>
      <c r="AB73" s="3"/>
    </row>
    <row r="74" spans="2:28" ht="18" x14ac:dyDescent="0.35">
      <c r="B74" s="56" t="s">
        <v>22</v>
      </c>
      <c r="C74" s="45">
        <f t="shared" ref="C74:J74" si="24">SUM(C44:C73)</f>
        <v>203</v>
      </c>
      <c r="D74" s="45">
        <f t="shared" si="24"/>
        <v>3369</v>
      </c>
      <c r="E74" s="45">
        <f t="shared" si="24"/>
        <v>0</v>
      </c>
      <c r="F74" s="45">
        <f t="shared" si="24"/>
        <v>14508408</v>
      </c>
      <c r="G74" s="45">
        <f t="shared" si="24"/>
        <v>242534974</v>
      </c>
      <c r="H74" s="45">
        <f t="shared" si="24"/>
        <v>0</v>
      </c>
      <c r="I74" s="45">
        <f t="shared" si="24"/>
        <v>431</v>
      </c>
      <c r="J74" s="45">
        <f t="shared" si="24"/>
        <v>7384</v>
      </c>
      <c r="K74" s="45"/>
      <c r="L74" s="47">
        <f t="shared" si="8"/>
        <v>33662.199535962878</v>
      </c>
      <c r="M74" s="47"/>
      <c r="N74" s="47">
        <f>SUM(N44:N73)</f>
        <v>12</v>
      </c>
      <c r="O74" s="47">
        <f>SUM(O44:O73)</f>
        <v>979000</v>
      </c>
      <c r="P74" s="99">
        <f>SUM(P44:P73)</f>
        <v>22</v>
      </c>
      <c r="Q74" s="99">
        <f>SUM(Q44:Q73)</f>
        <v>403</v>
      </c>
      <c r="R74" s="99"/>
      <c r="S74" s="99">
        <f>SUM(S44:S73)</f>
        <v>688134</v>
      </c>
      <c r="T74" s="99">
        <f>SUM(T44:T73)</f>
        <v>13867451</v>
      </c>
      <c r="U74" s="99"/>
      <c r="V74" s="99">
        <f>SUM(V44:V73)</f>
        <v>106</v>
      </c>
      <c r="W74" s="99">
        <f>SUM(W44:W73)</f>
        <v>1874</v>
      </c>
      <c r="X74" s="99"/>
      <c r="Y74" s="99">
        <f>+S74/V74</f>
        <v>6491.8301886792451</v>
      </c>
      <c r="Z74" s="99"/>
      <c r="AA74" s="162"/>
      <c r="AB74" s="162"/>
    </row>
  </sheetData>
  <mergeCells count="9">
    <mergeCell ref="B42:M42"/>
    <mergeCell ref="B2:Z2"/>
    <mergeCell ref="B3:Z3"/>
    <mergeCell ref="B4:M4"/>
    <mergeCell ref="P4:Z4"/>
    <mergeCell ref="N42:O42"/>
    <mergeCell ref="P42:AB42"/>
    <mergeCell ref="B41:AB41"/>
    <mergeCell ref="B40:AB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616A-43D5-467E-80E3-F1A5575AC781}">
  <dimension ref="C3:N72"/>
  <sheetViews>
    <sheetView topLeftCell="A49" workbookViewId="0">
      <selection activeCell="L70" sqref="L70"/>
    </sheetView>
  </sheetViews>
  <sheetFormatPr baseColWidth="10" defaultRowHeight="14.4" x14ac:dyDescent="0.3"/>
  <cols>
    <col min="3" max="3" width="14.5546875" customWidth="1"/>
    <col min="5" max="5" width="14.109375" customWidth="1"/>
    <col min="6" max="6" width="8" bestFit="1" customWidth="1"/>
    <col min="7" max="7" width="12.77734375" bestFit="1" customWidth="1"/>
    <col min="8" max="8" width="15.109375" bestFit="1" customWidth="1"/>
    <col min="9" max="9" width="8" bestFit="1" customWidth="1"/>
    <col min="11" max="11" width="12.44140625" bestFit="1" customWidth="1"/>
    <col min="12" max="12" width="9.44140625" bestFit="1" customWidth="1"/>
    <col min="14" max="14" width="8" bestFit="1" customWidth="1"/>
  </cols>
  <sheetData>
    <row r="3" spans="3:14" ht="21" x14ac:dyDescent="0.4">
      <c r="C3" s="238">
        <v>45444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</row>
    <row r="4" spans="3:14" ht="21" x14ac:dyDescent="0.4">
      <c r="C4" s="240" t="s">
        <v>81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</row>
    <row r="5" spans="3:14" ht="43.2" x14ac:dyDescent="0.3">
      <c r="C5" s="54" t="s">
        <v>14</v>
      </c>
      <c r="D5" s="7" t="s">
        <v>0</v>
      </c>
      <c r="E5" s="7" t="s">
        <v>20</v>
      </c>
      <c r="F5" s="7" t="s">
        <v>76</v>
      </c>
      <c r="G5" s="7" t="s">
        <v>1</v>
      </c>
      <c r="H5" s="7" t="s">
        <v>2</v>
      </c>
      <c r="I5" s="7" t="s">
        <v>76</v>
      </c>
      <c r="J5" s="7" t="s">
        <v>17</v>
      </c>
      <c r="K5" s="7" t="s">
        <v>19</v>
      </c>
      <c r="L5" s="7" t="s">
        <v>76</v>
      </c>
      <c r="M5" s="7" t="s">
        <v>15</v>
      </c>
      <c r="N5" s="7" t="s">
        <v>76</v>
      </c>
    </row>
    <row r="6" spans="3:14" x14ac:dyDescent="0.3">
      <c r="C6" s="55">
        <v>45444</v>
      </c>
      <c r="D6" s="4">
        <v>0</v>
      </c>
      <c r="E6" s="4">
        <v>0</v>
      </c>
      <c r="F6" s="4"/>
      <c r="G6" s="4">
        <v>0</v>
      </c>
      <c r="H6" s="4">
        <v>0</v>
      </c>
      <c r="I6" s="4"/>
      <c r="J6" s="4">
        <v>0</v>
      </c>
      <c r="K6" s="4">
        <v>0</v>
      </c>
      <c r="L6" s="4"/>
      <c r="M6" s="4">
        <v>0</v>
      </c>
      <c r="N6" s="4"/>
    </row>
    <row r="7" spans="3:14" x14ac:dyDescent="0.3">
      <c r="C7" s="55">
        <v>45445</v>
      </c>
      <c r="D7" s="4">
        <v>0</v>
      </c>
      <c r="E7" s="4">
        <v>0</v>
      </c>
      <c r="F7" s="4"/>
      <c r="G7" s="4">
        <v>0</v>
      </c>
      <c r="H7" s="4">
        <v>0</v>
      </c>
      <c r="I7" s="4"/>
      <c r="J7" s="4">
        <v>0</v>
      </c>
      <c r="K7" s="4">
        <v>0</v>
      </c>
      <c r="L7" s="4"/>
      <c r="M7" s="4">
        <v>0</v>
      </c>
      <c r="N7" s="4"/>
    </row>
    <row r="8" spans="3:14" x14ac:dyDescent="0.3">
      <c r="C8" s="55">
        <v>45446</v>
      </c>
      <c r="D8" s="4">
        <v>8</v>
      </c>
      <c r="E8" s="4">
        <v>8</v>
      </c>
      <c r="F8" s="4"/>
      <c r="G8" s="4">
        <v>479625</v>
      </c>
      <c r="H8" s="4">
        <v>479625</v>
      </c>
      <c r="I8" s="4"/>
      <c r="J8" s="4">
        <v>12</v>
      </c>
      <c r="K8" s="4">
        <v>12</v>
      </c>
      <c r="L8" s="4"/>
      <c r="M8" s="4">
        <v>39968.75</v>
      </c>
      <c r="N8" s="4"/>
    </row>
    <row r="9" spans="3:14" x14ac:dyDescent="0.3">
      <c r="C9" s="55">
        <v>45447</v>
      </c>
      <c r="D9" s="4">
        <v>3</v>
      </c>
      <c r="E9" s="4">
        <v>11</v>
      </c>
      <c r="F9" s="4"/>
      <c r="G9" s="4">
        <v>92524</v>
      </c>
      <c r="H9" s="4">
        <v>572149</v>
      </c>
      <c r="I9" s="4"/>
      <c r="J9" s="4">
        <v>5</v>
      </c>
      <c r="K9" s="4">
        <v>17</v>
      </c>
      <c r="L9" s="4"/>
      <c r="M9" s="4">
        <v>18504.8</v>
      </c>
      <c r="N9" s="4"/>
    </row>
    <row r="10" spans="3:14" x14ac:dyDescent="0.3">
      <c r="C10" s="55">
        <v>45448</v>
      </c>
      <c r="D10" s="4">
        <v>6</v>
      </c>
      <c r="E10" s="4">
        <v>17</v>
      </c>
      <c r="F10" s="4"/>
      <c r="G10" s="4">
        <v>467324</v>
      </c>
      <c r="H10" s="4">
        <v>1039473</v>
      </c>
      <c r="I10" s="4"/>
      <c r="J10" s="4">
        <v>9</v>
      </c>
      <c r="K10" s="4">
        <v>26</v>
      </c>
      <c r="L10" s="4"/>
      <c r="M10" s="4">
        <v>51924.888888888891</v>
      </c>
      <c r="N10" s="4"/>
    </row>
    <row r="11" spans="3:14" x14ac:dyDescent="0.3">
      <c r="C11" s="55">
        <v>45449</v>
      </c>
      <c r="D11" s="4">
        <v>3</v>
      </c>
      <c r="E11" s="4">
        <v>20</v>
      </c>
      <c r="F11" s="4"/>
      <c r="G11" s="4">
        <v>78841</v>
      </c>
      <c r="H11" s="4">
        <v>1118314</v>
      </c>
      <c r="I11" s="4"/>
      <c r="J11" s="4">
        <v>3</v>
      </c>
      <c r="K11" s="4">
        <v>29</v>
      </c>
      <c r="L11" s="4"/>
      <c r="M11" s="4">
        <v>26280.333333333332</v>
      </c>
      <c r="N11" s="4"/>
    </row>
    <row r="12" spans="3:14" x14ac:dyDescent="0.3">
      <c r="C12" s="55">
        <v>45450</v>
      </c>
      <c r="D12" s="4">
        <v>0</v>
      </c>
      <c r="E12" s="4">
        <v>20</v>
      </c>
      <c r="F12" s="4"/>
      <c r="G12" s="4">
        <v>0</v>
      </c>
      <c r="H12" s="4">
        <v>1118314</v>
      </c>
      <c r="I12" s="4"/>
      <c r="J12" s="4">
        <v>0</v>
      </c>
      <c r="K12" s="4">
        <v>29</v>
      </c>
      <c r="L12" s="4"/>
      <c r="M12" s="4">
        <v>0</v>
      </c>
      <c r="N12" s="4"/>
    </row>
    <row r="13" spans="3:14" x14ac:dyDescent="0.3">
      <c r="C13" s="55">
        <v>45451</v>
      </c>
      <c r="D13" s="4">
        <v>0</v>
      </c>
      <c r="E13" s="4">
        <v>20</v>
      </c>
      <c r="F13" s="4"/>
      <c r="G13" s="4">
        <v>0</v>
      </c>
      <c r="H13" s="4">
        <v>1118314</v>
      </c>
      <c r="I13" s="4"/>
      <c r="J13" s="4">
        <v>0</v>
      </c>
      <c r="K13" s="4">
        <v>29</v>
      </c>
      <c r="L13" s="4"/>
      <c r="M13" s="4">
        <v>0</v>
      </c>
      <c r="N13" s="4"/>
    </row>
    <row r="14" spans="3:14" x14ac:dyDescent="0.3">
      <c r="C14" s="55">
        <v>45452</v>
      </c>
      <c r="D14" s="4">
        <v>2</v>
      </c>
      <c r="E14" s="4">
        <v>22</v>
      </c>
      <c r="F14" s="4"/>
      <c r="G14" s="4">
        <v>35494</v>
      </c>
      <c r="H14" s="4">
        <v>1153808</v>
      </c>
      <c r="I14" s="4"/>
      <c r="J14" s="4">
        <v>2</v>
      </c>
      <c r="K14" s="4">
        <v>31</v>
      </c>
      <c r="L14" s="4"/>
      <c r="M14" s="4">
        <v>17747</v>
      </c>
      <c r="N14" s="4"/>
    </row>
    <row r="15" spans="3:14" x14ac:dyDescent="0.3">
      <c r="C15" s="55">
        <v>45453</v>
      </c>
      <c r="D15" s="4">
        <v>0</v>
      </c>
      <c r="E15" s="4">
        <v>22</v>
      </c>
      <c r="F15" s="4"/>
      <c r="G15" s="4">
        <v>0</v>
      </c>
      <c r="H15" s="4">
        <v>1153808</v>
      </c>
      <c r="I15" s="4"/>
      <c r="J15" s="4">
        <v>0</v>
      </c>
      <c r="K15" s="4">
        <v>31</v>
      </c>
      <c r="L15" s="4"/>
      <c r="M15" s="4">
        <v>0</v>
      </c>
      <c r="N15" s="4"/>
    </row>
    <row r="16" spans="3:14" x14ac:dyDescent="0.3">
      <c r="C16" s="55">
        <v>45454</v>
      </c>
      <c r="D16" s="4">
        <v>1</v>
      </c>
      <c r="E16" s="4">
        <v>23</v>
      </c>
      <c r="F16" s="4"/>
      <c r="G16" s="4">
        <v>27387</v>
      </c>
      <c r="H16" s="4">
        <v>1181195</v>
      </c>
      <c r="I16" s="4"/>
      <c r="J16" s="4">
        <v>1</v>
      </c>
      <c r="K16" s="4">
        <v>32</v>
      </c>
      <c r="L16" s="4"/>
      <c r="M16" s="4">
        <v>27387</v>
      </c>
      <c r="N16" s="4"/>
    </row>
    <row r="17" spans="3:14" x14ac:dyDescent="0.3">
      <c r="C17" s="55">
        <v>45455</v>
      </c>
      <c r="D17" s="4">
        <v>1</v>
      </c>
      <c r="E17" s="4">
        <v>24</v>
      </c>
      <c r="F17" s="4"/>
      <c r="G17" s="4">
        <v>177435</v>
      </c>
      <c r="H17" s="4">
        <v>1358630</v>
      </c>
      <c r="I17" s="4"/>
      <c r="J17" s="4">
        <v>2</v>
      </c>
      <c r="K17" s="4">
        <v>34</v>
      </c>
      <c r="L17" s="4"/>
      <c r="M17" s="4">
        <v>88717.5</v>
      </c>
      <c r="N17" s="4"/>
    </row>
    <row r="18" spans="3:14" x14ac:dyDescent="0.3">
      <c r="C18" s="55">
        <v>45456</v>
      </c>
      <c r="D18" s="4">
        <v>2</v>
      </c>
      <c r="E18" s="4">
        <v>26</v>
      </c>
      <c r="F18" s="4"/>
      <c r="G18" s="4">
        <v>223226</v>
      </c>
      <c r="H18" s="4">
        <v>1581856</v>
      </c>
      <c r="I18" s="4"/>
      <c r="J18" s="4">
        <v>10</v>
      </c>
      <c r="K18" s="4">
        <v>44</v>
      </c>
      <c r="L18" s="4"/>
      <c r="M18" s="4">
        <v>22322.6</v>
      </c>
      <c r="N18" s="4"/>
    </row>
    <row r="19" spans="3:14" x14ac:dyDescent="0.3">
      <c r="C19" s="55">
        <v>45457</v>
      </c>
      <c r="D19" s="4">
        <v>0</v>
      </c>
      <c r="E19" s="4">
        <v>26</v>
      </c>
      <c r="F19" s="4"/>
      <c r="G19" s="4">
        <v>0</v>
      </c>
      <c r="H19" s="4">
        <v>1581856</v>
      </c>
      <c r="I19" s="4"/>
      <c r="J19" s="4">
        <v>0</v>
      </c>
      <c r="K19" s="4">
        <v>44</v>
      </c>
      <c r="L19" s="4"/>
      <c r="M19" s="4">
        <v>0</v>
      </c>
      <c r="N19" s="4"/>
    </row>
    <row r="20" spans="3:14" x14ac:dyDescent="0.3">
      <c r="C20" s="55">
        <v>45458</v>
      </c>
      <c r="D20" s="4">
        <v>1</v>
      </c>
      <c r="E20" s="4">
        <v>27</v>
      </c>
      <c r="F20" s="4"/>
      <c r="G20" s="4">
        <v>53997</v>
      </c>
      <c r="H20" s="4">
        <v>1635853</v>
      </c>
      <c r="I20" s="4"/>
      <c r="J20" s="4">
        <v>1</v>
      </c>
      <c r="K20" s="4">
        <v>45</v>
      </c>
      <c r="L20" s="4"/>
      <c r="M20" s="4">
        <v>53997</v>
      </c>
      <c r="N20" s="4"/>
    </row>
    <row r="21" spans="3:14" x14ac:dyDescent="0.3">
      <c r="C21" s="55">
        <v>45459</v>
      </c>
      <c r="D21" s="4">
        <v>0</v>
      </c>
      <c r="E21" s="4">
        <v>27</v>
      </c>
      <c r="F21" s="4"/>
      <c r="G21" s="4">
        <v>0</v>
      </c>
      <c r="H21" s="4">
        <v>1635853</v>
      </c>
      <c r="I21" s="4"/>
      <c r="J21" s="4">
        <v>0</v>
      </c>
      <c r="K21" s="4">
        <v>45</v>
      </c>
      <c r="L21" s="4"/>
      <c r="M21" s="4">
        <v>0</v>
      </c>
      <c r="N21" s="4"/>
    </row>
    <row r="22" spans="3:14" x14ac:dyDescent="0.3">
      <c r="C22" s="55">
        <v>45460</v>
      </c>
      <c r="D22" s="4">
        <v>1</v>
      </c>
      <c r="E22" s="4">
        <v>28</v>
      </c>
      <c r="F22" s="4"/>
      <c r="G22" s="4">
        <v>41835</v>
      </c>
      <c r="H22" s="4">
        <v>1677688</v>
      </c>
      <c r="I22" s="4"/>
      <c r="J22" s="4">
        <v>1</v>
      </c>
      <c r="K22" s="4">
        <v>46</v>
      </c>
      <c r="L22" s="4"/>
      <c r="M22" s="4">
        <v>41835</v>
      </c>
      <c r="N22" s="4"/>
    </row>
    <row r="23" spans="3:14" x14ac:dyDescent="0.3">
      <c r="C23" s="55">
        <v>45461</v>
      </c>
      <c r="D23" s="4">
        <v>3</v>
      </c>
      <c r="E23" s="4">
        <v>31</v>
      </c>
      <c r="F23" s="4"/>
      <c r="G23" s="4">
        <v>270306</v>
      </c>
      <c r="H23" s="4">
        <v>1947994</v>
      </c>
      <c r="I23" s="4"/>
      <c r="J23" s="4">
        <v>4</v>
      </c>
      <c r="K23" s="4">
        <v>50</v>
      </c>
      <c r="L23" s="4"/>
      <c r="M23" s="4">
        <v>67576.5</v>
      </c>
      <c r="N23" s="4"/>
    </row>
    <row r="24" spans="3:14" x14ac:dyDescent="0.3">
      <c r="C24" s="55">
        <v>45462</v>
      </c>
      <c r="D24" s="4">
        <v>0</v>
      </c>
      <c r="E24" s="4">
        <v>31</v>
      </c>
      <c r="F24" s="4"/>
      <c r="G24" s="4">
        <v>0</v>
      </c>
      <c r="H24" s="4">
        <v>1947994</v>
      </c>
      <c r="I24" s="4"/>
      <c r="J24" s="4">
        <v>0</v>
      </c>
      <c r="K24" s="4">
        <v>50</v>
      </c>
      <c r="L24" s="4"/>
      <c r="M24" s="4">
        <v>0</v>
      </c>
      <c r="N24" s="4"/>
    </row>
    <row r="25" spans="3:14" x14ac:dyDescent="0.3">
      <c r="C25" s="55">
        <v>45463</v>
      </c>
      <c r="D25" s="4">
        <v>0</v>
      </c>
      <c r="E25" s="4">
        <v>31</v>
      </c>
      <c r="F25" s="4"/>
      <c r="G25" s="4">
        <v>0</v>
      </c>
      <c r="H25" s="4">
        <v>1947994</v>
      </c>
      <c r="I25" s="4"/>
      <c r="J25" s="4">
        <v>0</v>
      </c>
      <c r="K25" s="4">
        <v>50</v>
      </c>
      <c r="L25" s="4"/>
      <c r="M25" s="4">
        <v>0</v>
      </c>
      <c r="N25" s="4"/>
    </row>
    <row r="26" spans="3:14" x14ac:dyDescent="0.3">
      <c r="C26" s="55">
        <v>45464</v>
      </c>
      <c r="D26" s="4">
        <v>0</v>
      </c>
      <c r="E26" s="4">
        <v>31</v>
      </c>
      <c r="F26" s="4"/>
      <c r="G26" s="4">
        <v>0</v>
      </c>
      <c r="H26" s="4">
        <v>1947994</v>
      </c>
      <c r="I26" s="4"/>
      <c r="J26" s="4">
        <v>0</v>
      </c>
      <c r="K26" s="4">
        <v>50</v>
      </c>
      <c r="L26" s="4"/>
      <c r="M26" s="4">
        <v>0</v>
      </c>
      <c r="N26" s="4"/>
    </row>
    <row r="27" spans="3:14" x14ac:dyDescent="0.3">
      <c r="C27" s="55">
        <v>45465</v>
      </c>
      <c r="D27" s="4">
        <v>3</v>
      </c>
      <c r="E27" s="4">
        <v>34</v>
      </c>
      <c r="F27" s="4"/>
      <c r="G27" s="4">
        <v>144095</v>
      </c>
      <c r="H27" s="4">
        <v>2092089</v>
      </c>
      <c r="I27" s="4"/>
      <c r="J27" s="4">
        <v>3</v>
      </c>
      <c r="K27" s="4">
        <v>53</v>
      </c>
      <c r="L27" s="4"/>
      <c r="M27" s="4">
        <v>48031.666666666664</v>
      </c>
      <c r="N27" s="4"/>
    </row>
    <row r="28" spans="3:14" x14ac:dyDescent="0.3">
      <c r="C28" s="55">
        <v>45466</v>
      </c>
      <c r="D28" s="4">
        <v>0</v>
      </c>
      <c r="E28" s="4">
        <v>34</v>
      </c>
      <c r="F28" s="4"/>
      <c r="G28" s="4">
        <v>0</v>
      </c>
      <c r="H28" s="4">
        <v>2092089</v>
      </c>
      <c r="I28" s="4"/>
      <c r="J28" s="4">
        <v>0</v>
      </c>
      <c r="K28" s="4">
        <v>53</v>
      </c>
      <c r="L28" s="4"/>
      <c r="M28" s="4">
        <v>0</v>
      </c>
      <c r="N28" s="4"/>
    </row>
    <row r="29" spans="3:14" x14ac:dyDescent="0.3">
      <c r="C29" s="55">
        <v>45467</v>
      </c>
      <c r="D29" s="4">
        <v>0</v>
      </c>
      <c r="E29" s="4">
        <v>34</v>
      </c>
      <c r="F29" s="4"/>
      <c r="G29" s="4">
        <v>0</v>
      </c>
      <c r="H29" s="4">
        <v>2092089</v>
      </c>
      <c r="I29" s="4"/>
      <c r="J29" s="4">
        <v>0</v>
      </c>
      <c r="K29" s="4">
        <v>53</v>
      </c>
      <c r="L29" s="4"/>
      <c r="M29" s="4">
        <v>0</v>
      </c>
      <c r="N29" s="4"/>
    </row>
    <row r="30" spans="3:14" x14ac:dyDescent="0.3">
      <c r="C30" s="55">
        <v>45468</v>
      </c>
      <c r="D30" s="4">
        <v>1</v>
      </c>
      <c r="E30" s="4">
        <v>35</v>
      </c>
      <c r="F30" s="4"/>
      <c r="G30" s="4">
        <v>73957</v>
      </c>
      <c r="H30" s="4">
        <v>2166046</v>
      </c>
      <c r="I30" s="4"/>
      <c r="J30" s="4">
        <v>1</v>
      </c>
      <c r="K30" s="4">
        <v>54</v>
      </c>
      <c r="L30" s="4"/>
      <c r="M30" s="4">
        <v>73957</v>
      </c>
      <c r="N30" s="4"/>
    </row>
    <row r="31" spans="3:14" x14ac:dyDescent="0.3">
      <c r="C31" s="55">
        <v>45469</v>
      </c>
      <c r="D31" s="4">
        <v>0</v>
      </c>
      <c r="E31" s="4">
        <v>35</v>
      </c>
      <c r="F31" s="4"/>
      <c r="G31" s="4">
        <v>0</v>
      </c>
      <c r="H31" s="4">
        <v>2166046</v>
      </c>
      <c r="I31" s="4"/>
      <c r="J31" s="4">
        <v>0</v>
      </c>
      <c r="K31" s="4">
        <v>54</v>
      </c>
      <c r="L31" s="4"/>
      <c r="M31" s="4">
        <v>0</v>
      </c>
      <c r="N31" s="4"/>
    </row>
    <row r="32" spans="3:14" x14ac:dyDescent="0.3">
      <c r="C32" s="55">
        <v>45470</v>
      </c>
      <c r="D32" s="4">
        <v>0</v>
      </c>
      <c r="E32" s="4">
        <v>35</v>
      </c>
      <c r="F32" s="4"/>
      <c r="G32" s="4">
        <v>0</v>
      </c>
      <c r="H32" s="4">
        <v>2166046</v>
      </c>
      <c r="I32" s="4"/>
      <c r="J32" s="4">
        <v>0</v>
      </c>
      <c r="K32" s="4">
        <v>54</v>
      </c>
      <c r="L32" s="4"/>
      <c r="M32" s="4">
        <v>0</v>
      </c>
      <c r="N32" s="4"/>
    </row>
    <row r="33" spans="3:14" x14ac:dyDescent="0.3">
      <c r="C33" s="55">
        <v>45471</v>
      </c>
      <c r="D33" s="4">
        <v>0</v>
      </c>
      <c r="E33" s="4">
        <v>35</v>
      </c>
      <c r="F33" s="4"/>
      <c r="G33" s="4">
        <v>0</v>
      </c>
      <c r="H33" s="4">
        <v>2166046</v>
      </c>
      <c r="I33" s="4"/>
      <c r="J33" s="4">
        <v>0</v>
      </c>
      <c r="K33" s="4">
        <v>54</v>
      </c>
      <c r="L33" s="4"/>
      <c r="M33" s="4">
        <v>0</v>
      </c>
      <c r="N33" s="4"/>
    </row>
    <row r="34" spans="3:14" x14ac:dyDescent="0.3">
      <c r="C34" s="55">
        <v>45472</v>
      </c>
      <c r="D34" s="4">
        <v>0</v>
      </c>
      <c r="E34" s="4">
        <v>35</v>
      </c>
      <c r="F34" s="4"/>
      <c r="G34" s="4">
        <v>0</v>
      </c>
      <c r="H34" s="4">
        <v>2166046</v>
      </c>
      <c r="I34" s="4"/>
      <c r="J34" s="4">
        <v>0</v>
      </c>
      <c r="K34" s="4">
        <v>54</v>
      </c>
      <c r="L34" s="4"/>
      <c r="M34" s="4">
        <v>0</v>
      </c>
      <c r="N34" s="4"/>
    </row>
    <row r="35" spans="3:14" x14ac:dyDescent="0.3">
      <c r="C35" s="55">
        <v>45473</v>
      </c>
      <c r="D35" s="4">
        <v>0</v>
      </c>
      <c r="E35" s="4">
        <v>35</v>
      </c>
      <c r="F35" s="4"/>
      <c r="G35" s="4">
        <v>0</v>
      </c>
      <c r="H35" s="4">
        <v>2166046</v>
      </c>
      <c r="I35" s="4"/>
      <c r="J35" s="4">
        <v>0</v>
      </c>
      <c r="K35" s="4">
        <v>54</v>
      </c>
      <c r="L35" s="4"/>
      <c r="M35" s="4">
        <v>0</v>
      </c>
      <c r="N35" s="4"/>
    </row>
    <row r="36" spans="3:14" ht="18" x14ac:dyDescent="0.35">
      <c r="C36" s="163"/>
      <c r="D36" s="45">
        <v>35</v>
      </c>
      <c r="E36" s="45">
        <v>757</v>
      </c>
      <c r="F36" s="45"/>
      <c r="G36" s="45">
        <v>2166046</v>
      </c>
      <c r="H36" s="45">
        <v>45471255</v>
      </c>
      <c r="I36" s="45"/>
      <c r="J36" s="45">
        <v>54</v>
      </c>
      <c r="K36" s="45">
        <v>1177</v>
      </c>
      <c r="L36" s="45"/>
      <c r="M36" s="47">
        <v>40111.962962962964</v>
      </c>
      <c r="N36" s="47"/>
    </row>
    <row r="39" spans="3:14" ht="21" x14ac:dyDescent="0.4">
      <c r="C39" s="242">
        <v>45809</v>
      </c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</row>
    <row r="40" spans="3:14" ht="21" x14ac:dyDescent="0.4">
      <c r="C40" s="244" t="s">
        <v>82</v>
      </c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6"/>
    </row>
    <row r="41" spans="3:14" ht="43.2" x14ac:dyDescent="0.3">
      <c r="C41" s="54" t="s">
        <v>14</v>
      </c>
      <c r="D41" s="7" t="s">
        <v>0</v>
      </c>
      <c r="E41" s="7" t="s">
        <v>20</v>
      </c>
      <c r="F41" s="7" t="s">
        <v>76</v>
      </c>
      <c r="G41" s="7" t="s">
        <v>1</v>
      </c>
      <c r="H41" s="7" t="s">
        <v>2</v>
      </c>
      <c r="I41" s="7" t="s">
        <v>76</v>
      </c>
      <c r="J41" s="7" t="s">
        <v>17</v>
      </c>
      <c r="K41" s="7" t="s">
        <v>19</v>
      </c>
      <c r="L41" s="7" t="s">
        <v>76</v>
      </c>
      <c r="M41" s="7" t="s">
        <v>15</v>
      </c>
      <c r="N41" s="7" t="s">
        <v>76</v>
      </c>
    </row>
    <row r="42" spans="3:14" x14ac:dyDescent="0.3">
      <c r="C42" s="55">
        <v>45809</v>
      </c>
      <c r="D42" s="4">
        <v>0</v>
      </c>
      <c r="E42" s="4">
        <v>0</v>
      </c>
      <c r="F42" s="15" t="e">
        <f t="shared" ref="F42:F71" si="0">+E42/E6-1</f>
        <v>#DIV/0!</v>
      </c>
      <c r="G42" s="4">
        <v>0</v>
      </c>
      <c r="H42" s="4">
        <v>0</v>
      </c>
      <c r="I42" s="15" t="e">
        <f t="shared" ref="I42:I71" si="1">+H42/H6-1</f>
        <v>#DIV/0!</v>
      </c>
      <c r="J42" s="4">
        <v>0</v>
      </c>
      <c r="K42" s="4">
        <v>0</v>
      </c>
      <c r="L42" s="15" t="e">
        <f t="shared" ref="L42:L71" si="2">+K42/K6-1</f>
        <v>#DIV/0!</v>
      </c>
      <c r="M42" s="133" t="e">
        <f t="shared" ref="M42:M72" si="3">+G42/J42</f>
        <v>#DIV/0!</v>
      </c>
      <c r="N42" s="15" t="e">
        <f t="shared" ref="N42:N71" si="4">+M42/M6-1</f>
        <v>#DIV/0!</v>
      </c>
    </row>
    <row r="43" spans="3:14" s="138" customFormat="1" x14ac:dyDescent="0.3">
      <c r="C43" s="55">
        <v>45810</v>
      </c>
      <c r="D43" s="133">
        <v>0</v>
      </c>
      <c r="E43" s="133">
        <f>+E42+D43</f>
        <v>0</v>
      </c>
      <c r="F43" s="15" t="e">
        <f t="shared" si="0"/>
        <v>#DIV/0!</v>
      </c>
      <c r="G43" s="133">
        <v>0</v>
      </c>
      <c r="H43" s="133">
        <f>+H42+G43</f>
        <v>0</v>
      </c>
      <c r="I43" s="15" t="e">
        <f t="shared" si="1"/>
        <v>#DIV/0!</v>
      </c>
      <c r="J43" s="133">
        <v>0</v>
      </c>
      <c r="K43" s="133">
        <f>+K42+J43</f>
        <v>0</v>
      </c>
      <c r="L43" s="15" t="e">
        <f t="shared" si="2"/>
        <v>#DIV/0!</v>
      </c>
      <c r="M43" s="133" t="e">
        <f t="shared" si="3"/>
        <v>#DIV/0!</v>
      </c>
      <c r="N43" s="15" t="e">
        <f t="shared" si="4"/>
        <v>#DIV/0!</v>
      </c>
    </row>
    <row r="44" spans="3:14" x14ac:dyDescent="0.3">
      <c r="C44" s="55">
        <v>45811</v>
      </c>
      <c r="D44" s="4">
        <v>0</v>
      </c>
      <c r="E44" s="4">
        <f t="shared" ref="E44:E69" si="5">+E43+D44</f>
        <v>0</v>
      </c>
      <c r="F44" s="15">
        <f t="shared" si="0"/>
        <v>-1</v>
      </c>
      <c r="G44" s="4">
        <v>0</v>
      </c>
      <c r="H44" s="4">
        <f t="shared" ref="H44:H69" si="6">+H43+G44</f>
        <v>0</v>
      </c>
      <c r="I44" s="15">
        <f t="shared" si="1"/>
        <v>-1</v>
      </c>
      <c r="J44" s="4">
        <v>0</v>
      </c>
      <c r="K44" s="4">
        <f t="shared" ref="K44:K69" si="7">+K43+J44</f>
        <v>0</v>
      </c>
      <c r="L44" s="15">
        <f t="shared" si="2"/>
        <v>-1</v>
      </c>
      <c r="M44" s="133" t="e">
        <f t="shared" si="3"/>
        <v>#DIV/0!</v>
      </c>
      <c r="N44" s="15" t="e">
        <f t="shared" si="4"/>
        <v>#DIV/0!</v>
      </c>
    </row>
    <row r="45" spans="3:14" x14ac:dyDescent="0.3">
      <c r="C45" s="55">
        <v>45812</v>
      </c>
      <c r="D45" s="4">
        <v>0</v>
      </c>
      <c r="E45" s="4">
        <f t="shared" si="5"/>
        <v>0</v>
      </c>
      <c r="F45" s="15">
        <f t="shared" si="0"/>
        <v>-1</v>
      </c>
      <c r="G45" s="4">
        <v>0</v>
      </c>
      <c r="H45" s="4">
        <f t="shared" si="6"/>
        <v>0</v>
      </c>
      <c r="I45" s="15">
        <f t="shared" si="1"/>
        <v>-1</v>
      </c>
      <c r="J45" s="4">
        <v>0</v>
      </c>
      <c r="K45" s="4">
        <f t="shared" si="7"/>
        <v>0</v>
      </c>
      <c r="L45" s="15">
        <f t="shared" si="2"/>
        <v>-1</v>
      </c>
      <c r="M45" s="133" t="e">
        <f t="shared" si="3"/>
        <v>#DIV/0!</v>
      </c>
      <c r="N45" s="15" t="e">
        <f t="shared" si="4"/>
        <v>#DIV/0!</v>
      </c>
    </row>
    <row r="46" spans="3:14" x14ac:dyDescent="0.3">
      <c r="C46" s="55">
        <v>45813</v>
      </c>
      <c r="D46" s="4">
        <v>0</v>
      </c>
      <c r="E46" s="4">
        <f t="shared" si="5"/>
        <v>0</v>
      </c>
      <c r="F46" s="15">
        <f t="shared" si="0"/>
        <v>-1</v>
      </c>
      <c r="G46" s="4">
        <v>0</v>
      </c>
      <c r="H46" s="4">
        <f t="shared" si="6"/>
        <v>0</v>
      </c>
      <c r="I46" s="15">
        <f t="shared" si="1"/>
        <v>-1</v>
      </c>
      <c r="J46" s="4">
        <v>0</v>
      </c>
      <c r="K46" s="4">
        <f t="shared" si="7"/>
        <v>0</v>
      </c>
      <c r="L46" s="15">
        <f t="shared" si="2"/>
        <v>-1</v>
      </c>
      <c r="M46" s="133" t="e">
        <f t="shared" si="3"/>
        <v>#DIV/0!</v>
      </c>
      <c r="N46" s="15" t="e">
        <f t="shared" si="4"/>
        <v>#DIV/0!</v>
      </c>
    </row>
    <row r="47" spans="3:14" x14ac:dyDescent="0.3">
      <c r="C47" s="55">
        <v>45814</v>
      </c>
      <c r="D47" s="4">
        <v>0</v>
      </c>
      <c r="E47" s="4">
        <f t="shared" si="5"/>
        <v>0</v>
      </c>
      <c r="F47" s="15">
        <f t="shared" si="0"/>
        <v>-1</v>
      </c>
      <c r="G47" s="4">
        <v>0</v>
      </c>
      <c r="H47" s="4">
        <f t="shared" si="6"/>
        <v>0</v>
      </c>
      <c r="I47" s="15">
        <f t="shared" si="1"/>
        <v>-1</v>
      </c>
      <c r="J47" s="4">
        <v>0</v>
      </c>
      <c r="K47" s="4">
        <f t="shared" si="7"/>
        <v>0</v>
      </c>
      <c r="L47" s="15">
        <f t="shared" si="2"/>
        <v>-1</v>
      </c>
      <c r="M47" s="133" t="e">
        <f t="shared" si="3"/>
        <v>#DIV/0!</v>
      </c>
      <c r="N47" s="15" t="e">
        <f t="shared" si="4"/>
        <v>#DIV/0!</v>
      </c>
    </row>
    <row r="48" spans="3:14" x14ac:dyDescent="0.3">
      <c r="C48" s="55">
        <v>45815</v>
      </c>
      <c r="D48" s="4">
        <v>0</v>
      </c>
      <c r="E48" s="4">
        <f t="shared" si="5"/>
        <v>0</v>
      </c>
      <c r="F48" s="15">
        <f t="shared" si="0"/>
        <v>-1</v>
      </c>
      <c r="G48" s="4">
        <v>0</v>
      </c>
      <c r="H48" s="4">
        <f t="shared" si="6"/>
        <v>0</v>
      </c>
      <c r="I48" s="15">
        <f t="shared" si="1"/>
        <v>-1</v>
      </c>
      <c r="J48" s="4">
        <v>0</v>
      </c>
      <c r="K48" s="4">
        <f t="shared" si="7"/>
        <v>0</v>
      </c>
      <c r="L48" s="15">
        <f t="shared" si="2"/>
        <v>-1</v>
      </c>
      <c r="M48" s="133" t="e">
        <f t="shared" si="3"/>
        <v>#DIV/0!</v>
      </c>
      <c r="N48" s="15" t="e">
        <f t="shared" si="4"/>
        <v>#DIV/0!</v>
      </c>
    </row>
    <row r="49" spans="3:14" x14ac:dyDescent="0.3">
      <c r="C49" s="55">
        <v>45816</v>
      </c>
      <c r="D49" s="4">
        <v>0</v>
      </c>
      <c r="E49" s="4">
        <f t="shared" si="5"/>
        <v>0</v>
      </c>
      <c r="F49" s="15">
        <f t="shared" si="0"/>
        <v>-1</v>
      </c>
      <c r="G49" s="4">
        <v>0</v>
      </c>
      <c r="H49" s="4">
        <f t="shared" si="6"/>
        <v>0</v>
      </c>
      <c r="I49" s="15">
        <f t="shared" si="1"/>
        <v>-1</v>
      </c>
      <c r="J49" s="4">
        <v>0</v>
      </c>
      <c r="K49" s="4">
        <f t="shared" si="7"/>
        <v>0</v>
      </c>
      <c r="L49" s="15">
        <f t="shared" si="2"/>
        <v>-1</v>
      </c>
      <c r="M49" s="4" t="e">
        <f t="shared" si="3"/>
        <v>#DIV/0!</v>
      </c>
      <c r="N49" s="15" t="e">
        <f t="shared" si="4"/>
        <v>#DIV/0!</v>
      </c>
    </row>
    <row r="50" spans="3:14" x14ac:dyDescent="0.3">
      <c r="C50" s="55">
        <v>45817</v>
      </c>
      <c r="D50" s="4">
        <v>0</v>
      </c>
      <c r="E50" s="4">
        <f t="shared" si="5"/>
        <v>0</v>
      </c>
      <c r="F50" s="15">
        <f t="shared" si="0"/>
        <v>-1</v>
      </c>
      <c r="G50" s="4">
        <v>0</v>
      </c>
      <c r="H50" s="4">
        <f t="shared" si="6"/>
        <v>0</v>
      </c>
      <c r="I50" s="15">
        <f t="shared" si="1"/>
        <v>-1</v>
      </c>
      <c r="J50" s="4">
        <v>0</v>
      </c>
      <c r="K50" s="4">
        <f t="shared" si="7"/>
        <v>0</v>
      </c>
      <c r="L50" s="15">
        <f t="shared" si="2"/>
        <v>-1</v>
      </c>
      <c r="M50" s="4" t="e">
        <f t="shared" si="3"/>
        <v>#DIV/0!</v>
      </c>
      <c r="N50" s="15" t="e">
        <f t="shared" si="4"/>
        <v>#DIV/0!</v>
      </c>
    </row>
    <row r="51" spans="3:14" x14ac:dyDescent="0.3">
      <c r="C51" s="55">
        <v>45818</v>
      </c>
      <c r="D51" s="4">
        <v>0</v>
      </c>
      <c r="E51" s="4">
        <f t="shared" si="5"/>
        <v>0</v>
      </c>
      <c r="F51" s="15">
        <f t="shared" si="0"/>
        <v>-1</v>
      </c>
      <c r="G51" s="4">
        <v>0</v>
      </c>
      <c r="H51" s="4">
        <f t="shared" si="6"/>
        <v>0</v>
      </c>
      <c r="I51" s="15">
        <f t="shared" si="1"/>
        <v>-1</v>
      </c>
      <c r="J51" s="4">
        <v>0</v>
      </c>
      <c r="K51" s="4">
        <f t="shared" si="7"/>
        <v>0</v>
      </c>
      <c r="L51" s="15">
        <f t="shared" si="2"/>
        <v>-1</v>
      </c>
      <c r="M51" s="4" t="e">
        <f t="shared" si="3"/>
        <v>#DIV/0!</v>
      </c>
      <c r="N51" s="15" t="e">
        <f t="shared" si="4"/>
        <v>#DIV/0!</v>
      </c>
    </row>
    <row r="52" spans="3:14" ht="15" customHeight="1" x14ac:dyDescent="0.3">
      <c r="C52" s="55">
        <v>45819</v>
      </c>
      <c r="D52" s="4">
        <v>0</v>
      </c>
      <c r="E52" s="4">
        <f t="shared" si="5"/>
        <v>0</v>
      </c>
      <c r="F52" s="15">
        <f t="shared" si="0"/>
        <v>-1</v>
      </c>
      <c r="G52" s="4">
        <v>0</v>
      </c>
      <c r="H52" s="4">
        <f t="shared" si="6"/>
        <v>0</v>
      </c>
      <c r="I52" s="15">
        <f t="shared" si="1"/>
        <v>-1</v>
      </c>
      <c r="J52" s="4">
        <v>0</v>
      </c>
      <c r="K52" s="4">
        <f t="shared" si="7"/>
        <v>0</v>
      </c>
      <c r="L52" s="15">
        <f t="shared" si="2"/>
        <v>-1</v>
      </c>
      <c r="M52" s="4" t="e">
        <f t="shared" si="3"/>
        <v>#DIV/0!</v>
      </c>
      <c r="N52" s="15" t="e">
        <f t="shared" si="4"/>
        <v>#DIV/0!</v>
      </c>
    </row>
    <row r="53" spans="3:14" x14ac:dyDescent="0.3">
      <c r="C53" s="55">
        <v>45820</v>
      </c>
      <c r="D53" s="4">
        <v>0</v>
      </c>
      <c r="E53" s="4">
        <f t="shared" si="5"/>
        <v>0</v>
      </c>
      <c r="F53" s="15">
        <f t="shared" si="0"/>
        <v>-1</v>
      </c>
      <c r="G53" s="4">
        <v>0</v>
      </c>
      <c r="H53" s="4">
        <f t="shared" si="6"/>
        <v>0</v>
      </c>
      <c r="I53" s="15">
        <f t="shared" si="1"/>
        <v>-1</v>
      </c>
      <c r="J53" s="4">
        <v>0</v>
      </c>
      <c r="K53" s="4">
        <f t="shared" si="7"/>
        <v>0</v>
      </c>
      <c r="L53" s="15">
        <f t="shared" si="2"/>
        <v>-1</v>
      </c>
      <c r="M53" s="4" t="e">
        <f t="shared" si="3"/>
        <v>#DIV/0!</v>
      </c>
      <c r="N53" s="15" t="e">
        <f t="shared" si="4"/>
        <v>#DIV/0!</v>
      </c>
    </row>
    <row r="54" spans="3:14" x14ac:dyDescent="0.3">
      <c r="C54" s="55">
        <v>45821</v>
      </c>
      <c r="D54" s="4">
        <v>0</v>
      </c>
      <c r="E54" s="4">
        <f t="shared" si="5"/>
        <v>0</v>
      </c>
      <c r="F54" s="15">
        <f t="shared" si="0"/>
        <v>-1</v>
      </c>
      <c r="G54" s="4">
        <v>0</v>
      </c>
      <c r="H54" s="4">
        <f t="shared" si="6"/>
        <v>0</v>
      </c>
      <c r="I54" s="15">
        <f t="shared" si="1"/>
        <v>-1</v>
      </c>
      <c r="J54" s="4">
        <v>0</v>
      </c>
      <c r="K54" s="4">
        <f t="shared" si="7"/>
        <v>0</v>
      </c>
      <c r="L54" s="15">
        <f t="shared" si="2"/>
        <v>-1</v>
      </c>
      <c r="M54" s="4" t="e">
        <f t="shared" si="3"/>
        <v>#DIV/0!</v>
      </c>
      <c r="N54" s="15" t="e">
        <f t="shared" si="4"/>
        <v>#DIV/0!</v>
      </c>
    </row>
    <row r="55" spans="3:14" x14ac:dyDescent="0.3">
      <c r="C55" s="55">
        <v>45822</v>
      </c>
      <c r="D55" s="4">
        <v>0</v>
      </c>
      <c r="E55" s="4">
        <f t="shared" si="5"/>
        <v>0</v>
      </c>
      <c r="F55" s="15">
        <f t="shared" si="0"/>
        <v>-1</v>
      </c>
      <c r="G55" s="4">
        <v>0</v>
      </c>
      <c r="H55" s="4">
        <f t="shared" si="6"/>
        <v>0</v>
      </c>
      <c r="I55" s="15">
        <f t="shared" si="1"/>
        <v>-1</v>
      </c>
      <c r="J55" s="4">
        <v>0</v>
      </c>
      <c r="K55" s="4">
        <f t="shared" si="7"/>
        <v>0</v>
      </c>
      <c r="L55" s="15">
        <f t="shared" si="2"/>
        <v>-1</v>
      </c>
      <c r="M55" s="4" t="e">
        <f t="shared" si="3"/>
        <v>#DIV/0!</v>
      </c>
      <c r="N55" s="15" t="e">
        <f t="shared" si="4"/>
        <v>#DIV/0!</v>
      </c>
    </row>
    <row r="56" spans="3:14" x14ac:dyDescent="0.3">
      <c r="C56" s="55">
        <v>45823</v>
      </c>
      <c r="D56" s="4">
        <v>0</v>
      </c>
      <c r="E56" s="4">
        <f t="shared" si="5"/>
        <v>0</v>
      </c>
      <c r="F56" s="15">
        <f t="shared" si="0"/>
        <v>-1</v>
      </c>
      <c r="G56" s="4">
        <v>0</v>
      </c>
      <c r="H56" s="4">
        <f t="shared" si="6"/>
        <v>0</v>
      </c>
      <c r="I56" s="15">
        <f t="shared" si="1"/>
        <v>-1</v>
      </c>
      <c r="J56" s="4">
        <v>0</v>
      </c>
      <c r="K56" s="4">
        <f t="shared" si="7"/>
        <v>0</v>
      </c>
      <c r="L56" s="15">
        <f t="shared" si="2"/>
        <v>-1</v>
      </c>
      <c r="M56" s="4" t="e">
        <f t="shared" si="3"/>
        <v>#DIV/0!</v>
      </c>
      <c r="N56" s="15" t="e">
        <f t="shared" si="4"/>
        <v>#DIV/0!</v>
      </c>
    </row>
    <row r="57" spans="3:14" x14ac:dyDescent="0.3">
      <c r="C57" s="55">
        <v>45824</v>
      </c>
      <c r="D57" s="4">
        <v>0</v>
      </c>
      <c r="E57" s="4">
        <f t="shared" si="5"/>
        <v>0</v>
      </c>
      <c r="F57" s="15">
        <f t="shared" si="0"/>
        <v>-1</v>
      </c>
      <c r="G57" s="4">
        <v>0</v>
      </c>
      <c r="H57" s="4">
        <f t="shared" si="6"/>
        <v>0</v>
      </c>
      <c r="I57" s="15">
        <f t="shared" si="1"/>
        <v>-1</v>
      </c>
      <c r="J57" s="4">
        <v>0</v>
      </c>
      <c r="K57" s="4">
        <f t="shared" si="7"/>
        <v>0</v>
      </c>
      <c r="L57" s="15">
        <f t="shared" si="2"/>
        <v>-1</v>
      </c>
      <c r="M57" s="4" t="e">
        <f t="shared" si="3"/>
        <v>#DIV/0!</v>
      </c>
      <c r="N57" s="15" t="e">
        <f t="shared" si="4"/>
        <v>#DIV/0!</v>
      </c>
    </row>
    <row r="58" spans="3:14" x14ac:dyDescent="0.3">
      <c r="C58" s="55">
        <v>45825</v>
      </c>
      <c r="D58" s="4">
        <v>0</v>
      </c>
      <c r="E58" s="4">
        <f t="shared" si="5"/>
        <v>0</v>
      </c>
      <c r="F58" s="15">
        <f t="shared" si="0"/>
        <v>-1</v>
      </c>
      <c r="G58" s="4">
        <v>0</v>
      </c>
      <c r="H58" s="4">
        <f t="shared" si="6"/>
        <v>0</v>
      </c>
      <c r="I58" s="15">
        <f t="shared" si="1"/>
        <v>-1</v>
      </c>
      <c r="J58" s="4">
        <v>0</v>
      </c>
      <c r="K58" s="4">
        <f t="shared" si="7"/>
        <v>0</v>
      </c>
      <c r="L58" s="15">
        <f t="shared" si="2"/>
        <v>-1</v>
      </c>
      <c r="M58" s="4" t="e">
        <f t="shared" si="3"/>
        <v>#DIV/0!</v>
      </c>
      <c r="N58" s="15" t="e">
        <f t="shared" si="4"/>
        <v>#DIV/0!</v>
      </c>
    </row>
    <row r="59" spans="3:14" x14ac:dyDescent="0.3">
      <c r="C59" s="55">
        <v>45826</v>
      </c>
      <c r="D59" s="4">
        <v>0</v>
      </c>
      <c r="E59" s="4">
        <f t="shared" si="5"/>
        <v>0</v>
      </c>
      <c r="F59" s="15">
        <f t="shared" si="0"/>
        <v>-1</v>
      </c>
      <c r="G59" s="4">
        <v>0</v>
      </c>
      <c r="H59" s="4">
        <f t="shared" si="6"/>
        <v>0</v>
      </c>
      <c r="I59" s="15">
        <f t="shared" si="1"/>
        <v>-1</v>
      </c>
      <c r="J59" s="4">
        <v>0</v>
      </c>
      <c r="K59" s="4">
        <f t="shared" si="7"/>
        <v>0</v>
      </c>
      <c r="L59" s="15">
        <f t="shared" si="2"/>
        <v>-1</v>
      </c>
      <c r="M59" s="4" t="e">
        <f t="shared" si="3"/>
        <v>#DIV/0!</v>
      </c>
      <c r="N59" s="15" t="e">
        <f t="shared" si="4"/>
        <v>#DIV/0!</v>
      </c>
    </row>
    <row r="60" spans="3:14" x14ac:dyDescent="0.3">
      <c r="C60" s="55">
        <v>45827</v>
      </c>
      <c r="D60" s="4">
        <v>0</v>
      </c>
      <c r="E60" s="4">
        <f t="shared" si="5"/>
        <v>0</v>
      </c>
      <c r="F60" s="15">
        <f t="shared" si="0"/>
        <v>-1</v>
      </c>
      <c r="G60" s="4">
        <v>0</v>
      </c>
      <c r="H60" s="4">
        <f t="shared" si="6"/>
        <v>0</v>
      </c>
      <c r="I60" s="15">
        <f t="shared" si="1"/>
        <v>-1</v>
      </c>
      <c r="J60" s="4">
        <v>0</v>
      </c>
      <c r="K60" s="4">
        <f t="shared" si="7"/>
        <v>0</v>
      </c>
      <c r="L60" s="15">
        <f t="shared" si="2"/>
        <v>-1</v>
      </c>
      <c r="M60" s="4" t="e">
        <f t="shared" si="3"/>
        <v>#DIV/0!</v>
      </c>
      <c r="N60" s="15" t="e">
        <f t="shared" si="4"/>
        <v>#DIV/0!</v>
      </c>
    </row>
    <row r="61" spans="3:14" x14ac:dyDescent="0.3">
      <c r="C61" s="55">
        <v>45828</v>
      </c>
      <c r="D61" s="4">
        <v>0</v>
      </c>
      <c r="E61" s="4">
        <f t="shared" si="5"/>
        <v>0</v>
      </c>
      <c r="F61" s="15">
        <f t="shared" si="0"/>
        <v>-1</v>
      </c>
      <c r="G61" s="4">
        <v>0</v>
      </c>
      <c r="H61" s="4">
        <f t="shared" si="6"/>
        <v>0</v>
      </c>
      <c r="I61" s="15">
        <f t="shared" si="1"/>
        <v>-1</v>
      </c>
      <c r="J61" s="4">
        <v>0</v>
      </c>
      <c r="K61" s="4">
        <f t="shared" si="7"/>
        <v>0</v>
      </c>
      <c r="L61" s="15">
        <f t="shared" si="2"/>
        <v>-1</v>
      </c>
      <c r="M61" s="4" t="e">
        <f t="shared" si="3"/>
        <v>#DIV/0!</v>
      </c>
      <c r="N61" s="15" t="e">
        <f t="shared" si="4"/>
        <v>#DIV/0!</v>
      </c>
    </row>
    <row r="62" spans="3:14" x14ac:dyDescent="0.3">
      <c r="C62" s="55">
        <v>45829</v>
      </c>
      <c r="D62" s="4">
        <v>0</v>
      </c>
      <c r="E62" s="4">
        <f t="shared" si="5"/>
        <v>0</v>
      </c>
      <c r="F62" s="15">
        <f t="shared" si="0"/>
        <v>-1</v>
      </c>
      <c r="G62" s="4">
        <v>0</v>
      </c>
      <c r="H62" s="4">
        <f t="shared" si="6"/>
        <v>0</v>
      </c>
      <c r="I62" s="15">
        <f t="shared" si="1"/>
        <v>-1</v>
      </c>
      <c r="J62" s="4">
        <v>0</v>
      </c>
      <c r="K62" s="4">
        <f t="shared" si="7"/>
        <v>0</v>
      </c>
      <c r="L62" s="15">
        <f t="shared" si="2"/>
        <v>-1</v>
      </c>
      <c r="M62" s="4" t="e">
        <f t="shared" si="3"/>
        <v>#DIV/0!</v>
      </c>
      <c r="N62" s="15" t="e">
        <f t="shared" si="4"/>
        <v>#DIV/0!</v>
      </c>
    </row>
    <row r="63" spans="3:14" x14ac:dyDescent="0.3">
      <c r="C63" s="55">
        <v>45830</v>
      </c>
      <c r="D63" s="4">
        <v>0</v>
      </c>
      <c r="E63" s="4">
        <f t="shared" si="5"/>
        <v>0</v>
      </c>
      <c r="F63" s="15">
        <f t="shared" si="0"/>
        <v>-1</v>
      </c>
      <c r="G63" s="4">
        <v>0</v>
      </c>
      <c r="H63" s="4">
        <f t="shared" si="6"/>
        <v>0</v>
      </c>
      <c r="I63" s="15">
        <f t="shared" si="1"/>
        <v>-1</v>
      </c>
      <c r="J63" s="4">
        <v>0</v>
      </c>
      <c r="K63" s="4">
        <f t="shared" si="7"/>
        <v>0</v>
      </c>
      <c r="L63" s="15">
        <f t="shared" si="2"/>
        <v>-1</v>
      </c>
      <c r="M63" s="4" t="e">
        <f t="shared" si="3"/>
        <v>#DIV/0!</v>
      </c>
      <c r="N63" s="15" t="e">
        <f t="shared" si="4"/>
        <v>#DIV/0!</v>
      </c>
    </row>
    <row r="64" spans="3:14" x14ac:dyDescent="0.3">
      <c r="C64" s="55">
        <v>45831</v>
      </c>
      <c r="D64" s="4">
        <v>0</v>
      </c>
      <c r="E64" s="4">
        <f t="shared" si="5"/>
        <v>0</v>
      </c>
      <c r="F64" s="15">
        <f t="shared" si="0"/>
        <v>-1</v>
      </c>
      <c r="G64" s="4">
        <v>0</v>
      </c>
      <c r="H64" s="4">
        <f t="shared" si="6"/>
        <v>0</v>
      </c>
      <c r="I64" s="15">
        <f t="shared" si="1"/>
        <v>-1</v>
      </c>
      <c r="J64" s="4">
        <v>0</v>
      </c>
      <c r="K64" s="4">
        <f t="shared" si="7"/>
        <v>0</v>
      </c>
      <c r="L64" s="15">
        <f t="shared" si="2"/>
        <v>-1</v>
      </c>
      <c r="M64" s="4" t="e">
        <f t="shared" si="3"/>
        <v>#DIV/0!</v>
      </c>
      <c r="N64" s="15" t="e">
        <f t="shared" si="4"/>
        <v>#DIV/0!</v>
      </c>
    </row>
    <row r="65" spans="3:14" x14ac:dyDescent="0.3">
      <c r="C65" s="55">
        <v>45832</v>
      </c>
      <c r="D65" s="4">
        <v>0</v>
      </c>
      <c r="E65" s="4">
        <f t="shared" si="5"/>
        <v>0</v>
      </c>
      <c r="F65" s="15">
        <f t="shared" si="0"/>
        <v>-1</v>
      </c>
      <c r="G65" s="4">
        <v>0</v>
      </c>
      <c r="H65" s="4">
        <f t="shared" si="6"/>
        <v>0</v>
      </c>
      <c r="I65" s="15">
        <f t="shared" si="1"/>
        <v>-1</v>
      </c>
      <c r="J65" s="4">
        <v>0</v>
      </c>
      <c r="K65" s="4">
        <f t="shared" si="7"/>
        <v>0</v>
      </c>
      <c r="L65" s="15">
        <f t="shared" si="2"/>
        <v>-1</v>
      </c>
      <c r="M65" s="4" t="e">
        <f t="shared" si="3"/>
        <v>#DIV/0!</v>
      </c>
      <c r="N65" s="15" t="e">
        <f t="shared" si="4"/>
        <v>#DIV/0!</v>
      </c>
    </row>
    <row r="66" spans="3:14" x14ac:dyDescent="0.3">
      <c r="C66" s="55">
        <v>45833</v>
      </c>
      <c r="D66" s="4">
        <v>0</v>
      </c>
      <c r="E66" s="4">
        <f t="shared" si="5"/>
        <v>0</v>
      </c>
      <c r="F66" s="15">
        <f t="shared" si="0"/>
        <v>-1</v>
      </c>
      <c r="G66" s="4">
        <v>0</v>
      </c>
      <c r="H66" s="4">
        <f t="shared" si="6"/>
        <v>0</v>
      </c>
      <c r="I66" s="15">
        <f t="shared" si="1"/>
        <v>-1</v>
      </c>
      <c r="J66" s="4">
        <v>0</v>
      </c>
      <c r="K66" s="4">
        <f t="shared" si="7"/>
        <v>0</v>
      </c>
      <c r="L66" s="15">
        <f t="shared" si="2"/>
        <v>-1</v>
      </c>
      <c r="M66" s="4" t="e">
        <f t="shared" si="3"/>
        <v>#DIV/0!</v>
      </c>
      <c r="N66" s="15" t="e">
        <f t="shared" si="4"/>
        <v>#DIV/0!</v>
      </c>
    </row>
    <row r="67" spans="3:14" x14ac:dyDescent="0.3">
      <c r="C67" s="55">
        <v>45834</v>
      </c>
      <c r="D67" s="4">
        <v>0</v>
      </c>
      <c r="E67" s="4">
        <f t="shared" si="5"/>
        <v>0</v>
      </c>
      <c r="F67" s="15">
        <f t="shared" si="0"/>
        <v>-1</v>
      </c>
      <c r="G67" s="4">
        <v>0</v>
      </c>
      <c r="H67" s="4">
        <f t="shared" si="6"/>
        <v>0</v>
      </c>
      <c r="I67" s="15">
        <f t="shared" si="1"/>
        <v>-1</v>
      </c>
      <c r="J67" s="4">
        <v>0</v>
      </c>
      <c r="K67" s="4">
        <f t="shared" si="7"/>
        <v>0</v>
      </c>
      <c r="L67" s="15">
        <f t="shared" si="2"/>
        <v>-1</v>
      </c>
      <c r="M67" s="4" t="e">
        <f t="shared" si="3"/>
        <v>#DIV/0!</v>
      </c>
      <c r="N67" s="15" t="e">
        <f t="shared" si="4"/>
        <v>#DIV/0!</v>
      </c>
    </row>
    <row r="68" spans="3:14" x14ac:dyDescent="0.3">
      <c r="C68" s="55">
        <v>45835</v>
      </c>
      <c r="D68" s="4">
        <v>0</v>
      </c>
      <c r="E68" s="4">
        <f t="shared" si="5"/>
        <v>0</v>
      </c>
      <c r="F68" s="15">
        <f t="shared" si="0"/>
        <v>-1</v>
      </c>
      <c r="G68" s="4">
        <v>0</v>
      </c>
      <c r="H68" s="4">
        <f t="shared" si="6"/>
        <v>0</v>
      </c>
      <c r="I68" s="15">
        <f t="shared" si="1"/>
        <v>-1</v>
      </c>
      <c r="J68" s="4">
        <v>0</v>
      </c>
      <c r="K68" s="4">
        <f t="shared" si="7"/>
        <v>0</v>
      </c>
      <c r="L68" s="15">
        <f t="shared" si="2"/>
        <v>-1</v>
      </c>
      <c r="M68" s="4" t="e">
        <f t="shared" si="3"/>
        <v>#DIV/0!</v>
      </c>
      <c r="N68" s="15" t="e">
        <f t="shared" si="4"/>
        <v>#DIV/0!</v>
      </c>
    </row>
    <row r="69" spans="3:14" x14ac:dyDescent="0.3">
      <c r="C69" s="55">
        <v>45836</v>
      </c>
      <c r="D69" s="4">
        <v>0</v>
      </c>
      <c r="E69" s="4">
        <f t="shared" si="5"/>
        <v>0</v>
      </c>
      <c r="F69" s="15">
        <f t="shared" si="0"/>
        <v>-1</v>
      </c>
      <c r="G69" s="4">
        <v>0</v>
      </c>
      <c r="H69" s="4">
        <f t="shared" si="6"/>
        <v>0</v>
      </c>
      <c r="I69" s="15">
        <f t="shared" si="1"/>
        <v>-1</v>
      </c>
      <c r="J69" s="4">
        <v>0</v>
      </c>
      <c r="K69" s="4">
        <f t="shared" si="7"/>
        <v>0</v>
      </c>
      <c r="L69" s="15">
        <f t="shared" si="2"/>
        <v>-1</v>
      </c>
      <c r="M69" s="4" t="e">
        <f t="shared" si="3"/>
        <v>#DIV/0!</v>
      </c>
      <c r="N69" s="15" t="e">
        <f t="shared" si="4"/>
        <v>#DIV/0!</v>
      </c>
    </row>
    <row r="70" spans="3:14" x14ac:dyDescent="0.3">
      <c r="C70" s="55">
        <v>45837</v>
      </c>
      <c r="D70" s="4">
        <v>0</v>
      </c>
      <c r="E70" s="4">
        <f t="shared" ref="E70:E71" si="8">+E69+D70</f>
        <v>0</v>
      </c>
      <c r="F70" s="15">
        <f t="shared" si="0"/>
        <v>-1</v>
      </c>
      <c r="G70" s="4">
        <v>0</v>
      </c>
      <c r="H70" s="4">
        <f t="shared" ref="H70:H71" si="9">+H69+G70</f>
        <v>0</v>
      </c>
      <c r="I70" s="15">
        <f t="shared" si="1"/>
        <v>-1</v>
      </c>
      <c r="J70" s="4">
        <v>0</v>
      </c>
      <c r="K70" s="4">
        <f t="shared" ref="K70:K71" si="10">+K69+J70</f>
        <v>0</v>
      </c>
      <c r="L70" s="15">
        <f t="shared" si="2"/>
        <v>-1</v>
      </c>
      <c r="M70" s="4" t="e">
        <f t="shared" ref="M70:M71" si="11">+G70/J70</f>
        <v>#DIV/0!</v>
      </c>
      <c r="N70" s="15" t="e">
        <f t="shared" si="4"/>
        <v>#DIV/0!</v>
      </c>
    </row>
    <row r="71" spans="3:14" x14ac:dyDescent="0.3">
      <c r="C71" s="55">
        <v>45838</v>
      </c>
      <c r="D71" s="4"/>
      <c r="E71" s="4">
        <f t="shared" si="8"/>
        <v>0</v>
      </c>
      <c r="F71" s="15">
        <f t="shared" si="0"/>
        <v>-1</v>
      </c>
      <c r="G71" s="4"/>
      <c r="H71" s="4">
        <f t="shared" si="9"/>
        <v>0</v>
      </c>
      <c r="I71" s="15">
        <f t="shared" si="1"/>
        <v>-1</v>
      </c>
      <c r="J71" s="4"/>
      <c r="K71" s="4">
        <f t="shared" si="10"/>
        <v>0</v>
      </c>
      <c r="L71" s="15">
        <f t="shared" si="2"/>
        <v>-1</v>
      </c>
      <c r="M71" s="4" t="e">
        <f t="shared" si="11"/>
        <v>#DIV/0!</v>
      </c>
      <c r="N71" s="15" t="e">
        <f t="shared" si="4"/>
        <v>#DIV/0!</v>
      </c>
    </row>
    <row r="72" spans="3:14" ht="18" x14ac:dyDescent="0.35">
      <c r="C72" s="56" t="s">
        <v>22</v>
      </c>
      <c r="D72" s="45">
        <f>SUM(D42:D71)</f>
        <v>0</v>
      </c>
      <c r="E72" s="45">
        <f>SUM(E42:E71)</f>
        <v>0</v>
      </c>
      <c r="F72" s="45"/>
      <c r="G72" s="45">
        <f>SUM(G42:G71)</f>
        <v>0</v>
      </c>
      <c r="H72" s="45">
        <f>SUM(H42:H71)</f>
        <v>0</v>
      </c>
      <c r="I72" s="45"/>
      <c r="J72" s="45">
        <f>SUM(J42:J71)</f>
        <v>0</v>
      </c>
      <c r="K72" s="45">
        <f>SUM(K42:K71)</f>
        <v>0</v>
      </c>
      <c r="L72" s="45"/>
      <c r="M72" s="47" t="e">
        <f t="shared" si="3"/>
        <v>#DIV/0!</v>
      </c>
      <c r="N72" s="47"/>
    </row>
  </sheetData>
  <mergeCells count="4">
    <mergeCell ref="C3:N3"/>
    <mergeCell ref="C4:N4"/>
    <mergeCell ref="C39:N39"/>
    <mergeCell ref="C40:N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3432-09F4-41D3-8701-814635E862B0}">
  <dimension ref="B5:Q74"/>
  <sheetViews>
    <sheetView topLeftCell="A44" workbookViewId="0">
      <selection activeCell="J72" sqref="J72"/>
    </sheetView>
  </sheetViews>
  <sheetFormatPr baseColWidth="10" defaultRowHeight="14.4" x14ac:dyDescent="0.3"/>
  <cols>
    <col min="2" max="2" width="16.44140625" customWidth="1"/>
    <col min="4" max="4" width="12.6640625" customWidth="1"/>
    <col min="5" max="5" width="12.6640625" hidden="1" customWidth="1"/>
    <col min="6" max="6" width="16.88671875" customWidth="1"/>
    <col min="7" max="7" width="13.33203125" customWidth="1"/>
    <col min="8" max="8" width="13.33203125" hidden="1" customWidth="1"/>
    <col min="10" max="10" width="12.21875" customWidth="1"/>
    <col min="11" max="11" width="12.21875" hidden="1" customWidth="1"/>
    <col min="13" max="13" width="13.33203125" hidden="1" customWidth="1"/>
  </cols>
  <sheetData>
    <row r="5" spans="2:13" ht="21" x14ac:dyDescent="0.4">
      <c r="B5" s="248">
        <v>45444</v>
      </c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</row>
    <row r="6" spans="2:13" ht="18" hidden="1" x14ac:dyDescent="0.35">
      <c r="B6" s="247" t="s">
        <v>54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129"/>
    </row>
    <row r="7" spans="2:13" ht="43.2" hidden="1" x14ac:dyDescent="0.3">
      <c r="B7" s="6" t="s">
        <v>14</v>
      </c>
      <c r="C7" s="7" t="s">
        <v>0</v>
      </c>
      <c r="D7" s="7" t="s">
        <v>20</v>
      </c>
      <c r="E7" s="7" t="s">
        <v>76</v>
      </c>
      <c r="F7" s="7" t="s">
        <v>1</v>
      </c>
      <c r="G7" s="7" t="s">
        <v>2</v>
      </c>
      <c r="H7" s="7" t="s">
        <v>76</v>
      </c>
      <c r="I7" s="7" t="s">
        <v>17</v>
      </c>
      <c r="J7" s="7" t="s">
        <v>19</v>
      </c>
      <c r="K7" s="7" t="s">
        <v>76</v>
      </c>
      <c r="L7" s="7" t="s">
        <v>15</v>
      </c>
      <c r="M7" s="7" t="s">
        <v>76</v>
      </c>
    </row>
    <row r="8" spans="2:13" hidden="1" x14ac:dyDescent="0.3">
      <c r="B8" s="9">
        <v>45444</v>
      </c>
      <c r="C8" s="73">
        <v>0</v>
      </c>
      <c r="D8" s="4">
        <v>0</v>
      </c>
      <c r="E8" s="4"/>
      <c r="F8" s="4">
        <v>0</v>
      </c>
      <c r="G8" s="4">
        <v>0</v>
      </c>
      <c r="H8" s="4"/>
      <c r="I8" s="4">
        <v>0</v>
      </c>
      <c r="J8" s="4">
        <v>0</v>
      </c>
      <c r="K8" s="4"/>
      <c r="L8" s="4" t="e">
        <f t="shared" ref="L8:L38" si="0">+F8/I8</f>
        <v>#DIV/0!</v>
      </c>
      <c r="M8" s="33"/>
    </row>
    <row r="9" spans="2:13" hidden="1" x14ac:dyDescent="0.3">
      <c r="B9" s="9">
        <v>45445</v>
      </c>
      <c r="C9" s="73">
        <v>0</v>
      </c>
      <c r="D9" s="4">
        <f>+D8+C9</f>
        <v>0</v>
      </c>
      <c r="E9" s="4"/>
      <c r="F9" s="4">
        <v>0</v>
      </c>
      <c r="G9" s="4">
        <f>+G8+F9</f>
        <v>0</v>
      </c>
      <c r="H9" s="4"/>
      <c r="I9" s="4">
        <v>0</v>
      </c>
      <c r="J9" s="4">
        <f>+J8+I9</f>
        <v>0</v>
      </c>
      <c r="K9" s="4"/>
      <c r="L9" s="4" t="e">
        <f t="shared" si="0"/>
        <v>#DIV/0!</v>
      </c>
      <c r="M9" s="33"/>
    </row>
    <row r="10" spans="2:13" hidden="1" x14ac:dyDescent="0.3">
      <c r="B10" s="9">
        <v>45446</v>
      </c>
      <c r="C10" s="73">
        <v>0</v>
      </c>
      <c r="D10" s="4">
        <f>+D9+C10</f>
        <v>0</v>
      </c>
      <c r="E10" s="4"/>
      <c r="F10" s="4">
        <v>0</v>
      </c>
      <c r="G10" s="4">
        <f t="shared" ref="G10:G37" si="1">+G9+F10</f>
        <v>0</v>
      </c>
      <c r="H10" s="4"/>
      <c r="I10" s="4">
        <v>0</v>
      </c>
      <c r="J10" s="4">
        <f t="shared" ref="J10:J37" si="2">+J9+I10</f>
        <v>0</v>
      </c>
      <c r="K10" s="4"/>
      <c r="L10" s="4" t="e">
        <f t="shared" si="0"/>
        <v>#DIV/0!</v>
      </c>
      <c r="M10" s="33"/>
    </row>
    <row r="11" spans="2:13" hidden="1" x14ac:dyDescent="0.3">
      <c r="B11" s="9">
        <v>45447</v>
      </c>
      <c r="C11" s="73">
        <v>0</v>
      </c>
      <c r="D11" s="4">
        <f t="shared" ref="D11:D37" si="3">+D10+C11</f>
        <v>0</v>
      </c>
      <c r="E11" s="4"/>
      <c r="F11" s="4">
        <v>0</v>
      </c>
      <c r="G11" s="4">
        <f t="shared" si="1"/>
        <v>0</v>
      </c>
      <c r="H11" s="4"/>
      <c r="I11" s="4">
        <v>0</v>
      </c>
      <c r="J11" s="4">
        <f t="shared" si="2"/>
        <v>0</v>
      </c>
      <c r="K11" s="4"/>
      <c r="L11" s="4" t="e">
        <f t="shared" si="0"/>
        <v>#DIV/0!</v>
      </c>
      <c r="M11" s="33"/>
    </row>
    <row r="12" spans="2:13" hidden="1" x14ac:dyDescent="0.3">
      <c r="B12" s="9">
        <v>45448</v>
      </c>
      <c r="C12" s="73">
        <v>0</v>
      </c>
      <c r="D12" s="4">
        <f t="shared" si="3"/>
        <v>0</v>
      </c>
      <c r="E12" s="4"/>
      <c r="F12" s="4">
        <v>0</v>
      </c>
      <c r="G12" s="4">
        <f t="shared" si="1"/>
        <v>0</v>
      </c>
      <c r="H12" s="4"/>
      <c r="I12" s="4">
        <v>0</v>
      </c>
      <c r="J12" s="4">
        <f t="shared" si="2"/>
        <v>0</v>
      </c>
      <c r="K12" s="4"/>
      <c r="L12" s="4" t="e">
        <f t="shared" si="0"/>
        <v>#DIV/0!</v>
      </c>
      <c r="M12" s="33"/>
    </row>
    <row r="13" spans="2:13" hidden="1" x14ac:dyDescent="0.3">
      <c r="B13" s="9">
        <v>45449</v>
      </c>
      <c r="C13" s="73">
        <v>0</v>
      </c>
      <c r="D13" s="4">
        <f t="shared" si="3"/>
        <v>0</v>
      </c>
      <c r="E13" s="4"/>
      <c r="F13" s="4">
        <v>0</v>
      </c>
      <c r="G13" s="4">
        <f t="shared" si="1"/>
        <v>0</v>
      </c>
      <c r="H13" s="4"/>
      <c r="I13" s="4">
        <v>0</v>
      </c>
      <c r="J13" s="4">
        <f t="shared" si="2"/>
        <v>0</v>
      </c>
      <c r="K13" s="4"/>
      <c r="L13" s="4" t="e">
        <f t="shared" si="0"/>
        <v>#DIV/0!</v>
      </c>
      <c r="M13" s="33"/>
    </row>
    <row r="14" spans="2:13" hidden="1" x14ac:dyDescent="0.3">
      <c r="B14" s="9">
        <v>45450</v>
      </c>
      <c r="C14" s="73">
        <v>0</v>
      </c>
      <c r="D14" s="4">
        <f t="shared" si="3"/>
        <v>0</v>
      </c>
      <c r="E14" s="4"/>
      <c r="F14" s="4">
        <v>0</v>
      </c>
      <c r="G14" s="4">
        <f t="shared" si="1"/>
        <v>0</v>
      </c>
      <c r="H14" s="4"/>
      <c r="I14" s="4">
        <v>0</v>
      </c>
      <c r="J14" s="4">
        <f t="shared" si="2"/>
        <v>0</v>
      </c>
      <c r="K14" s="4"/>
      <c r="L14" s="4" t="e">
        <f t="shared" si="0"/>
        <v>#DIV/0!</v>
      </c>
      <c r="M14" s="33"/>
    </row>
    <row r="15" spans="2:13" hidden="1" x14ac:dyDescent="0.3">
      <c r="B15" s="9">
        <v>45451</v>
      </c>
      <c r="C15" s="73">
        <v>0</v>
      </c>
      <c r="D15" s="4">
        <f t="shared" si="3"/>
        <v>0</v>
      </c>
      <c r="E15" s="4"/>
      <c r="F15" s="4">
        <v>0</v>
      </c>
      <c r="G15" s="4">
        <f t="shared" si="1"/>
        <v>0</v>
      </c>
      <c r="H15" s="4"/>
      <c r="I15" s="4">
        <v>0</v>
      </c>
      <c r="J15" s="4">
        <f t="shared" si="2"/>
        <v>0</v>
      </c>
      <c r="K15" s="4"/>
      <c r="L15" s="4" t="e">
        <f t="shared" si="0"/>
        <v>#DIV/0!</v>
      </c>
      <c r="M15" s="33"/>
    </row>
    <row r="16" spans="2:13" hidden="1" x14ac:dyDescent="0.3">
      <c r="B16" s="9">
        <v>45452</v>
      </c>
      <c r="C16" s="73">
        <v>0</v>
      </c>
      <c r="D16" s="4">
        <f t="shared" si="3"/>
        <v>0</v>
      </c>
      <c r="E16" s="4"/>
      <c r="F16" s="4">
        <v>0</v>
      </c>
      <c r="G16" s="4">
        <f t="shared" si="1"/>
        <v>0</v>
      </c>
      <c r="H16" s="4"/>
      <c r="I16" s="4">
        <v>0</v>
      </c>
      <c r="J16" s="4">
        <f t="shared" si="2"/>
        <v>0</v>
      </c>
      <c r="K16" s="4"/>
      <c r="L16" s="4" t="e">
        <f t="shared" si="0"/>
        <v>#DIV/0!</v>
      </c>
      <c r="M16" s="33"/>
    </row>
    <row r="17" spans="2:13" hidden="1" x14ac:dyDescent="0.3">
      <c r="B17" s="9">
        <v>45453</v>
      </c>
      <c r="C17" s="73">
        <v>0</v>
      </c>
      <c r="D17" s="4">
        <f t="shared" si="3"/>
        <v>0</v>
      </c>
      <c r="E17" s="4"/>
      <c r="F17" s="4">
        <v>0</v>
      </c>
      <c r="G17" s="4">
        <f t="shared" si="1"/>
        <v>0</v>
      </c>
      <c r="H17" s="4"/>
      <c r="I17" s="4">
        <v>0</v>
      </c>
      <c r="J17" s="4">
        <f t="shared" si="2"/>
        <v>0</v>
      </c>
      <c r="K17" s="4"/>
      <c r="L17" s="4" t="e">
        <f t="shared" si="0"/>
        <v>#DIV/0!</v>
      </c>
      <c r="M17" s="33"/>
    </row>
    <row r="18" spans="2:13" hidden="1" x14ac:dyDescent="0.3">
      <c r="B18" s="9">
        <v>45454</v>
      </c>
      <c r="C18" s="73">
        <v>0</v>
      </c>
      <c r="D18" s="4">
        <f t="shared" si="3"/>
        <v>0</v>
      </c>
      <c r="E18" s="4"/>
      <c r="F18" s="4">
        <v>0</v>
      </c>
      <c r="G18" s="4">
        <f t="shared" si="1"/>
        <v>0</v>
      </c>
      <c r="H18" s="4"/>
      <c r="I18" s="4">
        <v>0</v>
      </c>
      <c r="J18" s="4">
        <f t="shared" si="2"/>
        <v>0</v>
      </c>
      <c r="K18" s="4"/>
      <c r="L18" s="4" t="e">
        <f t="shared" si="0"/>
        <v>#DIV/0!</v>
      </c>
      <c r="M18" s="33"/>
    </row>
    <row r="19" spans="2:13" hidden="1" x14ac:dyDescent="0.3">
      <c r="B19" s="9">
        <v>45455</v>
      </c>
      <c r="C19" s="73">
        <v>0</v>
      </c>
      <c r="D19" s="4">
        <f t="shared" si="3"/>
        <v>0</v>
      </c>
      <c r="E19" s="4"/>
      <c r="F19" s="4">
        <v>0</v>
      </c>
      <c r="G19" s="4">
        <f t="shared" si="1"/>
        <v>0</v>
      </c>
      <c r="H19" s="4"/>
      <c r="I19" s="4">
        <v>0</v>
      </c>
      <c r="J19" s="4">
        <f t="shared" si="2"/>
        <v>0</v>
      </c>
      <c r="K19" s="4"/>
      <c r="L19" s="4" t="e">
        <f t="shared" si="0"/>
        <v>#DIV/0!</v>
      </c>
      <c r="M19" s="33"/>
    </row>
    <row r="20" spans="2:13" hidden="1" x14ac:dyDescent="0.3">
      <c r="B20" s="9">
        <v>45456</v>
      </c>
      <c r="C20" s="73">
        <v>0</v>
      </c>
      <c r="D20" s="4">
        <f t="shared" si="3"/>
        <v>0</v>
      </c>
      <c r="E20" s="4"/>
      <c r="F20" s="4">
        <v>0</v>
      </c>
      <c r="G20" s="4">
        <f t="shared" si="1"/>
        <v>0</v>
      </c>
      <c r="H20" s="4"/>
      <c r="I20" s="4">
        <v>0</v>
      </c>
      <c r="J20" s="4">
        <f t="shared" si="2"/>
        <v>0</v>
      </c>
      <c r="K20" s="4"/>
      <c r="L20" s="4" t="e">
        <f t="shared" si="0"/>
        <v>#DIV/0!</v>
      </c>
      <c r="M20" s="33"/>
    </row>
    <row r="21" spans="2:13" hidden="1" x14ac:dyDescent="0.3">
      <c r="B21" s="9">
        <v>45457</v>
      </c>
      <c r="C21" s="73">
        <v>0</v>
      </c>
      <c r="D21" s="4">
        <f t="shared" si="3"/>
        <v>0</v>
      </c>
      <c r="E21" s="4"/>
      <c r="F21" s="4">
        <v>0</v>
      </c>
      <c r="G21" s="4">
        <f t="shared" si="1"/>
        <v>0</v>
      </c>
      <c r="H21" s="4"/>
      <c r="I21" s="4">
        <v>0</v>
      </c>
      <c r="J21" s="4">
        <f t="shared" si="2"/>
        <v>0</v>
      </c>
      <c r="K21" s="4"/>
      <c r="L21" s="4" t="e">
        <f t="shared" si="0"/>
        <v>#DIV/0!</v>
      </c>
      <c r="M21" s="33"/>
    </row>
    <row r="22" spans="2:13" hidden="1" x14ac:dyDescent="0.3">
      <c r="B22" s="9">
        <v>45458</v>
      </c>
      <c r="C22" s="73">
        <v>0</v>
      </c>
      <c r="D22" s="4">
        <f t="shared" si="3"/>
        <v>0</v>
      </c>
      <c r="E22" s="4"/>
      <c r="F22" s="4">
        <v>0</v>
      </c>
      <c r="G22" s="4">
        <f t="shared" si="1"/>
        <v>0</v>
      </c>
      <c r="H22" s="4"/>
      <c r="I22" s="4">
        <v>0</v>
      </c>
      <c r="J22" s="4">
        <f t="shared" si="2"/>
        <v>0</v>
      </c>
      <c r="K22" s="4"/>
      <c r="L22" s="4" t="e">
        <f t="shared" si="0"/>
        <v>#DIV/0!</v>
      </c>
      <c r="M22" s="33"/>
    </row>
    <row r="23" spans="2:13" hidden="1" x14ac:dyDescent="0.3">
      <c r="B23" s="9">
        <v>45459</v>
      </c>
      <c r="C23" s="73">
        <v>0</v>
      </c>
      <c r="D23" s="4">
        <f t="shared" si="3"/>
        <v>0</v>
      </c>
      <c r="E23" s="4"/>
      <c r="F23" s="4">
        <v>0</v>
      </c>
      <c r="G23" s="4">
        <f t="shared" si="1"/>
        <v>0</v>
      </c>
      <c r="H23" s="4"/>
      <c r="I23" s="4">
        <v>0</v>
      </c>
      <c r="J23" s="4">
        <f t="shared" si="2"/>
        <v>0</v>
      </c>
      <c r="K23" s="4"/>
      <c r="L23" s="4" t="e">
        <f t="shared" si="0"/>
        <v>#DIV/0!</v>
      </c>
      <c r="M23" s="33"/>
    </row>
    <row r="24" spans="2:13" hidden="1" x14ac:dyDescent="0.3">
      <c r="B24" s="9">
        <v>45460</v>
      </c>
      <c r="C24" s="73">
        <v>0</v>
      </c>
      <c r="D24" s="4">
        <f t="shared" si="3"/>
        <v>0</v>
      </c>
      <c r="E24" s="4"/>
      <c r="F24" s="4">
        <v>0</v>
      </c>
      <c r="G24" s="4">
        <f t="shared" si="1"/>
        <v>0</v>
      </c>
      <c r="H24" s="4"/>
      <c r="I24" s="4">
        <v>0</v>
      </c>
      <c r="J24" s="4">
        <f t="shared" si="2"/>
        <v>0</v>
      </c>
      <c r="K24" s="4"/>
      <c r="L24" s="4" t="e">
        <f t="shared" si="0"/>
        <v>#DIV/0!</v>
      </c>
      <c r="M24" s="33"/>
    </row>
    <row r="25" spans="2:13" hidden="1" x14ac:dyDescent="0.3">
      <c r="B25" s="9">
        <v>45461</v>
      </c>
      <c r="C25" s="73">
        <v>0</v>
      </c>
      <c r="D25" s="4">
        <f t="shared" si="3"/>
        <v>0</v>
      </c>
      <c r="E25" s="4"/>
      <c r="F25" s="4">
        <v>0</v>
      </c>
      <c r="G25" s="4">
        <f t="shared" si="1"/>
        <v>0</v>
      </c>
      <c r="H25" s="4"/>
      <c r="I25" s="4">
        <v>0</v>
      </c>
      <c r="J25" s="4">
        <f t="shared" si="2"/>
        <v>0</v>
      </c>
      <c r="K25" s="4"/>
      <c r="L25" s="4" t="e">
        <f t="shared" si="0"/>
        <v>#DIV/0!</v>
      </c>
      <c r="M25" s="33"/>
    </row>
    <row r="26" spans="2:13" hidden="1" x14ac:dyDescent="0.3">
      <c r="B26" s="9">
        <v>45462</v>
      </c>
      <c r="C26" s="73">
        <v>0</v>
      </c>
      <c r="D26" s="4">
        <f t="shared" si="3"/>
        <v>0</v>
      </c>
      <c r="E26" s="4"/>
      <c r="F26" s="4">
        <v>0</v>
      </c>
      <c r="G26" s="4">
        <f t="shared" si="1"/>
        <v>0</v>
      </c>
      <c r="H26" s="4"/>
      <c r="I26" s="4">
        <v>0</v>
      </c>
      <c r="J26" s="4">
        <f t="shared" si="2"/>
        <v>0</v>
      </c>
      <c r="K26" s="4"/>
      <c r="L26" s="4" t="e">
        <f t="shared" si="0"/>
        <v>#DIV/0!</v>
      </c>
      <c r="M26" s="33"/>
    </row>
    <row r="27" spans="2:13" hidden="1" x14ac:dyDescent="0.3">
      <c r="B27" s="9">
        <v>45463</v>
      </c>
      <c r="C27" s="73">
        <v>0</v>
      </c>
      <c r="D27" s="4">
        <f t="shared" si="3"/>
        <v>0</v>
      </c>
      <c r="E27" s="4"/>
      <c r="F27" s="4">
        <v>0</v>
      </c>
      <c r="G27" s="4">
        <f t="shared" si="1"/>
        <v>0</v>
      </c>
      <c r="H27" s="4"/>
      <c r="I27" s="4">
        <v>0</v>
      </c>
      <c r="J27" s="4">
        <f t="shared" si="2"/>
        <v>0</v>
      </c>
      <c r="K27" s="4"/>
      <c r="L27" s="4" t="e">
        <f t="shared" si="0"/>
        <v>#DIV/0!</v>
      </c>
      <c r="M27" s="33"/>
    </row>
    <row r="28" spans="2:13" hidden="1" x14ac:dyDescent="0.3">
      <c r="B28" s="9">
        <v>45464</v>
      </c>
      <c r="C28" s="73">
        <v>0</v>
      </c>
      <c r="D28" s="4">
        <f t="shared" si="3"/>
        <v>0</v>
      </c>
      <c r="E28" s="4"/>
      <c r="F28" s="4">
        <v>0</v>
      </c>
      <c r="G28" s="4">
        <f t="shared" si="1"/>
        <v>0</v>
      </c>
      <c r="H28" s="4"/>
      <c r="I28" s="4">
        <v>0</v>
      </c>
      <c r="J28" s="4">
        <f t="shared" si="2"/>
        <v>0</v>
      </c>
      <c r="K28" s="4"/>
      <c r="L28" s="4" t="e">
        <f t="shared" si="0"/>
        <v>#DIV/0!</v>
      </c>
      <c r="M28" s="33"/>
    </row>
    <row r="29" spans="2:13" hidden="1" x14ac:dyDescent="0.3">
      <c r="B29" s="9">
        <v>45465</v>
      </c>
      <c r="C29" s="73">
        <v>0</v>
      </c>
      <c r="D29" s="4">
        <f t="shared" si="3"/>
        <v>0</v>
      </c>
      <c r="E29" s="4"/>
      <c r="F29" s="4">
        <v>0</v>
      </c>
      <c r="G29" s="4">
        <f t="shared" si="1"/>
        <v>0</v>
      </c>
      <c r="H29" s="4"/>
      <c r="I29" s="4">
        <v>0</v>
      </c>
      <c r="J29" s="4">
        <f t="shared" si="2"/>
        <v>0</v>
      </c>
      <c r="K29" s="4"/>
      <c r="L29" s="4" t="e">
        <f t="shared" si="0"/>
        <v>#DIV/0!</v>
      </c>
      <c r="M29" s="33"/>
    </row>
    <row r="30" spans="2:13" hidden="1" x14ac:dyDescent="0.3">
      <c r="B30" s="9">
        <v>45466</v>
      </c>
      <c r="C30" s="73">
        <v>0</v>
      </c>
      <c r="D30" s="4">
        <f t="shared" si="3"/>
        <v>0</v>
      </c>
      <c r="E30" s="4"/>
      <c r="F30" s="4">
        <v>0</v>
      </c>
      <c r="G30" s="4">
        <f t="shared" si="1"/>
        <v>0</v>
      </c>
      <c r="H30" s="4"/>
      <c r="I30" s="4">
        <v>0</v>
      </c>
      <c r="J30" s="4">
        <f t="shared" si="2"/>
        <v>0</v>
      </c>
      <c r="K30" s="4"/>
      <c r="L30" s="4" t="e">
        <f t="shared" si="0"/>
        <v>#DIV/0!</v>
      </c>
      <c r="M30" s="33"/>
    </row>
    <row r="31" spans="2:13" hidden="1" x14ac:dyDescent="0.3">
      <c r="B31" s="9">
        <v>45467</v>
      </c>
      <c r="C31" s="73">
        <v>0</v>
      </c>
      <c r="D31" s="4">
        <f t="shared" si="3"/>
        <v>0</v>
      </c>
      <c r="E31" s="4"/>
      <c r="F31" s="4">
        <v>0</v>
      </c>
      <c r="G31" s="4">
        <f t="shared" si="1"/>
        <v>0</v>
      </c>
      <c r="H31" s="4"/>
      <c r="I31" s="4">
        <v>0</v>
      </c>
      <c r="J31" s="4">
        <f t="shared" si="2"/>
        <v>0</v>
      </c>
      <c r="K31" s="4"/>
      <c r="L31" s="4" t="e">
        <f t="shared" si="0"/>
        <v>#DIV/0!</v>
      </c>
      <c r="M31" s="33"/>
    </row>
    <row r="32" spans="2:13" hidden="1" x14ac:dyDescent="0.3">
      <c r="B32" s="9">
        <v>45468</v>
      </c>
      <c r="C32" s="73">
        <v>0</v>
      </c>
      <c r="D32" s="4">
        <f t="shared" si="3"/>
        <v>0</v>
      </c>
      <c r="E32" s="4"/>
      <c r="F32" s="4">
        <v>0</v>
      </c>
      <c r="G32" s="4">
        <f t="shared" si="1"/>
        <v>0</v>
      </c>
      <c r="H32" s="4"/>
      <c r="I32" s="4">
        <v>0</v>
      </c>
      <c r="J32" s="4">
        <f t="shared" si="2"/>
        <v>0</v>
      </c>
      <c r="K32" s="4"/>
      <c r="L32" s="4" t="e">
        <f t="shared" si="0"/>
        <v>#DIV/0!</v>
      </c>
      <c r="M32" s="33"/>
    </row>
    <row r="33" spans="2:17" hidden="1" x14ac:dyDescent="0.3">
      <c r="B33" s="9">
        <v>45469</v>
      </c>
      <c r="C33" s="73">
        <v>0</v>
      </c>
      <c r="D33" s="4">
        <f t="shared" si="3"/>
        <v>0</v>
      </c>
      <c r="E33" s="4"/>
      <c r="F33" s="4">
        <v>0</v>
      </c>
      <c r="G33" s="4">
        <f t="shared" si="1"/>
        <v>0</v>
      </c>
      <c r="H33" s="4"/>
      <c r="I33" s="4">
        <v>0</v>
      </c>
      <c r="J33" s="4">
        <f t="shared" si="2"/>
        <v>0</v>
      </c>
      <c r="K33" s="4"/>
      <c r="L33" s="4" t="e">
        <f t="shared" si="0"/>
        <v>#DIV/0!</v>
      </c>
      <c r="M33" s="33"/>
    </row>
    <row r="34" spans="2:17" hidden="1" x14ac:dyDescent="0.3">
      <c r="B34" s="9">
        <v>45470</v>
      </c>
      <c r="C34" s="73">
        <v>0</v>
      </c>
      <c r="D34" s="4">
        <f t="shared" si="3"/>
        <v>0</v>
      </c>
      <c r="E34" s="4"/>
      <c r="F34" s="4">
        <v>0</v>
      </c>
      <c r="G34" s="4">
        <f t="shared" si="1"/>
        <v>0</v>
      </c>
      <c r="H34" s="4"/>
      <c r="I34" s="4">
        <v>0</v>
      </c>
      <c r="J34" s="4">
        <f t="shared" si="2"/>
        <v>0</v>
      </c>
      <c r="K34" s="4"/>
      <c r="L34" s="4" t="e">
        <f t="shared" si="0"/>
        <v>#DIV/0!</v>
      </c>
      <c r="M34" s="33"/>
    </row>
    <row r="35" spans="2:17" hidden="1" x14ac:dyDescent="0.3">
      <c r="B35" s="9">
        <v>45471</v>
      </c>
      <c r="C35" s="73">
        <v>0</v>
      </c>
      <c r="D35" s="4">
        <f t="shared" si="3"/>
        <v>0</v>
      </c>
      <c r="E35" s="4"/>
      <c r="F35" s="4">
        <v>0</v>
      </c>
      <c r="G35" s="4">
        <f t="shared" si="1"/>
        <v>0</v>
      </c>
      <c r="H35" s="4"/>
      <c r="I35" s="4">
        <v>0</v>
      </c>
      <c r="J35" s="4">
        <f t="shared" si="2"/>
        <v>0</v>
      </c>
      <c r="K35" s="4"/>
      <c r="L35" s="4" t="e">
        <f t="shared" si="0"/>
        <v>#DIV/0!</v>
      </c>
      <c r="M35" s="33"/>
      <c r="Q35" s="11"/>
    </row>
    <row r="36" spans="2:17" hidden="1" x14ac:dyDescent="0.3">
      <c r="B36" s="9">
        <v>45472</v>
      </c>
      <c r="C36" s="73">
        <v>0</v>
      </c>
      <c r="D36" s="4">
        <f t="shared" si="3"/>
        <v>0</v>
      </c>
      <c r="E36" s="4"/>
      <c r="F36" s="4">
        <v>0</v>
      </c>
      <c r="G36" s="4">
        <f t="shared" si="1"/>
        <v>0</v>
      </c>
      <c r="H36" s="4"/>
      <c r="I36" s="4">
        <v>0</v>
      </c>
      <c r="J36" s="4">
        <f t="shared" si="2"/>
        <v>0</v>
      </c>
      <c r="K36" s="4"/>
      <c r="L36" s="4" t="e">
        <f t="shared" si="0"/>
        <v>#DIV/0!</v>
      </c>
      <c r="M36" s="33"/>
    </row>
    <row r="37" spans="2:17" hidden="1" x14ac:dyDescent="0.3">
      <c r="B37" s="9">
        <v>45473</v>
      </c>
      <c r="C37" s="73">
        <v>0</v>
      </c>
      <c r="D37" s="4">
        <f t="shared" si="3"/>
        <v>0</v>
      </c>
      <c r="E37" s="4"/>
      <c r="F37" s="4">
        <v>0</v>
      </c>
      <c r="G37" s="4">
        <f t="shared" si="1"/>
        <v>0</v>
      </c>
      <c r="H37" s="4"/>
      <c r="I37" s="4">
        <v>0</v>
      </c>
      <c r="J37" s="4">
        <f t="shared" si="2"/>
        <v>0</v>
      </c>
      <c r="K37" s="4"/>
      <c r="L37" s="4" t="e">
        <f t="shared" si="0"/>
        <v>#DIV/0!</v>
      </c>
      <c r="M37" s="33"/>
    </row>
    <row r="38" spans="2:17" ht="15.6" hidden="1" x14ac:dyDescent="0.3">
      <c r="B38" s="80" t="s">
        <v>22</v>
      </c>
      <c r="C38" s="81">
        <f>SUM(C8:C37)</f>
        <v>0</v>
      </c>
      <c r="D38" s="81">
        <f>SUM(D8:D37)</f>
        <v>0</v>
      </c>
      <c r="E38" s="81"/>
      <c r="F38" s="81">
        <f>SUM(F8:F37)</f>
        <v>0</v>
      </c>
      <c r="G38" s="81">
        <f>MAX(G8:G37)</f>
        <v>0</v>
      </c>
      <c r="H38" s="81"/>
      <c r="I38" s="81">
        <f>SUM(I8:I37)</f>
        <v>0</v>
      </c>
      <c r="J38" s="81">
        <f>SUM(J8:J37)</f>
        <v>0</v>
      </c>
      <c r="K38" s="81"/>
      <c r="L38" s="82" t="e">
        <f t="shared" si="0"/>
        <v>#DIV/0!</v>
      </c>
      <c r="M38" s="130"/>
    </row>
    <row r="41" spans="2:17" ht="21" x14ac:dyDescent="0.4">
      <c r="B41" s="248">
        <v>45809</v>
      </c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</row>
    <row r="42" spans="2:17" ht="18" x14ac:dyDescent="0.35">
      <c r="B42" s="215" t="s">
        <v>54</v>
      </c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49"/>
    </row>
    <row r="43" spans="2:17" ht="43.2" x14ac:dyDescent="0.3">
      <c r="B43" s="6" t="s">
        <v>14</v>
      </c>
      <c r="C43" s="7" t="s">
        <v>0</v>
      </c>
      <c r="D43" s="7" t="s">
        <v>20</v>
      </c>
      <c r="E43" s="7" t="s">
        <v>76</v>
      </c>
      <c r="F43" s="7" t="s">
        <v>1</v>
      </c>
      <c r="G43" s="7" t="s">
        <v>2</v>
      </c>
      <c r="H43" s="7" t="s">
        <v>76</v>
      </c>
      <c r="I43" s="7" t="s">
        <v>17</v>
      </c>
      <c r="J43" s="7" t="s">
        <v>19</v>
      </c>
      <c r="K43" s="7" t="s">
        <v>76</v>
      </c>
      <c r="L43" s="7" t="s">
        <v>15</v>
      </c>
      <c r="M43" s="7" t="s">
        <v>76</v>
      </c>
    </row>
    <row r="44" spans="2:17" x14ac:dyDescent="0.3">
      <c r="B44" s="9">
        <v>45809</v>
      </c>
      <c r="C44" s="73">
        <v>3</v>
      </c>
      <c r="D44" s="4">
        <v>3</v>
      </c>
      <c r="E44" s="4"/>
      <c r="F44" s="4">
        <v>51950</v>
      </c>
      <c r="G44" s="4">
        <v>51950</v>
      </c>
      <c r="H44" s="4"/>
      <c r="I44" s="4">
        <v>4</v>
      </c>
      <c r="J44" s="4">
        <v>4</v>
      </c>
      <c r="K44" s="4"/>
      <c r="L44" s="4">
        <f t="shared" ref="L44:L74" si="4">+F44/I44</f>
        <v>12987.5</v>
      </c>
      <c r="M44" s="33"/>
    </row>
    <row r="45" spans="2:17" s="138" customFormat="1" x14ac:dyDescent="0.3">
      <c r="B45" s="9">
        <v>45810</v>
      </c>
      <c r="C45" s="139">
        <v>10</v>
      </c>
      <c r="D45" s="133">
        <f>+D44+C45</f>
        <v>13</v>
      </c>
      <c r="E45" s="133"/>
      <c r="F45" s="133">
        <v>285073</v>
      </c>
      <c r="G45" s="133">
        <f>+G44+F45</f>
        <v>337023</v>
      </c>
      <c r="H45" s="133"/>
      <c r="I45" s="133">
        <v>14</v>
      </c>
      <c r="J45" s="133">
        <f>+J44+I45</f>
        <v>18</v>
      </c>
      <c r="K45" s="133"/>
      <c r="L45" s="133">
        <f t="shared" si="4"/>
        <v>20362.357142857141</v>
      </c>
      <c r="M45" s="136"/>
    </row>
    <row r="46" spans="2:17" x14ac:dyDescent="0.3">
      <c r="B46" s="9">
        <v>45811</v>
      </c>
      <c r="C46" s="73">
        <v>9</v>
      </c>
      <c r="D46" s="4">
        <f>+D45+C46</f>
        <v>22</v>
      </c>
      <c r="E46" s="4"/>
      <c r="F46" s="4">
        <v>339790</v>
      </c>
      <c r="G46" s="4">
        <f t="shared" ref="G46:G71" si="5">+G45+F46</f>
        <v>676813</v>
      </c>
      <c r="H46" s="4"/>
      <c r="I46" s="4">
        <v>16</v>
      </c>
      <c r="J46" s="4">
        <f t="shared" ref="J46:J71" si="6">+J45+I46</f>
        <v>34</v>
      </c>
      <c r="K46" s="4"/>
      <c r="L46" s="4">
        <f t="shared" si="4"/>
        <v>21236.875</v>
      </c>
      <c r="M46" s="63"/>
    </row>
    <row r="47" spans="2:17" x14ac:dyDescent="0.3">
      <c r="B47" s="9">
        <v>45812</v>
      </c>
      <c r="C47" s="73">
        <v>17</v>
      </c>
      <c r="D47" s="4">
        <f t="shared" ref="D47:D71" si="7">+D46+C47</f>
        <v>39</v>
      </c>
      <c r="E47" s="4"/>
      <c r="F47" s="4">
        <v>585842</v>
      </c>
      <c r="G47" s="4">
        <f t="shared" si="5"/>
        <v>1262655</v>
      </c>
      <c r="H47" s="4"/>
      <c r="I47" s="4">
        <v>20</v>
      </c>
      <c r="J47" s="4">
        <f t="shared" si="6"/>
        <v>54</v>
      </c>
      <c r="K47" s="4"/>
      <c r="L47" s="4">
        <f t="shared" si="4"/>
        <v>29292.1</v>
      </c>
      <c r="M47" s="63"/>
    </row>
    <row r="48" spans="2:17" x14ac:dyDescent="0.3">
      <c r="B48" s="9">
        <v>45813</v>
      </c>
      <c r="C48" s="73">
        <v>2</v>
      </c>
      <c r="D48" s="4">
        <f t="shared" si="7"/>
        <v>41</v>
      </c>
      <c r="E48" s="4"/>
      <c r="F48" s="4">
        <v>96950</v>
      </c>
      <c r="G48" s="4">
        <f t="shared" si="5"/>
        <v>1359605</v>
      </c>
      <c r="H48" s="4"/>
      <c r="I48" s="4">
        <v>3</v>
      </c>
      <c r="J48" s="4">
        <f t="shared" si="6"/>
        <v>57</v>
      </c>
      <c r="K48" s="4"/>
      <c r="L48" s="4">
        <f t="shared" si="4"/>
        <v>32316.666666666668</v>
      </c>
      <c r="M48" s="63"/>
    </row>
    <row r="49" spans="2:13" x14ac:dyDescent="0.3">
      <c r="B49" s="9">
        <v>45814</v>
      </c>
      <c r="C49" s="73">
        <v>3</v>
      </c>
      <c r="D49" s="4">
        <f t="shared" si="7"/>
        <v>44</v>
      </c>
      <c r="E49" s="4"/>
      <c r="F49" s="4">
        <v>73930</v>
      </c>
      <c r="G49" s="4">
        <f t="shared" si="5"/>
        <v>1433535</v>
      </c>
      <c r="H49" s="4"/>
      <c r="I49" s="4">
        <v>4</v>
      </c>
      <c r="J49" s="4">
        <f t="shared" si="6"/>
        <v>61</v>
      </c>
      <c r="K49" s="4"/>
      <c r="L49" s="4">
        <f t="shared" si="4"/>
        <v>18482.5</v>
      </c>
      <c r="M49" s="63"/>
    </row>
    <row r="50" spans="2:13" x14ac:dyDescent="0.3">
      <c r="B50" s="9">
        <v>45815</v>
      </c>
      <c r="C50" s="73">
        <v>4</v>
      </c>
      <c r="D50" s="4">
        <f t="shared" si="7"/>
        <v>48</v>
      </c>
      <c r="E50" s="4"/>
      <c r="F50" s="4">
        <v>179920</v>
      </c>
      <c r="G50" s="4">
        <f t="shared" si="5"/>
        <v>1613455</v>
      </c>
      <c r="H50" s="4"/>
      <c r="I50" s="4">
        <v>6</v>
      </c>
      <c r="J50" s="4">
        <f t="shared" si="6"/>
        <v>67</v>
      </c>
      <c r="K50" s="4"/>
      <c r="L50" s="4">
        <f t="shared" si="4"/>
        <v>29986.666666666668</v>
      </c>
      <c r="M50" s="33"/>
    </row>
    <row r="51" spans="2:13" x14ac:dyDescent="0.3">
      <c r="B51" s="9">
        <v>45816</v>
      </c>
      <c r="C51" s="73">
        <v>2</v>
      </c>
      <c r="D51" s="4">
        <f t="shared" si="7"/>
        <v>50</v>
      </c>
      <c r="E51" s="4"/>
      <c r="F51" s="4">
        <v>37950</v>
      </c>
      <c r="G51" s="4">
        <f t="shared" si="5"/>
        <v>1651405</v>
      </c>
      <c r="H51" s="4"/>
      <c r="I51" s="4">
        <v>3</v>
      </c>
      <c r="J51" s="4">
        <f t="shared" si="6"/>
        <v>70</v>
      </c>
      <c r="K51" s="4"/>
      <c r="L51" s="4">
        <f t="shared" si="4"/>
        <v>12650</v>
      </c>
      <c r="M51" s="33"/>
    </row>
    <row r="52" spans="2:13" x14ac:dyDescent="0.3">
      <c r="B52" s="9">
        <v>45817</v>
      </c>
      <c r="C52" s="73">
        <v>2</v>
      </c>
      <c r="D52" s="4">
        <f t="shared" si="7"/>
        <v>52</v>
      </c>
      <c r="E52" s="4"/>
      <c r="F52" s="4">
        <v>219991</v>
      </c>
      <c r="G52" s="4">
        <f t="shared" si="5"/>
        <v>1871396</v>
      </c>
      <c r="H52" s="4"/>
      <c r="I52" s="4">
        <v>3</v>
      </c>
      <c r="J52" s="4">
        <f t="shared" si="6"/>
        <v>73</v>
      </c>
      <c r="K52" s="4"/>
      <c r="L52" s="4">
        <f t="shared" si="4"/>
        <v>73330.333333333328</v>
      </c>
      <c r="M52" s="63"/>
    </row>
    <row r="53" spans="2:13" x14ac:dyDescent="0.3">
      <c r="B53" s="9">
        <v>45818</v>
      </c>
      <c r="C53" s="73">
        <v>7</v>
      </c>
      <c r="D53" s="4">
        <f t="shared" si="7"/>
        <v>59</v>
      </c>
      <c r="E53" s="4"/>
      <c r="F53" s="4">
        <v>303770</v>
      </c>
      <c r="G53" s="4">
        <f t="shared" si="5"/>
        <v>2175166</v>
      </c>
      <c r="H53" s="4"/>
      <c r="I53" s="4">
        <v>9</v>
      </c>
      <c r="J53" s="4">
        <f t="shared" si="6"/>
        <v>82</v>
      </c>
      <c r="K53" s="4"/>
      <c r="L53" s="4">
        <f t="shared" si="4"/>
        <v>33752.222222222219</v>
      </c>
      <c r="M53" s="63"/>
    </row>
    <row r="54" spans="2:13" x14ac:dyDescent="0.3">
      <c r="B54" s="9">
        <v>45819</v>
      </c>
      <c r="C54" s="73">
        <v>0</v>
      </c>
      <c r="D54" s="4">
        <f t="shared" si="7"/>
        <v>59</v>
      </c>
      <c r="E54" s="4"/>
      <c r="F54" s="4">
        <v>0</v>
      </c>
      <c r="G54" s="4">
        <f t="shared" si="5"/>
        <v>2175166</v>
      </c>
      <c r="H54" s="4"/>
      <c r="I54" s="4">
        <v>0</v>
      </c>
      <c r="J54" s="4">
        <f t="shared" si="6"/>
        <v>82</v>
      </c>
      <c r="K54" s="4"/>
      <c r="L54" s="4" t="e">
        <f t="shared" si="4"/>
        <v>#DIV/0!</v>
      </c>
      <c r="M54" s="63"/>
    </row>
    <row r="55" spans="2:13" x14ac:dyDescent="0.3">
      <c r="B55" s="9">
        <v>45820</v>
      </c>
      <c r="C55" s="73">
        <v>0</v>
      </c>
      <c r="D55" s="4">
        <f t="shared" si="7"/>
        <v>59</v>
      </c>
      <c r="E55" s="4"/>
      <c r="F55" s="4">
        <v>0</v>
      </c>
      <c r="G55" s="4">
        <f t="shared" si="5"/>
        <v>2175166</v>
      </c>
      <c r="H55" s="4"/>
      <c r="I55" s="4">
        <v>0</v>
      </c>
      <c r="J55" s="4">
        <f t="shared" si="6"/>
        <v>82</v>
      </c>
      <c r="K55" s="4"/>
      <c r="L55" s="4" t="e">
        <f t="shared" si="4"/>
        <v>#DIV/0!</v>
      </c>
      <c r="M55" s="63"/>
    </row>
    <row r="56" spans="2:13" x14ac:dyDescent="0.3">
      <c r="B56" s="9">
        <v>45821</v>
      </c>
      <c r="C56" s="73">
        <v>0</v>
      </c>
      <c r="D56" s="4">
        <f t="shared" si="7"/>
        <v>59</v>
      </c>
      <c r="E56" s="4"/>
      <c r="F56" s="4">
        <v>0</v>
      </c>
      <c r="G56" s="4">
        <f t="shared" si="5"/>
        <v>2175166</v>
      </c>
      <c r="H56" s="4"/>
      <c r="I56" s="4">
        <v>0</v>
      </c>
      <c r="J56" s="4">
        <f t="shared" si="6"/>
        <v>82</v>
      </c>
      <c r="K56" s="4"/>
      <c r="L56" s="4" t="e">
        <f t="shared" si="4"/>
        <v>#DIV/0!</v>
      </c>
      <c r="M56" s="63"/>
    </row>
    <row r="57" spans="2:13" x14ac:dyDescent="0.3">
      <c r="B57" s="9">
        <v>45822</v>
      </c>
      <c r="C57" s="73">
        <v>0</v>
      </c>
      <c r="D57" s="4">
        <f t="shared" si="7"/>
        <v>59</v>
      </c>
      <c r="E57" s="4"/>
      <c r="F57" s="4">
        <v>0</v>
      </c>
      <c r="G57" s="4">
        <f t="shared" si="5"/>
        <v>2175166</v>
      </c>
      <c r="H57" s="4"/>
      <c r="I57" s="4">
        <v>0</v>
      </c>
      <c r="J57" s="4">
        <f t="shared" si="6"/>
        <v>82</v>
      </c>
      <c r="K57" s="4"/>
      <c r="L57" s="4" t="e">
        <f t="shared" si="4"/>
        <v>#DIV/0!</v>
      </c>
      <c r="M57" s="33"/>
    </row>
    <row r="58" spans="2:13" x14ac:dyDescent="0.3">
      <c r="B58" s="9">
        <v>45823</v>
      </c>
      <c r="C58" s="73">
        <v>1</v>
      </c>
      <c r="D58" s="4">
        <f t="shared" si="7"/>
        <v>60</v>
      </c>
      <c r="E58" s="4"/>
      <c r="F58" s="4">
        <v>49980</v>
      </c>
      <c r="G58" s="4">
        <f t="shared" si="5"/>
        <v>2225146</v>
      </c>
      <c r="H58" s="4"/>
      <c r="I58" s="4">
        <v>1</v>
      </c>
      <c r="J58" s="4">
        <f t="shared" si="6"/>
        <v>83</v>
      </c>
      <c r="K58" s="4"/>
      <c r="L58" s="4">
        <f t="shared" si="4"/>
        <v>49980</v>
      </c>
      <c r="M58" s="33"/>
    </row>
    <row r="59" spans="2:13" x14ac:dyDescent="0.3">
      <c r="B59" s="9">
        <v>45824</v>
      </c>
      <c r="C59" s="73">
        <v>3</v>
      </c>
      <c r="D59" s="4">
        <f t="shared" si="7"/>
        <v>63</v>
      </c>
      <c r="E59" s="4"/>
      <c r="F59" s="4">
        <v>137740</v>
      </c>
      <c r="G59" s="4">
        <f t="shared" si="5"/>
        <v>2362886</v>
      </c>
      <c r="H59" s="4"/>
      <c r="I59" s="4">
        <v>6</v>
      </c>
      <c r="J59" s="4">
        <f t="shared" si="6"/>
        <v>89</v>
      </c>
      <c r="K59" s="4"/>
      <c r="L59" s="4">
        <f t="shared" si="4"/>
        <v>22956.666666666668</v>
      </c>
      <c r="M59" s="63"/>
    </row>
    <row r="60" spans="2:13" x14ac:dyDescent="0.3">
      <c r="B60" s="9">
        <v>45825</v>
      </c>
      <c r="C60" s="73">
        <v>0</v>
      </c>
      <c r="D60" s="4">
        <f t="shared" si="7"/>
        <v>63</v>
      </c>
      <c r="E60" s="4"/>
      <c r="F60" s="4">
        <v>0</v>
      </c>
      <c r="G60" s="4">
        <f t="shared" si="5"/>
        <v>2362886</v>
      </c>
      <c r="H60" s="4"/>
      <c r="I60" s="4">
        <v>0</v>
      </c>
      <c r="J60" s="4">
        <f t="shared" si="6"/>
        <v>89</v>
      </c>
      <c r="K60" s="4"/>
      <c r="L60" s="4" t="e">
        <f t="shared" si="4"/>
        <v>#DIV/0!</v>
      </c>
      <c r="M60" s="63"/>
    </row>
    <row r="61" spans="2:13" x14ac:dyDescent="0.3">
      <c r="B61" s="9">
        <v>45826</v>
      </c>
      <c r="C61" s="73">
        <v>0</v>
      </c>
      <c r="D61" s="4">
        <f t="shared" si="7"/>
        <v>63</v>
      </c>
      <c r="E61" s="4"/>
      <c r="F61" s="4">
        <v>0</v>
      </c>
      <c r="G61" s="4">
        <f t="shared" si="5"/>
        <v>2362886</v>
      </c>
      <c r="H61" s="4"/>
      <c r="I61" s="4">
        <v>0</v>
      </c>
      <c r="J61" s="4">
        <f t="shared" si="6"/>
        <v>89</v>
      </c>
      <c r="K61" s="4"/>
      <c r="L61" s="4" t="e">
        <f t="shared" si="4"/>
        <v>#DIV/0!</v>
      </c>
      <c r="M61" s="63"/>
    </row>
    <row r="62" spans="2:13" x14ac:dyDescent="0.3">
      <c r="B62" s="9">
        <v>45827</v>
      </c>
      <c r="C62" s="73">
        <v>0</v>
      </c>
      <c r="D62" s="4">
        <f t="shared" si="7"/>
        <v>63</v>
      </c>
      <c r="E62" s="4"/>
      <c r="F62" s="73">
        <v>0</v>
      </c>
      <c r="G62" s="4">
        <f t="shared" si="5"/>
        <v>2362886</v>
      </c>
      <c r="H62" s="4"/>
      <c r="I62" s="73">
        <v>0</v>
      </c>
      <c r="J62" s="4">
        <f t="shared" si="6"/>
        <v>89</v>
      </c>
      <c r="K62" s="4"/>
      <c r="L62" s="4" t="e">
        <f t="shared" si="4"/>
        <v>#DIV/0!</v>
      </c>
      <c r="M62" s="63"/>
    </row>
    <row r="63" spans="2:13" x14ac:dyDescent="0.3">
      <c r="B63" s="9">
        <v>45828</v>
      </c>
      <c r="C63" s="73">
        <v>0</v>
      </c>
      <c r="D63" s="4">
        <f t="shared" si="7"/>
        <v>63</v>
      </c>
      <c r="E63" s="4"/>
      <c r="F63" s="73">
        <v>0</v>
      </c>
      <c r="G63" s="4">
        <f t="shared" si="5"/>
        <v>2362886</v>
      </c>
      <c r="H63" s="4"/>
      <c r="I63" s="73">
        <v>0</v>
      </c>
      <c r="J63" s="4">
        <f t="shared" si="6"/>
        <v>89</v>
      </c>
      <c r="K63" s="4"/>
      <c r="L63" s="4" t="e">
        <f t="shared" si="4"/>
        <v>#DIV/0!</v>
      </c>
      <c r="M63" s="63"/>
    </row>
    <row r="64" spans="2:13" x14ac:dyDescent="0.3">
      <c r="B64" s="9">
        <v>45829</v>
      </c>
      <c r="C64" s="73">
        <v>0</v>
      </c>
      <c r="D64" s="4">
        <f t="shared" si="7"/>
        <v>63</v>
      </c>
      <c r="E64" s="4"/>
      <c r="F64" s="73">
        <v>0</v>
      </c>
      <c r="G64" s="4">
        <f t="shared" si="5"/>
        <v>2362886</v>
      </c>
      <c r="H64" s="4"/>
      <c r="I64" s="73">
        <v>0</v>
      </c>
      <c r="J64" s="4">
        <f t="shared" si="6"/>
        <v>89</v>
      </c>
      <c r="K64" s="4"/>
      <c r="L64" s="4" t="e">
        <f t="shared" si="4"/>
        <v>#DIV/0!</v>
      </c>
      <c r="M64" s="33"/>
    </row>
    <row r="65" spans="2:13" x14ac:dyDescent="0.3">
      <c r="B65" s="9">
        <v>45830</v>
      </c>
      <c r="C65" s="73">
        <v>0</v>
      </c>
      <c r="D65" s="4">
        <f t="shared" si="7"/>
        <v>63</v>
      </c>
      <c r="E65" s="4"/>
      <c r="F65" s="73">
        <v>0</v>
      </c>
      <c r="G65" s="4">
        <f t="shared" si="5"/>
        <v>2362886</v>
      </c>
      <c r="H65" s="4"/>
      <c r="I65" s="73">
        <v>0</v>
      </c>
      <c r="J65" s="4">
        <f t="shared" si="6"/>
        <v>89</v>
      </c>
      <c r="K65" s="4"/>
      <c r="L65" s="4" t="e">
        <f t="shared" si="4"/>
        <v>#DIV/0!</v>
      </c>
      <c r="M65" s="33"/>
    </row>
    <row r="66" spans="2:13" x14ac:dyDescent="0.3">
      <c r="B66" s="9">
        <v>45831</v>
      </c>
      <c r="C66" s="73">
        <v>2</v>
      </c>
      <c r="D66" s="4">
        <f t="shared" si="7"/>
        <v>65</v>
      </c>
      <c r="E66" s="4"/>
      <c r="F66" s="4">
        <f>35480+78980</f>
        <v>114460</v>
      </c>
      <c r="G66" s="4">
        <f t="shared" si="5"/>
        <v>2477346</v>
      </c>
      <c r="H66" s="4"/>
      <c r="I66" s="4">
        <v>3</v>
      </c>
      <c r="J66" s="4">
        <f t="shared" si="6"/>
        <v>92</v>
      </c>
      <c r="K66" s="4"/>
      <c r="L66" s="4">
        <f t="shared" si="4"/>
        <v>38153.333333333336</v>
      </c>
      <c r="M66" s="33"/>
    </row>
    <row r="67" spans="2:13" x14ac:dyDescent="0.3">
      <c r="B67" s="9">
        <v>45832</v>
      </c>
      <c r="C67" s="73">
        <v>1</v>
      </c>
      <c r="D67" s="4">
        <f t="shared" si="7"/>
        <v>66</v>
      </c>
      <c r="E67" s="4"/>
      <c r="F67" s="4">
        <v>32970</v>
      </c>
      <c r="G67" s="4">
        <f t="shared" si="5"/>
        <v>2510316</v>
      </c>
      <c r="H67" s="4"/>
      <c r="I67" s="4">
        <v>3</v>
      </c>
      <c r="J67" s="4">
        <f t="shared" si="6"/>
        <v>95</v>
      </c>
      <c r="K67" s="4"/>
      <c r="L67" s="4">
        <f t="shared" si="4"/>
        <v>10990</v>
      </c>
      <c r="M67" s="33"/>
    </row>
    <row r="68" spans="2:13" x14ac:dyDescent="0.3">
      <c r="B68" s="9">
        <v>45833</v>
      </c>
      <c r="C68" s="73">
        <v>1</v>
      </c>
      <c r="D68" s="4">
        <f t="shared" si="7"/>
        <v>67</v>
      </c>
      <c r="E68" s="4"/>
      <c r="F68" s="4">
        <v>11980</v>
      </c>
      <c r="G68" s="4">
        <f t="shared" si="5"/>
        <v>2522296</v>
      </c>
      <c r="H68" s="4"/>
      <c r="I68" s="4">
        <v>1</v>
      </c>
      <c r="J68" s="4">
        <f t="shared" si="6"/>
        <v>96</v>
      </c>
      <c r="K68" s="4"/>
      <c r="L68" s="4">
        <f t="shared" si="4"/>
        <v>11980</v>
      </c>
      <c r="M68" s="33"/>
    </row>
    <row r="69" spans="2:13" x14ac:dyDescent="0.3">
      <c r="B69" s="9">
        <v>45834</v>
      </c>
      <c r="C69" s="73">
        <v>2</v>
      </c>
      <c r="D69" s="4">
        <f t="shared" si="7"/>
        <v>69</v>
      </c>
      <c r="E69" s="4"/>
      <c r="F69" s="4">
        <v>35960</v>
      </c>
      <c r="G69" s="4">
        <f t="shared" si="5"/>
        <v>2558256</v>
      </c>
      <c r="H69" s="4"/>
      <c r="I69" s="4">
        <v>3</v>
      </c>
      <c r="J69" s="4">
        <f t="shared" si="6"/>
        <v>99</v>
      </c>
      <c r="K69" s="4"/>
      <c r="L69" s="4">
        <f t="shared" si="4"/>
        <v>11986.666666666666</v>
      </c>
      <c r="M69" s="33"/>
    </row>
    <row r="70" spans="2:13" x14ac:dyDescent="0.3">
      <c r="B70" s="9">
        <v>45835</v>
      </c>
      <c r="C70" s="73">
        <v>2</v>
      </c>
      <c r="D70" s="4">
        <f t="shared" si="7"/>
        <v>71</v>
      </c>
      <c r="E70" s="4"/>
      <c r="F70" s="4">
        <v>115880</v>
      </c>
      <c r="G70" s="4">
        <f t="shared" si="5"/>
        <v>2674136</v>
      </c>
      <c r="H70" s="4"/>
      <c r="I70" s="4">
        <v>2</v>
      </c>
      <c r="J70" s="4">
        <f t="shared" si="6"/>
        <v>101</v>
      </c>
      <c r="K70" s="4"/>
      <c r="L70" s="4">
        <f t="shared" si="4"/>
        <v>57940</v>
      </c>
      <c r="M70" s="33"/>
    </row>
    <row r="71" spans="2:13" x14ac:dyDescent="0.3">
      <c r="B71" s="9">
        <v>45836</v>
      </c>
      <c r="C71" s="73">
        <v>1</v>
      </c>
      <c r="D71" s="4">
        <f t="shared" si="7"/>
        <v>72</v>
      </c>
      <c r="E71" s="4"/>
      <c r="F71" s="4">
        <v>53960</v>
      </c>
      <c r="G71" s="4">
        <f t="shared" si="5"/>
        <v>2728096</v>
      </c>
      <c r="H71" s="4"/>
      <c r="I71" s="4">
        <v>4</v>
      </c>
      <c r="J71" s="4">
        <f t="shared" si="6"/>
        <v>105</v>
      </c>
      <c r="K71" s="4"/>
      <c r="L71" s="4">
        <f t="shared" si="4"/>
        <v>13490</v>
      </c>
      <c r="M71" s="33"/>
    </row>
    <row r="72" spans="2:13" x14ac:dyDescent="0.3">
      <c r="B72" s="9">
        <v>45837</v>
      </c>
      <c r="C72" s="73">
        <v>2</v>
      </c>
      <c r="D72" s="4">
        <f t="shared" ref="D72:D73" si="8">+D71+C72</f>
        <v>74</v>
      </c>
      <c r="E72" s="4"/>
      <c r="F72" s="4">
        <v>160960</v>
      </c>
      <c r="G72" s="4">
        <f t="shared" ref="G72:G73" si="9">+G71+F72</f>
        <v>2889056</v>
      </c>
      <c r="H72" s="4"/>
      <c r="I72" s="4">
        <v>3</v>
      </c>
      <c r="J72" s="4">
        <f t="shared" ref="J72:J73" si="10">+J71+I72</f>
        <v>108</v>
      </c>
      <c r="K72" s="4"/>
      <c r="L72" s="4">
        <f t="shared" ref="L72:L73" si="11">+F72/I72</f>
        <v>53653.333333333336</v>
      </c>
      <c r="M72" s="33"/>
    </row>
    <row r="73" spans="2:13" x14ac:dyDescent="0.3">
      <c r="B73" s="9">
        <v>45838</v>
      </c>
      <c r="C73" s="73"/>
      <c r="D73" s="4">
        <f t="shared" si="8"/>
        <v>74</v>
      </c>
      <c r="E73" s="4"/>
      <c r="F73" s="4"/>
      <c r="G73" s="4">
        <f t="shared" si="9"/>
        <v>2889056</v>
      </c>
      <c r="H73" s="4"/>
      <c r="I73" s="4"/>
      <c r="J73" s="4">
        <f t="shared" si="10"/>
        <v>108</v>
      </c>
      <c r="K73" s="4"/>
      <c r="L73" s="4" t="e">
        <f t="shared" si="11"/>
        <v>#DIV/0!</v>
      </c>
      <c r="M73" s="33"/>
    </row>
    <row r="74" spans="2:13" ht="15.6" x14ac:dyDescent="0.3">
      <c r="B74" s="80" t="s">
        <v>22</v>
      </c>
      <c r="C74" s="81">
        <f>SUM(C44:C73)</f>
        <v>74</v>
      </c>
      <c r="D74" s="81">
        <f>SUM(D44:D73)</f>
        <v>1666</v>
      </c>
      <c r="E74" s="81">
        <f t="shared" ref="E74:H74" si="12">SUM(E44:E73)</f>
        <v>0</v>
      </c>
      <c r="F74" s="81">
        <f>SUM(F44:F73)</f>
        <v>2889056</v>
      </c>
      <c r="G74" s="81">
        <f>SUM(G44:G73)</f>
        <v>61147573</v>
      </c>
      <c r="H74" s="81">
        <f t="shared" si="12"/>
        <v>0</v>
      </c>
      <c r="I74" s="81">
        <f>SUM(I44:I73)</f>
        <v>108</v>
      </c>
      <c r="J74" s="81">
        <f>SUM(J44:J73)</f>
        <v>2358</v>
      </c>
      <c r="K74" s="81"/>
      <c r="L74" s="82">
        <f t="shared" si="4"/>
        <v>26750.518518518518</v>
      </c>
      <c r="M74" s="130"/>
    </row>
  </sheetData>
  <mergeCells count="4">
    <mergeCell ref="B6:L6"/>
    <mergeCell ref="B5:M5"/>
    <mergeCell ref="B41:M41"/>
    <mergeCell ref="B42:M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3B26-B666-4058-B476-12F885EFDC5A}">
  <dimension ref="B5:O38"/>
  <sheetViews>
    <sheetView topLeftCell="A7" zoomScale="90" zoomScaleNormal="90" workbookViewId="0">
      <selection activeCell="K36" sqref="K36"/>
    </sheetView>
  </sheetViews>
  <sheetFormatPr baseColWidth="10" defaultRowHeight="14.4" x14ac:dyDescent="0.3"/>
  <cols>
    <col min="2" max="2" width="16.44140625" customWidth="1"/>
    <col min="4" max="4" width="12.6640625" customWidth="1"/>
    <col min="5" max="5" width="14.5546875" customWidth="1"/>
    <col min="6" max="6" width="13.33203125" customWidth="1"/>
    <col min="8" max="8" width="12.21875" customWidth="1"/>
    <col min="11" max="11" width="13.33203125" customWidth="1"/>
    <col min="12" max="12" width="13.5546875" customWidth="1"/>
  </cols>
  <sheetData>
    <row r="5" spans="2:13" ht="21" x14ac:dyDescent="0.4">
      <c r="B5" s="250">
        <v>45809</v>
      </c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</row>
    <row r="6" spans="2:13" ht="18" x14ac:dyDescent="0.35">
      <c r="B6" s="251" t="s">
        <v>53</v>
      </c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</row>
    <row r="7" spans="2:13" ht="43.2" x14ac:dyDescent="0.3">
      <c r="B7" s="6" t="s">
        <v>14</v>
      </c>
      <c r="C7" s="7" t="s">
        <v>0</v>
      </c>
      <c r="D7" s="7" t="s">
        <v>20</v>
      </c>
      <c r="E7" s="7" t="s">
        <v>1</v>
      </c>
      <c r="F7" s="7" t="s">
        <v>2</v>
      </c>
      <c r="G7" s="7" t="s">
        <v>17</v>
      </c>
      <c r="H7" s="7" t="s">
        <v>19</v>
      </c>
      <c r="I7" s="7" t="s">
        <v>15</v>
      </c>
      <c r="J7" s="7" t="s">
        <v>27</v>
      </c>
      <c r="K7" s="7" t="s">
        <v>28</v>
      </c>
      <c r="L7" s="7" t="s">
        <v>59</v>
      </c>
      <c r="M7" s="7" t="s">
        <v>84</v>
      </c>
    </row>
    <row r="8" spans="2:13" x14ac:dyDescent="0.3">
      <c r="B8" s="9">
        <v>45809</v>
      </c>
      <c r="C8" s="73">
        <v>3</v>
      </c>
      <c r="D8" s="4">
        <v>3</v>
      </c>
      <c r="E8" s="4">
        <v>421</v>
      </c>
      <c r="F8" s="4">
        <v>421</v>
      </c>
      <c r="G8" s="4">
        <v>4</v>
      </c>
      <c r="H8" s="4">
        <v>4</v>
      </c>
      <c r="I8" s="4">
        <f t="shared" ref="I8:I35" si="0">+E8/G8</f>
        <v>105.25</v>
      </c>
      <c r="J8" s="4">
        <v>1237</v>
      </c>
      <c r="K8" s="33">
        <f t="shared" ref="K8:K35" si="1">+C8/J8</f>
        <v>2.425222312045271E-3</v>
      </c>
      <c r="L8" s="60">
        <f>+E8*257.1</f>
        <v>108239.1</v>
      </c>
      <c r="M8" s="60">
        <f>+I8*250</f>
        <v>26312.5</v>
      </c>
    </row>
    <row r="9" spans="2:13" s="138" customFormat="1" x14ac:dyDescent="0.3">
      <c r="B9" s="9">
        <v>45810</v>
      </c>
      <c r="C9" s="139">
        <v>4</v>
      </c>
      <c r="D9" s="133">
        <f>+D8+C9</f>
        <v>7</v>
      </c>
      <c r="E9" s="133">
        <v>274</v>
      </c>
      <c r="F9" s="133">
        <f>+F8+E9</f>
        <v>695</v>
      </c>
      <c r="G9" s="133">
        <v>5</v>
      </c>
      <c r="H9" s="133">
        <f>+H8+G9</f>
        <v>9</v>
      </c>
      <c r="I9" s="133">
        <f t="shared" si="0"/>
        <v>54.8</v>
      </c>
      <c r="J9" s="133">
        <v>2078</v>
      </c>
      <c r="K9" s="136">
        <f t="shared" si="1"/>
        <v>1.9249278152069298E-3</v>
      </c>
      <c r="L9" s="60">
        <f>+E9*257.1</f>
        <v>70445.400000000009</v>
      </c>
      <c r="M9" s="135">
        <f t="shared" ref="M9:M38" si="2">+I9*250</f>
        <v>13700</v>
      </c>
    </row>
    <row r="10" spans="2:13" x14ac:dyDescent="0.3">
      <c r="B10" s="9">
        <v>45811</v>
      </c>
      <c r="C10" s="73">
        <v>10</v>
      </c>
      <c r="D10" s="4">
        <f>+D9+C10</f>
        <v>17</v>
      </c>
      <c r="E10" s="4">
        <v>616</v>
      </c>
      <c r="F10" s="4">
        <f t="shared" ref="F10:F35" si="3">+F9+E10</f>
        <v>1311</v>
      </c>
      <c r="G10" s="4">
        <v>13</v>
      </c>
      <c r="H10" s="4">
        <f t="shared" ref="H10:H35" si="4">+H9+G10</f>
        <v>22</v>
      </c>
      <c r="I10" s="4">
        <f t="shared" si="0"/>
        <v>47.384615384615387</v>
      </c>
      <c r="J10" s="4">
        <v>1961</v>
      </c>
      <c r="K10" s="63">
        <f t="shared" si="1"/>
        <v>5.0994390617032127E-3</v>
      </c>
      <c r="L10" s="60">
        <f t="shared" ref="L10:L15" si="5">+E10*257.1</f>
        <v>158373.6</v>
      </c>
      <c r="M10" s="65">
        <f t="shared" si="2"/>
        <v>11846.153846153848</v>
      </c>
    </row>
    <row r="11" spans="2:13" x14ac:dyDescent="0.3">
      <c r="B11" s="9">
        <v>45812</v>
      </c>
      <c r="C11" s="73">
        <v>5</v>
      </c>
      <c r="D11" s="4">
        <f t="shared" ref="D11:D35" si="6">+D10+C11</f>
        <v>22</v>
      </c>
      <c r="E11" s="4">
        <v>549</v>
      </c>
      <c r="F11" s="4">
        <f t="shared" si="3"/>
        <v>1860</v>
      </c>
      <c r="G11" s="4">
        <v>5</v>
      </c>
      <c r="H11" s="4">
        <f t="shared" si="4"/>
        <v>27</v>
      </c>
      <c r="I11" s="4">
        <f t="shared" si="0"/>
        <v>109.8</v>
      </c>
      <c r="J11" s="4">
        <v>2051</v>
      </c>
      <c r="K11" s="63">
        <f t="shared" si="1"/>
        <v>2.4378352023403218E-3</v>
      </c>
      <c r="L11" s="60">
        <f t="shared" si="5"/>
        <v>141147.90000000002</v>
      </c>
      <c r="M11" s="65">
        <f t="shared" si="2"/>
        <v>27450</v>
      </c>
    </row>
    <row r="12" spans="2:13" x14ac:dyDescent="0.3">
      <c r="B12" s="9">
        <v>45813</v>
      </c>
      <c r="C12" s="73">
        <v>1</v>
      </c>
      <c r="D12" s="4">
        <f t="shared" si="6"/>
        <v>23</v>
      </c>
      <c r="E12" s="4">
        <v>235</v>
      </c>
      <c r="F12" s="4">
        <f t="shared" si="3"/>
        <v>2095</v>
      </c>
      <c r="G12" s="4">
        <v>1</v>
      </c>
      <c r="H12" s="4">
        <f t="shared" si="4"/>
        <v>28</v>
      </c>
      <c r="I12" s="4">
        <f t="shared" si="0"/>
        <v>235</v>
      </c>
      <c r="J12" s="4">
        <v>1884</v>
      </c>
      <c r="K12" s="63">
        <f t="shared" si="1"/>
        <v>5.3078556263269638E-4</v>
      </c>
      <c r="L12" s="60">
        <f t="shared" si="5"/>
        <v>60418.500000000007</v>
      </c>
      <c r="M12" s="65">
        <f t="shared" si="2"/>
        <v>58750</v>
      </c>
    </row>
    <row r="13" spans="2:13" x14ac:dyDescent="0.3">
      <c r="B13" s="9">
        <v>45814</v>
      </c>
      <c r="C13" s="73">
        <v>4</v>
      </c>
      <c r="D13" s="4">
        <f t="shared" si="6"/>
        <v>27</v>
      </c>
      <c r="E13" s="4">
        <v>461</v>
      </c>
      <c r="F13" s="4">
        <f t="shared" si="3"/>
        <v>2556</v>
      </c>
      <c r="G13" s="4">
        <v>4</v>
      </c>
      <c r="H13" s="4">
        <f t="shared" si="4"/>
        <v>32</v>
      </c>
      <c r="I13" s="4">
        <f t="shared" si="0"/>
        <v>115.25</v>
      </c>
      <c r="J13" s="4">
        <v>1850</v>
      </c>
      <c r="K13" s="63">
        <f t="shared" si="1"/>
        <v>2.1621621621621622E-3</v>
      </c>
      <c r="L13" s="60">
        <f t="shared" si="5"/>
        <v>118523.1</v>
      </c>
      <c r="M13" s="65">
        <f t="shared" si="2"/>
        <v>28812.5</v>
      </c>
    </row>
    <row r="14" spans="2:13" x14ac:dyDescent="0.3">
      <c r="B14" s="9">
        <v>45815</v>
      </c>
      <c r="C14" s="73">
        <v>2</v>
      </c>
      <c r="D14" s="4">
        <f t="shared" si="6"/>
        <v>29</v>
      </c>
      <c r="E14" s="4">
        <v>55</v>
      </c>
      <c r="F14" s="4">
        <f t="shared" si="3"/>
        <v>2611</v>
      </c>
      <c r="G14" s="4">
        <v>3</v>
      </c>
      <c r="H14" s="4">
        <f t="shared" si="4"/>
        <v>35</v>
      </c>
      <c r="I14" s="4">
        <f t="shared" si="0"/>
        <v>18.333333333333332</v>
      </c>
      <c r="J14" s="4">
        <v>1627</v>
      </c>
      <c r="K14" s="33">
        <f t="shared" si="1"/>
        <v>1.2292562999385371E-3</v>
      </c>
      <c r="L14" s="60">
        <f t="shared" si="5"/>
        <v>14140.500000000002</v>
      </c>
      <c r="M14" s="60">
        <f t="shared" si="2"/>
        <v>4583.333333333333</v>
      </c>
    </row>
    <row r="15" spans="2:13" x14ac:dyDescent="0.3">
      <c r="B15" s="9">
        <v>45816</v>
      </c>
      <c r="C15" s="73">
        <v>1</v>
      </c>
      <c r="D15" s="4">
        <f t="shared" si="6"/>
        <v>30</v>
      </c>
      <c r="E15" s="4">
        <v>507</v>
      </c>
      <c r="F15" s="4">
        <f t="shared" si="3"/>
        <v>3118</v>
      </c>
      <c r="G15" s="4">
        <v>1</v>
      </c>
      <c r="H15" s="4">
        <f t="shared" si="4"/>
        <v>36</v>
      </c>
      <c r="I15" s="4">
        <f t="shared" si="0"/>
        <v>507</v>
      </c>
      <c r="J15" s="4">
        <v>1426</v>
      </c>
      <c r="K15" s="33">
        <f t="shared" si="1"/>
        <v>7.0126227208976155E-4</v>
      </c>
      <c r="L15" s="60">
        <f t="shared" si="5"/>
        <v>130349.70000000001</v>
      </c>
      <c r="M15" s="60">
        <f t="shared" si="2"/>
        <v>126750</v>
      </c>
    </row>
    <row r="16" spans="2:13" x14ac:dyDescent="0.3">
      <c r="B16" s="9">
        <v>45817</v>
      </c>
      <c r="C16" s="73">
        <v>7</v>
      </c>
      <c r="D16" s="4">
        <f t="shared" si="6"/>
        <v>37</v>
      </c>
      <c r="E16" s="4">
        <v>770</v>
      </c>
      <c r="F16" s="4">
        <f t="shared" si="3"/>
        <v>3888</v>
      </c>
      <c r="G16" s="4">
        <v>15</v>
      </c>
      <c r="H16" s="4">
        <f t="shared" si="4"/>
        <v>51</v>
      </c>
      <c r="I16" s="4">
        <f t="shared" si="0"/>
        <v>51.333333333333336</v>
      </c>
      <c r="J16" s="4">
        <v>1953</v>
      </c>
      <c r="K16" s="63">
        <f t="shared" si="1"/>
        <v>3.5842293906810036E-3</v>
      </c>
      <c r="L16" s="65">
        <f t="shared" ref="L16:L35" si="7">+E16*250</f>
        <v>192500</v>
      </c>
      <c r="M16" s="65">
        <f t="shared" si="2"/>
        <v>12833.333333333334</v>
      </c>
    </row>
    <row r="17" spans="2:13" x14ac:dyDescent="0.3">
      <c r="B17" s="9">
        <v>45818</v>
      </c>
      <c r="C17" s="73">
        <v>1</v>
      </c>
      <c r="D17" s="4">
        <f t="shared" si="6"/>
        <v>38</v>
      </c>
      <c r="E17" s="4">
        <v>48</v>
      </c>
      <c r="F17" s="4">
        <f t="shared" si="3"/>
        <v>3936</v>
      </c>
      <c r="G17" s="4">
        <v>1</v>
      </c>
      <c r="H17" s="4">
        <f t="shared" si="4"/>
        <v>52</v>
      </c>
      <c r="I17" s="4">
        <f t="shared" si="0"/>
        <v>48</v>
      </c>
      <c r="J17" s="4">
        <v>1968</v>
      </c>
      <c r="K17" s="63">
        <f t="shared" si="1"/>
        <v>5.0813008130081306E-4</v>
      </c>
      <c r="L17" s="65">
        <f t="shared" si="7"/>
        <v>12000</v>
      </c>
      <c r="M17" s="65">
        <f t="shared" si="2"/>
        <v>12000</v>
      </c>
    </row>
    <row r="18" spans="2:13" x14ac:dyDescent="0.3">
      <c r="B18" s="9">
        <v>45819</v>
      </c>
      <c r="C18" s="73">
        <v>4</v>
      </c>
      <c r="D18" s="4">
        <f t="shared" si="6"/>
        <v>42</v>
      </c>
      <c r="E18" s="4">
        <v>406</v>
      </c>
      <c r="F18" s="4">
        <f t="shared" si="3"/>
        <v>4342</v>
      </c>
      <c r="G18" s="4">
        <v>6</v>
      </c>
      <c r="H18" s="4">
        <f t="shared" si="4"/>
        <v>58</v>
      </c>
      <c r="I18" s="4">
        <f t="shared" si="0"/>
        <v>67.666666666666671</v>
      </c>
      <c r="J18" s="4">
        <v>1925</v>
      </c>
      <c r="K18" s="63">
        <f t="shared" si="1"/>
        <v>2.0779220779220779E-3</v>
      </c>
      <c r="L18" s="65">
        <f t="shared" si="7"/>
        <v>101500</v>
      </c>
      <c r="M18" s="65">
        <f t="shared" si="2"/>
        <v>16916.666666666668</v>
      </c>
    </row>
    <row r="19" spans="2:13" x14ac:dyDescent="0.3">
      <c r="B19" s="9">
        <v>45820</v>
      </c>
      <c r="C19" s="73">
        <v>4</v>
      </c>
      <c r="D19" s="4">
        <f t="shared" si="6"/>
        <v>46</v>
      </c>
      <c r="E19" s="4">
        <v>144</v>
      </c>
      <c r="F19" s="4">
        <f t="shared" si="3"/>
        <v>4486</v>
      </c>
      <c r="G19" s="4">
        <v>4</v>
      </c>
      <c r="H19" s="4">
        <f t="shared" si="4"/>
        <v>62</v>
      </c>
      <c r="I19" s="4">
        <f t="shared" si="0"/>
        <v>36</v>
      </c>
      <c r="J19" s="4">
        <v>2027</v>
      </c>
      <c r="K19" s="63">
        <f t="shared" si="1"/>
        <v>1.9733596447952641E-3</v>
      </c>
      <c r="L19" s="65">
        <f t="shared" si="7"/>
        <v>36000</v>
      </c>
      <c r="M19" s="65">
        <f t="shared" si="2"/>
        <v>9000</v>
      </c>
    </row>
    <row r="20" spans="2:13" x14ac:dyDescent="0.3">
      <c r="B20" s="9">
        <v>45821</v>
      </c>
      <c r="C20" s="73">
        <v>4</v>
      </c>
      <c r="D20" s="4">
        <f t="shared" si="6"/>
        <v>50</v>
      </c>
      <c r="E20" s="4">
        <v>373</v>
      </c>
      <c r="F20" s="4">
        <f t="shared" si="3"/>
        <v>4859</v>
      </c>
      <c r="G20" s="4">
        <v>4</v>
      </c>
      <c r="H20" s="4">
        <f t="shared" si="4"/>
        <v>66</v>
      </c>
      <c r="I20" s="4">
        <f t="shared" si="0"/>
        <v>93.25</v>
      </c>
      <c r="J20" s="4">
        <v>1984</v>
      </c>
      <c r="K20" s="63">
        <f t="shared" si="1"/>
        <v>2.0161290322580645E-3</v>
      </c>
      <c r="L20" s="65">
        <f t="shared" si="7"/>
        <v>93250</v>
      </c>
      <c r="M20" s="65">
        <f t="shared" si="2"/>
        <v>23312.5</v>
      </c>
    </row>
    <row r="21" spans="2:13" x14ac:dyDescent="0.3">
      <c r="B21" s="9">
        <v>45822</v>
      </c>
      <c r="C21" s="73">
        <v>1</v>
      </c>
      <c r="D21" s="4">
        <f t="shared" si="6"/>
        <v>51</v>
      </c>
      <c r="E21" s="4">
        <v>183</v>
      </c>
      <c r="F21" s="4">
        <f t="shared" si="3"/>
        <v>5042</v>
      </c>
      <c r="G21" s="4">
        <v>1</v>
      </c>
      <c r="H21" s="4">
        <f t="shared" si="4"/>
        <v>67</v>
      </c>
      <c r="I21" s="4">
        <f t="shared" si="0"/>
        <v>183</v>
      </c>
      <c r="J21" s="4">
        <v>1647</v>
      </c>
      <c r="K21" s="33">
        <f t="shared" si="1"/>
        <v>6.0716454159077113E-4</v>
      </c>
      <c r="L21" s="60">
        <f t="shared" si="7"/>
        <v>45750</v>
      </c>
      <c r="M21" s="60">
        <f t="shared" si="2"/>
        <v>45750</v>
      </c>
    </row>
    <row r="22" spans="2:13" x14ac:dyDescent="0.3">
      <c r="B22" s="9">
        <v>45823</v>
      </c>
      <c r="C22" s="73">
        <v>9</v>
      </c>
      <c r="D22" s="4">
        <f t="shared" si="6"/>
        <v>60</v>
      </c>
      <c r="E22" s="4">
        <v>793</v>
      </c>
      <c r="F22" s="4">
        <f t="shared" si="3"/>
        <v>5835</v>
      </c>
      <c r="G22" s="4">
        <v>13</v>
      </c>
      <c r="H22" s="4">
        <f t="shared" si="4"/>
        <v>80</v>
      </c>
      <c r="I22" s="4">
        <f t="shared" si="0"/>
        <v>61</v>
      </c>
      <c r="J22" s="4">
        <v>1102</v>
      </c>
      <c r="K22" s="33">
        <f t="shared" si="1"/>
        <v>8.1669691470054439E-3</v>
      </c>
      <c r="L22" s="60">
        <f t="shared" si="7"/>
        <v>198250</v>
      </c>
      <c r="M22" s="60">
        <f t="shared" si="2"/>
        <v>15250</v>
      </c>
    </row>
    <row r="23" spans="2:13" x14ac:dyDescent="0.3">
      <c r="B23" s="9">
        <v>45824</v>
      </c>
      <c r="C23" s="73">
        <v>6</v>
      </c>
      <c r="D23" s="4">
        <f t="shared" si="6"/>
        <v>66</v>
      </c>
      <c r="E23" s="4">
        <v>902</v>
      </c>
      <c r="F23" s="4">
        <f t="shared" si="3"/>
        <v>6737</v>
      </c>
      <c r="G23" s="4">
        <v>9</v>
      </c>
      <c r="H23" s="4">
        <f t="shared" si="4"/>
        <v>89</v>
      </c>
      <c r="I23" s="4">
        <f t="shared" si="0"/>
        <v>100.22222222222223</v>
      </c>
      <c r="J23" s="4">
        <v>2080</v>
      </c>
      <c r="K23" s="63">
        <f t="shared" si="1"/>
        <v>2.8846153846153848E-3</v>
      </c>
      <c r="L23" s="65">
        <f t="shared" si="7"/>
        <v>225500</v>
      </c>
      <c r="M23" s="65">
        <f t="shared" si="2"/>
        <v>25055.555555555558</v>
      </c>
    </row>
    <row r="24" spans="2:13" x14ac:dyDescent="0.3">
      <c r="B24" s="9">
        <v>45825</v>
      </c>
      <c r="C24" s="73">
        <v>5</v>
      </c>
      <c r="D24" s="4">
        <f t="shared" si="6"/>
        <v>71</v>
      </c>
      <c r="E24" s="4">
        <v>435</v>
      </c>
      <c r="F24" s="4">
        <f t="shared" si="3"/>
        <v>7172</v>
      </c>
      <c r="G24" s="4">
        <v>6</v>
      </c>
      <c r="H24" s="4">
        <f t="shared" si="4"/>
        <v>95</v>
      </c>
      <c r="I24" s="4">
        <f t="shared" si="0"/>
        <v>72.5</v>
      </c>
      <c r="J24" s="4">
        <v>2114</v>
      </c>
      <c r="K24" s="63">
        <f t="shared" si="1"/>
        <v>2.3651844843897824E-3</v>
      </c>
      <c r="L24" s="65">
        <f t="shared" si="7"/>
        <v>108750</v>
      </c>
      <c r="M24" s="65">
        <f t="shared" si="2"/>
        <v>18125</v>
      </c>
    </row>
    <row r="25" spans="2:13" x14ac:dyDescent="0.3">
      <c r="B25" s="9">
        <v>45826</v>
      </c>
      <c r="C25" s="73">
        <v>9</v>
      </c>
      <c r="D25" s="4">
        <f t="shared" si="6"/>
        <v>80</v>
      </c>
      <c r="E25" s="4">
        <v>1015</v>
      </c>
      <c r="F25" s="4">
        <f t="shared" si="3"/>
        <v>8187</v>
      </c>
      <c r="G25" s="4">
        <v>13</v>
      </c>
      <c r="H25" s="4">
        <f t="shared" si="4"/>
        <v>108</v>
      </c>
      <c r="I25" s="4">
        <f t="shared" si="0"/>
        <v>78.07692307692308</v>
      </c>
      <c r="J25" s="4">
        <v>1967</v>
      </c>
      <c r="K25" s="63">
        <f t="shared" si="1"/>
        <v>4.5754956786985259E-3</v>
      </c>
      <c r="L25" s="65">
        <f t="shared" si="7"/>
        <v>253750</v>
      </c>
      <c r="M25" s="65">
        <f t="shared" si="2"/>
        <v>19519.23076923077</v>
      </c>
    </row>
    <row r="26" spans="2:13" x14ac:dyDescent="0.3">
      <c r="B26" s="9">
        <v>45827</v>
      </c>
      <c r="C26" s="73">
        <v>6</v>
      </c>
      <c r="D26" s="4">
        <f t="shared" si="6"/>
        <v>86</v>
      </c>
      <c r="E26" s="4">
        <v>578</v>
      </c>
      <c r="F26" s="4">
        <f t="shared" si="3"/>
        <v>8765</v>
      </c>
      <c r="G26" s="4">
        <v>8</v>
      </c>
      <c r="H26" s="4">
        <f t="shared" si="4"/>
        <v>116</v>
      </c>
      <c r="I26" s="4">
        <f t="shared" si="0"/>
        <v>72.25</v>
      </c>
      <c r="J26" s="4">
        <v>1872</v>
      </c>
      <c r="K26" s="63">
        <f t="shared" si="1"/>
        <v>3.205128205128205E-3</v>
      </c>
      <c r="L26" s="65">
        <f t="shared" si="7"/>
        <v>144500</v>
      </c>
      <c r="M26" s="65">
        <f t="shared" si="2"/>
        <v>18062.5</v>
      </c>
    </row>
    <row r="27" spans="2:13" x14ac:dyDescent="0.3">
      <c r="B27" s="9">
        <v>45828</v>
      </c>
      <c r="C27" s="73">
        <v>10</v>
      </c>
      <c r="D27" s="4">
        <f t="shared" si="6"/>
        <v>96</v>
      </c>
      <c r="E27" s="4">
        <v>598</v>
      </c>
      <c r="F27" s="4">
        <f t="shared" si="3"/>
        <v>9363</v>
      </c>
      <c r="G27" s="4">
        <v>13</v>
      </c>
      <c r="H27" s="4">
        <f t="shared" si="4"/>
        <v>129</v>
      </c>
      <c r="I27" s="4">
        <f t="shared" si="0"/>
        <v>46</v>
      </c>
      <c r="J27" s="4">
        <v>1640</v>
      </c>
      <c r="K27" s="63">
        <f t="shared" si="1"/>
        <v>6.0975609756097563E-3</v>
      </c>
      <c r="L27" s="65">
        <f t="shared" si="7"/>
        <v>149500</v>
      </c>
      <c r="M27" s="65">
        <f t="shared" si="2"/>
        <v>11500</v>
      </c>
    </row>
    <row r="28" spans="2:13" x14ac:dyDescent="0.3">
      <c r="B28" s="9">
        <v>45829</v>
      </c>
      <c r="C28" s="73">
        <v>3</v>
      </c>
      <c r="D28" s="4">
        <f t="shared" si="6"/>
        <v>99</v>
      </c>
      <c r="E28" s="4">
        <v>120</v>
      </c>
      <c r="F28" s="4">
        <f t="shared" si="3"/>
        <v>9483</v>
      </c>
      <c r="G28" s="4">
        <v>5</v>
      </c>
      <c r="H28" s="4">
        <f t="shared" si="4"/>
        <v>134</v>
      </c>
      <c r="I28" s="4">
        <f t="shared" si="0"/>
        <v>24</v>
      </c>
      <c r="J28" s="4">
        <v>1434</v>
      </c>
      <c r="K28" s="33">
        <f t="shared" si="1"/>
        <v>2.0920502092050207E-3</v>
      </c>
      <c r="L28" s="60">
        <f t="shared" si="7"/>
        <v>30000</v>
      </c>
      <c r="M28" s="60">
        <f t="shared" si="2"/>
        <v>6000</v>
      </c>
    </row>
    <row r="29" spans="2:13" x14ac:dyDescent="0.3">
      <c r="B29" s="9">
        <v>45830</v>
      </c>
      <c r="C29" s="73">
        <v>0</v>
      </c>
      <c r="D29" s="4">
        <f t="shared" si="6"/>
        <v>99</v>
      </c>
      <c r="E29" s="4">
        <v>0</v>
      </c>
      <c r="F29" s="4">
        <f t="shared" si="3"/>
        <v>9483</v>
      </c>
      <c r="G29" s="4">
        <v>0</v>
      </c>
      <c r="H29" s="4">
        <f t="shared" si="4"/>
        <v>134</v>
      </c>
      <c r="I29" s="4" t="e">
        <f t="shared" si="0"/>
        <v>#DIV/0!</v>
      </c>
      <c r="J29" s="4">
        <v>1122</v>
      </c>
      <c r="K29" s="33">
        <f t="shared" si="1"/>
        <v>0</v>
      </c>
      <c r="L29" s="60">
        <f t="shared" si="7"/>
        <v>0</v>
      </c>
      <c r="M29" s="60" t="e">
        <f t="shared" si="2"/>
        <v>#DIV/0!</v>
      </c>
    </row>
    <row r="30" spans="2:13" x14ac:dyDescent="0.3">
      <c r="B30" s="9">
        <v>45831</v>
      </c>
      <c r="C30" s="73">
        <v>7</v>
      </c>
      <c r="D30" s="4">
        <f t="shared" si="6"/>
        <v>106</v>
      </c>
      <c r="E30" s="4">
        <v>747</v>
      </c>
      <c r="F30" s="4">
        <f t="shared" si="3"/>
        <v>10230</v>
      </c>
      <c r="G30" s="4">
        <v>7</v>
      </c>
      <c r="H30" s="4">
        <f t="shared" si="4"/>
        <v>141</v>
      </c>
      <c r="I30" s="4">
        <f t="shared" si="0"/>
        <v>106.71428571428571</v>
      </c>
      <c r="J30" s="4">
        <v>1821</v>
      </c>
      <c r="K30" s="33">
        <f t="shared" si="1"/>
        <v>3.8440417353102691E-3</v>
      </c>
      <c r="L30" s="60">
        <f t="shared" si="7"/>
        <v>186750</v>
      </c>
      <c r="M30" s="60">
        <f t="shared" si="2"/>
        <v>26678.571428571428</v>
      </c>
    </row>
    <row r="31" spans="2:13" x14ac:dyDescent="0.3">
      <c r="B31" s="9">
        <v>45832</v>
      </c>
      <c r="C31" s="73">
        <v>5</v>
      </c>
      <c r="D31" s="4">
        <f t="shared" si="6"/>
        <v>111</v>
      </c>
      <c r="E31" s="4">
        <v>406</v>
      </c>
      <c r="F31" s="4">
        <f t="shared" si="3"/>
        <v>10636</v>
      </c>
      <c r="G31" s="4">
        <v>7</v>
      </c>
      <c r="H31" s="4">
        <f t="shared" si="4"/>
        <v>148</v>
      </c>
      <c r="I31" s="4">
        <f t="shared" si="0"/>
        <v>58</v>
      </c>
      <c r="J31" s="4">
        <v>1653</v>
      </c>
      <c r="K31" s="33">
        <f t="shared" si="1"/>
        <v>3.0248033877797943E-3</v>
      </c>
      <c r="L31" s="60">
        <f t="shared" si="7"/>
        <v>101500</v>
      </c>
      <c r="M31" s="60">
        <f t="shared" si="2"/>
        <v>14500</v>
      </c>
    </row>
    <row r="32" spans="2:13" x14ac:dyDescent="0.3">
      <c r="B32" s="9">
        <v>45833</v>
      </c>
      <c r="C32" s="73">
        <v>1</v>
      </c>
      <c r="D32" s="4">
        <f t="shared" si="6"/>
        <v>112</v>
      </c>
      <c r="E32" s="4">
        <v>60</v>
      </c>
      <c r="F32" s="4">
        <f t="shared" si="3"/>
        <v>10696</v>
      </c>
      <c r="G32" s="4">
        <v>1</v>
      </c>
      <c r="H32" s="4">
        <f t="shared" si="4"/>
        <v>149</v>
      </c>
      <c r="I32" s="4">
        <f t="shared" si="0"/>
        <v>60</v>
      </c>
      <c r="J32" s="4">
        <v>1742</v>
      </c>
      <c r="K32" s="33">
        <f t="shared" si="1"/>
        <v>5.7405281285878302E-4</v>
      </c>
      <c r="L32" s="60">
        <f t="shared" si="7"/>
        <v>15000</v>
      </c>
      <c r="M32" s="60">
        <f t="shared" si="2"/>
        <v>15000</v>
      </c>
    </row>
    <row r="33" spans="2:15" x14ac:dyDescent="0.3">
      <c r="B33" s="9">
        <v>45834</v>
      </c>
      <c r="C33" s="73">
        <v>5</v>
      </c>
      <c r="D33" s="4">
        <f t="shared" si="6"/>
        <v>117</v>
      </c>
      <c r="E33" s="4">
        <v>464</v>
      </c>
      <c r="F33" s="4">
        <f t="shared" si="3"/>
        <v>11160</v>
      </c>
      <c r="G33" s="4">
        <v>6</v>
      </c>
      <c r="H33" s="4">
        <f t="shared" si="4"/>
        <v>155</v>
      </c>
      <c r="I33" s="4">
        <f t="shared" si="0"/>
        <v>77.333333333333329</v>
      </c>
      <c r="J33" s="4">
        <v>1878</v>
      </c>
      <c r="K33" s="33">
        <f t="shared" si="1"/>
        <v>2.6624068157614484E-3</v>
      </c>
      <c r="L33" s="60">
        <f t="shared" si="7"/>
        <v>116000</v>
      </c>
      <c r="M33" s="60">
        <f t="shared" si="2"/>
        <v>19333.333333333332</v>
      </c>
    </row>
    <row r="34" spans="2:15" x14ac:dyDescent="0.3">
      <c r="B34" s="9">
        <v>45835</v>
      </c>
      <c r="C34" s="73">
        <v>3</v>
      </c>
      <c r="D34" s="4">
        <f t="shared" si="6"/>
        <v>120</v>
      </c>
      <c r="E34" s="4">
        <v>202</v>
      </c>
      <c r="F34" s="4">
        <f t="shared" si="3"/>
        <v>11362</v>
      </c>
      <c r="G34" s="4">
        <v>3</v>
      </c>
      <c r="H34" s="4">
        <f t="shared" si="4"/>
        <v>158</v>
      </c>
      <c r="I34" s="4">
        <f t="shared" si="0"/>
        <v>67.333333333333329</v>
      </c>
      <c r="J34" s="4">
        <v>1750</v>
      </c>
      <c r="K34" s="33">
        <f t="shared" si="1"/>
        <v>1.7142857142857142E-3</v>
      </c>
      <c r="L34" s="60">
        <f t="shared" si="7"/>
        <v>50500</v>
      </c>
      <c r="M34" s="60">
        <f t="shared" si="2"/>
        <v>16833.333333333332</v>
      </c>
    </row>
    <row r="35" spans="2:15" x14ac:dyDescent="0.3">
      <c r="B35" s="9">
        <v>45836</v>
      </c>
      <c r="C35" s="73">
        <v>3</v>
      </c>
      <c r="D35" s="4">
        <f t="shared" si="6"/>
        <v>123</v>
      </c>
      <c r="E35" s="4">
        <v>396</v>
      </c>
      <c r="F35" s="4">
        <f t="shared" si="3"/>
        <v>11758</v>
      </c>
      <c r="G35" s="4">
        <v>6</v>
      </c>
      <c r="H35" s="4">
        <f t="shared" si="4"/>
        <v>164</v>
      </c>
      <c r="I35" s="4">
        <f t="shared" si="0"/>
        <v>66</v>
      </c>
      <c r="J35" s="4">
        <v>1522</v>
      </c>
      <c r="K35" s="33">
        <f t="shared" si="1"/>
        <v>1.9710906701708277E-3</v>
      </c>
      <c r="L35" s="60">
        <f t="shared" si="7"/>
        <v>99000</v>
      </c>
      <c r="M35" s="60">
        <f t="shared" si="2"/>
        <v>16500</v>
      </c>
      <c r="O35" s="11"/>
    </row>
    <row r="36" spans="2:15" x14ac:dyDescent="0.3">
      <c r="B36" s="9">
        <v>45837</v>
      </c>
      <c r="C36" s="73">
        <v>2</v>
      </c>
      <c r="D36" s="4">
        <f t="shared" ref="D36:D37" si="8">+D35+C36</f>
        <v>125</v>
      </c>
      <c r="E36" s="4">
        <v>196</v>
      </c>
      <c r="F36" s="4">
        <f t="shared" ref="F36:F37" si="9">+F35+E36</f>
        <v>11954</v>
      </c>
      <c r="G36" s="4">
        <v>5</v>
      </c>
      <c r="H36" s="4">
        <f t="shared" ref="H36:H37" si="10">+H35+G36</f>
        <v>169</v>
      </c>
      <c r="I36" s="4">
        <f t="shared" ref="I36:I37" si="11">+E36/G36</f>
        <v>39.200000000000003</v>
      </c>
      <c r="J36" s="4">
        <v>1144</v>
      </c>
      <c r="K36" s="33">
        <f t="shared" ref="K36:K37" si="12">+C36/J36</f>
        <v>1.7482517482517483E-3</v>
      </c>
      <c r="L36" s="60">
        <f t="shared" ref="L36:L37" si="13">+E36*250</f>
        <v>49000</v>
      </c>
      <c r="M36" s="60">
        <f t="shared" ref="M36:M37" si="14">+I36*250</f>
        <v>9800</v>
      </c>
      <c r="O36" s="11"/>
    </row>
    <row r="37" spans="2:15" x14ac:dyDescent="0.3">
      <c r="B37" s="9">
        <v>45838</v>
      </c>
      <c r="C37" s="73"/>
      <c r="D37" s="4">
        <f t="shared" si="8"/>
        <v>125</v>
      </c>
      <c r="E37" s="4"/>
      <c r="F37" s="4">
        <f t="shared" si="9"/>
        <v>11954</v>
      </c>
      <c r="G37" s="4"/>
      <c r="H37" s="4">
        <f t="shared" si="10"/>
        <v>169</v>
      </c>
      <c r="I37" s="4" t="e">
        <f t="shared" si="11"/>
        <v>#DIV/0!</v>
      </c>
      <c r="J37" s="4"/>
      <c r="K37" s="33" t="e">
        <f t="shared" si="12"/>
        <v>#DIV/0!</v>
      </c>
      <c r="L37" s="60">
        <f t="shared" si="13"/>
        <v>0</v>
      </c>
      <c r="M37" s="60" t="e">
        <f t="shared" si="14"/>
        <v>#DIV/0!</v>
      </c>
      <c r="O37" s="11"/>
    </row>
    <row r="38" spans="2:15" ht="15.6" x14ac:dyDescent="0.3">
      <c r="B38" s="83" t="s">
        <v>22</v>
      </c>
      <c r="C38" s="84">
        <f t="shared" ref="C38:H38" si="15">SUM(C8:C37)</f>
        <v>125</v>
      </c>
      <c r="D38" s="84">
        <f t="shared" si="15"/>
        <v>2018</v>
      </c>
      <c r="E38" s="84">
        <f t="shared" si="15"/>
        <v>11954</v>
      </c>
      <c r="F38" s="84">
        <f t="shared" si="15"/>
        <v>195995</v>
      </c>
      <c r="G38" s="84">
        <f t="shared" si="15"/>
        <v>169</v>
      </c>
      <c r="H38" s="84">
        <f t="shared" si="15"/>
        <v>2687</v>
      </c>
      <c r="I38" s="86">
        <f>+E38/G38</f>
        <v>70.73372781065089</v>
      </c>
      <c r="J38" s="85">
        <f>SUM(J8:J37)</f>
        <v>50459</v>
      </c>
      <c r="K38" s="132"/>
      <c r="L38" s="86">
        <f>SUM(L8:L37)</f>
        <v>3010637.8</v>
      </c>
      <c r="M38" s="85">
        <f t="shared" si="2"/>
        <v>17683.431952662722</v>
      </c>
    </row>
  </sheetData>
  <mergeCells count="2">
    <mergeCell ref="B5:M5"/>
    <mergeCell ref="B6:M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B75A-5F28-4766-813E-DE98EE42BDBC}">
  <dimension ref="C5:L43"/>
  <sheetViews>
    <sheetView topLeftCell="A10" zoomScale="90" zoomScaleNormal="90" workbookViewId="0">
      <selection activeCell="L34" sqref="L34"/>
    </sheetView>
  </sheetViews>
  <sheetFormatPr baseColWidth="10" defaultRowHeight="14.4" x14ac:dyDescent="0.3"/>
  <cols>
    <col min="3" max="3" width="15.6640625" style="1" bestFit="1" customWidth="1"/>
    <col min="4" max="4" width="10.44140625" bestFit="1" customWidth="1"/>
    <col min="5" max="5" width="12.33203125" customWidth="1"/>
    <col min="7" max="7" width="12.6640625" customWidth="1"/>
    <col min="9" max="9" width="12.44140625" customWidth="1"/>
  </cols>
  <sheetData>
    <row r="5" spans="3:12" ht="21" x14ac:dyDescent="0.4">
      <c r="C5" s="252">
        <v>45809</v>
      </c>
      <c r="D5" s="253"/>
      <c r="E5" s="253"/>
      <c r="F5" s="253"/>
      <c r="G5" s="253"/>
      <c r="H5" s="253"/>
      <c r="I5" s="253"/>
      <c r="J5" s="253"/>
      <c r="K5" s="253"/>
      <c r="L5" s="253"/>
    </row>
    <row r="6" spans="3:12" ht="18" x14ac:dyDescent="0.35">
      <c r="C6" s="254" t="s">
        <v>60</v>
      </c>
      <c r="D6" s="255"/>
      <c r="E6" s="255"/>
      <c r="F6" s="255"/>
      <c r="G6" s="255"/>
      <c r="H6" s="255"/>
      <c r="I6" s="255"/>
      <c r="J6" s="255"/>
      <c r="K6" s="255"/>
      <c r="L6" s="255"/>
    </row>
    <row r="7" spans="3:12" ht="43.2" x14ac:dyDescent="0.3">
      <c r="C7" s="6" t="s">
        <v>14</v>
      </c>
      <c r="D7" s="7" t="s">
        <v>0</v>
      </c>
      <c r="E7" s="7" t="s">
        <v>20</v>
      </c>
      <c r="F7" s="7" t="s">
        <v>1</v>
      </c>
      <c r="G7" s="7" t="s">
        <v>2</v>
      </c>
      <c r="H7" s="7" t="s">
        <v>17</v>
      </c>
      <c r="I7" s="7" t="s">
        <v>19</v>
      </c>
      <c r="J7" s="7" t="s">
        <v>15</v>
      </c>
      <c r="K7" s="7" t="s">
        <v>87</v>
      </c>
      <c r="L7" s="7" t="s">
        <v>106</v>
      </c>
    </row>
    <row r="8" spans="3:12" x14ac:dyDescent="0.3">
      <c r="C8" s="9">
        <v>45809</v>
      </c>
      <c r="D8" s="73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 t="e">
        <f t="shared" ref="J8:J38" si="0">+F8/H8</f>
        <v>#DIV/0!</v>
      </c>
      <c r="K8" s="3">
        <v>0</v>
      </c>
      <c r="L8" s="10">
        <v>0</v>
      </c>
    </row>
    <row r="9" spans="3:12" s="138" customFormat="1" x14ac:dyDescent="0.3">
      <c r="C9" s="9">
        <v>45810</v>
      </c>
      <c r="D9" s="139">
        <v>2</v>
      </c>
      <c r="E9" s="133">
        <f>+E8+D9</f>
        <v>2</v>
      </c>
      <c r="F9" s="133">
        <v>1478708</v>
      </c>
      <c r="G9" s="133">
        <f>+G8+F9</f>
        <v>1478708</v>
      </c>
      <c r="H9" s="133">
        <v>2</v>
      </c>
      <c r="I9" s="133">
        <f>+I8+H9</f>
        <v>2</v>
      </c>
      <c r="J9" s="133">
        <f t="shared" si="0"/>
        <v>739354</v>
      </c>
      <c r="K9" s="3">
        <v>0</v>
      </c>
      <c r="L9" s="10">
        <v>0</v>
      </c>
    </row>
    <row r="10" spans="3:12" x14ac:dyDescent="0.3">
      <c r="C10" s="9">
        <v>45811</v>
      </c>
      <c r="D10" s="73">
        <v>5</v>
      </c>
      <c r="E10" s="4">
        <f>+E9+D10</f>
        <v>7</v>
      </c>
      <c r="F10" s="4">
        <v>2640063</v>
      </c>
      <c r="G10" s="4">
        <f t="shared" ref="G10:G35" si="1">+G9+F10</f>
        <v>4118771</v>
      </c>
      <c r="H10" s="4">
        <v>5</v>
      </c>
      <c r="I10" s="4">
        <f t="shared" ref="I10:I35" si="2">+I9+H10</f>
        <v>7</v>
      </c>
      <c r="J10" s="4">
        <f t="shared" si="0"/>
        <v>528012.6</v>
      </c>
      <c r="K10" s="3">
        <v>0</v>
      </c>
      <c r="L10" s="10">
        <v>0</v>
      </c>
    </row>
    <row r="11" spans="3:12" x14ac:dyDescent="0.3">
      <c r="C11" s="9">
        <v>45812</v>
      </c>
      <c r="D11" s="73">
        <v>7</v>
      </c>
      <c r="E11" s="4">
        <f t="shared" ref="E11:E15" si="3">+E10+D11</f>
        <v>14</v>
      </c>
      <c r="F11" s="4">
        <v>992341</v>
      </c>
      <c r="G11" s="4">
        <f t="shared" si="1"/>
        <v>5111112</v>
      </c>
      <c r="H11" s="4">
        <v>7</v>
      </c>
      <c r="I11" s="4">
        <f t="shared" si="2"/>
        <v>14</v>
      </c>
      <c r="J11" s="4">
        <f t="shared" si="0"/>
        <v>141763</v>
      </c>
      <c r="K11" s="3">
        <v>0</v>
      </c>
      <c r="L11" s="10">
        <v>0</v>
      </c>
    </row>
    <row r="12" spans="3:12" x14ac:dyDescent="0.3">
      <c r="C12" s="9">
        <v>45813</v>
      </c>
      <c r="D12" s="73">
        <v>7</v>
      </c>
      <c r="E12" s="4">
        <f t="shared" si="3"/>
        <v>21</v>
      </c>
      <c r="F12" s="4">
        <v>1808598</v>
      </c>
      <c r="G12" s="4">
        <f t="shared" si="1"/>
        <v>6919710</v>
      </c>
      <c r="H12" s="4">
        <v>7</v>
      </c>
      <c r="I12" s="4">
        <f t="shared" si="2"/>
        <v>21</v>
      </c>
      <c r="J12" s="4">
        <f t="shared" si="0"/>
        <v>258371.14285714287</v>
      </c>
      <c r="K12" s="3">
        <v>1</v>
      </c>
      <c r="L12" s="10">
        <v>268000</v>
      </c>
    </row>
    <row r="13" spans="3:12" x14ac:dyDescent="0.3">
      <c r="C13" s="9">
        <v>45814</v>
      </c>
      <c r="D13" s="73">
        <v>3</v>
      </c>
      <c r="E13" s="4">
        <f t="shared" si="3"/>
        <v>24</v>
      </c>
      <c r="F13" s="4">
        <v>553790</v>
      </c>
      <c r="G13" s="4">
        <f t="shared" si="1"/>
        <v>7473500</v>
      </c>
      <c r="H13" s="4">
        <v>3</v>
      </c>
      <c r="I13" s="4">
        <f t="shared" si="2"/>
        <v>24</v>
      </c>
      <c r="J13" s="4">
        <f t="shared" si="0"/>
        <v>184596.66666666666</v>
      </c>
      <c r="K13" s="3">
        <v>0</v>
      </c>
      <c r="L13" s="10">
        <v>0</v>
      </c>
    </row>
    <row r="14" spans="3:12" x14ac:dyDescent="0.3">
      <c r="C14" s="9">
        <v>45815</v>
      </c>
      <c r="D14" s="73">
        <v>0</v>
      </c>
      <c r="E14" s="4">
        <f t="shared" si="3"/>
        <v>24</v>
      </c>
      <c r="F14" s="4">
        <v>0</v>
      </c>
      <c r="G14" s="4">
        <f t="shared" si="1"/>
        <v>7473500</v>
      </c>
      <c r="H14" s="4">
        <v>0</v>
      </c>
      <c r="I14" s="4">
        <f t="shared" si="2"/>
        <v>24</v>
      </c>
      <c r="J14" s="4" t="e">
        <f t="shared" si="0"/>
        <v>#DIV/0!</v>
      </c>
      <c r="K14" s="3">
        <v>0</v>
      </c>
      <c r="L14" s="10">
        <v>0</v>
      </c>
    </row>
    <row r="15" spans="3:12" x14ac:dyDescent="0.3">
      <c r="C15" s="9">
        <v>45816</v>
      </c>
      <c r="D15" s="73">
        <v>0</v>
      </c>
      <c r="E15" s="4">
        <f t="shared" si="3"/>
        <v>24</v>
      </c>
      <c r="F15" s="4">
        <v>0</v>
      </c>
      <c r="G15" s="4">
        <f t="shared" si="1"/>
        <v>7473500</v>
      </c>
      <c r="H15" s="4">
        <v>0</v>
      </c>
      <c r="I15" s="4">
        <f t="shared" si="2"/>
        <v>24</v>
      </c>
      <c r="J15" s="4" t="e">
        <f t="shared" si="0"/>
        <v>#DIV/0!</v>
      </c>
      <c r="K15" s="3">
        <v>0</v>
      </c>
      <c r="L15" s="10">
        <v>0</v>
      </c>
    </row>
    <row r="16" spans="3:12" x14ac:dyDescent="0.3">
      <c r="C16" s="9">
        <v>45817</v>
      </c>
      <c r="D16" s="73">
        <v>4</v>
      </c>
      <c r="E16" s="4">
        <f t="shared" ref="E16:E35" si="4">+E15+D16</f>
        <v>28</v>
      </c>
      <c r="F16" s="4">
        <v>607415</v>
      </c>
      <c r="G16" s="4">
        <f t="shared" si="1"/>
        <v>8080915</v>
      </c>
      <c r="H16" s="4">
        <v>4</v>
      </c>
      <c r="I16" s="4">
        <f t="shared" si="2"/>
        <v>28</v>
      </c>
      <c r="J16" s="4">
        <f t="shared" si="0"/>
        <v>151853.75</v>
      </c>
      <c r="K16" s="3">
        <v>0</v>
      </c>
      <c r="L16" s="10">
        <v>0</v>
      </c>
    </row>
    <row r="17" spans="3:12" x14ac:dyDescent="0.3">
      <c r="C17" s="9">
        <v>45818</v>
      </c>
      <c r="D17" s="73">
        <v>4</v>
      </c>
      <c r="E17" s="4">
        <f t="shared" si="4"/>
        <v>32</v>
      </c>
      <c r="F17" s="4">
        <v>489300</v>
      </c>
      <c r="G17" s="4">
        <f t="shared" si="1"/>
        <v>8570215</v>
      </c>
      <c r="H17" s="4">
        <v>4</v>
      </c>
      <c r="I17" s="4">
        <f t="shared" si="2"/>
        <v>32</v>
      </c>
      <c r="J17" s="4">
        <f t="shared" si="0"/>
        <v>122325</v>
      </c>
      <c r="K17" s="3">
        <v>0</v>
      </c>
      <c r="L17" s="10">
        <v>0</v>
      </c>
    </row>
    <row r="18" spans="3:12" x14ac:dyDescent="0.3">
      <c r="C18" s="9">
        <v>45819</v>
      </c>
      <c r="D18" s="73">
        <v>7</v>
      </c>
      <c r="E18" s="4">
        <f t="shared" si="4"/>
        <v>39</v>
      </c>
      <c r="F18" s="4">
        <v>694198</v>
      </c>
      <c r="G18" s="4">
        <f t="shared" si="1"/>
        <v>9264413</v>
      </c>
      <c r="H18" s="4">
        <v>7</v>
      </c>
      <c r="I18" s="4">
        <f t="shared" si="2"/>
        <v>39</v>
      </c>
      <c r="J18" s="4">
        <f t="shared" si="0"/>
        <v>99171.142857142855</v>
      </c>
      <c r="K18" s="3">
        <v>1</v>
      </c>
      <c r="L18" s="10">
        <v>80000</v>
      </c>
    </row>
    <row r="19" spans="3:12" x14ac:dyDescent="0.3">
      <c r="C19" s="9">
        <v>45820</v>
      </c>
      <c r="D19" s="73">
        <v>7</v>
      </c>
      <c r="E19" s="4">
        <f t="shared" si="4"/>
        <v>46</v>
      </c>
      <c r="F19" s="4">
        <v>800725</v>
      </c>
      <c r="G19" s="4">
        <f t="shared" si="1"/>
        <v>10065138</v>
      </c>
      <c r="H19" s="4">
        <v>7</v>
      </c>
      <c r="I19" s="4">
        <f t="shared" si="2"/>
        <v>46</v>
      </c>
      <c r="J19" s="4">
        <f t="shared" si="0"/>
        <v>114389.28571428571</v>
      </c>
      <c r="K19" s="3">
        <v>0</v>
      </c>
      <c r="L19" s="10">
        <v>0</v>
      </c>
    </row>
    <row r="20" spans="3:12" x14ac:dyDescent="0.3">
      <c r="C20" s="9">
        <v>45821</v>
      </c>
      <c r="D20" s="73">
        <v>4</v>
      </c>
      <c r="E20" s="4">
        <f t="shared" si="4"/>
        <v>50</v>
      </c>
      <c r="F20" s="4">
        <v>324110</v>
      </c>
      <c r="G20" s="4">
        <f t="shared" si="1"/>
        <v>10389248</v>
      </c>
      <c r="H20" s="4">
        <v>4</v>
      </c>
      <c r="I20" s="4">
        <f t="shared" si="2"/>
        <v>50</v>
      </c>
      <c r="J20" s="4">
        <f t="shared" si="0"/>
        <v>81027.5</v>
      </c>
      <c r="K20" s="3">
        <v>0</v>
      </c>
      <c r="L20" s="10">
        <v>0</v>
      </c>
    </row>
    <row r="21" spans="3:12" x14ac:dyDescent="0.3">
      <c r="C21" s="9">
        <v>45822</v>
      </c>
      <c r="D21" s="73">
        <v>0</v>
      </c>
      <c r="E21" s="4">
        <f t="shared" si="4"/>
        <v>50</v>
      </c>
      <c r="F21" s="4">
        <v>0</v>
      </c>
      <c r="G21" s="4">
        <f t="shared" si="1"/>
        <v>10389248</v>
      </c>
      <c r="H21" s="4">
        <v>0</v>
      </c>
      <c r="I21" s="4">
        <f t="shared" si="2"/>
        <v>50</v>
      </c>
      <c r="J21" s="4" t="e">
        <f t="shared" si="0"/>
        <v>#DIV/0!</v>
      </c>
      <c r="K21" s="3">
        <v>0</v>
      </c>
      <c r="L21" s="3">
        <v>0</v>
      </c>
    </row>
    <row r="22" spans="3:12" x14ac:dyDescent="0.3">
      <c r="C22" s="9">
        <v>45823</v>
      </c>
      <c r="D22" s="73">
        <v>0</v>
      </c>
      <c r="E22" s="4">
        <f t="shared" si="4"/>
        <v>50</v>
      </c>
      <c r="F22" s="4">
        <v>0</v>
      </c>
      <c r="G22" s="4">
        <f t="shared" si="1"/>
        <v>10389248</v>
      </c>
      <c r="H22" s="4">
        <v>0</v>
      </c>
      <c r="I22" s="4">
        <f t="shared" si="2"/>
        <v>50</v>
      </c>
      <c r="J22" s="4" t="e">
        <f t="shared" si="0"/>
        <v>#DIV/0!</v>
      </c>
      <c r="K22" s="3">
        <v>0</v>
      </c>
      <c r="L22" s="3">
        <v>0</v>
      </c>
    </row>
    <row r="23" spans="3:12" x14ac:dyDescent="0.3">
      <c r="C23" s="9">
        <v>45824</v>
      </c>
      <c r="D23" s="73">
        <v>1</v>
      </c>
      <c r="E23" s="4">
        <f t="shared" si="4"/>
        <v>51</v>
      </c>
      <c r="F23" s="4">
        <v>16660</v>
      </c>
      <c r="G23" s="4">
        <f t="shared" si="1"/>
        <v>10405908</v>
      </c>
      <c r="H23" s="4">
        <v>1</v>
      </c>
      <c r="I23" s="4">
        <f t="shared" si="2"/>
        <v>51</v>
      </c>
      <c r="J23" s="4">
        <f t="shared" si="0"/>
        <v>16660</v>
      </c>
      <c r="K23" s="3">
        <v>0</v>
      </c>
      <c r="L23" s="3">
        <v>0</v>
      </c>
    </row>
    <row r="24" spans="3:12" x14ac:dyDescent="0.3">
      <c r="C24" s="9">
        <v>45825</v>
      </c>
      <c r="D24" s="73">
        <v>7</v>
      </c>
      <c r="E24" s="4">
        <f t="shared" si="4"/>
        <v>58</v>
      </c>
      <c r="F24" s="4">
        <v>3083990</v>
      </c>
      <c r="G24" s="4">
        <f t="shared" si="1"/>
        <v>13489898</v>
      </c>
      <c r="H24" s="4">
        <v>7</v>
      </c>
      <c r="I24" s="4">
        <f t="shared" si="2"/>
        <v>58</v>
      </c>
      <c r="J24" s="4">
        <f t="shared" si="0"/>
        <v>440570</v>
      </c>
      <c r="K24" s="3">
        <v>0</v>
      </c>
      <c r="L24" s="3">
        <v>0</v>
      </c>
    </row>
    <row r="25" spans="3:12" x14ac:dyDescent="0.3">
      <c r="C25" s="9">
        <v>45826</v>
      </c>
      <c r="D25" s="73">
        <v>6</v>
      </c>
      <c r="E25" s="4">
        <f t="shared" si="4"/>
        <v>64</v>
      </c>
      <c r="F25" s="4">
        <v>1045367</v>
      </c>
      <c r="G25" s="4">
        <f t="shared" si="1"/>
        <v>14535265</v>
      </c>
      <c r="H25" s="4">
        <v>6</v>
      </c>
      <c r="I25" s="4">
        <f t="shared" si="2"/>
        <v>64</v>
      </c>
      <c r="J25" s="4">
        <f t="shared" si="0"/>
        <v>174227.83333333334</v>
      </c>
      <c r="K25" s="3">
        <v>0</v>
      </c>
      <c r="L25" s="3">
        <v>0</v>
      </c>
    </row>
    <row r="26" spans="3:12" x14ac:dyDescent="0.3">
      <c r="C26" s="9">
        <v>45827</v>
      </c>
      <c r="D26" s="73">
        <v>8</v>
      </c>
      <c r="E26" s="4">
        <f t="shared" si="4"/>
        <v>72</v>
      </c>
      <c r="F26" s="4">
        <v>1666932</v>
      </c>
      <c r="G26" s="4">
        <f t="shared" si="1"/>
        <v>16202197</v>
      </c>
      <c r="H26" s="4">
        <v>8</v>
      </c>
      <c r="I26" s="4">
        <f t="shared" si="2"/>
        <v>72</v>
      </c>
      <c r="J26" s="4">
        <f t="shared" si="0"/>
        <v>208366.5</v>
      </c>
      <c r="K26" s="3">
        <v>0</v>
      </c>
      <c r="L26" s="3">
        <v>0</v>
      </c>
    </row>
    <row r="27" spans="3:12" x14ac:dyDescent="0.3">
      <c r="C27" s="9">
        <v>45828</v>
      </c>
      <c r="D27" s="73">
        <v>0</v>
      </c>
      <c r="E27" s="4">
        <f t="shared" si="4"/>
        <v>72</v>
      </c>
      <c r="F27" s="73">
        <v>0</v>
      </c>
      <c r="G27" s="4">
        <f t="shared" si="1"/>
        <v>16202197</v>
      </c>
      <c r="H27" s="73">
        <v>0</v>
      </c>
      <c r="I27" s="4">
        <f t="shared" si="2"/>
        <v>72</v>
      </c>
      <c r="J27" s="4" t="e">
        <f t="shared" si="0"/>
        <v>#DIV/0!</v>
      </c>
      <c r="K27" s="73">
        <v>0</v>
      </c>
      <c r="L27" s="3">
        <v>0</v>
      </c>
    </row>
    <row r="28" spans="3:12" x14ac:dyDescent="0.3">
      <c r="C28" s="9">
        <v>45829</v>
      </c>
      <c r="D28" s="73">
        <v>0</v>
      </c>
      <c r="E28" s="4">
        <f t="shared" si="4"/>
        <v>72</v>
      </c>
      <c r="F28" s="73">
        <v>0</v>
      </c>
      <c r="G28" s="4">
        <f t="shared" si="1"/>
        <v>16202197</v>
      </c>
      <c r="H28" s="73">
        <v>0</v>
      </c>
      <c r="I28" s="4">
        <f t="shared" si="2"/>
        <v>72</v>
      </c>
      <c r="J28" s="4" t="e">
        <f t="shared" si="0"/>
        <v>#DIV/0!</v>
      </c>
      <c r="K28" s="73">
        <v>0</v>
      </c>
      <c r="L28" s="3">
        <v>0</v>
      </c>
    </row>
    <row r="29" spans="3:12" x14ac:dyDescent="0.3">
      <c r="C29" s="9">
        <v>45830</v>
      </c>
      <c r="D29" s="73">
        <v>0</v>
      </c>
      <c r="E29" s="4">
        <f t="shared" si="4"/>
        <v>72</v>
      </c>
      <c r="F29" s="73">
        <v>0</v>
      </c>
      <c r="G29" s="4">
        <f t="shared" si="1"/>
        <v>16202197</v>
      </c>
      <c r="H29" s="73">
        <v>0</v>
      </c>
      <c r="I29" s="4">
        <f t="shared" si="2"/>
        <v>72</v>
      </c>
      <c r="J29" s="4" t="e">
        <f t="shared" si="0"/>
        <v>#DIV/0!</v>
      </c>
      <c r="K29" s="73">
        <v>0</v>
      </c>
      <c r="L29" s="3">
        <v>0</v>
      </c>
    </row>
    <row r="30" spans="3:12" x14ac:dyDescent="0.3">
      <c r="C30" s="9">
        <v>45831</v>
      </c>
      <c r="D30" s="73">
        <v>7</v>
      </c>
      <c r="E30" s="4">
        <f t="shared" si="4"/>
        <v>79</v>
      </c>
      <c r="F30" s="4">
        <v>718297</v>
      </c>
      <c r="G30" s="4">
        <f t="shared" si="1"/>
        <v>16920494</v>
      </c>
      <c r="H30" s="4">
        <v>7</v>
      </c>
      <c r="I30" s="4">
        <f t="shared" si="2"/>
        <v>79</v>
      </c>
      <c r="J30" s="4">
        <f t="shared" si="0"/>
        <v>102613.85714285714</v>
      </c>
      <c r="K30" s="3">
        <v>0</v>
      </c>
      <c r="L30" s="3">
        <v>0</v>
      </c>
    </row>
    <row r="31" spans="3:12" x14ac:dyDescent="0.3">
      <c r="C31" s="9">
        <v>45832</v>
      </c>
      <c r="D31" s="73">
        <v>6</v>
      </c>
      <c r="E31" s="4">
        <f t="shared" si="4"/>
        <v>85</v>
      </c>
      <c r="F31" s="4">
        <v>1396923</v>
      </c>
      <c r="G31" s="4">
        <f t="shared" si="1"/>
        <v>18317417</v>
      </c>
      <c r="H31" s="4">
        <v>6</v>
      </c>
      <c r="I31" s="4">
        <f t="shared" si="2"/>
        <v>85</v>
      </c>
      <c r="J31" s="4">
        <f t="shared" si="0"/>
        <v>232820.5</v>
      </c>
      <c r="K31" s="3">
        <v>0</v>
      </c>
      <c r="L31" s="3">
        <v>0</v>
      </c>
    </row>
    <row r="32" spans="3:12" x14ac:dyDescent="0.3">
      <c r="C32" s="9">
        <v>45833</v>
      </c>
      <c r="D32" s="73">
        <v>8</v>
      </c>
      <c r="E32" s="4">
        <f t="shared" si="4"/>
        <v>93</v>
      </c>
      <c r="F32" s="4">
        <v>1605512</v>
      </c>
      <c r="G32" s="4">
        <f t="shared" si="1"/>
        <v>19922929</v>
      </c>
      <c r="H32" s="4">
        <v>8</v>
      </c>
      <c r="I32" s="4">
        <f t="shared" si="2"/>
        <v>93</v>
      </c>
      <c r="J32" s="4">
        <f t="shared" si="0"/>
        <v>200689</v>
      </c>
      <c r="K32" s="3">
        <v>0</v>
      </c>
      <c r="L32" s="3">
        <v>0</v>
      </c>
    </row>
    <row r="33" spans="3:12" x14ac:dyDescent="0.3">
      <c r="C33" s="9">
        <v>45834</v>
      </c>
      <c r="D33" s="73">
        <v>8</v>
      </c>
      <c r="E33" s="4">
        <f t="shared" si="4"/>
        <v>101</v>
      </c>
      <c r="F33" s="4">
        <v>2787840</v>
      </c>
      <c r="G33" s="4">
        <f t="shared" si="1"/>
        <v>22710769</v>
      </c>
      <c r="H33" s="4">
        <v>8</v>
      </c>
      <c r="I33" s="4">
        <f t="shared" si="2"/>
        <v>101</v>
      </c>
      <c r="J33" s="4">
        <f t="shared" si="0"/>
        <v>348480</v>
      </c>
      <c r="K33" s="3">
        <v>0</v>
      </c>
      <c r="L33" s="3">
        <v>0</v>
      </c>
    </row>
    <row r="34" spans="3:12" x14ac:dyDescent="0.3">
      <c r="C34" s="9">
        <v>45835</v>
      </c>
      <c r="D34" s="73">
        <v>5</v>
      </c>
      <c r="E34" s="4">
        <f t="shared" si="4"/>
        <v>106</v>
      </c>
      <c r="F34" s="4">
        <v>1154407</v>
      </c>
      <c r="G34" s="4">
        <f t="shared" si="1"/>
        <v>23865176</v>
      </c>
      <c r="H34" s="4">
        <v>5</v>
      </c>
      <c r="I34" s="4">
        <f t="shared" si="2"/>
        <v>106</v>
      </c>
      <c r="J34" s="4">
        <f t="shared" si="0"/>
        <v>230881.4</v>
      </c>
      <c r="K34" s="3">
        <v>1</v>
      </c>
      <c r="L34" s="10">
        <v>111276</v>
      </c>
    </row>
    <row r="35" spans="3:12" x14ac:dyDescent="0.3">
      <c r="C35" s="9">
        <v>45836</v>
      </c>
      <c r="D35" s="73"/>
      <c r="E35" s="4">
        <f t="shared" si="4"/>
        <v>106</v>
      </c>
      <c r="F35" s="4"/>
      <c r="G35" s="4">
        <f t="shared" si="1"/>
        <v>23865176</v>
      </c>
      <c r="H35" s="4"/>
      <c r="I35" s="4">
        <f t="shared" si="2"/>
        <v>106</v>
      </c>
      <c r="J35" s="4" t="e">
        <f t="shared" si="0"/>
        <v>#DIV/0!</v>
      </c>
      <c r="K35" s="3"/>
      <c r="L35" s="3"/>
    </row>
    <row r="36" spans="3:12" x14ac:dyDescent="0.3">
      <c r="C36" s="9">
        <v>45837</v>
      </c>
      <c r="D36" s="73"/>
      <c r="E36" s="4">
        <f t="shared" ref="E36:E37" si="5">+E35+D36</f>
        <v>106</v>
      </c>
      <c r="F36" s="4"/>
      <c r="G36" s="4">
        <f t="shared" ref="G36:G37" si="6">+G35+F36</f>
        <v>23865176</v>
      </c>
      <c r="H36" s="4"/>
      <c r="I36" s="4">
        <f t="shared" ref="I36:I37" si="7">+I35+H36</f>
        <v>106</v>
      </c>
      <c r="J36" s="4" t="e">
        <f t="shared" ref="J36:J37" si="8">+F36/H36</f>
        <v>#DIV/0!</v>
      </c>
      <c r="K36" s="3"/>
      <c r="L36" s="3"/>
    </row>
    <row r="37" spans="3:12" x14ac:dyDescent="0.3">
      <c r="C37" s="9">
        <v>45838</v>
      </c>
      <c r="D37" s="73"/>
      <c r="E37" s="4">
        <f t="shared" si="5"/>
        <v>106</v>
      </c>
      <c r="F37" s="4"/>
      <c r="G37" s="4">
        <f t="shared" si="6"/>
        <v>23865176</v>
      </c>
      <c r="H37" s="4"/>
      <c r="I37" s="4">
        <f t="shared" si="7"/>
        <v>106</v>
      </c>
      <c r="J37" s="4" t="e">
        <f t="shared" si="8"/>
        <v>#DIV/0!</v>
      </c>
      <c r="K37" s="3"/>
      <c r="L37" s="3"/>
    </row>
    <row r="38" spans="3:12" ht="15.6" x14ac:dyDescent="0.3">
      <c r="C38" s="143" t="s">
        <v>22</v>
      </c>
      <c r="D38" s="144">
        <f t="shared" ref="D38:I38" si="9">SUM(D8:D37)</f>
        <v>106</v>
      </c>
      <c r="E38" s="144">
        <f t="shared" si="9"/>
        <v>1654</v>
      </c>
      <c r="F38" s="144">
        <f t="shared" si="9"/>
        <v>23865176</v>
      </c>
      <c r="G38" s="144">
        <f t="shared" si="9"/>
        <v>383769398</v>
      </c>
      <c r="H38" s="144">
        <f t="shared" si="9"/>
        <v>106</v>
      </c>
      <c r="I38" s="144">
        <f t="shared" si="9"/>
        <v>1654</v>
      </c>
      <c r="J38" s="145">
        <f t="shared" si="0"/>
        <v>225143.16981132075</v>
      </c>
      <c r="K38" s="145">
        <f>SUM(K8:K37)</f>
        <v>3</v>
      </c>
      <c r="L38" s="145">
        <f>SUM(L8:L37)</f>
        <v>459276</v>
      </c>
    </row>
    <row r="41" spans="3:12" x14ac:dyDescent="0.3">
      <c r="F41" s="11"/>
    </row>
    <row r="43" spans="3:12" x14ac:dyDescent="0.3">
      <c r="G43" t="s">
        <v>63</v>
      </c>
    </row>
  </sheetData>
  <mergeCells count="2">
    <mergeCell ref="C5:L5"/>
    <mergeCell ref="C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FERRE</vt:lpstr>
      <vt:lpstr>RDS</vt:lpstr>
      <vt:lpstr>VENTAS DIGITALES </vt:lpstr>
      <vt:lpstr>VENTAS SHOWROOM </vt:lpstr>
      <vt:lpstr>VENTAS RIPLEY</vt:lpstr>
      <vt:lpstr>WALMART</vt:lpstr>
      <vt:lpstr>MELI PERÙ</vt:lpstr>
      <vt:lpstr>AUTOSOL </vt:lpstr>
      <vt:lpstr>VENTA INTERNA </vt:lpstr>
      <vt:lpstr>NC PTO DE VENTAS </vt:lpstr>
      <vt:lpstr>detalle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camila rojas contreras</cp:lastModifiedBy>
  <dcterms:created xsi:type="dcterms:W3CDTF">2023-12-27T14:37:25Z</dcterms:created>
  <dcterms:modified xsi:type="dcterms:W3CDTF">2025-06-30T13:27:10Z</dcterms:modified>
</cp:coreProperties>
</file>