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Nummer 19\"/>
    </mc:Choice>
  </mc:AlternateContent>
  <xr:revisionPtr revIDLastSave="0" documentId="13_ncr:1_{79D73803-F00A-4A7E-BDE4-A427DBB47737}" xr6:coauthVersionLast="43" xr6:coauthVersionMax="43" xr10:uidLastSave="{00000000-0000-0000-0000-000000000000}"/>
  <bookViews>
    <workbookView xWindow="28680" yWindow="-120" windowWidth="29040" windowHeight="15840" activeTab="1" xr2:uid="{7F726D51-6F35-46B9-A9F5-CCEBFB8CE7B6}"/>
  </bookViews>
  <sheets>
    <sheet name="ABC og dobbelt ABC-analyse" sheetId="1" r:id="rId1"/>
    <sheet name="Betingelser" sheetId="2" r:id="rId2"/>
  </sheets>
  <definedNames>
    <definedName name="_xlchart.v1.0" hidden="1">'ABC og dobbelt ABC-analyse'!$M$98:$M$106</definedName>
    <definedName name="_xlchart.v1.1" hidden="1">'ABC og dobbelt ABC-analyse'!$N$98:$N$106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N99" i="1" l="1"/>
  <c r="N100" i="1"/>
  <c r="N101" i="1"/>
  <c r="N102" i="1"/>
  <c r="N103" i="1"/>
  <c r="N104" i="1"/>
  <c r="N105" i="1"/>
  <c r="N106" i="1"/>
  <c r="N98" i="1"/>
  <c r="O93" i="1"/>
  <c r="Q72" i="1" s="1"/>
  <c r="M93" i="1"/>
  <c r="N93" i="1"/>
  <c r="P70" i="1" s="1"/>
  <c r="G93" i="1"/>
  <c r="E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M63" i="1"/>
  <c r="O38" i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L63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D63" i="1"/>
  <c r="E63" i="1"/>
  <c r="F40" i="1" s="1"/>
  <c r="N33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M33" i="1"/>
  <c r="E3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H8" i="1" s="1"/>
  <c r="H9" i="1" s="1"/>
  <c r="F47" i="1" l="1"/>
  <c r="F55" i="1"/>
  <c r="F46" i="1"/>
  <c r="F58" i="1"/>
  <c r="F38" i="1"/>
  <c r="H38" i="1" s="1"/>
  <c r="F54" i="1"/>
  <c r="F42" i="1"/>
  <c r="F62" i="1"/>
  <c r="F50" i="1"/>
  <c r="F39" i="1"/>
  <c r="P81" i="1"/>
  <c r="P80" i="1"/>
  <c r="P72" i="1"/>
  <c r="F59" i="1"/>
  <c r="F51" i="1"/>
  <c r="F43" i="1"/>
  <c r="P85" i="1"/>
  <c r="P77" i="1"/>
  <c r="P69" i="1"/>
  <c r="P92" i="1"/>
  <c r="P84" i="1"/>
  <c r="P76" i="1"/>
  <c r="P68" i="1"/>
  <c r="P89" i="1"/>
  <c r="P73" i="1"/>
  <c r="P88" i="1"/>
  <c r="F93" i="1"/>
  <c r="Q91" i="1"/>
  <c r="Q83" i="1"/>
  <c r="Q79" i="1"/>
  <c r="Q71" i="1"/>
  <c r="Q90" i="1"/>
  <c r="Q86" i="1"/>
  <c r="Q82" i="1"/>
  <c r="Q78" i="1"/>
  <c r="Q74" i="1"/>
  <c r="Q69" i="1"/>
  <c r="F61" i="1"/>
  <c r="F57" i="1"/>
  <c r="F53" i="1"/>
  <c r="F49" i="1"/>
  <c r="F45" i="1"/>
  <c r="F41" i="1"/>
  <c r="P91" i="1"/>
  <c r="P87" i="1"/>
  <c r="P83" i="1"/>
  <c r="P79" i="1"/>
  <c r="P75" i="1"/>
  <c r="P71" i="1"/>
  <c r="Q68" i="1"/>
  <c r="Q89" i="1"/>
  <c r="Q85" i="1"/>
  <c r="Q81" i="1"/>
  <c r="Q77" i="1"/>
  <c r="Q73" i="1"/>
  <c r="Q70" i="1"/>
  <c r="Q87" i="1"/>
  <c r="Q75" i="1"/>
  <c r="F60" i="1"/>
  <c r="F56" i="1"/>
  <c r="F52" i="1"/>
  <c r="F48" i="1"/>
  <c r="F44" i="1"/>
  <c r="P90" i="1"/>
  <c r="P86" i="1"/>
  <c r="P82" i="1"/>
  <c r="P78" i="1"/>
  <c r="P74" i="1"/>
  <c r="Q92" i="1"/>
  <c r="Q88" i="1"/>
  <c r="Q84" i="1"/>
  <c r="Q80" i="1"/>
  <c r="Q76" i="1"/>
  <c r="H10" i="1"/>
  <c r="H11" i="1" s="1"/>
  <c r="H12" i="1" s="1"/>
  <c r="H13" i="1" s="1"/>
  <c r="H14" i="1" s="1"/>
  <c r="H15" i="1" s="1"/>
  <c r="H16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F33" i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G9" i="1"/>
  <c r="G27" i="1"/>
  <c r="G10" i="1"/>
  <c r="G16" i="1"/>
  <c r="G15" i="1"/>
  <c r="G28" i="1"/>
  <c r="G32" i="1"/>
  <c r="G18" i="1"/>
  <c r="G12" i="1"/>
  <c r="G22" i="1"/>
  <c r="G29" i="1"/>
  <c r="G21" i="1"/>
  <c r="G20" i="1"/>
  <c r="G19" i="1"/>
  <c r="G30" i="1"/>
  <c r="G24" i="1"/>
  <c r="G8" i="1"/>
  <c r="I8" i="1" s="1"/>
  <c r="I9" i="1" s="1"/>
  <c r="I10" i="1" s="1"/>
  <c r="G17" i="1"/>
  <c r="G13" i="1"/>
  <c r="G23" i="1"/>
  <c r="G31" i="1"/>
  <c r="G11" i="1"/>
  <c r="G14" i="1"/>
  <c r="G26" i="1"/>
  <c r="G25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<sst xmlns="http://schemas.openxmlformats.org/spreadsheetml/2006/main" count="157" uniqueCount="25">
  <si>
    <t>Produkt</t>
  </si>
  <si>
    <t>Pris pr. stk.</t>
  </si>
  <si>
    <t>Omsætning</t>
  </si>
  <si>
    <t>Total</t>
  </si>
  <si>
    <t>Omsætning i procent</t>
  </si>
  <si>
    <t>Omsætning akkumuleret</t>
  </si>
  <si>
    <t>Procent akkumuleret</t>
  </si>
  <si>
    <t>A</t>
  </si>
  <si>
    <t>B</t>
  </si>
  <si>
    <t>C</t>
  </si>
  <si>
    <t>ABC</t>
  </si>
  <si>
    <t>Enheder pr. år</t>
  </si>
  <si>
    <t>Ordre pr. år</t>
  </si>
  <si>
    <t>Ordre i procent</t>
  </si>
  <si>
    <t>Ordre akkumuleret</t>
  </si>
  <si>
    <t>AA</t>
  </si>
  <si>
    <t>AB</t>
  </si>
  <si>
    <t>AC</t>
  </si>
  <si>
    <t>BB</t>
  </si>
  <si>
    <t>BC</t>
  </si>
  <si>
    <t>BA</t>
  </si>
  <si>
    <t>CA</t>
  </si>
  <si>
    <t>CB</t>
  </si>
  <si>
    <t>CC</t>
  </si>
  <si>
    <t>Anvendelse af dokumentet i henhold til SMVGuidens betingelser, som du finder på: www.smvguiden.dk/betingelser-for-brug-af-smvguiden/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</si>
</sst>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5375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center" vertical="center" wrapText="1"/>
    </xf>
    <xf numFmtId="166" fontId="0" fillId="3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5" fontId="0" fillId="0" borderId="0" xfId="1" applyNumberFormat="1" applyFont="1" applyBorder="1" applyAlignment="1" applyProtection="1">
      <alignment horizontal="center" vertical="center"/>
      <protection locked="0"/>
    </xf>
    <xf numFmtId="166" fontId="0" fillId="0" borderId="0" xfId="2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0" borderId="7" xfId="0" applyFont="1" applyBorder="1" applyProtection="1">
      <protection locked="0"/>
    </xf>
    <xf numFmtId="0" fontId="3" fillId="0" borderId="1" xfId="0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166" fontId="0" fillId="0" borderId="6" xfId="2" applyNumberFormat="1" applyFont="1" applyBorder="1" applyAlignment="1" applyProtection="1">
      <alignment horizontal="center" vertical="center"/>
      <protection locked="0"/>
    </xf>
    <xf numFmtId="165" fontId="0" fillId="0" borderId="6" xfId="1" applyNumberFormat="1" applyFont="1" applyBorder="1" applyAlignment="1" applyProtection="1">
      <alignment horizontal="center" vertical="center"/>
      <protection locked="0"/>
    </xf>
    <xf numFmtId="165" fontId="3" fillId="0" borderId="8" xfId="1" applyNumberFormat="1" applyFont="1" applyBorder="1" applyProtection="1">
      <protection locked="0"/>
    </xf>
    <xf numFmtId="0" fontId="0" fillId="3" borderId="0" xfId="0" applyFill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4259"/>
      <color rgb="FF05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CC1D78E8-09BF-4107-9A17-23629149F6B5}">
          <cx:dataPt idx="0">
            <cx:spPr>
              <a:solidFill>
                <a:srgbClr val="053755"/>
              </a:solidFill>
            </cx:spPr>
          </cx:dataPt>
          <cx:dataPt idx="1">
            <cx:spPr>
              <a:solidFill>
                <a:srgbClr val="053755"/>
              </a:solidFill>
            </cx:spPr>
          </cx:dataPt>
          <cx:dataPt idx="2">
            <cx:spPr>
              <a:solidFill>
                <a:srgbClr val="053755"/>
              </a:solidFill>
            </cx:spPr>
          </cx:dataPt>
          <cx:dataPt idx="3">
            <cx:spPr>
              <a:solidFill>
                <a:srgbClr val="F24259"/>
              </a:solidFill>
            </cx:spPr>
          </cx:dataPt>
          <cx:dataPt idx="4">
            <cx:spPr>
              <a:solidFill>
                <a:srgbClr val="F24259"/>
              </a:solidFill>
            </cx:spPr>
          </cx:dataPt>
          <cx:dataPt idx="5">
            <cx:spPr>
              <a:solidFill>
                <a:srgbClr val="F24259"/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8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smvguiden.dk/" TargetMode="Externa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1215</xdr:colOff>
      <xdr:row>97</xdr:row>
      <xdr:rowOff>15250</xdr:rowOff>
    </xdr:from>
    <xdr:to>
      <xdr:col>9</xdr:col>
      <xdr:colOff>359075</xdr:colOff>
      <xdr:row>116</xdr:row>
      <xdr:rowOff>77467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06F437-0164-4750-AB73-C12C2E65C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450" y="19524691"/>
              <a:ext cx="7339125" cy="368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537882</xdr:colOff>
      <xdr:row>0</xdr:row>
      <xdr:rowOff>89647</xdr:rowOff>
    </xdr:from>
    <xdr:to>
      <xdr:col>7</xdr:col>
      <xdr:colOff>661147</xdr:colOff>
      <xdr:row>5</xdr:row>
      <xdr:rowOff>91328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D0FB6F-3FCD-4F25-A873-3249C340F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89647"/>
          <a:ext cx="57150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A951-8AEB-4696-AC4E-C890005833B6}">
  <dimension ref="A1:Y134"/>
  <sheetViews>
    <sheetView topLeftCell="A46" zoomScale="85" zoomScaleNormal="85" workbookViewId="0">
      <selection activeCell="K60" sqref="K60"/>
    </sheetView>
  </sheetViews>
  <sheetFormatPr defaultRowHeight="15" x14ac:dyDescent="0.25"/>
  <cols>
    <col min="3" max="9" width="15" customWidth="1"/>
    <col min="11" max="18" width="1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45.75" customHeight="1" x14ac:dyDescent="0.25">
      <c r="A7" s="1"/>
      <c r="B7" s="1"/>
      <c r="C7" s="6" t="s">
        <v>0</v>
      </c>
      <c r="D7" s="8" t="s">
        <v>1</v>
      </c>
      <c r="E7" s="7" t="s">
        <v>11</v>
      </c>
      <c r="F7" s="8" t="s">
        <v>2</v>
      </c>
      <c r="G7" s="7" t="s">
        <v>4</v>
      </c>
      <c r="H7" s="7" t="s">
        <v>5</v>
      </c>
      <c r="I7" s="18" t="s">
        <v>6</v>
      </c>
      <c r="K7" s="6" t="s">
        <v>0</v>
      </c>
      <c r="L7" s="7" t="s">
        <v>1</v>
      </c>
      <c r="M7" s="7" t="s">
        <v>11</v>
      </c>
      <c r="N7" s="8" t="s">
        <v>2</v>
      </c>
      <c r="O7" s="7" t="s">
        <v>4</v>
      </c>
      <c r="P7" s="7" t="s">
        <v>5</v>
      </c>
      <c r="Q7" s="7" t="s">
        <v>6</v>
      </c>
      <c r="R7" s="9" t="s">
        <v>10</v>
      </c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0">
        <v>1</v>
      </c>
      <c r="D8" s="11">
        <v>4591</v>
      </c>
      <c r="E8" s="11">
        <v>960</v>
      </c>
      <c r="F8" s="11">
        <f>+D8*E8</f>
        <v>4407360</v>
      </c>
      <c r="G8" s="12">
        <f t="shared" ref="G8:G32" si="0">+F8/$F$33</f>
        <v>9.3093847725902221E-2</v>
      </c>
      <c r="H8" s="11">
        <f>+F8</f>
        <v>4407360</v>
      </c>
      <c r="I8" s="19">
        <f>+G8</f>
        <v>9.3093847725902221E-2</v>
      </c>
      <c r="J8" s="1"/>
      <c r="K8" s="10">
        <v>13</v>
      </c>
      <c r="L8" s="11">
        <v>1559</v>
      </c>
      <c r="M8" s="11">
        <v>7464</v>
      </c>
      <c r="N8" s="11">
        <v>11636376</v>
      </c>
      <c r="O8" s="12">
        <v>0.24578773130067505</v>
      </c>
      <c r="P8" s="11">
        <f>+N8</f>
        <v>11636376</v>
      </c>
      <c r="Q8" s="12">
        <f>+O8</f>
        <v>0.24578773130067505</v>
      </c>
      <c r="R8" s="13" t="s">
        <v>7</v>
      </c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0">
        <v>2</v>
      </c>
      <c r="D9" s="11">
        <v>154</v>
      </c>
      <c r="E9" s="11">
        <v>456</v>
      </c>
      <c r="F9" s="11">
        <f t="shared" ref="F9:F32" si="1">+D9*E9</f>
        <v>70224</v>
      </c>
      <c r="G9" s="12">
        <f t="shared" si="0"/>
        <v>1.4832966589304612E-3</v>
      </c>
      <c r="H9" s="11">
        <f>+F9+H8</f>
        <v>4477584</v>
      </c>
      <c r="I9" s="19">
        <f>+G9+I8</f>
        <v>9.4577144384832681E-2</v>
      </c>
      <c r="J9" s="1"/>
      <c r="K9" s="10">
        <v>12</v>
      </c>
      <c r="L9" s="11">
        <v>794</v>
      </c>
      <c r="M9" s="11">
        <v>8900</v>
      </c>
      <c r="N9" s="11">
        <v>7066600</v>
      </c>
      <c r="O9" s="12">
        <v>0.14926327423669966</v>
      </c>
      <c r="P9" s="11">
        <f>+N9+P8</f>
        <v>18702976</v>
      </c>
      <c r="Q9" s="12">
        <f>+O9+Q8</f>
        <v>0.39505100553737471</v>
      </c>
      <c r="R9" s="13" t="s">
        <v>7</v>
      </c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0">
        <v>3</v>
      </c>
      <c r="D10" s="11">
        <v>1564</v>
      </c>
      <c r="E10" s="11">
        <v>478</v>
      </c>
      <c r="F10" s="11">
        <f t="shared" si="1"/>
        <v>747592</v>
      </c>
      <c r="G10" s="12">
        <f t="shared" si="0"/>
        <v>1.5790907892503151E-2</v>
      </c>
      <c r="H10" s="11">
        <f t="shared" ref="H10:H32" si="2">+F10+H9</f>
        <v>5225176</v>
      </c>
      <c r="I10" s="19">
        <f t="shared" ref="I10:I32" si="3">+G10+I9</f>
        <v>0.11036805227733583</v>
      </c>
      <c r="J10" s="1"/>
      <c r="K10" s="10">
        <v>15</v>
      </c>
      <c r="L10" s="11">
        <v>4224</v>
      </c>
      <c r="M10" s="11">
        <v>1549</v>
      </c>
      <c r="N10" s="11">
        <v>6542976</v>
      </c>
      <c r="O10" s="12">
        <v>0.13820309922906973</v>
      </c>
      <c r="P10" s="11">
        <f t="shared" ref="P10:P32" si="4">+N10+P9</f>
        <v>25245952</v>
      </c>
      <c r="Q10" s="12">
        <f t="shared" ref="Q10:Q32" si="5">+O10+Q9</f>
        <v>0.53325410476644441</v>
      </c>
      <c r="R10" s="13" t="s">
        <v>7</v>
      </c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0">
        <v>4</v>
      </c>
      <c r="D11" s="11">
        <v>8789</v>
      </c>
      <c r="E11" s="11">
        <v>457</v>
      </c>
      <c r="F11" s="11">
        <f t="shared" si="1"/>
        <v>4016573</v>
      </c>
      <c r="G11" s="12">
        <f t="shared" si="0"/>
        <v>8.483950374872265E-2</v>
      </c>
      <c r="H11" s="11">
        <f t="shared" si="2"/>
        <v>9241749</v>
      </c>
      <c r="I11" s="19">
        <f t="shared" si="3"/>
        <v>0.19520755602605849</v>
      </c>
      <c r="J11" s="1"/>
      <c r="K11" s="10">
        <v>1</v>
      </c>
      <c r="L11" s="11">
        <v>4591</v>
      </c>
      <c r="M11" s="11">
        <v>960</v>
      </c>
      <c r="N11" s="11">
        <v>4407360</v>
      </c>
      <c r="O11" s="12">
        <v>9.3093847725902221E-2</v>
      </c>
      <c r="P11" s="11">
        <f t="shared" si="4"/>
        <v>29653312</v>
      </c>
      <c r="Q11" s="12">
        <f t="shared" si="5"/>
        <v>0.62634795249234665</v>
      </c>
      <c r="R11" s="13" t="s">
        <v>7</v>
      </c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0">
        <v>5</v>
      </c>
      <c r="D12" s="11">
        <v>4</v>
      </c>
      <c r="E12" s="11">
        <v>154</v>
      </c>
      <c r="F12" s="11">
        <f t="shared" si="1"/>
        <v>616</v>
      </c>
      <c r="G12" s="12">
        <f t="shared" si="0"/>
        <v>1.3011374201144397E-5</v>
      </c>
      <c r="H12" s="11">
        <f t="shared" si="2"/>
        <v>9242365</v>
      </c>
      <c r="I12" s="19">
        <f t="shared" si="3"/>
        <v>0.19522056740025964</v>
      </c>
      <c r="J12" s="1"/>
      <c r="K12" s="10">
        <v>14</v>
      </c>
      <c r="L12" s="11">
        <v>3001</v>
      </c>
      <c r="M12" s="11">
        <v>1356</v>
      </c>
      <c r="N12" s="11">
        <v>4069356</v>
      </c>
      <c r="O12" s="12">
        <v>8.5954405314402849E-2</v>
      </c>
      <c r="P12" s="11">
        <f t="shared" si="4"/>
        <v>33722668</v>
      </c>
      <c r="Q12" s="12">
        <f t="shared" si="5"/>
        <v>0.71230235780674955</v>
      </c>
      <c r="R12" s="13" t="s">
        <v>7</v>
      </c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0">
        <v>6</v>
      </c>
      <c r="D13" s="11">
        <v>5456</v>
      </c>
      <c r="E13" s="11">
        <v>159</v>
      </c>
      <c r="F13" s="11">
        <f t="shared" si="1"/>
        <v>867504</v>
      </c>
      <c r="G13" s="12">
        <f t="shared" si="0"/>
        <v>1.8323732410697353E-2</v>
      </c>
      <c r="H13" s="11">
        <f t="shared" si="2"/>
        <v>10109869</v>
      </c>
      <c r="I13" s="19">
        <f t="shared" si="3"/>
        <v>0.21354429981095699</v>
      </c>
      <c r="J13" s="1"/>
      <c r="K13" s="10">
        <v>4</v>
      </c>
      <c r="L13" s="11">
        <v>8789</v>
      </c>
      <c r="M13" s="11">
        <v>457</v>
      </c>
      <c r="N13" s="11">
        <v>4016573</v>
      </c>
      <c r="O13" s="12">
        <v>8.483950374872265E-2</v>
      </c>
      <c r="P13" s="11">
        <f t="shared" si="4"/>
        <v>37739241</v>
      </c>
      <c r="Q13" s="12">
        <f t="shared" si="5"/>
        <v>0.79714186155547218</v>
      </c>
      <c r="R13" s="13" t="s">
        <v>7</v>
      </c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0">
        <v>7</v>
      </c>
      <c r="D14" s="11">
        <v>415</v>
      </c>
      <c r="E14" s="11">
        <v>487</v>
      </c>
      <c r="F14" s="11">
        <f t="shared" si="1"/>
        <v>202105</v>
      </c>
      <c r="G14" s="12">
        <f t="shared" si="0"/>
        <v>4.2689347125361822E-3</v>
      </c>
      <c r="H14" s="11">
        <f t="shared" si="2"/>
        <v>10311974</v>
      </c>
      <c r="I14" s="19">
        <f t="shared" si="3"/>
        <v>0.21781323452349316</v>
      </c>
      <c r="J14" s="1"/>
      <c r="K14" s="10">
        <v>10</v>
      </c>
      <c r="L14" s="11">
        <v>1358</v>
      </c>
      <c r="M14" s="11">
        <v>1032</v>
      </c>
      <c r="N14" s="11">
        <v>1401456</v>
      </c>
      <c r="O14" s="12">
        <v>2.9602059159803608E-2</v>
      </c>
      <c r="P14" s="11">
        <f t="shared" si="4"/>
        <v>39140697</v>
      </c>
      <c r="Q14" s="12">
        <f t="shared" si="5"/>
        <v>0.8267439207152758</v>
      </c>
      <c r="R14" s="13" t="s">
        <v>8</v>
      </c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0">
        <v>8</v>
      </c>
      <c r="D15" s="11">
        <v>156</v>
      </c>
      <c r="E15" s="11">
        <v>1674</v>
      </c>
      <c r="F15" s="11">
        <f t="shared" si="1"/>
        <v>261144</v>
      </c>
      <c r="G15" s="12">
        <f t="shared" si="0"/>
        <v>5.5159777668565783E-3</v>
      </c>
      <c r="H15" s="11">
        <f t="shared" si="2"/>
        <v>10573118</v>
      </c>
      <c r="I15" s="19">
        <f t="shared" si="3"/>
        <v>0.22332921229034974</v>
      </c>
      <c r="J15" s="1"/>
      <c r="K15" s="10">
        <v>17</v>
      </c>
      <c r="L15" s="11">
        <v>158</v>
      </c>
      <c r="M15" s="11">
        <v>7981</v>
      </c>
      <c r="N15" s="11">
        <v>1260998</v>
      </c>
      <c r="O15" s="12">
        <v>2.6635254618335522E-2</v>
      </c>
      <c r="P15" s="11">
        <f t="shared" si="4"/>
        <v>40401695</v>
      </c>
      <c r="Q15" s="12">
        <f t="shared" si="5"/>
        <v>0.8533791753336113</v>
      </c>
      <c r="R15" s="13" t="s">
        <v>8</v>
      </c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0">
        <v>9</v>
      </c>
      <c r="D16" s="11">
        <v>667</v>
      </c>
      <c r="E16" s="11">
        <v>1324</v>
      </c>
      <c r="F16" s="11">
        <f t="shared" si="1"/>
        <v>883108</v>
      </c>
      <c r="G16" s="12">
        <f t="shared" si="0"/>
        <v>1.8653325727312056E-2</v>
      </c>
      <c r="H16" s="11">
        <f t="shared" si="2"/>
        <v>11456226</v>
      </c>
      <c r="I16" s="19">
        <f t="shared" si="3"/>
        <v>0.24198253801766179</v>
      </c>
      <c r="J16" s="1"/>
      <c r="K16" s="10">
        <v>16</v>
      </c>
      <c r="L16" s="11">
        <v>9136</v>
      </c>
      <c r="M16" s="11">
        <v>135</v>
      </c>
      <c r="N16" s="11">
        <v>1233360</v>
      </c>
      <c r="O16" s="12">
        <v>2.6051474812862747E-2</v>
      </c>
      <c r="P16" s="11">
        <f t="shared" si="4"/>
        <v>41635055</v>
      </c>
      <c r="Q16" s="12">
        <f t="shared" si="5"/>
        <v>0.87943065014647404</v>
      </c>
      <c r="R16" s="13" t="s">
        <v>8</v>
      </c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0">
        <v>10</v>
      </c>
      <c r="D17" s="11">
        <v>1358</v>
      </c>
      <c r="E17" s="11">
        <v>1032</v>
      </c>
      <c r="F17" s="11">
        <f t="shared" si="1"/>
        <v>1401456</v>
      </c>
      <c r="G17" s="12">
        <f t="shared" si="0"/>
        <v>2.9602059159803608E-2</v>
      </c>
      <c r="H17" s="11">
        <f>+F17+H16</f>
        <v>12857682</v>
      </c>
      <c r="I17" s="19">
        <f t="shared" si="3"/>
        <v>0.27158459717746541</v>
      </c>
      <c r="J17" s="1"/>
      <c r="K17" s="10">
        <v>25</v>
      </c>
      <c r="L17" s="11">
        <v>793</v>
      </c>
      <c r="M17" s="11">
        <v>1349</v>
      </c>
      <c r="N17" s="11">
        <v>1069757</v>
      </c>
      <c r="O17" s="12">
        <v>2.2595793232619524E-2</v>
      </c>
      <c r="P17" s="11">
        <f t="shared" si="4"/>
        <v>42704812</v>
      </c>
      <c r="Q17" s="12">
        <f t="shared" si="5"/>
        <v>0.90202644337909355</v>
      </c>
      <c r="R17" s="13" t="s">
        <v>8</v>
      </c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0">
        <v>11</v>
      </c>
      <c r="D18" s="11">
        <v>2549</v>
      </c>
      <c r="E18" s="11">
        <v>28</v>
      </c>
      <c r="F18" s="11">
        <f t="shared" si="1"/>
        <v>71372</v>
      </c>
      <c r="G18" s="12">
        <f t="shared" si="0"/>
        <v>1.507545129032594E-3</v>
      </c>
      <c r="H18" s="11">
        <f t="shared" si="2"/>
        <v>12929054</v>
      </c>
      <c r="I18" s="19">
        <f t="shared" si="3"/>
        <v>0.27309214230649803</v>
      </c>
      <c r="J18" s="1"/>
      <c r="K18" s="10">
        <v>9</v>
      </c>
      <c r="L18" s="11">
        <v>667</v>
      </c>
      <c r="M18" s="11">
        <v>1324</v>
      </c>
      <c r="N18" s="11">
        <v>883108</v>
      </c>
      <c r="O18" s="12">
        <v>1.8653325727312056E-2</v>
      </c>
      <c r="P18" s="11">
        <f t="shared" si="4"/>
        <v>43587920</v>
      </c>
      <c r="Q18" s="12">
        <f t="shared" si="5"/>
        <v>0.92067976910640559</v>
      </c>
      <c r="R18" s="13" t="s">
        <v>8</v>
      </c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0">
        <v>12</v>
      </c>
      <c r="D19" s="11">
        <v>794</v>
      </c>
      <c r="E19" s="11">
        <v>8900</v>
      </c>
      <c r="F19" s="11">
        <f t="shared" si="1"/>
        <v>7066600</v>
      </c>
      <c r="G19" s="12">
        <f t="shared" si="0"/>
        <v>0.14926327423669966</v>
      </c>
      <c r="H19" s="11">
        <f t="shared" si="2"/>
        <v>19995654</v>
      </c>
      <c r="I19" s="19">
        <f t="shared" si="3"/>
        <v>0.42235541654319769</v>
      </c>
      <c r="J19" s="1"/>
      <c r="K19" s="10">
        <v>6</v>
      </c>
      <c r="L19" s="11">
        <v>5456</v>
      </c>
      <c r="M19" s="11">
        <v>159</v>
      </c>
      <c r="N19" s="11">
        <v>867504</v>
      </c>
      <c r="O19" s="12">
        <v>1.8323732410697353E-2</v>
      </c>
      <c r="P19" s="11">
        <f t="shared" si="4"/>
        <v>44455424</v>
      </c>
      <c r="Q19" s="12">
        <f t="shared" si="5"/>
        <v>0.93900350151710299</v>
      </c>
      <c r="R19" s="13" t="s">
        <v>8</v>
      </c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0">
        <v>13</v>
      </c>
      <c r="D20" s="11">
        <v>1559</v>
      </c>
      <c r="E20" s="11">
        <v>7464</v>
      </c>
      <c r="F20" s="11">
        <f t="shared" si="1"/>
        <v>11636376</v>
      </c>
      <c r="G20" s="12">
        <f t="shared" si="0"/>
        <v>0.24578773130067505</v>
      </c>
      <c r="H20" s="11">
        <f t="shared" si="2"/>
        <v>31632030</v>
      </c>
      <c r="I20" s="19">
        <f t="shared" si="3"/>
        <v>0.66814314784387274</v>
      </c>
      <c r="J20" s="1"/>
      <c r="K20" s="10">
        <v>18</v>
      </c>
      <c r="L20" s="11">
        <v>1687</v>
      </c>
      <c r="M20" s="11">
        <v>456</v>
      </c>
      <c r="N20" s="11">
        <v>769272</v>
      </c>
      <c r="O20" s="12">
        <v>1.6248840672829144E-2</v>
      </c>
      <c r="P20" s="11">
        <f t="shared" si="4"/>
        <v>45224696</v>
      </c>
      <c r="Q20" s="12">
        <f t="shared" si="5"/>
        <v>0.95525234218993216</v>
      </c>
      <c r="R20" s="13" t="s">
        <v>9</v>
      </c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0">
        <v>14</v>
      </c>
      <c r="D21" s="11">
        <v>3001</v>
      </c>
      <c r="E21" s="11">
        <v>1356</v>
      </c>
      <c r="F21" s="11">
        <f t="shared" si="1"/>
        <v>4069356</v>
      </c>
      <c r="G21" s="12">
        <f t="shared" si="0"/>
        <v>8.5954405314402849E-2</v>
      </c>
      <c r="H21" s="11">
        <f t="shared" si="2"/>
        <v>35701386</v>
      </c>
      <c r="I21" s="19">
        <f t="shared" si="3"/>
        <v>0.75409755315827565</v>
      </c>
      <c r="J21" s="1"/>
      <c r="K21" s="10">
        <v>3</v>
      </c>
      <c r="L21" s="11">
        <v>1564</v>
      </c>
      <c r="M21" s="11">
        <v>478</v>
      </c>
      <c r="N21" s="11">
        <v>747592</v>
      </c>
      <c r="O21" s="12">
        <v>1.5790907892503151E-2</v>
      </c>
      <c r="P21" s="11">
        <f t="shared" si="4"/>
        <v>45972288</v>
      </c>
      <c r="Q21" s="12">
        <f t="shared" si="5"/>
        <v>0.97104325008243531</v>
      </c>
      <c r="R21" s="13" t="s">
        <v>9</v>
      </c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0">
        <v>15</v>
      </c>
      <c r="D22" s="11">
        <v>4224</v>
      </c>
      <c r="E22" s="11">
        <v>1549</v>
      </c>
      <c r="F22" s="11">
        <f t="shared" si="1"/>
        <v>6542976</v>
      </c>
      <c r="G22" s="12">
        <f t="shared" si="0"/>
        <v>0.13820309922906973</v>
      </c>
      <c r="H22" s="11">
        <f t="shared" si="2"/>
        <v>42244362</v>
      </c>
      <c r="I22" s="19">
        <f t="shared" si="3"/>
        <v>0.89230065238734535</v>
      </c>
      <c r="J22" s="1"/>
      <c r="K22" s="10">
        <v>8</v>
      </c>
      <c r="L22" s="11">
        <v>156</v>
      </c>
      <c r="M22" s="11">
        <v>1674</v>
      </c>
      <c r="N22" s="11">
        <v>261144</v>
      </c>
      <c r="O22" s="12">
        <v>5.5159777668565783E-3</v>
      </c>
      <c r="P22" s="11">
        <f t="shared" si="4"/>
        <v>46233432</v>
      </c>
      <c r="Q22" s="12">
        <f t="shared" si="5"/>
        <v>0.97655922784929183</v>
      </c>
      <c r="R22" s="13" t="s">
        <v>9</v>
      </c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0">
        <v>16</v>
      </c>
      <c r="D23" s="11">
        <v>9136</v>
      </c>
      <c r="E23" s="11">
        <v>135</v>
      </c>
      <c r="F23" s="11">
        <f t="shared" si="1"/>
        <v>1233360</v>
      </c>
      <c r="G23" s="12">
        <f t="shared" si="0"/>
        <v>2.6051474812862747E-2</v>
      </c>
      <c r="H23" s="11">
        <f t="shared" si="2"/>
        <v>43477722</v>
      </c>
      <c r="I23" s="19">
        <f t="shared" si="3"/>
        <v>0.91835212720020809</v>
      </c>
      <c r="J23" s="1"/>
      <c r="K23" s="10">
        <v>21</v>
      </c>
      <c r="L23" s="11">
        <v>1564</v>
      </c>
      <c r="M23" s="11">
        <v>146</v>
      </c>
      <c r="N23" s="11">
        <v>228344</v>
      </c>
      <c r="O23" s="12">
        <v>4.8231643353670714E-3</v>
      </c>
      <c r="P23" s="11">
        <f t="shared" si="4"/>
        <v>46461776</v>
      </c>
      <c r="Q23" s="12">
        <f t="shared" si="5"/>
        <v>0.98138239218465895</v>
      </c>
      <c r="R23" s="13" t="s">
        <v>9</v>
      </c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0">
        <v>17</v>
      </c>
      <c r="D24" s="11">
        <v>158</v>
      </c>
      <c r="E24" s="11">
        <v>7981</v>
      </c>
      <c r="F24" s="11">
        <f t="shared" si="1"/>
        <v>1260998</v>
      </c>
      <c r="G24" s="12">
        <f t="shared" si="0"/>
        <v>2.6635254618335522E-2</v>
      </c>
      <c r="H24" s="11">
        <f t="shared" si="2"/>
        <v>44738720</v>
      </c>
      <c r="I24" s="19">
        <f t="shared" si="3"/>
        <v>0.94498738181854358</v>
      </c>
      <c r="J24" s="1"/>
      <c r="K24" s="10">
        <v>22</v>
      </c>
      <c r="L24" s="11">
        <v>1574</v>
      </c>
      <c r="M24" s="11">
        <v>136</v>
      </c>
      <c r="N24" s="11">
        <v>214064</v>
      </c>
      <c r="O24" s="12">
        <v>4.5215370243405426E-3</v>
      </c>
      <c r="P24" s="11">
        <f t="shared" si="4"/>
        <v>46675840</v>
      </c>
      <c r="Q24" s="12">
        <f t="shared" si="5"/>
        <v>0.9859039292089995</v>
      </c>
      <c r="R24" s="13" t="s">
        <v>9</v>
      </c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0">
        <v>18</v>
      </c>
      <c r="D25" s="11">
        <v>1687</v>
      </c>
      <c r="E25" s="11">
        <v>456</v>
      </c>
      <c r="F25" s="11">
        <f t="shared" si="1"/>
        <v>769272</v>
      </c>
      <c r="G25" s="12">
        <f t="shared" si="0"/>
        <v>1.6248840672829144E-2</v>
      </c>
      <c r="H25" s="11">
        <f t="shared" si="2"/>
        <v>45507992</v>
      </c>
      <c r="I25" s="19">
        <f t="shared" si="3"/>
        <v>0.96123622249137275</v>
      </c>
      <c r="J25" s="1"/>
      <c r="K25" s="10">
        <v>7</v>
      </c>
      <c r="L25" s="11">
        <v>415</v>
      </c>
      <c r="M25" s="11">
        <v>487</v>
      </c>
      <c r="N25" s="11">
        <v>202105</v>
      </c>
      <c r="O25" s="12">
        <v>4.2689347125361822E-3</v>
      </c>
      <c r="P25" s="11">
        <f t="shared" si="4"/>
        <v>46877945</v>
      </c>
      <c r="Q25" s="12">
        <f t="shared" si="5"/>
        <v>0.9901728639215357</v>
      </c>
      <c r="R25" s="13" t="s">
        <v>9</v>
      </c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0">
        <v>19</v>
      </c>
      <c r="D26" s="11">
        <v>13</v>
      </c>
      <c r="E26" s="11">
        <v>8800</v>
      </c>
      <c r="F26" s="11">
        <f t="shared" si="1"/>
        <v>114400</v>
      </c>
      <c r="G26" s="12">
        <f t="shared" si="0"/>
        <v>2.4163980659268167E-3</v>
      </c>
      <c r="H26" s="11">
        <f t="shared" si="2"/>
        <v>45622392</v>
      </c>
      <c r="I26" s="19">
        <f t="shared" si="3"/>
        <v>0.96365262055729961</v>
      </c>
      <c r="J26" s="1"/>
      <c r="K26" s="10">
        <v>19</v>
      </c>
      <c r="L26" s="11">
        <v>13</v>
      </c>
      <c r="M26" s="11">
        <v>8800</v>
      </c>
      <c r="N26" s="11">
        <v>114400</v>
      </c>
      <c r="O26" s="12">
        <v>2.4163980659268167E-3</v>
      </c>
      <c r="P26" s="11">
        <f t="shared" si="4"/>
        <v>46992345</v>
      </c>
      <c r="Q26" s="12">
        <f t="shared" si="5"/>
        <v>0.99258926198746256</v>
      </c>
      <c r="R26" s="13" t="s">
        <v>9</v>
      </c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0">
        <v>20</v>
      </c>
      <c r="D27" s="11">
        <v>1654</v>
      </c>
      <c r="E27" s="11">
        <v>46</v>
      </c>
      <c r="F27" s="11">
        <f t="shared" si="1"/>
        <v>76084</v>
      </c>
      <c r="G27" s="12">
        <f t="shared" si="0"/>
        <v>1.6070736927270622E-3</v>
      </c>
      <c r="H27" s="11">
        <f t="shared" si="2"/>
        <v>45698476</v>
      </c>
      <c r="I27" s="19">
        <f t="shared" si="3"/>
        <v>0.96525969425002667</v>
      </c>
      <c r="J27" s="1"/>
      <c r="K27" s="10">
        <v>24</v>
      </c>
      <c r="L27" s="11">
        <v>7541</v>
      </c>
      <c r="M27" s="11">
        <v>15</v>
      </c>
      <c r="N27" s="11">
        <v>113115</v>
      </c>
      <c r="O27" s="12">
        <v>2.3892558324065723E-3</v>
      </c>
      <c r="P27" s="11">
        <f t="shared" si="4"/>
        <v>47105460</v>
      </c>
      <c r="Q27" s="12">
        <f t="shared" si="5"/>
        <v>0.99497851781986912</v>
      </c>
      <c r="R27" s="13" t="s">
        <v>9</v>
      </c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0">
        <v>21</v>
      </c>
      <c r="D28" s="11">
        <v>1564</v>
      </c>
      <c r="E28" s="11">
        <v>146</v>
      </c>
      <c r="F28" s="11">
        <f t="shared" si="1"/>
        <v>228344</v>
      </c>
      <c r="G28" s="12">
        <f t="shared" si="0"/>
        <v>4.8231643353670714E-3</v>
      </c>
      <c r="H28" s="11">
        <f t="shared" si="2"/>
        <v>45926820</v>
      </c>
      <c r="I28" s="19">
        <f t="shared" si="3"/>
        <v>0.97008285858539378</v>
      </c>
      <c r="J28" s="1"/>
      <c r="K28" s="10">
        <v>20</v>
      </c>
      <c r="L28" s="11">
        <v>1654</v>
      </c>
      <c r="M28" s="11">
        <v>46</v>
      </c>
      <c r="N28" s="11">
        <v>76084</v>
      </c>
      <c r="O28" s="12">
        <v>1.6070736927270622E-3</v>
      </c>
      <c r="P28" s="11">
        <f t="shared" si="4"/>
        <v>47181544</v>
      </c>
      <c r="Q28" s="12">
        <f t="shared" si="5"/>
        <v>0.99658559151259618</v>
      </c>
      <c r="R28" s="13" t="s">
        <v>9</v>
      </c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0">
        <v>22</v>
      </c>
      <c r="D29" s="11">
        <v>1574</v>
      </c>
      <c r="E29" s="11">
        <v>136</v>
      </c>
      <c r="F29" s="11">
        <f t="shared" si="1"/>
        <v>214064</v>
      </c>
      <c r="G29" s="12">
        <f t="shared" si="0"/>
        <v>4.5215370243405426E-3</v>
      </c>
      <c r="H29" s="11">
        <f t="shared" si="2"/>
        <v>46140884</v>
      </c>
      <c r="I29" s="19">
        <f t="shared" si="3"/>
        <v>0.97460439560973433</v>
      </c>
      <c r="J29" s="1"/>
      <c r="K29" s="10">
        <v>11</v>
      </c>
      <c r="L29" s="11">
        <v>2549</v>
      </c>
      <c r="M29" s="11">
        <v>28</v>
      </c>
      <c r="N29" s="11">
        <v>71372</v>
      </c>
      <c r="O29" s="12">
        <v>1.507545129032594E-3</v>
      </c>
      <c r="P29" s="11">
        <f t="shared" si="4"/>
        <v>47252916</v>
      </c>
      <c r="Q29" s="12">
        <f t="shared" si="5"/>
        <v>0.9980931366416288</v>
      </c>
      <c r="R29" s="13" t="s">
        <v>9</v>
      </c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0">
        <v>23</v>
      </c>
      <c r="D30" s="11">
        <v>6479</v>
      </c>
      <c r="E30" s="11">
        <v>3</v>
      </c>
      <c r="F30" s="11">
        <f t="shared" si="1"/>
        <v>19437</v>
      </c>
      <c r="G30" s="12">
        <f t="shared" si="0"/>
        <v>4.1055532523968122E-4</v>
      </c>
      <c r="H30" s="11">
        <f t="shared" si="2"/>
        <v>46160321</v>
      </c>
      <c r="I30" s="19">
        <f t="shared" si="3"/>
        <v>0.97501495093497403</v>
      </c>
      <c r="J30" s="1"/>
      <c r="K30" s="10">
        <v>2</v>
      </c>
      <c r="L30" s="11">
        <v>154</v>
      </c>
      <c r="M30" s="11">
        <v>456</v>
      </c>
      <c r="N30" s="11">
        <v>70224</v>
      </c>
      <c r="O30" s="12">
        <v>1.4832966589304612E-3</v>
      </c>
      <c r="P30" s="11">
        <f t="shared" si="4"/>
        <v>47323140</v>
      </c>
      <c r="Q30" s="12">
        <f t="shared" si="5"/>
        <v>0.99957643330055923</v>
      </c>
      <c r="R30" s="13" t="s">
        <v>9</v>
      </c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0">
        <v>24</v>
      </c>
      <c r="D31" s="11">
        <v>7541</v>
      </c>
      <c r="E31" s="11">
        <v>15</v>
      </c>
      <c r="F31" s="11">
        <f t="shared" si="1"/>
        <v>113115</v>
      </c>
      <c r="G31" s="12">
        <f t="shared" si="0"/>
        <v>2.3892558324065723E-3</v>
      </c>
      <c r="H31" s="11">
        <f t="shared" si="2"/>
        <v>46273436</v>
      </c>
      <c r="I31" s="19">
        <f t="shared" si="3"/>
        <v>0.9774042067673806</v>
      </c>
      <c r="J31" s="1"/>
      <c r="K31" s="10">
        <v>23</v>
      </c>
      <c r="L31" s="11">
        <v>6479</v>
      </c>
      <c r="M31" s="11">
        <v>3</v>
      </c>
      <c r="N31" s="11">
        <v>19437</v>
      </c>
      <c r="O31" s="12">
        <v>4.1055532523968122E-4</v>
      </c>
      <c r="P31" s="11">
        <f t="shared" si="4"/>
        <v>47342577</v>
      </c>
      <c r="Q31" s="12">
        <f t="shared" si="5"/>
        <v>0.99998698862579893</v>
      </c>
      <c r="R31" s="13" t="s">
        <v>9</v>
      </c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0">
        <v>25</v>
      </c>
      <c r="D32" s="11">
        <v>793</v>
      </c>
      <c r="E32" s="11">
        <v>1349</v>
      </c>
      <c r="F32" s="11">
        <f t="shared" si="1"/>
        <v>1069757</v>
      </c>
      <c r="G32" s="12">
        <f t="shared" si="0"/>
        <v>2.2595793232619524E-2</v>
      </c>
      <c r="H32" s="11">
        <f t="shared" si="2"/>
        <v>47343193</v>
      </c>
      <c r="I32" s="19">
        <f t="shared" si="3"/>
        <v>1.0000000000000002</v>
      </c>
      <c r="J32" s="1"/>
      <c r="K32" s="10">
        <v>5</v>
      </c>
      <c r="L32" s="11">
        <v>4</v>
      </c>
      <c r="M32" s="11">
        <v>154</v>
      </c>
      <c r="N32" s="11">
        <v>616</v>
      </c>
      <c r="O32" s="12">
        <v>1.3011374201144397E-5</v>
      </c>
      <c r="P32" s="11">
        <f t="shared" si="4"/>
        <v>47343193</v>
      </c>
      <c r="Q32" s="12">
        <f t="shared" si="5"/>
        <v>1</v>
      </c>
      <c r="R32" s="13" t="s">
        <v>9</v>
      </c>
      <c r="S32" s="1"/>
      <c r="T32" s="1"/>
      <c r="U32" s="1"/>
      <c r="V32" s="1"/>
      <c r="W32" s="1"/>
      <c r="X32" s="1"/>
      <c r="Y32" s="1"/>
    </row>
    <row r="33" spans="1:25" ht="15.75" thickBot="1" x14ac:dyDescent="0.3">
      <c r="A33" s="1"/>
      <c r="B33" s="1"/>
      <c r="C33" s="14" t="s">
        <v>3</v>
      </c>
      <c r="D33" s="15"/>
      <c r="E33" s="16">
        <f>SUM(E8:E32)</f>
        <v>45545</v>
      </c>
      <c r="F33" s="16">
        <f>SUM(F8:F32)</f>
        <v>47343193</v>
      </c>
      <c r="G33" s="15"/>
      <c r="H33" s="15"/>
      <c r="I33" s="17"/>
      <c r="J33" s="1"/>
      <c r="K33" s="14" t="s">
        <v>3</v>
      </c>
      <c r="L33" s="15"/>
      <c r="M33" s="16">
        <f>SUM(M8:M32)</f>
        <v>45545</v>
      </c>
      <c r="N33" s="16">
        <f>SUM(N8:N32)</f>
        <v>47343193</v>
      </c>
      <c r="O33" s="15"/>
      <c r="P33" s="15"/>
      <c r="Q33" s="15"/>
      <c r="R33" s="17"/>
      <c r="S33" s="1"/>
      <c r="T33" s="1"/>
      <c r="U33" s="1"/>
      <c r="V33" s="1"/>
      <c r="W33" s="1"/>
      <c r="X33" s="1"/>
      <c r="Y33" s="1"/>
    </row>
    <row r="34" spans="1:25" ht="15.75" thickTop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45.75" customHeight="1" x14ac:dyDescent="0.25">
      <c r="A37" s="1"/>
      <c r="B37" s="1"/>
      <c r="C37" s="6" t="s">
        <v>0</v>
      </c>
      <c r="D37" s="7" t="s">
        <v>11</v>
      </c>
      <c r="E37" s="7" t="s">
        <v>12</v>
      </c>
      <c r="F37" s="8" t="s">
        <v>13</v>
      </c>
      <c r="G37" s="7" t="s">
        <v>14</v>
      </c>
      <c r="H37" s="18" t="s">
        <v>6</v>
      </c>
      <c r="I37" s="2"/>
      <c r="J37" s="1"/>
      <c r="K37" s="6" t="s">
        <v>0</v>
      </c>
      <c r="L37" s="7" t="s">
        <v>11</v>
      </c>
      <c r="M37" s="7" t="s">
        <v>12</v>
      </c>
      <c r="N37" s="8" t="s">
        <v>13</v>
      </c>
      <c r="O37" s="7" t="s">
        <v>14</v>
      </c>
      <c r="P37" s="7" t="s">
        <v>6</v>
      </c>
      <c r="Q37" s="9" t="s">
        <v>10</v>
      </c>
      <c r="R37" s="4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0">
        <v>1</v>
      </c>
      <c r="D38" s="11">
        <v>960</v>
      </c>
      <c r="E38" s="11">
        <v>456</v>
      </c>
      <c r="F38" s="12">
        <f>+E38/$E$63</f>
        <v>1.153904549825396E-2</v>
      </c>
      <c r="G38" s="11">
        <f>+E38</f>
        <v>456</v>
      </c>
      <c r="H38" s="19">
        <f>+F38</f>
        <v>1.153904549825396E-2</v>
      </c>
      <c r="I38" s="3"/>
      <c r="J38" s="1"/>
      <c r="K38" s="10">
        <v>12</v>
      </c>
      <c r="L38" s="11">
        <v>8900</v>
      </c>
      <c r="M38" s="11">
        <v>8500</v>
      </c>
      <c r="N38" s="12">
        <v>0.21509185687534793</v>
      </c>
      <c r="O38" s="11">
        <f>+M38</f>
        <v>8500</v>
      </c>
      <c r="P38" s="12">
        <f>+N38</f>
        <v>0.21509185687534793</v>
      </c>
      <c r="Q38" s="13" t="s">
        <v>7</v>
      </c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0">
        <v>2</v>
      </c>
      <c r="D39" s="11">
        <v>456</v>
      </c>
      <c r="E39" s="11">
        <v>31</v>
      </c>
      <c r="F39" s="12">
        <f t="shared" ref="F39:F62" si="6">+E39/$E$63</f>
        <v>7.8445265448656308E-4</v>
      </c>
      <c r="G39" s="11">
        <f>+E39+G38</f>
        <v>487</v>
      </c>
      <c r="H39" s="19">
        <f>+F39+H38</f>
        <v>1.2323498152740524E-2</v>
      </c>
      <c r="I39" s="3"/>
      <c r="J39" s="1"/>
      <c r="K39" s="10">
        <v>19</v>
      </c>
      <c r="L39" s="11">
        <v>8800</v>
      </c>
      <c r="M39" s="11">
        <v>7814</v>
      </c>
      <c r="N39" s="12">
        <v>0.19773267877929046</v>
      </c>
      <c r="O39" s="11">
        <f>+M39+O38</f>
        <v>16314</v>
      </c>
      <c r="P39" s="12">
        <f>+N39+P38</f>
        <v>0.41282453565463839</v>
      </c>
      <c r="Q39" s="13" t="s">
        <v>7</v>
      </c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0">
        <v>3</v>
      </c>
      <c r="D40" s="11">
        <v>478</v>
      </c>
      <c r="E40" s="11">
        <v>486</v>
      </c>
      <c r="F40" s="12">
        <f t="shared" si="6"/>
        <v>1.2298193228402247E-2</v>
      </c>
      <c r="G40" s="11">
        <f t="shared" ref="G40:G62" si="7">+E40+G39</f>
        <v>973</v>
      </c>
      <c r="H40" s="19">
        <f t="shared" ref="H40:H62" si="8">+F40+H39</f>
        <v>2.4621691381142771E-2</v>
      </c>
      <c r="I40" s="3"/>
      <c r="J40" s="1"/>
      <c r="K40" s="10">
        <v>13</v>
      </c>
      <c r="L40" s="11">
        <v>7464</v>
      </c>
      <c r="M40" s="11">
        <v>7346</v>
      </c>
      <c r="N40" s="12">
        <v>0.18588997418897718</v>
      </c>
      <c r="O40" s="11">
        <f t="shared" ref="O40:O62" si="9">+M40+O39</f>
        <v>23660</v>
      </c>
      <c r="P40" s="12">
        <f t="shared" ref="P40:P62" si="10">+N40+P39</f>
        <v>0.59871450984361552</v>
      </c>
      <c r="Q40" s="13" t="s">
        <v>7</v>
      </c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0">
        <v>4</v>
      </c>
      <c r="D41" s="11">
        <v>457</v>
      </c>
      <c r="E41" s="11">
        <v>431</v>
      </c>
      <c r="F41" s="12">
        <f t="shared" si="6"/>
        <v>1.0906422389797055E-2</v>
      </c>
      <c r="G41" s="11">
        <f t="shared" si="7"/>
        <v>1404</v>
      </c>
      <c r="H41" s="19">
        <f t="shared" si="8"/>
        <v>3.5528113770939826E-2</v>
      </c>
      <c r="I41" s="3"/>
      <c r="J41" s="1"/>
      <c r="K41" s="10">
        <v>17</v>
      </c>
      <c r="L41" s="11">
        <v>7981</v>
      </c>
      <c r="M41" s="11">
        <v>6504</v>
      </c>
      <c r="N41" s="12">
        <v>0.1645832278961486</v>
      </c>
      <c r="O41" s="11">
        <f t="shared" si="9"/>
        <v>30164</v>
      </c>
      <c r="P41" s="12">
        <f t="shared" si="10"/>
        <v>0.76329773773976406</v>
      </c>
      <c r="Q41" s="13" t="s">
        <v>7</v>
      </c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0">
        <v>5</v>
      </c>
      <c r="D42" s="11">
        <v>154</v>
      </c>
      <c r="E42" s="11">
        <v>15</v>
      </c>
      <c r="F42" s="12">
        <f t="shared" si="6"/>
        <v>3.7957386507414342E-4</v>
      </c>
      <c r="G42" s="11">
        <f t="shared" si="7"/>
        <v>1419</v>
      </c>
      <c r="H42" s="19">
        <f t="shared" si="8"/>
        <v>3.5907687636013971E-2</v>
      </c>
      <c r="I42" s="3"/>
      <c r="J42" s="1"/>
      <c r="K42" s="10">
        <v>8</v>
      </c>
      <c r="L42" s="11">
        <v>1674</v>
      </c>
      <c r="M42" s="11">
        <v>1574</v>
      </c>
      <c r="N42" s="12">
        <v>3.9829950908446786E-2</v>
      </c>
      <c r="O42" s="11">
        <f t="shared" si="9"/>
        <v>31738</v>
      </c>
      <c r="P42" s="12">
        <f t="shared" si="10"/>
        <v>0.80312768864821082</v>
      </c>
      <c r="Q42" s="13" t="s">
        <v>7</v>
      </c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0">
        <v>6</v>
      </c>
      <c r="D43" s="11">
        <v>159</v>
      </c>
      <c r="E43" s="11">
        <v>100</v>
      </c>
      <c r="F43" s="12">
        <f t="shared" si="6"/>
        <v>2.5304924338276228E-3</v>
      </c>
      <c r="G43" s="11">
        <f t="shared" si="7"/>
        <v>1519</v>
      </c>
      <c r="H43" s="19">
        <f t="shared" si="8"/>
        <v>3.8438180069841593E-2</v>
      </c>
      <c r="I43" s="3"/>
      <c r="J43" s="1"/>
      <c r="K43" s="10">
        <v>15</v>
      </c>
      <c r="L43" s="11">
        <v>1549</v>
      </c>
      <c r="M43" s="11">
        <v>1159</v>
      </c>
      <c r="N43" s="12">
        <v>2.9328407308062149E-2</v>
      </c>
      <c r="O43" s="11">
        <f t="shared" si="9"/>
        <v>32897</v>
      </c>
      <c r="P43" s="12">
        <f t="shared" si="10"/>
        <v>0.83245609595627301</v>
      </c>
      <c r="Q43" s="13" t="s">
        <v>8</v>
      </c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0">
        <v>7</v>
      </c>
      <c r="D44" s="11">
        <v>487</v>
      </c>
      <c r="E44" s="11">
        <v>315</v>
      </c>
      <c r="F44" s="12">
        <f t="shared" si="6"/>
        <v>7.9710511665570128E-3</v>
      </c>
      <c r="G44" s="11">
        <f t="shared" si="7"/>
        <v>1834</v>
      </c>
      <c r="H44" s="19">
        <f t="shared" si="8"/>
        <v>4.6409231236398604E-2</v>
      </c>
      <c r="I44" s="3"/>
      <c r="J44" s="1"/>
      <c r="K44" s="10">
        <v>25</v>
      </c>
      <c r="L44" s="11">
        <v>1349</v>
      </c>
      <c r="M44" s="11">
        <v>1153</v>
      </c>
      <c r="N44" s="12">
        <v>2.9176577762032491E-2</v>
      </c>
      <c r="O44" s="11">
        <f t="shared" si="9"/>
        <v>34050</v>
      </c>
      <c r="P44" s="12">
        <f t="shared" si="10"/>
        <v>0.86163267371830554</v>
      </c>
      <c r="Q44" s="13" t="s">
        <v>8</v>
      </c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0">
        <v>8</v>
      </c>
      <c r="D45" s="11">
        <v>1674</v>
      </c>
      <c r="E45" s="11">
        <v>1574</v>
      </c>
      <c r="F45" s="12">
        <f t="shared" si="6"/>
        <v>3.9829950908446786E-2</v>
      </c>
      <c r="G45" s="11">
        <f t="shared" si="7"/>
        <v>3408</v>
      </c>
      <c r="H45" s="19">
        <f t="shared" si="8"/>
        <v>8.6239182144845383E-2</v>
      </c>
      <c r="I45" s="3"/>
      <c r="J45" s="1"/>
      <c r="K45" s="10">
        <v>9</v>
      </c>
      <c r="L45" s="11">
        <v>1324</v>
      </c>
      <c r="M45" s="11">
        <v>1130</v>
      </c>
      <c r="N45" s="12">
        <v>2.8594564502252139E-2</v>
      </c>
      <c r="O45" s="11">
        <f t="shared" si="9"/>
        <v>35180</v>
      </c>
      <c r="P45" s="12">
        <f t="shared" si="10"/>
        <v>0.89022723822055772</v>
      </c>
      <c r="Q45" s="13" t="s">
        <v>8</v>
      </c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0">
        <v>9</v>
      </c>
      <c r="D46" s="11">
        <v>1324</v>
      </c>
      <c r="E46" s="11">
        <v>1130</v>
      </c>
      <c r="F46" s="12">
        <f t="shared" si="6"/>
        <v>2.8594564502252139E-2</v>
      </c>
      <c r="G46" s="11">
        <f t="shared" si="7"/>
        <v>4538</v>
      </c>
      <c r="H46" s="19">
        <f t="shared" si="8"/>
        <v>0.11483374664709753</v>
      </c>
      <c r="I46" s="3"/>
      <c r="J46" s="1"/>
      <c r="K46" s="10">
        <v>14</v>
      </c>
      <c r="L46" s="11">
        <v>1356</v>
      </c>
      <c r="M46" s="11">
        <v>946</v>
      </c>
      <c r="N46" s="12">
        <v>2.3938458424009313E-2</v>
      </c>
      <c r="O46" s="11">
        <f t="shared" si="9"/>
        <v>36126</v>
      </c>
      <c r="P46" s="12">
        <f t="shared" si="10"/>
        <v>0.91416569664456704</v>
      </c>
      <c r="Q46" s="13" t="s">
        <v>8</v>
      </c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0">
        <v>10</v>
      </c>
      <c r="D47" s="11">
        <v>1032</v>
      </c>
      <c r="E47" s="11">
        <v>830</v>
      </c>
      <c r="F47" s="12">
        <f t="shared" si="6"/>
        <v>2.1003087200769269E-2</v>
      </c>
      <c r="G47" s="11">
        <f t="shared" si="7"/>
        <v>5368</v>
      </c>
      <c r="H47" s="19">
        <f t="shared" si="8"/>
        <v>0.13583683384786679</v>
      </c>
      <c r="I47" s="3"/>
      <c r="J47" s="1"/>
      <c r="K47" s="10">
        <v>10</v>
      </c>
      <c r="L47" s="11">
        <v>1032</v>
      </c>
      <c r="M47" s="11">
        <v>830</v>
      </c>
      <c r="N47" s="12">
        <v>2.1003087200769269E-2</v>
      </c>
      <c r="O47" s="11">
        <f t="shared" si="9"/>
        <v>36956</v>
      </c>
      <c r="P47" s="12">
        <f t="shared" si="10"/>
        <v>0.9351687838453363</v>
      </c>
      <c r="Q47" s="13" t="s">
        <v>8</v>
      </c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0">
        <v>11</v>
      </c>
      <c r="D48" s="11">
        <v>28</v>
      </c>
      <c r="E48" s="11">
        <v>5</v>
      </c>
      <c r="F48" s="12">
        <f t="shared" si="6"/>
        <v>1.2652462169138114E-4</v>
      </c>
      <c r="G48" s="11">
        <f t="shared" si="7"/>
        <v>5373</v>
      </c>
      <c r="H48" s="19">
        <f t="shared" si="8"/>
        <v>0.13596335846955818</v>
      </c>
      <c r="I48" s="3"/>
      <c r="J48" s="1"/>
      <c r="K48" s="10">
        <v>3</v>
      </c>
      <c r="L48" s="11">
        <v>478</v>
      </c>
      <c r="M48" s="11">
        <v>486</v>
      </c>
      <c r="N48" s="12">
        <v>1.2298193228402247E-2</v>
      </c>
      <c r="O48" s="11">
        <f t="shared" si="9"/>
        <v>37442</v>
      </c>
      <c r="P48" s="12">
        <f t="shared" si="10"/>
        <v>0.9474669770737385</v>
      </c>
      <c r="Q48" s="13" t="s">
        <v>8</v>
      </c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0">
        <v>12</v>
      </c>
      <c r="D49" s="11">
        <v>8900</v>
      </c>
      <c r="E49" s="11">
        <v>8500</v>
      </c>
      <c r="F49" s="12">
        <f t="shared" si="6"/>
        <v>0.21509185687534793</v>
      </c>
      <c r="G49" s="11">
        <f t="shared" si="7"/>
        <v>13873</v>
      </c>
      <c r="H49" s="19">
        <f t="shared" si="8"/>
        <v>0.35105521534490614</v>
      </c>
      <c r="I49" s="3"/>
      <c r="J49" s="1"/>
      <c r="K49" s="10">
        <v>1</v>
      </c>
      <c r="L49" s="11">
        <v>960</v>
      </c>
      <c r="M49" s="11">
        <v>456</v>
      </c>
      <c r="N49" s="12">
        <v>1.153904549825396E-2</v>
      </c>
      <c r="O49" s="11">
        <f t="shared" si="9"/>
        <v>37898</v>
      </c>
      <c r="P49" s="12">
        <f t="shared" si="10"/>
        <v>0.95900602257199241</v>
      </c>
      <c r="Q49" s="13" t="s">
        <v>9</v>
      </c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0">
        <v>13</v>
      </c>
      <c r="D50" s="11">
        <v>7464</v>
      </c>
      <c r="E50" s="11">
        <v>7346</v>
      </c>
      <c r="F50" s="12">
        <f t="shared" si="6"/>
        <v>0.18588997418897718</v>
      </c>
      <c r="G50" s="11">
        <f t="shared" si="7"/>
        <v>21219</v>
      </c>
      <c r="H50" s="19">
        <f t="shared" si="8"/>
        <v>0.53694518953388326</v>
      </c>
      <c r="I50" s="3"/>
      <c r="J50" s="1"/>
      <c r="K50" s="10">
        <v>4</v>
      </c>
      <c r="L50" s="11">
        <v>457</v>
      </c>
      <c r="M50" s="11">
        <v>431</v>
      </c>
      <c r="N50" s="12">
        <v>1.0906422389797055E-2</v>
      </c>
      <c r="O50" s="11">
        <f t="shared" si="9"/>
        <v>38329</v>
      </c>
      <c r="P50" s="12">
        <f t="shared" si="10"/>
        <v>0.96991244496178952</v>
      </c>
      <c r="Q50" s="13" t="s">
        <v>9</v>
      </c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0">
        <v>14</v>
      </c>
      <c r="D51" s="11">
        <v>1356</v>
      </c>
      <c r="E51" s="11">
        <v>946</v>
      </c>
      <c r="F51" s="12">
        <f t="shared" si="6"/>
        <v>2.3938458424009313E-2</v>
      </c>
      <c r="G51" s="11">
        <f t="shared" si="7"/>
        <v>22165</v>
      </c>
      <c r="H51" s="19">
        <f t="shared" si="8"/>
        <v>0.56088364795789258</v>
      </c>
      <c r="I51" s="3"/>
      <c r="J51" s="1"/>
      <c r="K51" s="10">
        <v>7</v>
      </c>
      <c r="L51" s="11">
        <v>487</v>
      </c>
      <c r="M51" s="11">
        <v>315</v>
      </c>
      <c r="N51" s="12">
        <v>7.9710511665570128E-3</v>
      </c>
      <c r="O51" s="11">
        <f t="shared" si="9"/>
        <v>38644</v>
      </c>
      <c r="P51" s="12">
        <f t="shared" si="10"/>
        <v>0.97788349612834657</v>
      </c>
      <c r="Q51" s="13" t="s">
        <v>9</v>
      </c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0">
        <v>15</v>
      </c>
      <c r="D52" s="11">
        <v>1549</v>
      </c>
      <c r="E52" s="11">
        <v>1159</v>
      </c>
      <c r="F52" s="12">
        <f t="shared" si="6"/>
        <v>2.9328407308062149E-2</v>
      </c>
      <c r="G52" s="11">
        <f t="shared" si="7"/>
        <v>23324</v>
      </c>
      <c r="H52" s="19">
        <f t="shared" si="8"/>
        <v>0.59021205526595477</v>
      </c>
      <c r="I52" s="3"/>
      <c r="J52" s="1"/>
      <c r="K52" s="10">
        <v>18</v>
      </c>
      <c r="L52" s="11">
        <v>456</v>
      </c>
      <c r="M52" s="11">
        <v>305</v>
      </c>
      <c r="N52" s="12">
        <v>7.7180019231742501E-3</v>
      </c>
      <c r="O52" s="11">
        <f t="shared" si="9"/>
        <v>38949</v>
      </c>
      <c r="P52" s="12">
        <f t="shared" si="10"/>
        <v>0.98560149805152086</v>
      </c>
      <c r="Q52" s="13" t="s">
        <v>9</v>
      </c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0">
        <v>16</v>
      </c>
      <c r="D53" s="11">
        <v>135</v>
      </c>
      <c r="E53" s="11">
        <v>80</v>
      </c>
      <c r="F53" s="12">
        <f t="shared" si="6"/>
        <v>2.0243939470620982E-3</v>
      </c>
      <c r="G53" s="11">
        <f t="shared" si="7"/>
        <v>23404</v>
      </c>
      <c r="H53" s="19">
        <f t="shared" si="8"/>
        <v>0.59223644921301688</v>
      </c>
      <c r="I53" s="3"/>
      <c r="J53" s="1"/>
      <c r="K53" s="10">
        <v>22</v>
      </c>
      <c r="L53" s="11">
        <v>136</v>
      </c>
      <c r="M53" s="11">
        <v>146</v>
      </c>
      <c r="N53" s="12">
        <v>3.6945189533883292E-3</v>
      </c>
      <c r="O53" s="11">
        <f t="shared" si="9"/>
        <v>39095</v>
      </c>
      <c r="P53" s="12">
        <f t="shared" si="10"/>
        <v>0.98929601700490921</v>
      </c>
      <c r="Q53" s="13" t="s">
        <v>9</v>
      </c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0">
        <v>17</v>
      </c>
      <c r="D54" s="11">
        <v>7981</v>
      </c>
      <c r="E54" s="11">
        <v>6504</v>
      </c>
      <c r="F54" s="12">
        <f t="shared" si="6"/>
        <v>0.1645832278961486</v>
      </c>
      <c r="G54" s="11">
        <f t="shared" si="7"/>
        <v>29908</v>
      </c>
      <c r="H54" s="19">
        <f t="shared" si="8"/>
        <v>0.75681967710916553</v>
      </c>
      <c r="I54" s="3"/>
      <c r="J54" s="1"/>
      <c r="K54" s="10">
        <v>21</v>
      </c>
      <c r="L54" s="11">
        <v>146</v>
      </c>
      <c r="M54" s="11">
        <v>130</v>
      </c>
      <c r="N54" s="12">
        <v>3.2896401639759096E-3</v>
      </c>
      <c r="O54" s="11">
        <f t="shared" si="9"/>
        <v>39225</v>
      </c>
      <c r="P54" s="12">
        <f t="shared" si="10"/>
        <v>0.99258565716888514</v>
      </c>
      <c r="Q54" s="13" t="s">
        <v>9</v>
      </c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0">
        <v>18</v>
      </c>
      <c r="D55" s="11">
        <v>456</v>
      </c>
      <c r="E55" s="11">
        <v>305</v>
      </c>
      <c r="F55" s="12">
        <f t="shared" si="6"/>
        <v>7.7180019231742501E-3</v>
      </c>
      <c r="G55" s="11">
        <f t="shared" si="7"/>
        <v>30213</v>
      </c>
      <c r="H55" s="19">
        <f t="shared" si="8"/>
        <v>0.76453767903233982</v>
      </c>
      <c r="I55" s="3"/>
      <c r="J55" s="1"/>
      <c r="K55" s="10">
        <v>6</v>
      </c>
      <c r="L55" s="11">
        <v>159</v>
      </c>
      <c r="M55" s="11">
        <v>100</v>
      </c>
      <c r="N55" s="12">
        <v>2.5304924338276228E-3</v>
      </c>
      <c r="O55" s="11">
        <f t="shared" si="9"/>
        <v>39325</v>
      </c>
      <c r="P55" s="12">
        <f t="shared" si="10"/>
        <v>0.99511614960271277</v>
      </c>
      <c r="Q55" s="13" t="s">
        <v>9</v>
      </c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0">
        <v>19</v>
      </c>
      <c r="D56" s="11">
        <v>8800</v>
      </c>
      <c r="E56" s="11">
        <v>7814</v>
      </c>
      <c r="F56" s="12">
        <f t="shared" si="6"/>
        <v>0.19773267877929046</v>
      </c>
      <c r="G56" s="11">
        <f t="shared" si="7"/>
        <v>38027</v>
      </c>
      <c r="H56" s="19">
        <f t="shared" si="8"/>
        <v>0.96227035781163028</v>
      </c>
      <c r="I56" s="3"/>
      <c r="J56" s="1"/>
      <c r="K56" s="10">
        <v>16</v>
      </c>
      <c r="L56" s="11">
        <v>135</v>
      </c>
      <c r="M56" s="11">
        <v>80</v>
      </c>
      <c r="N56" s="12">
        <v>2.0243939470620982E-3</v>
      </c>
      <c r="O56" s="11">
        <f t="shared" si="9"/>
        <v>39405</v>
      </c>
      <c r="P56" s="12">
        <f t="shared" si="10"/>
        <v>0.99714054354977488</v>
      </c>
      <c r="Q56" s="13" t="s">
        <v>9</v>
      </c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0">
        <v>20</v>
      </c>
      <c r="D57" s="11">
        <v>46</v>
      </c>
      <c r="E57" s="11">
        <v>45</v>
      </c>
      <c r="F57" s="12">
        <f t="shared" si="6"/>
        <v>1.1387215952224302E-3</v>
      </c>
      <c r="G57" s="11">
        <f t="shared" si="7"/>
        <v>38072</v>
      </c>
      <c r="H57" s="19">
        <f t="shared" si="8"/>
        <v>0.96340907940685272</v>
      </c>
      <c r="I57" s="3"/>
      <c r="J57" s="1"/>
      <c r="K57" s="10">
        <v>20</v>
      </c>
      <c r="L57" s="11">
        <v>46</v>
      </c>
      <c r="M57" s="11">
        <v>45</v>
      </c>
      <c r="N57" s="12">
        <v>1.1387215952224302E-3</v>
      </c>
      <c r="O57" s="11">
        <f t="shared" si="9"/>
        <v>39450</v>
      </c>
      <c r="P57" s="12">
        <f t="shared" si="10"/>
        <v>0.99827926514499732</v>
      </c>
      <c r="Q57" s="13" t="s">
        <v>9</v>
      </c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0">
        <v>21</v>
      </c>
      <c r="D58" s="11">
        <v>146</v>
      </c>
      <c r="E58" s="11">
        <v>130</v>
      </c>
      <c r="F58" s="12">
        <f t="shared" si="6"/>
        <v>3.2896401639759096E-3</v>
      </c>
      <c r="G58" s="11">
        <f t="shared" si="7"/>
        <v>38202</v>
      </c>
      <c r="H58" s="19">
        <f t="shared" si="8"/>
        <v>0.96669871957082865</v>
      </c>
      <c r="I58" s="3"/>
      <c r="J58" s="1"/>
      <c r="K58" s="10">
        <v>2</v>
      </c>
      <c r="L58" s="11">
        <v>456</v>
      </c>
      <c r="M58" s="11">
        <v>31</v>
      </c>
      <c r="N58" s="12">
        <v>7.8445265448656308E-4</v>
      </c>
      <c r="O58" s="11">
        <f t="shared" si="9"/>
        <v>39481</v>
      </c>
      <c r="P58" s="12">
        <f t="shared" si="10"/>
        <v>0.99906371779948389</v>
      </c>
      <c r="Q58" s="13" t="s">
        <v>9</v>
      </c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0">
        <v>22</v>
      </c>
      <c r="D59" s="11">
        <v>136</v>
      </c>
      <c r="E59" s="11">
        <v>146</v>
      </c>
      <c r="F59" s="12">
        <f t="shared" si="6"/>
        <v>3.6945189533883292E-3</v>
      </c>
      <c r="G59" s="11">
        <f t="shared" si="7"/>
        <v>38348</v>
      </c>
      <c r="H59" s="19">
        <f t="shared" si="8"/>
        <v>0.97039323852421699</v>
      </c>
      <c r="I59" s="3"/>
      <c r="J59" s="1"/>
      <c r="K59" s="10">
        <v>5</v>
      </c>
      <c r="L59" s="11">
        <v>154</v>
      </c>
      <c r="M59" s="11">
        <v>15</v>
      </c>
      <c r="N59" s="12">
        <v>3.7957386507414342E-4</v>
      </c>
      <c r="O59" s="11">
        <f t="shared" si="9"/>
        <v>39496</v>
      </c>
      <c r="P59" s="12">
        <f t="shared" si="10"/>
        <v>0.99944329166455803</v>
      </c>
      <c r="Q59" s="13" t="s">
        <v>9</v>
      </c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0">
        <v>23</v>
      </c>
      <c r="D60" s="11">
        <v>3</v>
      </c>
      <c r="E60" s="11">
        <v>2</v>
      </c>
      <c r="F60" s="12">
        <f t="shared" si="6"/>
        <v>5.0609848676552458E-5</v>
      </c>
      <c r="G60" s="11">
        <f t="shared" si="7"/>
        <v>38350</v>
      </c>
      <c r="H60" s="19">
        <f t="shared" si="8"/>
        <v>0.97044384837289355</v>
      </c>
      <c r="I60" s="3"/>
      <c r="J60" s="1"/>
      <c r="K60" s="10">
        <v>24</v>
      </c>
      <c r="L60" s="11">
        <v>15</v>
      </c>
      <c r="M60" s="11">
        <v>15</v>
      </c>
      <c r="N60" s="12">
        <v>3.7957386507414342E-4</v>
      </c>
      <c r="O60" s="11">
        <f t="shared" si="9"/>
        <v>39511</v>
      </c>
      <c r="P60" s="12">
        <f t="shared" si="10"/>
        <v>0.99982286552963218</v>
      </c>
      <c r="Q60" s="13" t="s">
        <v>9</v>
      </c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0">
        <v>24</v>
      </c>
      <c r="D61" s="11">
        <v>15</v>
      </c>
      <c r="E61" s="11">
        <v>15</v>
      </c>
      <c r="F61" s="12">
        <f t="shared" si="6"/>
        <v>3.7957386507414342E-4</v>
      </c>
      <c r="G61" s="11">
        <f t="shared" si="7"/>
        <v>38365</v>
      </c>
      <c r="H61" s="19">
        <f t="shared" si="8"/>
        <v>0.97082342223796769</v>
      </c>
      <c r="I61" s="3"/>
      <c r="J61" s="1"/>
      <c r="K61" s="10">
        <v>11</v>
      </c>
      <c r="L61" s="11">
        <v>28</v>
      </c>
      <c r="M61" s="11">
        <v>5</v>
      </c>
      <c r="N61" s="12">
        <v>1.2652462169138114E-4</v>
      </c>
      <c r="O61" s="11">
        <f t="shared" si="9"/>
        <v>39516</v>
      </c>
      <c r="P61" s="12">
        <f t="shared" si="10"/>
        <v>0.99994939015132356</v>
      </c>
      <c r="Q61" s="13" t="s">
        <v>9</v>
      </c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0">
        <v>25</v>
      </c>
      <c r="D62" s="11">
        <v>1349</v>
      </c>
      <c r="E62" s="11">
        <v>1153</v>
      </c>
      <c r="F62" s="12">
        <f t="shared" si="6"/>
        <v>2.9176577762032491E-2</v>
      </c>
      <c r="G62" s="11">
        <f t="shared" si="7"/>
        <v>39518</v>
      </c>
      <c r="H62" s="19">
        <f t="shared" si="8"/>
        <v>1.0000000000000002</v>
      </c>
      <c r="I62" s="3"/>
      <c r="J62" s="1"/>
      <c r="K62" s="10">
        <v>23</v>
      </c>
      <c r="L62" s="11">
        <v>3</v>
      </c>
      <c r="M62" s="11">
        <v>2</v>
      </c>
      <c r="N62" s="12">
        <v>5.0609848676552458E-5</v>
      </c>
      <c r="O62" s="11">
        <f t="shared" si="9"/>
        <v>39518</v>
      </c>
      <c r="P62" s="12">
        <f t="shared" si="10"/>
        <v>1</v>
      </c>
      <c r="Q62" s="13" t="s">
        <v>9</v>
      </c>
      <c r="R62" s="1"/>
      <c r="S62" s="1"/>
      <c r="T62" s="1"/>
      <c r="U62" s="1"/>
      <c r="V62" s="1"/>
      <c r="W62" s="1"/>
      <c r="X62" s="1"/>
      <c r="Y62" s="1"/>
    </row>
    <row r="63" spans="1:25" ht="15.75" thickBot="1" x14ac:dyDescent="0.3">
      <c r="A63" s="1"/>
      <c r="B63" s="1"/>
      <c r="C63" s="14" t="s">
        <v>3</v>
      </c>
      <c r="D63" s="16">
        <f>SUM(D38:D62)</f>
        <v>45545</v>
      </c>
      <c r="E63" s="16">
        <f>SUM(E38:E62)</f>
        <v>39518</v>
      </c>
      <c r="F63" s="16"/>
      <c r="G63" s="15"/>
      <c r="H63" s="17"/>
      <c r="I63" s="3"/>
      <c r="J63" s="1"/>
      <c r="K63" s="14" t="s">
        <v>3</v>
      </c>
      <c r="L63" s="16">
        <f>SUM(L38:L62)</f>
        <v>45545</v>
      </c>
      <c r="M63" s="16">
        <f>SUM(M38:M62)</f>
        <v>39518</v>
      </c>
      <c r="N63" s="16"/>
      <c r="O63" s="15"/>
      <c r="P63" s="15"/>
      <c r="Q63" s="17"/>
      <c r="R63" s="1"/>
      <c r="S63" s="1"/>
      <c r="T63" s="1"/>
      <c r="U63" s="1"/>
      <c r="V63" s="1"/>
      <c r="W63" s="1"/>
      <c r="X63" s="1"/>
      <c r="Y63" s="1"/>
    </row>
    <row r="64" spans="1:25" ht="15.75" thickTop="1" x14ac:dyDescent="0.25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30" x14ac:dyDescent="0.25">
      <c r="A67" s="1"/>
      <c r="B67" s="1"/>
      <c r="C67" s="6" t="s">
        <v>0</v>
      </c>
      <c r="D67" s="8" t="s">
        <v>1</v>
      </c>
      <c r="E67" s="7" t="s">
        <v>11</v>
      </c>
      <c r="F67" s="8" t="s">
        <v>2</v>
      </c>
      <c r="G67" s="18" t="s">
        <v>12</v>
      </c>
      <c r="H67" s="1"/>
      <c r="I67" s="1"/>
      <c r="J67" s="1"/>
      <c r="K67" s="6" t="s">
        <v>0</v>
      </c>
      <c r="L67" s="8" t="s">
        <v>1</v>
      </c>
      <c r="M67" s="7" t="s">
        <v>11</v>
      </c>
      <c r="N67" s="8" t="s">
        <v>2</v>
      </c>
      <c r="O67" s="7" t="s">
        <v>12</v>
      </c>
      <c r="P67" s="7" t="s">
        <v>4</v>
      </c>
      <c r="Q67" s="8" t="s">
        <v>13</v>
      </c>
      <c r="R67" s="9" t="s">
        <v>10</v>
      </c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0">
        <v>1</v>
      </c>
      <c r="D68" s="11">
        <v>4591</v>
      </c>
      <c r="E68" s="11">
        <v>960</v>
      </c>
      <c r="F68" s="11">
        <f>+D68*E68</f>
        <v>4407360</v>
      </c>
      <c r="G68" s="20">
        <v>456</v>
      </c>
      <c r="H68" s="1"/>
      <c r="I68" s="1"/>
      <c r="J68" s="1"/>
      <c r="K68" s="10">
        <v>13</v>
      </c>
      <c r="L68" s="11">
        <v>1559</v>
      </c>
      <c r="M68" s="11">
        <v>7464</v>
      </c>
      <c r="N68" s="11">
        <v>11636376</v>
      </c>
      <c r="O68" s="11">
        <v>7346</v>
      </c>
      <c r="P68" s="12">
        <f t="shared" ref="P68:P92" si="11">+N68/$N$93</f>
        <v>0.24578773130067505</v>
      </c>
      <c r="Q68" s="12">
        <f t="shared" ref="Q68:Q92" si="12">+O68/$O$93</f>
        <v>0.18588997418897718</v>
      </c>
      <c r="R68" s="13" t="s">
        <v>15</v>
      </c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0">
        <v>2</v>
      </c>
      <c r="D69" s="11">
        <v>154</v>
      </c>
      <c r="E69" s="11">
        <v>456</v>
      </c>
      <c r="F69" s="11">
        <f t="shared" ref="F69:F92" si="13">+D69*E69</f>
        <v>70224</v>
      </c>
      <c r="G69" s="20">
        <v>31</v>
      </c>
      <c r="H69" s="1"/>
      <c r="I69" s="1"/>
      <c r="J69" s="1"/>
      <c r="K69" s="10">
        <v>12</v>
      </c>
      <c r="L69" s="11">
        <v>794</v>
      </c>
      <c r="M69" s="11">
        <v>8900</v>
      </c>
      <c r="N69" s="11">
        <v>7066600</v>
      </c>
      <c r="O69" s="11">
        <v>8500</v>
      </c>
      <c r="P69" s="12">
        <f t="shared" si="11"/>
        <v>0.14926327423669966</v>
      </c>
      <c r="Q69" s="12">
        <f t="shared" si="12"/>
        <v>0.21509185687534793</v>
      </c>
      <c r="R69" s="13" t="s">
        <v>15</v>
      </c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0">
        <v>3</v>
      </c>
      <c r="D70" s="11">
        <v>1564</v>
      </c>
      <c r="E70" s="11">
        <v>478</v>
      </c>
      <c r="F70" s="11">
        <f t="shared" si="13"/>
        <v>747592</v>
      </c>
      <c r="G70" s="20">
        <v>486</v>
      </c>
      <c r="H70" s="1"/>
      <c r="I70" s="1"/>
      <c r="J70" s="1"/>
      <c r="K70" s="10">
        <v>15</v>
      </c>
      <c r="L70" s="11">
        <v>4224</v>
      </c>
      <c r="M70" s="11">
        <v>1549</v>
      </c>
      <c r="N70" s="11">
        <v>6542976</v>
      </c>
      <c r="O70" s="11">
        <v>1159</v>
      </c>
      <c r="P70" s="12">
        <f t="shared" si="11"/>
        <v>0.13820309922906973</v>
      </c>
      <c r="Q70" s="12">
        <f t="shared" si="12"/>
        <v>2.9328407308062149E-2</v>
      </c>
      <c r="R70" s="13" t="s">
        <v>16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0">
        <v>4</v>
      </c>
      <c r="D71" s="11">
        <v>8789</v>
      </c>
      <c r="E71" s="11">
        <v>457</v>
      </c>
      <c r="F71" s="11">
        <f t="shared" si="13"/>
        <v>4016573</v>
      </c>
      <c r="G71" s="20">
        <v>431</v>
      </c>
      <c r="H71" s="1"/>
      <c r="I71" s="1"/>
      <c r="J71" s="1"/>
      <c r="K71" s="10">
        <v>1</v>
      </c>
      <c r="L71" s="11">
        <v>4591</v>
      </c>
      <c r="M71" s="11">
        <v>960</v>
      </c>
      <c r="N71" s="11">
        <v>4407360</v>
      </c>
      <c r="O71" s="11">
        <v>456</v>
      </c>
      <c r="P71" s="12">
        <f t="shared" si="11"/>
        <v>9.3093847725902221E-2</v>
      </c>
      <c r="Q71" s="12">
        <f t="shared" si="12"/>
        <v>1.153904549825396E-2</v>
      </c>
      <c r="R71" s="13" t="s">
        <v>17</v>
      </c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0">
        <v>5</v>
      </c>
      <c r="D72" s="11">
        <v>4</v>
      </c>
      <c r="E72" s="11">
        <v>154</v>
      </c>
      <c r="F72" s="11">
        <f t="shared" si="13"/>
        <v>616</v>
      </c>
      <c r="G72" s="20">
        <v>15</v>
      </c>
      <c r="H72" s="1"/>
      <c r="I72" s="1"/>
      <c r="J72" s="1"/>
      <c r="K72" s="10">
        <v>14</v>
      </c>
      <c r="L72" s="11">
        <v>3001</v>
      </c>
      <c r="M72" s="11">
        <v>1356</v>
      </c>
      <c r="N72" s="11">
        <v>4069356</v>
      </c>
      <c r="O72" s="11">
        <v>946</v>
      </c>
      <c r="P72" s="12">
        <f t="shared" si="11"/>
        <v>8.5954405314402849E-2</v>
      </c>
      <c r="Q72" s="12">
        <f t="shared" si="12"/>
        <v>2.3938458424009313E-2</v>
      </c>
      <c r="R72" s="13" t="s">
        <v>17</v>
      </c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0">
        <v>6</v>
      </c>
      <c r="D73" s="11">
        <v>5456</v>
      </c>
      <c r="E73" s="11">
        <v>159</v>
      </c>
      <c r="F73" s="11">
        <f t="shared" si="13"/>
        <v>867504</v>
      </c>
      <c r="G73" s="20">
        <v>100</v>
      </c>
      <c r="H73" s="1"/>
      <c r="I73" s="1"/>
      <c r="J73" s="1"/>
      <c r="K73" s="10">
        <v>4</v>
      </c>
      <c r="L73" s="11">
        <v>8789</v>
      </c>
      <c r="M73" s="11">
        <v>457</v>
      </c>
      <c r="N73" s="11">
        <v>4016573</v>
      </c>
      <c r="O73" s="11">
        <v>431</v>
      </c>
      <c r="P73" s="12">
        <f t="shared" si="11"/>
        <v>8.483950374872265E-2</v>
      </c>
      <c r="Q73" s="12">
        <f t="shared" si="12"/>
        <v>1.0906422389797055E-2</v>
      </c>
      <c r="R73" s="13" t="s">
        <v>17</v>
      </c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0">
        <v>7</v>
      </c>
      <c r="D74" s="11">
        <v>415</v>
      </c>
      <c r="E74" s="11">
        <v>487</v>
      </c>
      <c r="F74" s="11">
        <f t="shared" si="13"/>
        <v>202105</v>
      </c>
      <c r="G74" s="20">
        <v>315</v>
      </c>
      <c r="H74" s="1"/>
      <c r="I74" s="1"/>
      <c r="J74" s="1"/>
      <c r="K74" s="10">
        <v>10</v>
      </c>
      <c r="L74" s="11">
        <v>1358</v>
      </c>
      <c r="M74" s="11">
        <v>1032</v>
      </c>
      <c r="N74" s="11">
        <v>1401456</v>
      </c>
      <c r="O74" s="11">
        <v>830</v>
      </c>
      <c r="P74" s="12">
        <f t="shared" si="11"/>
        <v>2.9602059159803608E-2</v>
      </c>
      <c r="Q74" s="12">
        <f t="shared" si="12"/>
        <v>2.1003087200769269E-2</v>
      </c>
      <c r="R74" s="13" t="s">
        <v>20</v>
      </c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0">
        <v>8</v>
      </c>
      <c r="D75" s="11">
        <v>156</v>
      </c>
      <c r="E75" s="11">
        <v>1674</v>
      </c>
      <c r="F75" s="11">
        <f t="shared" si="13"/>
        <v>261144</v>
      </c>
      <c r="G75" s="20">
        <v>1574</v>
      </c>
      <c r="H75" s="1"/>
      <c r="I75" s="1"/>
      <c r="J75" s="1"/>
      <c r="K75" s="10">
        <v>17</v>
      </c>
      <c r="L75" s="11">
        <v>158</v>
      </c>
      <c r="M75" s="11">
        <v>7981</v>
      </c>
      <c r="N75" s="11">
        <v>1260998</v>
      </c>
      <c r="O75" s="11">
        <v>6504</v>
      </c>
      <c r="P75" s="12">
        <f t="shared" si="11"/>
        <v>2.6635254618335522E-2</v>
      </c>
      <c r="Q75" s="12">
        <f t="shared" si="12"/>
        <v>0.1645832278961486</v>
      </c>
      <c r="R75" s="13" t="s">
        <v>20</v>
      </c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0">
        <v>9</v>
      </c>
      <c r="D76" s="11">
        <v>667</v>
      </c>
      <c r="E76" s="11">
        <v>1324</v>
      </c>
      <c r="F76" s="11">
        <f t="shared" si="13"/>
        <v>883108</v>
      </c>
      <c r="G76" s="20">
        <v>1130</v>
      </c>
      <c r="H76" s="1"/>
      <c r="I76" s="1"/>
      <c r="J76" s="1"/>
      <c r="K76" s="10">
        <v>16</v>
      </c>
      <c r="L76" s="11">
        <v>9136</v>
      </c>
      <c r="M76" s="11">
        <v>135</v>
      </c>
      <c r="N76" s="11">
        <v>1233360</v>
      </c>
      <c r="O76" s="11">
        <v>80</v>
      </c>
      <c r="P76" s="12">
        <f t="shared" si="11"/>
        <v>2.6051474812862747E-2</v>
      </c>
      <c r="Q76" s="12">
        <f t="shared" si="12"/>
        <v>2.0243939470620982E-3</v>
      </c>
      <c r="R76" s="13" t="s">
        <v>20</v>
      </c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0">
        <v>10</v>
      </c>
      <c r="D77" s="11">
        <v>1358</v>
      </c>
      <c r="E77" s="11">
        <v>1032</v>
      </c>
      <c r="F77" s="11">
        <f t="shared" si="13"/>
        <v>1401456</v>
      </c>
      <c r="G77" s="20">
        <v>830</v>
      </c>
      <c r="H77" s="1"/>
      <c r="I77" s="1"/>
      <c r="J77" s="1"/>
      <c r="K77" s="10">
        <v>25</v>
      </c>
      <c r="L77" s="11">
        <v>793</v>
      </c>
      <c r="M77" s="11">
        <v>1349</v>
      </c>
      <c r="N77" s="11">
        <v>1069757</v>
      </c>
      <c r="O77" s="11">
        <v>1153</v>
      </c>
      <c r="P77" s="12">
        <f t="shared" si="11"/>
        <v>2.2595793232619524E-2</v>
      </c>
      <c r="Q77" s="12">
        <f t="shared" si="12"/>
        <v>2.9176577762032491E-2</v>
      </c>
      <c r="R77" s="13" t="s">
        <v>18</v>
      </c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0">
        <v>11</v>
      </c>
      <c r="D78" s="11">
        <v>2549</v>
      </c>
      <c r="E78" s="11">
        <v>28</v>
      </c>
      <c r="F78" s="11">
        <f t="shared" si="13"/>
        <v>71372</v>
      </c>
      <c r="G78" s="20">
        <v>5</v>
      </c>
      <c r="H78" s="1"/>
      <c r="I78" s="1"/>
      <c r="J78" s="1"/>
      <c r="K78" s="10">
        <v>9</v>
      </c>
      <c r="L78" s="11">
        <v>667</v>
      </c>
      <c r="M78" s="11">
        <v>1324</v>
      </c>
      <c r="N78" s="11">
        <v>883108</v>
      </c>
      <c r="O78" s="11">
        <v>1130</v>
      </c>
      <c r="P78" s="12">
        <f t="shared" si="11"/>
        <v>1.8653325727312056E-2</v>
      </c>
      <c r="Q78" s="12">
        <f t="shared" si="12"/>
        <v>2.8594564502252139E-2</v>
      </c>
      <c r="R78" s="13" t="s">
        <v>19</v>
      </c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0">
        <v>12</v>
      </c>
      <c r="D79" s="11">
        <v>794</v>
      </c>
      <c r="E79" s="11">
        <v>8900</v>
      </c>
      <c r="F79" s="11">
        <f t="shared" si="13"/>
        <v>7066600</v>
      </c>
      <c r="G79" s="20">
        <v>8500</v>
      </c>
      <c r="H79" s="1"/>
      <c r="I79" s="1"/>
      <c r="J79" s="1"/>
      <c r="K79" s="10">
        <v>6</v>
      </c>
      <c r="L79" s="11">
        <v>5456</v>
      </c>
      <c r="M79" s="11">
        <v>159</v>
      </c>
      <c r="N79" s="11">
        <v>867504</v>
      </c>
      <c r="O79" s="11">
        <v>100</v>
      </c>
      <c r="P79" s="12">
        <f t="shared" si="11"/>
        <v>1.8323732410697353E-2</v>
      </c>
      <c r="Q79" s="12">
        <f t="shared" si="12"/>
        <v>2.5304924338276228E-3</v>
      </c>
      <c r="R79" s="13" t="s">
        <v>19</v>
      </c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0">
        <v>13</v>
      </c>
      <c r="D80" s="11">
        <v>1559</v>
      </c>
      <c r="E80" s="11">
        <v>7464</v>
      </c>
      <c r="F80" s="11">
        <f t="shared" si="13"/>
        <v>11636376</v>
      </c>
      <c r="G80" s="20">
        <v>7346</v>
      </c>
      <c r="H80" s="1"/>
      <c r="I80" s="1"/>
      <c r="J80" s="1"/>
      <c r="K80" s="10">
        <v>18</v>
      </c>
      <c r="L80" s="11">
        <v>1687</v>
      </c>
      <c r="M80" s="11">
        <v>456</v>
      </c>
      <c r="N80" s="11">
        <v>769272</v>
      </c>
      <c r="O80" s="11">
        <v>305</v>
      </c>
      <c r="P80" s="12">
        <f t="shared" si="11"/>
        <v>1.6248840672829144E-2</v>
      </c>
      <c r="Q80" s="12">
        <f t="shared" si="12"/>
        <v>7.7180019231742501E-3</v>
      </c>
      <c r="R80" s="13" t="s">
        <v>19</v>
      </c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0">
        <v>14</v>
      </c>
      <c r="D81" s="11">
        <v>3001</v>
      </c>
      <c r="E81" s="11">
        <v>1356</v>
      </c>
      <c r="F81" s="11">
        <f t="shared" si="13"/>
        <v>4069356</v>
      </c>
      <c r="G81" s="20">
        <v>946</v>
      </c>
      <c r="H81" s="1"/>
      <c r="I81" s="1"/>
      <c r="J81" s="1"/>
      <c r="K81" s="10">
        <v>3</v>
      </c>
      <c r="L81" s="11">
        <v>1564</v>
      </c>
      <c r="M81" s="11">
        <v>478</v>
      </c>
      <c r="N81" s="11">
        <v>747592</v>
      </c>
      <c r="O81" s="11">
        <v>486</v>
      </c>
      <c r="P81" s="12">
        <f t="shared" si="11"/>
        <v>1.5790907892503151E-2</v>
      </c>
      <c r="Q81" s="12">
        <f t="shared" si="12"/>
        <v>1.2298193228402247E-2</v>
      </c>
      <c r="R81" s="13" t="s">
        <v>21</v>
      </c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0">
        <v>15</v>
      </c>
      <c r="D82" s="11">
        <v>4224</v>
      </c>
      <c r="E82" s="11">
        <v>1549</v>
      </c>
      <c r="F82" s="11">
        <f t="shared" si="13"/>
        <v>6542976</v>
      </c>
      <c r="G82" s="20">
        <v>1159</v>
      </c>
      <c r="H82" s="1"/>
      <c r="I82" s="1"/>
      <c r="J82" s="1"/>
      <c r="K82" s="10">
        <v>8</v>
      </c>
      <c r="L82" s="11">
        <v>156</v>
      </c>
      <c r="M82" s="11">
        <v>1674</v>
      </c>
      <c r="N82" s="11">
        <v>261144</v>
      </c>
      <c r="O82" s="11">
        <v>1574</v>
      </c>
      <c r="P82" s="12">
        <f t="shared" si="11"/>
        <v>5.5159777668565783E-3</v>
      </c>
      <c r="Q82" s="12">
        <f t="shared" si="12"/>
        <v>3.9829950908446786E-2</v>
      </c>
      <c r="R82" s="13" t="s">
        <v>22</v>
      </c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0">
        <v>16</v>
      </c>
      <c r="D83" s="11">
        <v>9136</v>
      </c>
      <c r="E83" s="11">
        <v>135</v>
      </c>
      <c r="F83" s="11">
        <f t="shared" si="13"/>
        <v>1233360</v>
      </c>
      <c r="G83" s="20">
        <v>80</v>
      </c>
      <c r="H83" s="1"/>
      <c r="I83" s="1"/>
      <c r="J83" s="1"/>
      <c r="K83" s="10">
        <v>21</v>
      </c>
      <c r="L83" s="11">
        <v>1564</v>
      </c>
      <c r="M83" s="11">
        <v>146</v>
      </c>
      <c r="N83" s="11">
        <v>228344</v>
      </c>
      <c r="O83" s="11">
        <v>130</v>
      </c>
      <c r="P83" s="12">
        <f t="shared" si="11"/>
        <v>4.8231643353670714E-3</v>
      </c>
      <c r="Q83" s="12">
        <f t="shared" si="12"/>
        <v>3.2896401639759096E-3</v>
      </c>
      <c r="R83" s="13" t="s">
        <v>23</v>
      </c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0">
        <v>17</v>
      </c>
      <c r="D84" s="11">
        <v>158</v>
      </c>
      <c r="E84" s="11">
        <v>7981</v>
      </c>
      <c r="F84" s="11">
        <f t="shared" si="13"/>
        <v>1260998</v>
      </c>
      <c r="G84" s="20">
        <v>6504</v>
      </c>
      <c r="H84" s="1"/>
      <c r="I84" s="1"/>
      <c r="J84" s="1"/>
      <c r="K84" s="10">
        <v>22</v>
      </c>
      <c r="L84" s="11">
        <v>1574</v>
      </c>
      <c r="M84" s="11">
        <v>136</v>
      </c>
      <c r="N84" s="11">
        <v>214064</v>
      </c>
      <c r="O84" s="11">
        <v>146</v>
      </c>
      <c r="P84" s="12">
        <f t="shared" si="11"/>
        <v>4.5215370243405426E-3</v>
      </c>
      <c r="Q84" s="12">
        <f t="shared" si="12"/>
        <v>3.6945189533883292E-3</v>
      </c>
      <c r="R84" s="13" t="s">
        <v>23</v>
      </c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0">
        <v>18</v>
      </c>
      <c r="D85" s="11">
        <v>1687</v>
      </c>
      <c r="E85" s="11">
        <v>456</v>
      </c>
      <c r="F85" s="11">
        <f t="shared" si="13"/>
        <v>769272</v>
      </c>
      <c r="G85" s="20">
        <v>305</v>
      </c>
      <c r="H85" s="1"/>
      <c r="I85" s="1"/>
      <c r="J85" s="1"/>
      <c r="K85" s="10">
        <v>7</v>
      </c>
      <c r="L85" s="11">
        <v>415</v>
      </c>
      <c r="M85" s="11">
        <v>487</v>
      </c>
      <c r="N85" s="11">
        <v>202105</v>
      </c>
      <c r="O85" s="11">
        <v>315</v>
      </c>
      <c r="P85" s="12">
        <f t="shared" si="11"/>
        <v>4.2689347125361822E-3</v>
      </c>
      <c r="Q85" s="12">
        <f t="shared" si="12"/>
        <v>7.9710511665570128E-3</v>
      </c>
      <c r="R85" s="13" t="s">
        <v>23</v>
      </c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0">
        <v>19</v>
      </c>
      <c r="D86" s="11">
        <v>13</v>
      </c>
      <c r="E86" s="11">
        <v>8800</v>
      </c>
      <c r="F86" s="11">
        <f t="shared" si="13"/>
        <v>114400</v>
      </c>
      <c r="G86" s="20">
        <v>7814</v>
      </c>
      <c r="H86" s="1"/>
      <c r="I86" s="1"/>
      <c r="J86" s="1"/>
      <c r="K86" s="10">
        <v>19</v>
      </c>
      <c r="L86" s="11">
        <v>13</v>
      </c>
      <c r="M86" s="11">
        <v>8800</v>
      </c>
      <c r="N86" s="11">
        <v>114400</v>
      </c>
      <c r="O86" s="11">
        <v>7814</v>
      </c>
      <c r="P86" s="12">
        <f t="shared" si="11"/>
        <v>2.4163980659268167E-3</v>
      </c>
      <c r="Q86" s="12">
        <f t="shared" si="12"/>
        <v>0.19773267877929046</v>
      </c>
      <c r="R86" s="13" t="s">
        <v>23</v>
      </c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0">
        <v>20</v>
      </c>
      <c r="D87" s="11">
        <v>1654</v>
      </c>
      <c r="E87" s="11">
        <v>46</v>
      </c>
      <c r="F87" s="11">
        <f t="shared" si="13"/>
        <v>76084</v>
      </c>
      <c r="G87" s="20">
        <v>45</v>
      </c>
      <c r="H87" s="1"/>
      <c r="I87" s="1"/>
      <c r="J87" s="1"/>
      <c r="K87" s="10">
        <v>24</v>
      </c>
      <c r="L87" s="11">
        <v>7541</v>
      </c>
      <c r="M87" s="11">
        <v>15</v>
      </c>
      <c r="N87" s="11">
        <v>113115</v>
      </c>
      <c r="O87" s="11">
        <v>15</v>
      </c>
      <c r="P87" s="12">
        <f t="shared" si="11"/>
        <v>2.3892558324065723E-3</v>
      </c>
      <c r="Q87" s="12">
        <f t="shared" si="12"/>
        <v>3.7957386507414342E-4</v>
      </c>
      <c r="R87" s="13" t="s">
        <v>23</v>
      </c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0">
        <v>21</v>
      </c>
      <c r="D88" s="11">
        <v>1564</v>
      </c>
      <c r="E88" s="11">
        <v>146</v>
      </c>
      <c r="F88" s="11">
        <f t="shared" si="13"/>
        <v>228344</v>
      </c>
      <c r="G88" s="20">
        <v>130</v>
      </c>
      <c r="H88" s="1"/>
      <c r="I88" s="1"/>
      <c r="J88" s="1"/>
      <c r="K88" s="10">
        <v>20</v>
      </c>
      <c r="L88" s="11">
        <v>1654</v>
      </c>
      <c r="M88" s="11">
        <v>46</v>
      </c>
      <c r="N88" s="11">
        <v>76084</v>
      </c>
      <c r="O88" s="11">
        <v>45</v>
      </c>
      <c r="P88" s="12">
        <f t="shared" si="11"/>
        <v>1.6070736927270622E-3</v>
      </c>
      <c r="Q88" s="12">
        <f t="shared" si="12"/>
        <v>1.1387215952224302E-3</v>
      </c>
      <c r="R88" s="13" t="s">
        <v>23</v>
      </c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0">
        <v>22</v>
      </c>
      <c r="D89" s="11">
        <v>1574</v>
      </c>
      <c r="E89" s="11">
        <v>136</v>
      </c>
      <c r="F89" s="11">
        <f t="shared" si="13"/>
        <v>214064</v>
      </c>
      <c r="G89" s="20">
        <v>146</v>
      </c>
      <c r="H89" s="1"/>
      <c r="I89" s="1"/>
      <c r="J89" s="1"/>
      <c r="K89" s="10">
        <v>11</v>
      </c>
      <c r="L89" s="11">
        <v>2549</v>
      </c>
      <c r="M89" s="11">
        <v>28</v>
      </c>
      <c r="N89" s="11">
        <v>71372</v>
      </c>
      <c r="O89" s="11">
        <v>5</v>
      </c>
      <c r="P89" s="12">
        <f t="shared" si="11"/>
        <v>1.507545129032594E-3</v>
      </c>
      <c r="Q89" s="12">
        <f t="shared" si="12"/>
        <v>1.2652462169138114E-4</v>
      </c>
      <c r="R89" s="13" t="s">
        <v>23</v>
      </c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0">
        <v>23</v>
      </c>
      <c r="D90" s="11">
        <v>6479</v>
      </c>
      <c r="E90" s="11">
        <v>3</v>
      </c>
      <c r="F90" s="11">
        <f t="shared" si="13"/>
        <v>19437</v>
      </c>
      <c r="G90" s="20">
        <v>2</v>
      </c>
      <c r="H90" s="1"/>
      <c r="I90" s="1"/>
      <c r="J90" s="1"/>
      <c r="K90" s="10">
        <v>2</v>
      </c>
      <c r="L90" s="11">
        <v>154</v>
      </c>
      <c r="M90" s="11">
        <v>456</v>
      </c>
      <c r="N90" s="11">
        <v>70224</v>
      </c>
      <c r="O90" s="11">
        <v>31</v>
      </c>
      <c r="P90" s="12">
        <f t="shared" si="11"/>
        <v>1.4832966589304612E-3</v>
      </c>
      <c r="Q90" s="12">
        <f t="shared" si="12"/>
        <v>7.8445265448656308E-4</v>
      </c>
      <c r="R90" s="13" t="s">
        <v>23</v>
      </c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0">
        <v>24</v>
      </c>
      <c r="D91" s="11">
        <v>7541</v>
      </c>
      <c r="E91" s="11">
        <v>15</v>
      </c>
      <c r="F91" s="11">
        <f t="shared" si="13"/>
        <v>113115</v>
      </c>
      <c r="G91" s="20">
        <v>15</v>
      </c>
      <c r="H91" s="1"/>
      <c r="I91" s="1"/>
      <c r="J91" s="1"/>
      <c r="K91" s="10">
        <v>23</v>
      </c>
      <c r="L91" s="11">
        <v>6479</v>
      </c>
      <c r="M91" s="11">
        <v>3</v>
      </c>
      <c r="N91" s="11">
        <v>19437</v>
      </c>
      <c r="O91" s="11">
        <v>2</v>
      </c>
      <c r="P91" s="12">
        <f t="shared" si="11"/>
        <v>4.1055532523968122E-4</v>
      </c>
      <c r="Q91" s="12">
        <f t="shared" si="12"/>
        <v>5.0609848676552458E-5</v>
      </c>
      <c r="R91" s="13" t="s">
        <v>23</v>
      </c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0">
        <v>25</v>
      </c>
      <c r="D92" s="11">
        <v>793</v>
      </c>
      <c r="E92" s="11">
        <v>1349</v>
      </c>
      <c r="F92" s="11">
        <f t="shared" si="13"/>
        <v>1069757</v>
      </c>
      <c r="G92" s="20">
        <v>1153</v>
      </c>
      <c r="H92" s="1"/>
      <c r="I92" s="1"/>
      <c r="J92" s="1"/>
      <c r="K92" s="10">
        <v>5</v>
      </c>
      <c r="L92" s="11">
        <v>4</v>
      </c>
      <c r="M92" s="11">
        <v>154</v>
      </c>
      <c r="N92" s="11">
        <v>616</v>
      </c>
      <c r="O92" s="11">
        <v>15</v>
      </c>
      <c r="P92" s="12">
        <f t="shared" si="11"/>
        <v>1.3011374201144397E-5</v>
      </c>
      <c r="Q92" s="12">
        <f t="shared" si="12"/>
        <v>3.7957386507414342E-4</v>
      </c>
      <c r="R92" s="13" t="s">
        <v>23</v>
      </c>
      <c r="S92" s="1"/>
      <c r="T92" s="1"/>
      <c r="U92" s="1"/>
      <c r="V92" s="1"/>
      <c r="W92" s="1"/>
      <c r="X92" s="1"/>
      <c r="Y92" s="1"/>
    </row>
    <row r="93" spans="1:25" ht="15.75" thickBot="1" x14ac:dyDescent="0.3">
      <c r="A93" s="1"/>
      <c r="B93" s="1"/>
      <c r="C93" s="14" t="s">
        <v>3</v>
      </c>
      <c r="D93" s="15"/>
      <c r="E93" s="16">
        <f>SUM(E68:E92)</f>
        <v>45545</v>
      </c>
      <c r="F93" s="16">
        <f>SUM(F68:F92)</f>
        <v>47343193</v>
      </c>
      <c r="G93" s="21">
        <f>SUM(G68:G92)</f>
        <v>39518</v>
      </c>
      <c r="H93" s="1"/>
      <c r="I93" s="1"/>
      <c r="J93" s="1"/>
      <c r="K93" s="14" t="s">
        <v>3</v>
      </c>
      <c r="L93" s="15"/>
      <c r="M93" s="16">
        <f>SUM(M68:M92)</f>
        <v>45545</v>
      </c>
      <c r="N93" s="16">
        <f>SUM(N68:N92)</f>
        <v>47343193</v>
      </c>
      <c r="O93" s="16">
        <f>SUM(O68:O92)</f>
        <v>39518</v>
      </c>
      <c r="P93" s="15"/>
      <c r="Q93" s="15"/>
      <c r="R93" s="17"/>
      <c r="S93" s="1"/>
      <c r="T93" s="1"/>
      <c r="U93" s="1"/>
      <c r="V93" s="1"/>
      <c r="W93" s="1"/>
      <c r="X93" s="1"/>
      <c r="Y93" s="1"/>
    </row>
    <row r="94" spans="1:25" ht="15.75" thickTop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J98" s="1"/>
      <c r="K98" s="22">
        <v>13</v>
      </c>
      <c r="L98" s="22" t="s">
        <v>15</v>
      </c>
      <c r="M98" s="22" t="s">
        <v>15</v>
      </c>
      <c r="N98" s="22">
        <f>COUNTIF($L$98:$L$122,M98)</f>
        <v>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J99" s="1"/>
      <c r="K99" s="22">
        <v>12</v>
      </c>
      <c r="L99" s="22" t="s">
        <v>15</v>
      </c>
      <c r="M99" s="22" t="s">
        <v>16</v>
      </c>
      <c r="N99" s="22">
        <f t="shared" ref="N99:N106" si="14">COUNTIF($L$98:$L$122,M99)</f>
        <v>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J100" s="1"/>
      <c r="K100" s="22">
        <v>15</v>
      </c>
      <c r="L100" s="22" t="s">
        <v>16</v>
      </c>
      <c r="M100" s="22" t="s">
        <v>17</v>
      </c>
      <c r="N100" s="22">
        <f t="shared" si="14"/>
        <v>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J101" s="1"/>
      <c r="K101" s="22">
        <v>1</v>
      </c>
      <c r="L101" s="22" t="s">
        <v>17</v>
      </c>
      <c r="M101" s="22" t="s">
        <v>20</v>
      </c>
      <c r="N101" s="22">
        <f t="shared" si="14"/>
        <v>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J102" s="1"/>
      <c r="K102" s="22">
        <v>14</v>
      </c>
      <c r="L102" s="22" t="s">
        <v>17</v>
      </c>
      <c r="M102" s="22" t="s">
        <v>18</v>
      </c>
      <c r="N102" s="22">
        <f t="shared" si="14"/>
        <v>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J103" s="1"/>
      <c r="K103" s="22">
        <v>4</v>
      </c>
      <c r="L103" s="22" t="s">
        <v>17</v>
      </c>
      <c r="M103" s="22" t="s">
        <v>19</v>
      </c>
      <c r="N103" s="22">
        <f t="shared" si="14"/>
        <v>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J104" s="1"/>
      <c r="K104" s="22">
        <v>10</v>
      </c>
      <c r="L104" s="22" t="s">
        <v>20</v>
      </c>
      <c r="M104" s="22" t="s">
        <v>21</v>
      </c>
      <c r="N104" s="22">
        <f t="shared" si="14"/>
        <v>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J105" s="1"/>
      <c r="K105" s="22">
        <v>17</v>
      </c>
      <c r="L105" s="22" t="s">
        <v>20</v>
      </c>
      <c r="M105" s="22" t="s">
        <v>22</v>
      </c>
      <c r="N105" s="22">
        <f t="shared" si="14"/>
        <v>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J106" s="1"/>
      <c r="K106" s="22">
        <v>16</v>
      </c>
      <c r="L106" s="22" t="s">
        <v>20</v>
      </c>
      <c r="M106" s="22" t="s">
        <v>23</v>
      </c>
      <c r="N106" s="22">
        <f t="shared" si="14"/>
        <v>10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J107" s="1"/>
      <c r="K107" s="22">
        <v>25</v>
      </c>
      <c r="L107" s="22" t="s">
        <v>18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J108" s="1"/>
      <c r="K108" s="22">
        <v>9</v>
      </c>
      <c r="L108" s="22" t="s">
        <v>19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J109" s="1"/>
      <c r="K109" s="22">
        <v>6</v>
      </c>
      <c r="L109" s="22" t="s">
        <v>19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J110" s="1"/>
      <c r="K110" s="22">
        <v>18</v>
      </c>
      <c r="L110" s="22" t="s">
        <v>19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J111" s="1"/>
      <c r="K111" s="22">
        <v>3</v>
      </c>
      <c r="L111" s="22" t="s"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J112" s="1"/>
      <c r="K112" s="22">
        <v>8</v>
      </c>
      <c r="L112" s="22" t="s">
        <v>22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J113" s="1"/>
      <c r="K113" s="22">
        <v>21</v>
      </c>
      <c r="L113" s="22" t="s">
        <v>23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J114" s="1"/>
      <c r="K114" s="22">
        <v>22</v>
      </c>
      <c r="L114" s="22" t="s">
        <v>23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J115" s="1"/>
      <c r="K115" s="22">
        <v>7</v>
      </c>
      <c r="L115" s="22" t="s">
        <v>23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J116" s="1"/>
      <c r="K116" s="22">
        <v>19</v>
      </c>
      <c r="L116" s="22" t="s">
        <v>23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>
        <v>24</v>
      </c>
      <c r="L117" s="22" t="s">
        <v>23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>
        <v>20</v>
      </c>
      <c r="L118" s="22" t="s">
        <v>23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>
        <v>11</v>
      </c>
      <c r="L119" s="22" t="s">
        <v>23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>
        <v>2</v>
      </c>
      <c r="L120" s="22" t="s">
        <v>23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>
        <v>23</v>
      </c>
      <c r="L121" s="22" t="s">
        <v>23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>
        <v>5</v>
      </c>
      <c r="L122" s="22" t="s">
        <v>23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</sheetData>
  <sheetProtection algorithmName="SHA-512" hashValue="2ywKXn0mE1An48ndDJmcE62ogg9VjN9YJ8C4T+rLQhYv1K5G4dtwB+Y4dlPCsxw/6+2FaIKkUBxU+rqW481/RQ==" saltValue="Q5xzYjSCgaAiTisfuMC1Qw==" spinCount="100000" sheet="1" objects="1" scenarios="1" selectLockedCells="1"/>
  <sortState xmlns:xlrd2="http://schemas.microsoft.com/office/spreadsheetml/2017/richdata2" ref="K68:O92">
    <sortCondition descending="1" ref="N68:N9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134E-C0A8-4A4B-8EB5-A7589A01E730}">
  <dimension ref="A1:AD60"/>
  <sheetViews>
    <sheetView tabSelected="1" workbookViewId="0">
      <selection activeCell="Q21" sqref="Q21"/>
    </sheetView>
  </sheetViews>
  <sheetFormatPr defaultRowHeight="15" x14ac:dyDescent="0.25"/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5" t="s">
        <v>24</v>
      </c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/>
      <c r="B6" s="1"/>
      <c r="C6" s="1"/>
      <c r="D6" s="1"/>
      <c r="E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</sheetData>
  <sheetProtection algorithmName="SHA-512" hashValue="faigb5rFHjZNra9b7e2sO7ECElyXqImnQiz2lkBim51Ds61lU3maY7OewY0jW0dyDGo2zUhpL4hfzGLFOZMEFw==" saltValue="U4LUst6ux7zjfY5evfu7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 og dobbelt ABC-analyse</vt:lpstr>
      <vt:lpstr>Betingelser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Frederiksen</dc:creator>
  <cp:lastModifiedBy>Thomas Sedkowski</cp:lastModifiedBy>
  <dcterms:created xsi:type="dcterms:W3CDTF">2019-04-11T08:21:46Z</dcterms:created>
  <dcterms:modified xsi:type="dcterms:W3CDTF">2019-05-10T09:05:13Z</dcterms:modified>
</cp:coreProperties>
</file>