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my-news\Negocio\"/>
    </mc:Choice>
  </mc:AlternateContent>
  <xr:revisionPtr revIDLastSave="0" documentId="13_ncr:1_{B0B173CA-C59B-4B82-B0FF-57B7E06C201B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Project" sheetId="1" r:id="rId1"/>
  </sheets>
  <calcPr calcId="191029" calcOnSave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13" i="1"/>
  <c r="K15" i="1"/>
  <c r="K18" i="1"/>
  <c r="K12" i="1"/>
  <c r="K11" i="1"/>
  <c r="K4" i="1"/>
  <c r="K10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1" i="1"/>
  <c r="J33" i="1" s="1"/>
  <c r="J32" i="1"/>
  <c r="J5" i="1"/>
  <c r="J6" i="1"/>
  <c r="J7" i="1"/>
  <c r="J8" i="1"/>
  <c r="J4" i="1"/>
  <c r="I9" i="1"/>
  <c r="I10" i="1"/>
  <c r="I11" i="1"/>
  <c r="I12" i="1"/>
  <c r="I13" i="1"/>
  <c r="I14" i="1"/>
  <c r="K14" i="1" s="1"/>
  <c r="I15" i="1"/>
  <c r="I16" i="1"/>
  <c r="K16" i="1" s="1"/>
  <c r="I17" i="1"/>
  <c r="K17" i="1" s="1"/>
  <c r="I18" i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28" i="1"/>
  <c r="K28" i="1" s="1"/>
  <c r="I29" i="1"/>
  <c r="K29" i="1" s="1"/>
  <c r="I30" i="1"/>
  <c r="I31" i="1"/>
  <c r="K31" i="1" s="1"/>
  <c r="I32" i="1"/>
  <c r="I33" i="1"/>
  <c r="V7" i="1"/>
  <c r="V8" i="1"/>
  <c r="V6" i="1"/>
  <c r="I6" i="1"/>
  <c r="I7" i="1"/>
  <c r="K7" i="1" s="1"/>
  <c r="I8" i="1"/>
  <c r="K8" i="1" s="1"/>
  <c r="K9" i="1"/>
  <c r="I5" i="1"/>
  <c r="K5" i="1" s="1"/>
  <c r="I4" i="1"/>
  <c r="J30" i="1" l="1"/>
  <c r="K30" i="1" s="1"/>
  <c r="J25" i="1"/>
  <c r="J19" i="1"/>
  <c r="K32" i="1"/>
  <c r="K25" i="1"/>
  <c r="K33" i="1"/>
  <c r="K34" i="1" l="1"/>
</calcChain>
</file>

<file path=xl/sharedStrings.xml><?xml version="1.0" encoding="utf-8"?>
<sst xmlns="http://schemas.openxmlformats.org/spreadsheetml/2006/main" count="67" uniqueCount="51">
  <si>
    <t>Tareas</t>
  </si>
  <si>
    <t>Días</t>
  </si>
  <si>
    <t>Recursos</t>
  </si>
  <si>
    <t>Costo</t>
  </si>
  <si>
    <t>Análisis</t>
  </si>
  <si>
    <t>Etapa</t>
  </si>
  <si>
    <t>Diseño</t>
  </si>
  <si>
    <t>Desarrollo</t>
  </si>
  <si>
    <t>Testing</t>
  </si>
  <si>
    <t>Revisión final</t>
  </si>
  <si>
    <t>Inicio</t>
  </si>
  <si>
    <t>Fin</t>
  </si>
  <si>
    <t>#</t>
  </si>
  <si>
    <t>Nombre del recurso</t>
  </si>
  <si>
    <t>Tipo</t>
  </si>
  <si>
    <t>RRHH</t>
  </si>
  <si>
    <t>Horas laborales por día</t>
  </si>
  <si>
    <t>-</t>
  </si>
  <si>
    <t>Producción</t>
  </si>
  <si>
    <t>Requerimientos No Funcionales</t>
  </si>
  <si>
    <t>Requerimientos Funcionales</t>
  </si>
  <si>
    <t>Revisar documentación</t>
  </si>
  <si>
    <t>Usabilidad</t>
  </si>
  <si>
    <t>Ajustes</t>
  </si>
  <si>
    <t>Seguridad</t>
  </si>
  <si>
    <t>Test de Caja Blanca</t>
  </si>
  <si>
    <t>Test de Caja Negra</t>
  </si>
  <si>
    <t>Reporte de incidencias</t>
  </si>
  <si>
    <t>Total</t>
  </si>
  <si>
    <t>Gerente Produccion</t>
  </si>
  <si>
    <t>Analisis de plataforma y tecnologias</t>
  </si>
  <si>
    <t>Borrador de las especificaciones del software</t>
  </si>
  <si>
    <t>Prototipo basado en las especificaciones de funcionamiento</t>
  </si>
  <si>
    <t>Obtener aprobación para continuar</t>
  </si>
  <si>
    <t>Diseño de Base de Datos</t>
  </si>
  <si>
    <t xml:space="preserve">Pruebas de los desarrolladores </t>
  </si>
  <si>
    <t>Desarrollo de pruebas unitarias</t>
  </si>
  <si>
    <t>Desarrollo de pruebas de integracion</t>
  </si>
  <si>
    <t>Desarrollador</t>
  </si>
  <si>
    <t>Diseñador</t>
  </si>
  <si>
    <t>Dias laborales por mes</t>
  </si>
  <si>
    <t>Sueldo</t>
  </si>
  <si>
    <t>Costo por hora</t>
  </si>
  <si>
    <t>Configuracion ambiente productivo</t>
  </si>
  <si>
    <t>Gerente Produccion, Diseñador</t>
  </si>
  <si>
    <t>10, 11</t>
  </si>
  <si>
    <t>17, 18</t>
  </si>
  <si>
    <t>20, 21</t>
  </si>
  <si>
    <t>Despliegue</t>
  </si>
  <si>
    <t>T. Predecesora</t>
  </si>
  <si>
    <t>Dias p/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</si>
</sst>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2">
    <xf numFmtId="0" fontId="0" fillId="0" borderId="0" xfId="0"/>
    <xf numFmtId="0" fontId="0" fillId="0" borderId="1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44" fontId="3" fillId="9" borderId="13" xfId="0" applyNumberFormat="1" applyFont="1" applyFill="1" applyBorder="1" applyAlignment="1">
      <alignment horizontal="center"/>
    </xf>
    <xf numFmtId="14" fontId="3" fillId="9" borderId="13" xfId="0" applyNumberFormat="1" applyFont="1" applyFill="1" applyBorder="1" applyAlignment="1">
      <alignment horizontal="center"/>
    </xf>
    <xf numFmtId="44" fontId="3" fillId="11" borderId="13" xfId="0" applyNumberFormat="1" applyFont="1" applyFill="1" applyBorder="1" applyAlignment="1">
      <alignment horizontal="center"/>
    </xf>
    <xf numFmtId="14" fontId="3" fillId="11" borderId="13" xfId="0" applyNumberFormat="1" applyFont="1" applyFill="1" applyBorder="1" applyAlignment="1">
      <alignment horizontal="center"/>
    </xf>
    <xf numFmtId="44" fontId="3" fillId="6" borderId="13" xfId="0" applyNumberFormat="1" applyFont="1" applyFill="1" applyBorder="1" applyAlignment="1">
      <alignment horizontal="center"/>
    </xf>
    <xf numFmtId="14" fontId="3" fillId="6" borderId="13" xfId="0" applyNumberFormat="1" applyFont="1" applyFill="1" applyBorder="1" applyAlignment="1">
      <alignment horizontal="center"/>
    </xf>
    <xf numFmtId="0" fontId="3" fillId="6" borderId="2" xfId="0" applyFont="1" applyFill="1" applyBorder="1" applyAlignment="1"/>
    <xf numFmtId="0" fontId="3" fillId="6" borderId="10" xfId="0" applyFont="1" applyFill="1" applyBorder="1" applyAlignment="1">
      <alignment horizontal="center"/>
    </xf>
    <xf numFmtId="44" fontId="0" fillId="0" borderId="1" xfId="1" applyFont="1" applyBorder="1" applyAlignment="1">
      <alignment horizontal="right"/>
    </xf>
    <xf numFmtId="0" fontId="3" fillId="6" borderId="24" xfId="0" applyFont="1" applyFill="1" applyBorder="1" applyAlignment="1">
      <alignment horizontal="center"/>
    </xf>
    <xf numFmtId="0" fontId="0" fillId="0" borderId="18" xfId="0" applyBorder="1" applyAlignment="1"/>
    <xf numFmtId="44" fontId="0" fillId="0" borderId="19" xfId="1" applyFont="1" applyBorder="1" applyAlignment="1">
      <alignment horizontal="right"/>
    </xf>
    <xf numFmtId="0" fontId="0" fillId="0" borderId="20" xfId="0" applyBorder="1" applyAlignment="1"/>
    <xf numFmtId="0" fontId="0" fillId="0" borderId="13" xfId="0" applyBorder="1" applyAlignment="1">
      <alignment horizontal="center"/>
    </xf>
    <xf numFmtId="44" fontId="0" fillId="0" borderId="21" xfId="1" applyFont="1" applyBorder="1" applyAlignment="1">
      <alignment horizontal="right"/>
    </xf>
    <xf numFmtId="44" fontId="0" fillId="0" borderId="13" xfId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0" fontId="0" fillId="9" borderId="13" xfId="0" applyFill="1" applyBorder="1" applyAlignment="1">
      <alignment vertical="center" wrapText="1"/>
    </xf>
    <xf numFmtId="0" fontId="0" fillId="11" borderId="13" xfId="0" applyFill="1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44" fontId="0" fillId="0" borderId="26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8" borderId="29" xfId="0" applyFill="1" applyBorder="1" applyAlignment="1">
      <alignment vertical="center" wrapText="1"/>
    </xf>
    <xf numFmtId="14" fontId="3" fillId="8" borderId="29" xfId="0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14" fontId="3" fillId="10" borderId="29" xfId="0" applyNumberFormat="1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44" fontId="3" fillId="10" borderId="29" xfId="0" applyNumberFormat="1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44" fontId="3" fillId="4" borderId="23" xfId="0" applyNumberFormat="1" applyFont="1" applyFill="1" applyBorder="1"/>
    <xf numFmtId="44" fontId="3" fillId="8" borderId="34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11" borderId="16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7" borderId="9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0" borderId="30" xfId="0" applyFont="1" applyFill="1" applyBorder="1" applyAlignment="1">
      <alignment horizontal="center" vertical="center" wrapText="1"/>
    </xf>
    <xf numFmtId="0" fontId="3" fillId="10" borderId="31" xfId="0" applyFont="1" applyFill="1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8" borderId="30" xfId="0" applyFont="1" applyFill="1" applyBorder="1" applyAlignment="1">
      <alignment horizontal="center" vertical="center" wrapText="1"/>
    </xf>
    <xf numFmtId="0" fontId="3" fillId="8" borderId="31" xfId="0" applyFont="1" applyFill="1" applyBorder="1" applyAlignment="1">
      <alignment horizontal="center" vertical="center" wrapText="1"/>
    </xf>
    <xf numFmtId="0" fontId="3" fillId="8" borderId="3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colors>
    <mruColors>
      <color rgb="FFFFCCFF"/>
      <color rgb="FFFF898C"/>
      <color rgb="FF81FBE1"/>
      <color rgb="FF307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Project!$L$3</c:f>
              <c:strCache>
                <c:ptCount val="1"/>
                <c:pt idx="0">
                  <c:v>Inicio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Project!$E$4:$H$33</c:f>
              <c:strCache>
                <c:ptCount val="30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Analisis de plataforma y tecnologias</c:v>
                </c:pt>
                <c:pt idx="3">
                  <c:v>Seguridad</c:v>
                </c:pt>
                <c:pt idx="4">
                  <c:v>Borrador de las especificaciones del software</c:v>
                </c:pt>
                <c:pt idx="5">
                  <c:v>Revisar documentación</c:v>
                </c:pt>
                <c:pt idx="6">
                  <c:v>Total</c:v>
                </c:pt>
                <c:pt idx="7">
                  <c:v>Requerimientos No Funcionales</c:v>
                </c:pt>
                <c:pt idx="8">
                  <c:v>Requerimientos Funcionales</c:v>
                </c:pt>
                <c:pt idx="9">
                  <c:v>Usabilidad</c:v>
                </c:pt>
                <c:pt idx="10">
                  <c:v>Diseño de Base de Datos</c:v>
                </c:pt>
                <c:pt idx="11">
                  <c:v>Seguridad</c:v>
                </c:pt>
                <c:pt idx="12">
                  <c:v>Prototipo basado en las especificaciones de funcionamiento</c:v>
                </c:pt>
                <c:pt idx="13">
                  <c:v>Obtener aprobación para continuar</c:v>
                </c:pt>
                <c:pt idx="14">
                  <c:v>Ajustes</c:v>
                </c:pt>
                <c:pt idx="15">
                  <c:v>Total</c:v>
                </c:pt>
                <c:pt idx="16">
                  <c:v>Requerimientos No Funcionales</c:v>
                </c:pt>
                <c:pt idx="17">
                  <c:v>Requerimientos Funcionales</c:v>
                </c:pt>
                <c:pt idx="18">
                  <c:v>Pruebas de los desarrolladores </c:v>
                </c:pt>
                <c:pt idx="19">
                  <c:v>Desarrollo de pruebas unitarias</c:v>
                </c:pt>
                <c:pt idx="20">
                  <c:v>Desarrollo de pruebas de integracion</c:v>
                </c:pt>
                <c:pt idx="21">
                  <c:v>Total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6">
                  <c:v>Total</c:v>
                </c:pt>
                <c:pt idx="27">
                  <c:v>Configuracion ambiente productivo</c:v>
                </c:pt>
                <c:pt idx="28">
                  <c:v>Despliegue</c:v>
                </c:pt>
                <c:pt idx="29">
                  <c:v>Total</c:v>
                </c:pt>
              </c:strCache>
            </c:strRef>
          </c:cat>
          <c:val>
            <c:numRef>
              <c:f>Project!$L$4:$L$33</c:f>
              <c:numCache>
                <c:formatCode>m/d/yyyy</c:formatCode>
                <c:ptCount val="30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44567</c:v>
                </c:pt>
                <c:pt idx="4">
                  <c:v>44569</c:v>
                </c:pt>
                <c:pt idx="5">
                  <c:v>44570</c:v>
                </c:pt>
                <c:pt idx="6">
                  <c:v>44562</c:v>
                </c:pt>
                <c:pt idx="7">
                  <c:v>44571</c:v>
                </c:pt>
                <c:pt idx="8">
                  <c:v>44573</c:v>
                </c:pt>
                <c:pt idx="9">
                  <c:v>44576</c:v>
                </c:pt>
                <c:pt idx="10">
                  <c:v>44578</c:v>
                </c:pt>
                <c:pt idx="11">
                  <c:v>44580</c:v>
                </c:pt>
                <c:pt idx="12">
                  <c:v>44582</c:v>
                </c:pt>
                <c:pt idx="13">
                  <c:v>44584</c:v>
                </c:pt>
                <c:pt idx="14">
                  <c:v>44585</c:v>
                </c:pt>
                <c:pt idx="15">
                  <c:v>44571</c:v>
                </c:pt>
                <c:pt idx="16">
                  <c:v>44587</c:v>
                </c:pt>
                <c:pt idx="17">
                  <c:v>44601</c:v>
                </c:pt>
                <c:pt idx="18">
                  <c:v>44615</c:v>
                </c:pt>
                <c:pt idx="19">
                  <c:v>44615</c:v>
                </c:pt>
                <c:pt idx="20">
                  <c:v>44621</c:v>
                </c:pt>
                <c:pt idx="21">
                  <c:v>44587</c:v>
                </c:pt>
                <c:pt idx="22">
                  <c:v>44630</c:v>
                </c:pt>
                <c:pt idx="23">
                  <c:v>44637</c:v>
                </c:pt>
                <c:pt idx="24">
                  <c:v>44644</c:v>
                </c:pt>
                <c:pt idx="25">
                  <c:v>44646</c:v>
                </c:pt>
                <c:pt idx="26">
                  <c:v>44630</c:v>
                </c:pt>
                <c:pt idx="27">
                  <c:v>44654</c:v>
                </c:pt>
                <c:pt idx="28">
                  <c:v>44656</c:v>
                </c:pt>
                <c:pt idx="29">
                  <c:v>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4-42E9-A258-A51DEF2427AD}"/>
            </c:ext>
          </c:extLst>
        </c:ser>
        <c:ser>
          <c:idx val="1"/>
          <c:order val="1"/>
          <c:tx>
            <c:strRef>
              <c:f>Project!$M$3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9E-4BD7-8407-BC2CBA64AE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99E-4BD7-8407-BC2CBA64AE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9E-4BD7-8407-BC2CBA64AE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99E-4BD7-8407-BC2CBA64AE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9E-4BD7-8407-BC2CBA64AE7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99E-4BD7-8407-BC2CBA64AE7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9E-4BD7-8407-BC2CBA64AE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99E-4BD7-8407-BC2CBA64AE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9E-4BD7-8407-BC2CBA64AE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99E-4BD7-8407-BC2CBA64AE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9E-4BD7-8407-BC2CBA64AE7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99E-4BD7-8407-BC2CBA64AE7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9E-4BD7-8407-BC2CBA64AE7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99E-4BD7-8407-BC2CBA64AE7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99E-4BD7-8407-BC2CBA64AE7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9E-4BD7-8407-BC2CBA64AE7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9E-4BD7-8407-BC2CBA64AE7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99E-4BD7-8407-BC2CBA64AE7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99E-4BD7-8407-BC2CBA64AE7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99E-4BD7-8407-BC2CBA64AE7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9E-4BD7-8407-BC2CBA64AE7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99E-4BD7-8407-BC2CBA64AE7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99E-4BD7-8407-BC2CBA64AE7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99E-4BD7-8407-BC2CBA64AE7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99E-4BD7-8407-BC2CBA64AE7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99E-4BD7-8407-BC2CBA64AE7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99E-4BD7-8407-BC2CBA64AE7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99E-4BD7-8407-BC2CBA64AE7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99E-4BD7-8407-BC2CBA64AE7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99E-4BD7-8407-BC2CBA64AE75}"/>
              </c:ext>
            </c:extLst>
          </c:dPt>
          <c:cat>
            <c:strRef>
              <c:f>Project!$E$4:$H$33</c:f>
              <c:strCache>
                <c:ptCount val="30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Analisis de plataforma y tecnologias</c:v>
                </c:pt>
                <c:pt idx="3">
                  <c:v>Seguridad</c:v>
                </c:pt>
                <c:pt idx="4">
                  <c:v>Borrador de las especificaciones del software</c:v>
                </c:pt>
                <c:pt idx="5">
                  <c:v>Revisar documentación</c:v>
                </c:pt>
                <c:pt idx="6">
                  <c:v>Total</c:v>
                </c:pt>
                <c:pt idx="7">
                  <c:v>Requerimientos No Funcionales</c:v>
                </c:pt>
                <c:pt idx="8">
                  <c:v>Requerimientos Funcionales</c:v>
                </c:pt>
                <c:pt idx="9">
                  <c:v>Usabilidad</c:v>
                </c:pt>
                <c:pt idx="10">
                  <c:v>Diseño de Base de Datos</c:v>
                </c:pt>
                <c:pt idx="11">
                  <c:v>Seguridad</c:v>
                </c:pt>
                <c:pt idx="12">
                  <c:v>Prototipo basado en las especificaciones de funcionamiento</c:v>
                </c:pt>
                <c:pt idx="13">
                  <c:v>Obtener aprobación para continuar</c:v>
                </c:pt>
                <c:pt idx="14">
                  <c:v>Ajustes</c:v>
                </c:pt>
                <c:pt idx="15">
                  <c:v>Total</c:v>
                </c:pt>
                <c:pt idx="16">
                  <c:v>Requerimientos No Funcionales</c:v>
                </c:pt>
                <c:pt idx="17">
                  <c:v>Requerimientos Funcionales</c:v>
                </c:pt>
                <c:pt idx="18">
                  <c:v>Pruebas de los desarrolladores </c:v>
                </c:pt>
                <c:pt idx="19">
                  <c:v>Desarrollo de pruebas unitarias</c:v>
                </c:pt>
                <c:pt idx="20">
                  <c:v>Desarrollo de pruebas de integracion</c:v>
                </c:pt>
                <c:pt idx="21">
                  <c:v>Total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6">
                  <c:v>Total</c:v>
                </c:pt>
                <c:pt idx="27">
                  <c:v>Configuracion ambiente productivo</c:v>
                </c:pt>
                <c:pt idx="28">
                  <c:v>Despliegue</c:v>
                </c:pt>
                <c:pt idx="29">
                  <c:v>Total</c:v>
                </c:pt>
              </c:strCache>
            </c:strRef>
          </c:cat>
          <c:val>
            <c:numRef>
              <c:f>Project!$I$4:$I$33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43</c:v>
                </c:pt>
                <c:pt idx="22">
                  <c:v>7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18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4-42E9-A258-A51DEF24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60155392"/>
        <c:axId val="660155720"/>
      </c:barChart>
      <c:catAx>
        <c:axId val="66015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155720"/>
        <c:crosses val="autoZero"/>
        <c:auto val="1"/>
        <c:lblAlgn val="ctr"/>
        <c:lblOffset val="100"/>
        <c:noMultiLvlLbl val="0"/>
      </c:catAx>
      <c:valAx>
        <c:axId val="660155720"/>
        <c:scaling>
          <c:orientation val="minMax"/>
          <c:max val="44658"/>
          <c:min val="445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1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22410</xdr:colOff>
      <xdr:row>37</xdr:row>
      <xdr:rowOff>54619</xdr:rowOff>
    </xdr:from>
    <xdr:to>
      <xdr:col>16</xdr:col>
      <xdr:colOff>0</xdr:colOff>
      <xdr:row>82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6DB7B-E7A1-4D18-BCA9-F541157E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84"/>
  <sheetViews>
    <sheetView showGridLines="0" tabSelected="1" zoomScale="70" zoomScaleNormal="70" workbookViewId="0">
      <selection activeCell="S21" sqref="S21"/>
    </sheetView>
  </sheetViews>
  <sheetFormatPr defaultColWidth="11" defaultRowHeight="15.75" x14ac:dyDescent="0.25"/>
  <cols>
    <col min="4" max="4" width="9.125" customWidth="1"/>
    <col min="8" max="8" width="14.75" customWidth="1"/>
    <col min="9" max="9" width="9.5" customWidth="1"/>
    <col min="10" max="10" width="14.25" customWidth="1"/>
    <col min="11" max="11" width="19.25" customWidth="1"/>
    <col min="12" max="12" width="16.625" customWidth="1"/>
    <col min="13" max="13" width="18.375" customWidth="1"/>
    <col min="14" max="14" width="16.625" customWidth="1"/>
    <col min="19" max="19" width="19.875" customWidth="1"/>
    <col min="21" max="21" width="15" customWidth="1"/>
    <col min="22" max="22" width="16" customWidth="1"/>
  </cols>
  <sheetData>
    <row r="2" spans="2:25" ht="16.5" thickBot="1" x14ac:dyDescent="0.3"/>
    <row r="3" spans="2:25" ht="19.5" thickBot="1" x14ac:dyDescent="0.35">
      <c r="B3" s="105" t="s">
        <v>5</v>
      </c>
      <c r="C3" s="106"/>
      <c r="D3" s="11" t="s">
        <v>12</v>
      </c>
      <c r="E3" s="102" t="s">
        <v>0</v>
      </c>
      <c r="F3" s="107"/>
      <c r="G3" s="107"/>
      <c r="H3" s="106"/>
      <c r="I3" s="11" t="s">
        <v>1</v>
      </c>
      <c r="J3" s="11" t="s">
        <v>50</v>
      </c>
      <c r="K3" s="11" t="s">
        <v>3</v>
      </c>
      <c r="L3" s="11" t="s">
        <v>10</v>
      </c>
      <c r="M3" s="11" t="s">
        <v>11</v>
      </c>
      <c r="N3" s="12" t="s">
        <v>49</v>
      </c>
      <c r="O3" s="102" t="s">
        <v>2</v>
      </c>
      <c r="P3" s="103"/>
      <c r="R3" s="10"/>
      <c r="S3" s="63" t="s">
        <v>15</v>
      </c>
      <c r="T3" s="64"/>
      <c r="U3" s="64"/>
      <c r="V3" s="65"/>
    </row>
    <row r="4" spans="2:25" ht="16.149999999999999" customHeight="1" thickBot="1" x14ac:dyDescent="0.3">
      <c r="B4" s="120" t="s">
        <v>4</v>
      </c>
      <c r="C4" s="121"/>
      <c r="D4" s="30">
        <v>1</v>
      </c>
      <c r="E4" s="55" t="s">
        <v>19</v>
      </c>
      <c r="F4" s="55"/>
      <c r="G4" s="55"/>
      <c r="H4" s="55"/>
      <c r="I4" s="1">
        <f>(M4+1)-L4</f>
        <v>1</v>
      </c>
      <c r="J4" s="1">
        <f>(M4+1)-L4</f>
        <v>1</v>
      </c>
      <c r="K4" s="7">
        <f>J4*($V$6*$X$6)</f>
        <v>8868.4804545454554</v>
      </c>
      <c r="L4" s="8">
        <v>44562</v>
      </c>
      <c r="M4" s="8">
        <v>44562</v>
      </c>
      <c r="N4" s="1" t="s">
        <v>17</v>
      </c>
      <c r="O4" s="56" t="s">
        <v>29</v>
      </c>
      <c r="P4" s="57"/>
      <c r="R4" s="4"/>
      <c r="S4" s="66"/>
      <c r="T4" s="67"/>
      <c r="U4" s="67"/>
      <c r="V4" s="68"/>
    </row>
    <row r="5" spans="2:25" ht="16.5" thickBot="1" x14ac:dyDescent="0.3">
      <c r="B5" s="122"/>
      <c r="C5" s="123"/>
      <c r="D5" s="29">
        <v>2</v>
      </c>
      <c r="E5" s="69" t="s">
        <v>20</v>
      </c>
      <c r="F5" s="69"/>
      <c r="G5" s="69"/>
      <c r="H5" s="69"/>
      <c r="I5" s="9">
        <f>(M5+1)-L5</f>
        <v>2</v>
      </c>
      <c r="J5" s="9">
        <f t="shared" ref="J5:J32" si="0">(M5+1)-L5</f>
        <v>2</v>
      </c>
      <c r="K5" s="2">
        <f>I5*($V$6*$X$6)</f>
        <v>17736.960909090911</v>
      </c>
      <c r="L5" s="6">
        <v>44563</v>
      </c>
      <c r="M5" s="6">
        <v>44564</v>
      </c>
      <c r="N5" s="9">
        <v>1</v>
      </c>
      <c r="O5" s="58"/>
      <c r="P5" s="59"/>
      <c r="R5" s="4"/>
      <c r="S5" s="19" t="s">
        <v>13</v>
      </c>
      <c r="T5" s="20" t="s">
        <v>14</v>
      </c>
      <c r="U5" s="20" t="s">
        <v>41</v>
      </c>
      <c r="V5" s="22" t="s">
        <v>42</v>
      </c>
      <c r="X5" s="51" t="s">
        <v>16</v>
      </c>
      <c r="Y5" s="51"/>
    </row>
    <row r="6" spans="2:25" ht="16.5" thickBot="1" x14ac:dyDescent="0.3">
      <c r="B6" s="122"/>
      <c r="C6" s="123"/>
      <c r="D6" s="29">
        <v>3</v>
      </c>
      <c r="E6" s="69" t="s">
        <v>30</v>
      </c>
      <c r="F6" s="69"/>
      <c r="G6" s="69"/>
      <c r="H6" s="69"/>
      <c r="I6" s="9">
        <f>(M6+1)-L6</f>
        <v>2</v>
      </c>
      <c r="J6" s="9">
        <f t="shared" si="0"/>
        <v>2</v>
      </c>
      <c r="K6" s="2">
        <f>I6*($V$6*$X$6)</f>
        <v>17736.960909090911</v>
      </c>
      <c r="L6" s="6">
        <v>44565</v>
      </c>
      <c r="M6" s="6">
        <v>44566</v>
      </c>
      <c r="N6" s="9">
        <v>2</v>
      </c>
      <c r="O6" s="58"/>
      <c r="P6" s="59"/>
      <c r="R6" s="4"/>
      <c r="S6" s="23" t="s">
        <v>29</v>
      </c>
      <c r="T6" s="9" t="s">
        <v>15</v>
      </c>
      <c r="U6" s="21">
        <v>195106.57</v>
      </c>
      <c r="V6" s="24">
        <f>U6/$X$8/$X$6</f>
        <v>1108.5600568181819</v>
      </c>
      <c r="X6" s="52">
        <v>8</v>
      </c>
      <c r="Y6" s="52"/>
    </row>
    <row r="7" spans="2:25" ht="16.5" thickBot="1" x14ac:dyDescent="0.3">
      <c r="B7" s="122"/>
      <c r="C7" s="123"/>
      <c r="D7" s="29">
        <v>4</v>
      </c>
      <c r="E7" s="69" t="s">
        <v>24</v>
      </c>
      <c r="F7" s="69"/>
      <c r="G7" s="69"/>
      <c r="H7" s="69"/>
      <c r="I7" s="9">
        <f>(M7+1)-L7</f>
        <v>2</v>
      </c>
      <c r="J7" s="9">
        <f t="shared" si="0"/>
        <v>2</v>
      </c>
      <c r="K7" s="2">
        <f>I7*($V$6*$X$6)</f>
        <v>17736.960909090911</v>
      </c>
      <c r="L7" s="6">
        <v>44567</v>
      </c>
      <c r="M7" s="6">
        <v>44568</v>
      </c>
      <c r="N7" s="9">
        <v>3</v>
      </c>
      <c r="O7" s="58"/>
      <c r="P7" s="59"/>
      <c r="R7" s="4"/>
      <c r="S7" s="23" t="s">
        <v>38</v>
      </c>
      <c r="T7" s="9" t="s">
        <v>15</v>
      </c>
      <c r="U7" s="21">
        <v>182913.57</v>
      </c>
      <c r="V7" s="24">
        <f t="shared" ref="V7:V8" si="1">U7/$X$8/$X$6</f>
        <v>1039.2816477272727</v>
      </c>
      <c r="X7" s="51" t="s">
        <v>40</v>
      </c>
      <c r="Y7" s="51"/>
    </row>
    <row r="8" spans="2:25" ht="16.5" thickBot="1" x14ac:dyDescent="0.3">
      <c r="B8" s="122"/>
      <c r="C8" s="123"/>
      <c r="D8" s="29">
        <v>5</v>
      </c>
      <c r="E8" s="69" t="s">
        <v>31</v>
      </c>
      <c r="F8" s="69"/>
      <c r="G8" s="69"/>
      <c r="H8" s="69"/>
      <c r="I8" s="9">
        <f>(M8+1)-L8</f>
        <v>1</v>
      </c>
      <c r="J8" s="9">
        <f t="shared" si="0"/>
        <v>1</v>
      </c>
      <c r="K8" s="2">
        <f>I8*($V$6*$X$6)</f>
        <v>8868.4804545454554</v>
      </c>
      <c r="L8" s="6">
        <v>44569</v>
      </c>
      <c r="M8" s="6">
        <v>44569</v>
      </c>
      <c r="N8" s="9">
        <v>4</v>
      </c>
      <c r="O8" s="58"/>
      <c r="P8" s="59"/>
      <c r="R8" s="4"/>
      <c r="S8" s="25" t="s">
        <v>39</v>
      </c>
      <c r="T8" s="26" t="s">
        <v>15</v>
      </c>
      <c r="U8" s="28">
        <v>158527.57</v>
      </c>
      <c r="V8" s="27">
        <f t="shared" si="1"/>
        <v>900.72482954545455</v>
      </c>
      <c r="X8" s="52">
        <v>22</v>
      </c>
      <c r="Y8" s="52"/>
    </row>
    <row r="9" spans="2:25" x14ac:dyDescent="0.25">
      <c r="B9" s="122"/>
      <c r="C9" s="123"/>
      <c r="D9" s="29">
        <v>6</v>
      </c>
      <c r="E9" s="69" t="s">
        <v>21</v>
      </c>
      <c r="F9" s="69"/>
      <c r="G9" s="69"/>
      <c r="H9" s="69"/>
      <c r="I9" s="9">
        <f t="shared" ref="I9:I33" si="2">(M9+1)-L9</f>
        <v>1</v>
      </c>
      <c r="J9" s="9">
        <f t="shared" si="0"/>
        <v>1</v>
      </c>
      <c r="K9" s="2">
        <f>I9*($V$6*$X$6)</f>
        <v>8868.4804545454554</v>
      </c>
      <c r="L9" s="6">
        <v>44570</v>
      </c>
      <c r="M9" s="6">
        <v>44570</v>
      </c>
      <c r="N9" s="9">
        <v>5</v>
      </c>
      <c r="O9" s="58"/>
      <c r="P9" s="59"/>
      <c r="R9" s="4"/>
    </row>
    <row r="10" spans="2:25" ht="16.5" thickBot="1" x14ac:dyDescent="0.3">
      <c r="B10" s="124"/>
      <c r="C10" s="125"/>
      <c r="D10" s="31"/>
      <c r="E10" s="126" t="s">
        <v>28</v>
      </c>
      <c r="F10" s="127"/>
      <c r="G10" s="127"/>
      <c r="H10" s="128"/>
      <c r="I10" s="43">
        <f t="shared" si="2"/>
        <v>9</v>
      </c>
      <c r="J10" s="43">
        <f>SUM(J4:J9)</f>
        <v>9</v>
      </c>
      <c r="K10" s="17">
        <f>J10*($V$6*$X$6)</f>
        <v>79816.324090909096</v>
      </c>
      <c r="L10" s="18">
        <v>44562</v>
      </c>
      <c r="M10" s="18">
        <v>44570</v>
      </c>
      <c r="N10" s="76"/>
      <c r="O10" s="76"/>
      <c r="P10" s="77"/>
      <c r="R10" s="4"/>
    </row>
    <row r="11" spans="2:25" x14ac:dyDescent="0.25">
      <c r="B11" s="114" t="s">
        <v>6</v>
      </c>
      <c r="C11" s="115"/>
      <c r="D11" s="34">
        <v>7</v>
      </c>
      <c r="E11" s="104" t="s">
        <v>19</v>
      </c>
      <c r="F11" s="104"/>
      <c r="G11" s="104"/>
      <c r="H11" s="104"/>
      <c r="I11" s="35">
        <f t="shared" si="2"/>
        <v>2</v>
      </c>
      <c r="J11" s="35">
        <f t="shared" si="0"/>
        <v>2</v>
      </c>
      <c r="K11" s="36">
        <f>I11*($V$8*$X$6)+I11*($V$6*$X$6)</f>
        <v>32148.558181818182</v>
      </c>
      <c r="L11" s="37">
        <v>44571</v>
      </c>
      <c r="M11" s="37">
        <v>44572</v>
      </c>
      <c r="N11" s="35">
        <v>6</v>
      </c>
      <c r="O11" s="80" t="s">
        <v>44</v>
      </c>
      <c r="P11" s="81"/>
      <c r="R11" s="4"/>
    </row>
    <row r="12" spans="2:25" x14ac:dyDescent="0.25">
      <c r="B12" s="116"/>
      <c r="C12" s="117"/>
      <c r="D12" s="5">
        <v>8</v>
      </c>
      <c r="E12" s="69" t="s">
        <v>20</v>
      </c>
      <c r="F12" s="69"/>
      <c r="G12" s="69"/>
      <c r="H12" s="69"/>
      <c r="I12" s="9">
        <f t="shared" si="2"/>
        <v>3</v>
      </c>
      <c r="J12" s="9">
        <f t="shared" si="0"/>
        <v>3</v>
      </c>
      <c r="K12" s="36">
        <f>I12*($V$8*$X$6)+I12*($V$6*$X$6)</f>
        <v>48222.83727272728</v>
      </c>
      <c r="L12" s="6">
        <v>44573</v>
      </c>
      <c r="M12" s="6">
        <v>44575</v>
      </c>
      <c r="N12" s="9">
        <v>7</v>
      </c>
      <c r="O12" s="82"/>
      <c r="P12" s="83"/>
      <c r="R12" s="4"/>
    </row>
    <row r="13" spans="2:25" x14ac:dyDescent="0.25">
      <c r="B13" s="116"/>
      <c r="C13" s="117"/>
      <c r="D13" s="5">
        <v>9</v>
      </c>
      <c r="E13" s="69" t="s">
        <v>22</v>
      </c>
      <c r="F13" s="69"/>
      <c r="G13" s="69"/>
      <c r="H13" s="69"/>
      <c r="I13" s="9">
        <f t="shared" si="2"/>
        <v>2</v>
      </c>
      <c r="J13" s="9">
        <f t="shared" si="0"/>
        <v>2</v>
      </c>
      <c r="K13" s="36">
        <f t="shared" ref="K13:K18" si="3">I13*($V$8*$X$6)+I13*($V$6*$X$6)</f>
        <v>32148.558181818182</v>
      </c>
      <c r="L13" s="6">
        <v>44576</v>
      </c>
      <c r="M13" s="6">
        <v>44577</v>
      </c>
      <c r="N13" s="9">
        <v>8</v>
      </c>
      <c r="O13" s="82"/>
      <c r="P13" s="83"/>
      <c r="R13" s="4"/>
    </row>
    <row r="14" spans="2:25" x14ac:dyDescent="0.25">
      <c r="B14" s="116"/>
      <c r="C14" s="117"/>
      <c r="D14" s="5">
        <v>10</v>
      </c>
      <c r="E14" s="69" t="s">
        <v>34</v>
      </c>
      <c r="F14" s="69"/>
      <c r="G14" s="69"/>
      <c r="H14" s="69"/>
      <c r="I14" s="9">
        <f t="shared" si="2"/>
        <v>2</v>
      </c>
      <c r="J14" s="9">
        <f t="shared" si="0"/>
        <v>2</v>
      </c>
      <c r="K14" s="36">
        <f>I14*($V$8*$X$6)+I14*($V$6*$X$6)</f>
        <v>32148.558181818182</v>
      </c>
      <c r="L14" s="6">
        <v>44578</v>
      </c>
      <c r="M14" s="6">
        <v>44579</v>
      </c>
      <c r="N14" s="9">
        <v>8</v>
      </c>
      <c r="O14" s="82"/>
      <c r="P14" s="83"/>
      <c r="R14" s="4"/>
    </row>
    <row r="15" spans="2:25" x14ac:dyDescent="0.25">
      <c r="B15" s="116"/>
      <c r="C15" s="117"/>
      <c r="D15" s="5">
        <v>11</v>
      </c>
      <c r="E15" s="69" t="s">
        <v>24</v>
      </c>
      <c r="F15" s="69"/>
      <c r="G15" s="69"/>
      <c r="H15" s="69"/>
      <c r="I15" s="9">
        <f t="shared" si="2"/>
        <v>2</v>
      </c>
      <c r="J15" s="9">
        <f t="shared" si="0"/>
        <v>2</v>
      </c>
      <c r="K15" s="36">
        <f t="shared" si="3"/>
        <v>32148.558181818182</v>
      </c>
      <c r="L15" s="6">
        <v>44580</v>
      </c>
      <c r="M15" s="6">
        <v>44581</v>
      </c>
      <c r="N15" s="9">
        <v>9</v>
      </c>
      <c r="O15" s="82"/>
      <c r="P15" s="83"/>
      <c r="R15" s="4"/>
    </row>
    <row r="16" spans="2:25" x14ac:dyDescent="0.25">
      <c r="B16" s="116"/>
      <c r="C16" s="117"/>
      <c r="D16" s="5">
        <v>12</v>
      </c>
      <c r="E16" s="69" t="s">
        <v>32</v>
      </c>
      <c r="F16" s="69"/>
      <c r="G16" s="69"/>
      <c r="H16" s="69"/>
      <c r="I16" s="9">
        <f t="shared" si="2"/>
        <v>2</v>
      </c>
      <c r="J16" s="9">
        <f t="shared" si="0"/>
        <v>2</v>
      </c>
      <c r="K16" s="36">
        <f t="shared" si="3"/>
        <v>32148.558181818182</v>
      </c>
      <c r="L16" s="6">
        <v>44582</v>
      </c>
      <c r="M16" s="6">
        <v>44583</v>
      </c>
      <c r="N16" s="9" t="s">
        <v>45</v>
      </c>
      <c r="O16" s="82"/>
      <c r="P16" s="83"/>
      <c r="R16" s="4"/>
    </row>
    <row r="17" spans="2:18" x14ac:dyDescent="0.25">
      <c r="B17" s="116"/>
      <c r="C17" s="117"/>
      <c r="D17" s="5">
        <v>13</v>
      </c>
      <c r="E17" s="69" t="s">
        <v>33</v>
      </c>
      <c r="F17" s="69"/>
      <c r="G17" s="69"/>
      <c r="H17" s="69"/>
      <c r="I17" s="9">
        <f t="shared" si="2"/>
        <v>1</v>
      </c>
      <c r="J17" s="9">
        <f t="shared" si="0"/>
        <v>1</v>
      </c>
      <c r="K17" s="36">
        <f t="shared" si="3"/>
        <v>16074.279090909091</v>
      </c>
      <c r="L17" s="6">
        <v>44584</v>
      </c>
      <c r="M17" s="6">
        <v>44584</v>
      </c>
      <c r="N17" s="9">
        <v>12</v>
      </c>
      <c r="O17" s="82"/>
      <c r="P17" s="83"/>
      <c r="R17" s="4"/>
    </row>
    <row r="18" spans="2:18" x14ac:dyDescent="0.25">
      <c r="B18" s="116"/>
      <c r="C18" s="117"/>
      <c r="D18" s="5">
        <v>14</v>
      </c>
      <c r="E18" s="69" t="s">
        <v>23</v>
      </c>
      <c r="F18" s="69"/>
      <c r="G18" s="69"/>
      <c r="H18" s="69"/>
      <c r="I18" s="9">
        <f t="shared" si="2"/>
        <v>1</v>
      </c>
      <c r="J18" s="9">
        <f t="shared" si="0"/>
        <v>1</v>
      </c>
      <c r="K18" s="36">
        <f t="shared" si="3"/>
        <v>16074.279090909091</v>
      </c>
      <c r="L18" s="6">
        <v>44585</v>
      </c>
      <c r="M18" s="6">
        <v>44585</v>
      </c>
      <c r="N18" s="9">
        <v>13</v>
      </c>
      <c r="O18" s="82"/>
      <c r="P18" s="83"/>
      <c r="R18" s="4"/>
    </row>
    <row r="19" spans="2:18" ht="16.5" thickBot="1" x14ac:dyDescent="0.3">
      <c r="B19" s="118"/>
      <c r="C19" s="119"/>
      <c r="D19" s="38"/>
      <c r="E19" s="129" t="s">
        <v>28</v>
      </c>
      <c r="F19" s="130"/>
      <c r="G19" s="130"/>
      <c r="H19" s="131"/>
      <c r="I19" s="44">
        <f t="shared" si="2"/>
        <v>15</v>
      </c>
      <c r="J19" s="44">
        <f>SUM(J11:J18)</f>
        <v>15</v>
      </c>
      <c r="K19" s="50">
        <f>I19*($V$8*$X$6)+I19*($V$6*$X$6)</f>
        <v>241114.18636363637</v>
      </c>
      <c r="L19" s="39">
        <v>44571</v>
      </c>
      <c r="M19" s="39">
        <v>44585</v>
      </c>
      <c r="N19" s="78"/>
      <c r="O19" s="78"/>
      <c r="P19" s="79"/>
      <c r="R19" s="4"/>
    </row>
    <row r="20" spans="2:18" x14ac:dyDescent="0.25">
      <c r="B20" s="84" t="s">
        <v>7</v>
      </c>
      <c r="C20" s="85"/>
      <c r="D20" s="30">
        <v>15</v>
      </c>
      <c r="E20" s="55" t="s">
        <v>19</v>
      </c>
      <c r="F20" s="55"/>
      <c r="G20" s="55"/>
      <c r="H20" s="55"/>
      <c r="I20" s="1">
        <f t="shared" si="2"/>
        <v>14</v>
      </c>
      <c r="J20" s="1">
        <f t="shared" si="0"/>
        <v>14</v>
      </c>
      <c r="K20" s="7">
        <f>I20*($V$7*$X$6)</f>
        <v>116399.54454545454</v>
      </c>
      <c r="L20" s="8">
        <v>44587</v>
      </c>
      <c r="M20" s="8">
        <v>44600</v>
      </c>
      <c r="N20" s="1">
        <v>14</v>
      </c>
      <c r="O20" s="56" t="s">
        <v>38</v>
      </c>
      <c r="P20" s="57"/>
      <c r="R20" s="4"/>
    </row>
    <row r="21" spans="2:18" x14ac:dyDescent="0.25">
      <c r="B21" s="86"/>
      <c r="C21" s="87"/>
      <c r="D21" s="29">
        <v>16</v>
      </c>
      <c r="E21" s="69" t="s">
        <v>20</v>
      </c>
      <c r="F21" s="69"/>
      <c r="G21" s="69"/>
      <c r="H21" s="69"/>
      <c r="I21" s="9">
        <f t="shared" si="2"/>
        <v>14</v>
      </c>
      <c r="J21" s="9">
        <f t="shared" si="0"/>
        <v>14</v>
      </c>
      <c r="K21" s="2">
        <f>I21*($V$7*$X$6)</f>
        <v>116399.54454545454</v>
      </c>
      <c r="L21" s="6">
        <v>44601</v>
      </c>
      <c r="M21" s="6">
        <v>44614</v>
      </c>
      <c r="N21" s="9">
        <v>15</v>
      </c>
      <c r="O21" s="58"/>
      <c r="P21" s="59"/>
      <c r="R21" s="4"/>
    </row>
    <row r="22" spans="2:18" x14ac:dyDescent="0.25">
      <c r="B22" s="86"/>
      <c r="C22" s="87"/>
      <c r="D22" s="29">
        <v>17</v>
      </c>
      <c r="E22" s="69" t="s">
        <v>35</v>
      </c>
      <c r="F22" s="69"/>
      <c r="G22" s="69"/>
      <c r="H22" s="69"/>
      <c r="I22" s="9">
        <f t="shared" si="2"/>
        <v>6</v>
      </c>
      <c r="J22" s="9">
        <f t="shared" si="0"/>
        <v>6</v>
      </c>
      <c r="K22" s="2">
        <f t="shared" ref="K22:K24" si="4">I22*($V$7*$X$6)</f>
        <v>49885.519090909089</v>
      </c>
      <c r="L22" s="6">
        <v>44615</v>
      </c>
      <c r="M22" s="6">
        <v>44620</v>
      </c>
      <c r="N22" s="9">
        <v>16</v>
      </c>
      <c r="O22" s="58"/>
      <c r="P22" s="59"/>
      <c r="R22" s="4"/>
    </row>
    <row r="23" spans="2:18" x14ac:dyDescent="0.25">
      <c r="B23" s="86"/>
      <c r="C23" s="87"/>
      <c r="D23" s="29">
        <v>18</v>
      </c>
      <c r="E23" s="69" t="s">
        <v>36</v>
      </c>
      <c r="F23" s="69"/>
      <c r="G23" s="69"/>
      <c r="H23" s="69"/>
      <c r="I23" s="9">
        <f t="shared" si="2"/>
        <v>6</v>
      </c>
      <c r="J23" s="9">
        <f t="shared" si="0"/>
        <v>6</v>
      </c>
      <c r="K23" s="2">
        <f t="shared" si="4"/>
        <v>49885.519090909089</v>
      </c>
      <c r="L23" s="6">
        <v>44615</v>
      </c>
      <c r="M23" s="6">
        <v>44620</v>
      </c>
      <c r="N23" s="9">
        <v>16</v>
      </c>
      <c r="O23" s="58"/>
      <c r="P23" s="59"/>
      <c r="R23" s="4"/>
    </row>
    <row r="24" spans="2:18" x14ac:dyDescent="0.25">
      <c r="B24" s="86"/>
      <c r="C24" s="87"/>
      <c r="D24" s="29">
        <v>19</v>
      </c>
      <c r="E24" s="69" t="s">
        <v>37</v>
      </c>
      <c r="F24" s="69"/>
      <c r="G24" s="69"/>
      <c r="H24" s="69"/>
      <c r="I24" s="9">
        <f t="shared" si="2"/>
        <v>9</v>
      </c>
      <c r="J24" s="9">
        <f t="shared" si="0"/>
        <v>9</v>
      </c>
      <c r="K24" s="2">
        <f t="shared" si="4"/>
        <v>74828.278636363626</v>
      </c>
      <c r="L24" s="6">
        <v>44621</v>
      </c>
      <c r="M24" s="6">
        <v>44629</v>
      </c>
      <c r="N24" s="9" t="s">
        <v>46</v>
      </c>
      <c r="O24" s="58"/>
      <c r="P24" s="59"/>
      <c r="R24" s="4"/>
    </row>
    <row r="25" spans="2:18" ht="16.5" thickBot="1" x14ac:dyDescent="0.3">
      <c r="B25" s="88"/>
      <c r="C25" s="89"/>
      <c r="D25" s="32"/>
      <c r="E25" s="60" t="s">
        <v>28</v>
      </c>
      <c r="F25" s="61"/>
      <c r="G25" s="61"/>
      <c r="H25" s="62"/>
      <c r="I25" s="45">
        <f t="shared" si="2"/>
        <v>43</v>
      </c>
      <c r="J25" s="45">
        <f>SUM(J20:J24)</f>
        <v>49</v>
      </c>
      <c r="K25" s="13">
        <f>I25*($V$6*$X$6)</f>
        <v>381344.6595454546</v>
      </c>
      <c r="L25" s="14">
        <v>44587</v>
      </c>
      <c r="M25" s="14">
        <v>44629</v>
      </c>
      <c r="N25" s="98"/>
      <c r="O25" s="98"/>
      <c r="P25" s="99"/>
      <c r="R25" s="4"/>
    </row>
    <row r="26" spans="2:18" x14ac:dyDescent="0.25">
      <c r="B26" s="90" t="s">
        <v>8</v>
      </c>
      <c r="C26" s="91"/>
      <c r="D26" s="40">
        <v>20</v>
      </c>
      <c r="E26" s="104" t="s">
        <v>25</v>
      </c>
      <c r="F26" s="104"/>
      <c r="G26" s="104"/>
      <c r="H26" s="104"/>
      <c r="I26" s="35">
        <f t="shared" si="2"/>
        <v>7</v>
      </c>
      <c r="J26" s="35">
        <f t="shared" si="0"/>
        <v>7</v>
      </c>
      <c r="K26" s="36">
        <f>I26*($V$6*$X$6)</f>
        <v>62079.363181818189</v>
      </c>
      <c r="L26" s="37">
        <v>44630</v>
      </c>
      <c r="M26" s="37">
        <v>44636</v>
      </c>
      <c r="N26" s="35">
        <v>19</v>
      </c>
      <c r="O26" s="100" t="s">
        <v>29</v>
      </c>
      <c r="P26" s="101"/>
      <c r="R26" s="4"/>
    </row>
    <row r="27" spans="2:18" x14ac:dyDescent="0.25">
      <c r="B27" s="92"/>
      <c r="C27" s="93"/>
      <c r="D27" s="5">
        <v>21</v>
      </c>
      <c r="E27" s="69" t="s">
        <v>26</v>
      </c>
      <c r="F27" s="69"/>
      <c r="G27" s="69"/>
      <c r="H27" s="69"/>
      <c r="I27" s="9">
        <f t="shared" si="2"/>
        <v>7</v>
      </c>
      <c r="J27" s="9">
        <f t="shared" si="0"/>
        <v>7</v>
      </c>
      <c r="K27" s="2">
        <f>I27*($V$6*$X$6)</f>
        <v>62079.363181818189</v>
      </c>
      <c r="L27" s="6">
        <v>44637</v>
      </c>
      <c r="M27" s="6">
        <v>44643</v>
      </c>
      <c r="N27" s="9">
        <v>19</v>
      </c>
      <c r="O27" s="58"/>
      <c r="P27" s="59"/>
      <c r="R27" s="4"/>
    </row>
    <row r="28" spans="2:18" x14ac:dyDescent="0.25">
      <c r="B28" s="92"/>
      <c r="C28" s="93"/>
      <c r="D28" s="5">
        <v>22</v>
      </c>
      <c r="E28" s="69" t="s">
        <v>27</v>
      </c>
      <c r="F28" s="69"/>
      <c r="G28" s="69"/>
      <c r="H28" s="69"/>
      <c r="I28" s="9">
        <f t="shared" si="2"/>
        <v>2</v>
      </c>
      <c r="J28" s="9">
        <f t="shared" si="0"/>
        <v>2</v>
      </c>
      <c r="K28" s="2">
        <f>I28*($V$6*$X$6)</f>
        <v>17736.960909090911</v>
      </c>
      <c r="L28" s="6">
        <v>44644</v>
      </c>
      <c r="M28" s="6">
        <v>44645</v>
      </c>
      <c r="N28" s="9" t="s">
        <v>47</v>
      </c>
      <c r="O28" s="58"/>
      <c r="P28" s="59"/>
      <c r="R28" s="4"/>
    </row>
    <row r="29" spans="2:18" x14ac:dyDescent="0.25">
      <c r="B29" s="92"/>
      <c r="C29" s="93"/>
      <c r="D29" s="5">
        <v>23</v>
      </c>
      <c r="E29" s="69" t="s">
        <v>9</v>
      </c>
      <c r="F29" s="69"/>
      <c r="G29" s="69"/>
      <c r="H29" s="69"/>
      <c r="I29" s="9">
        <f t="shared" si="2"/>
        <v>2</v>
      </c>
      <c r="J29" s="9">
        <f t="shared" si="0"/>
        <v>2</v>
      </c>
      <c r="K29" s="2">
        <f>I29*($V$6*$X$6)</f>
        <v>17736.960909090911</v>
      </c>
      <c r="L29" s="6">
        <v>44646</v>
      </c>
      <c r="M29" s="6">
        <v>44647</v>
      </c>
      <c r="N29" s="9">
        <v>22</v>
      </c>
      <c r="O29" s="58"/>
      <c r="P29" s="59"/>
      <c r="R29" s="4"/>
    </row>
    <row r="30" spans="2:18" ht="16.5" thickBot="1" x14ac:dyDescent="0.3">
      <c r="B30" s="94"/>
      <c r="C30" s="95"/>
      <c r="D30" s="41"/>
      <c r="E30" s="108" t="s">
        <v>28</v>
      </c>
      <c r="F30" s="109"/>
      <c r="G30" s="109"/>
      <c r="H30" s="110"/>
      <c r="I30" s="46">
        <f t="shared" si="2"/>
        <v>18</v>
      </c>
      <c r="J30" s="46">
        <f>SUM(J26:J29)</f>
        <v>18</v>
      </c>
      <c r="K30" s="47">
        <f>J30*($V$6*$X$6)</f>
        <v>159632.64818181819</v>
      </c>
      <c r="L30" s="42">
        <v>44630</v>
      </c>
      <c r="M30" s="42">
        <v>44647</v>
      </c>
      <c r="N30" s="53"/>
      <c r="O30" s="53"/>
      <c r="P30" s="54"/>
      <c r="R30" s="4"/>
    </row>
    <row r="31" spans="2:18" ht="15.75" customHeight="1" x14ac:dyDescent="0.25">
      <c r="B31" s="70" t="s">
        <v>18</v>
      </c>
      <c r="C31" s="71"/>
      <c r="D31" s="30">
        <v>24</v>
      </c>
      <c r="E31" s="55" t="s">
        <v>43</v>
      </c>
      <c r="F31" s="55"/>
      <c r="G31" s="55"/>
      <c r="H31" s="55"/>
      <c r="I31" s="1">
        <f t="shared" si="2"/>
        <v>2</v>
      </c>
      <c r="J31" s="1">
        <f t="shared" si="0"/>
        <v>2</v>
      </c>
      <c r="K31" s="7">
        <f>I31*($V$6*$X$6)</f>
        <v>17736.960909090911</v>
      </c>
      <c r="L31" s="8">
        <v>44654</v>
      </c>
      <c r="M31" s="8">
        <v>44655</v>
      </c>
      <c r="N31" s="1">
        <v>23</v>
      </c>
      <c r="O31" s="56" t="s">
        <v>29</v>
      </c>
      <c r="P31" s="57"/>
      <c r="R31" s="4"/>
    </row>
    <row r="32" spans="2:18" ht="15.75" customHeight="1" x14ac:dyDescent="0.25">
      <c r="B32" s="72"/>
      <c r="C32" s="73"/>
      <c r="D32" s="29">
        <v>25</v>
      </c>
      <c r="E32" s="69" t="s">
        <v>48</v>
      </c>
      <c r="F32" s="69"/>
      <c r="G32" s="69"/>
      <c r="H32" s="69"/>
      <c r="I32" s="9">
        <f t="shared" si="2"/>
        <v>1</v>
      </c>
      <c r="J32" s="9">
        <f t="shared" si="0"/>
        <v>1</v>
      </c>
      <c r="K32" s="2">
        <f>I32*($V$6*$X$6)</f>
        <v>8868.4804545454554</v>
      </c>
      <c r="L32" s="6">
        <v>44656</v>
      </c>
      <c r="M32" s="6">
        <v>44656</v>
      </c>
      <c r="N32" s="9">
        <v>24</v>
      </c>
      <c r="O32" s="58"/>
      <c r="P32" s="59"/>
      <c r="R32" s="4"/>
    </row>
    <row r="33" spans="2:18" ht="16.5" thickBot="1" x14ac:dyDescent="0.3">
      <c r="B33" s="74"/>
      <c r="C33" s="75"/>
      <c r="D33" s="33"/>
      <c r="E33" s="111" t="s">
        <v>28</v>
      </c>
      <c r="F33" s="112"/>
      <c r="G33" s="112"/>
      <c r="H33" s="113"/>
      <c r="I33" s="48">
        <f t="shared" si="2"/>
        <v>3</v>
      </c>
      <c r="J33" s="48">
        <f>SUM(J31:J32)</f>
        <v>3</v>
      </c>
      <c r="K33" s="15">
        <f>I33*($V$6*$X$6)</f>
        <v>26605.441363636368</v>
      </c>
      <c r="L33" s="16">
        <v>44654</v>
      </c>
      <c r="M33" s="16">
        <v>44656</v>
      </c>
      <c r="N33" s="96"/>
      <c r="O33" s="96"/>
      <c r="P33" s="97"/>
      <c r="R33" s="4"/>
    </row>
    <row r="34" spans="2:18" ht="16.5" thickBot="1" x14ac:dyDescent="0.3">
      <c r="K34" s="49">
        <f>K10+K19+K25+K30+K33</f>
        <v>888513.25954545476</v>
      </c>
    </row>
    <row r="35" spans="2:18" x14ac:dyDescent="0.25">
      <c r="L35" s="3"/>
      <c r="M35" s="3"/>
    </row>
    <row r="68" spans="9:10" x14ac:dyDescent="0.25">
      <c r="I68" s="4"/>
      <c r="J68" s="4"/>
    </row>
    <row r="69" spans="9:10" x14ac:dyDescent="0.25">
      <c r="I69" s="4"/>
      <c r="J69" s="4"/>
    </row>
    <row r="70" spans="9:10" x14ac:dyDescent="0.25">
      <c r="I70" s="4"/>
      <c r="J70" s="4"/>
    </row>
    <row r="71" spans="9:10" x14ac:dyDescent="0.25">
      <c r="I71" s="4"/>
      <c r="J71" s="4"/>
    </row>
    <row r="72" spans="9:10" x14ac:dyDescent="0.25">
      <c r="I72" s="4"/>
      <c r="J72" s="4"/>
    </row>
    <row r="73" spans="9:10" x14ac:dyDescent="0.25">
      <c r="I73" s="4"/>
      <c r="J73" s="4"/>
    </row>
    <row r="74" spans="9:10" x14ac:dyDescent="0.25">
      <c r="I74" s="4"/>
      <c r="J74" s="4"/>
    </row>
    <row r="75" spans="9:10" x14ac:dyDescent="0.25">
      <c r="I75" s="4"/>
      <c r="J75" s="4"/>
    </row>
    <row r="76" spans="9:10" x14ac:dyDescent="0.25">
      <c r="I76" s="4"/>
      <c r="J76" s="4"/>
    </row>
    <row r="77" spans="9:10" x14ac:dyDescent="0.25">
      <c r="I77" s="4"/>
      <c r="J77" s="4"/>
    </row>
    <row r="78" spans="9:10" x14ac:dyDescent="0.25">
      <c r="I78" s="4"/>
      <c r="J78" s="4"/>
    </row>
    <row r="79" spans="9:10" x14ac:dyDescent="0.25">
      <c r="I79" s="4"/>
      <c r="J79" s="4"/>
    </row>
    <row r="80" spans="9:10" x14ac:dyDescent="0.25">
      <c r="I80" s="4"/>
      <c r="J80" s="4"/>
    </row>
    <row r="81" spans="9:10" x14ac:dyDescent="0.25">
      <c r="I81" s="4"/>
      <c r="J81" s="4"/>
    </row>
    <row r="82" spans="9:10" x14ac:dyDescent="0.25">
      <c r="I82" s="4"/>
      <c r="J82" s="4"/>
    </row>
    <row r="83" spans="9:10" x14ac:dyDescent="0.25">
      <c r="I83" s="4"/>
      <c r="J83" s="4"/>
    </row>
    <row r="84" spans="9:10" x14ac:dyDescent="0.25">
      <c r="I84" s="4"/>
      <c r="J84" s="4"/>
    </row>
  </sheetData>
  <mergeCells count="53">
    <mergeCell ref="E33:H33"/>
    <mergeCell ref="B11:C19"/>
    <mergeCell ref="B4:C10"/>
    <mergeCell ref="E18:H18"/>
    <mergeCell ref="E7:H7"/>
    <mergeCell ref="E10:H10"/>
    <mergeCell ref="E19:H19"/>
    <mergeCell ref="E9:H9"/>
    <mergeCell ref="E17:H17"/>
    <mergeCell ref="E20:H20"/>
    <mergeCell ref="E21:H21"/>
    <mergeCell ref="E28:H28"/>
    <mergeCell ref="E24:H24"/>
    <mergeCell ref="E26:H26"/>
    <mergeCell ref="E27:H27"/>
    <mergeCell ref="B3:C3"/>
    <mergeCell ref="E4:H4"/>
    <mergeCell ref="E5:H5"/>
    <mergeCell ref="E6:H6"/>
    <mergeCell ref="E3:H3"/>
    <mergeCell ref="B31:C33"/>
    <mergeCell ref="O4:P9"/>
    <mergeCell ref="N10:P10"/>
    <mergeCell ref="N19:P19"/>
    <mergeCell ref="O11:P18"/>
    <mergeCell ref="E23:H23"/>
    <mergeCell ref="B20:C25"/>
    <mergeCell ref="B26:C30"/>
    <mergeCell ref="E8:H8"/>
    <mergeCell ref="N33:P33"/>
    <mergeCell ref="O31:P32"/>
    <mergeCell ref="E29:H29"/>
    <mergeCell ref="E32:H32"/>
    <mergeCell ref="N25:P25"/>
    <mergeCell ref="O26:P29"/>
    <mergeCell ref="E14:H14"/>
    <mergeCell ref="E31:H31"/>
    <mergeCell ref="O20:P24"/>
    <mergeCell ref="E25:H25"/>
    <mergeCell ref="S3:V4"/>
    <mergeCell ref="E22:H22"/>
    <mergeCell ref="O3:P3"/>
    <mergeCell ref="E11:H11"/>
    <mergeCell ref="E12:H12"/>
    <mergeCell ref="E16:H16"/>
    <mergeCell ref="E13:H13"/>
    <mergeCell ref="E15:H15"/>
    <mergeCell ref="E30:H30"/>
    <mergeCell ref="X5:Y5"/>
    <mergeCell ref="X6:Y6"/>
    <mergeCell ref="X7:Y7"/>
    <mergeCell ref="X8:Y8"/>
    <mergeCell ref="N30:P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2020-11-06T21:33:33Z</dcterms:created>
  <dcterms:modified xsi:type="dcterms:W3CDTF">2021-11-26T01:38:26Z</dcterms:modified>
</cp:coreProperties>
</file>