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dk\Desktop\Uni\SoftwareTeknologi\2Semester\GFV\Journal4_gruppe42\GFV_LocalRepo\GFVJournal4\"/>
    </mc:Choice>
  </mc:AlternateContent>
  <xr:revisionPtr revIDLastSave="0" documentId="13_ncr:1_{B87C96C6-A2CD-4CCA-9746-D730B3483FB8}" xr6:coauthVersionLast="46" xr6:coauthVersionMax="47" xr10:uidLastSave="{00000000-0000-0000-0000-000000000000}"/>
  <bookViews>
    <workbookView xWindow="-110" yWindow="-110" windowWidth="21820" windowHeight="14160" xr2:uid="{FAFF625E-B176-4C97-9976-A2D0AF4F6A25}"/>
  </bookViews>
  <sheets>
    <sheet name="Result" sheetId="1" r:id="rId1"/>
    <sheet name="Result tabe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2" l="1"/>
  <c r="M8" i="2"/>
  <c r="I100" i="1"/>
  <c r="I99" i="1"/>
  <c r="I98" i="1"/>
  <c r="I97" i="1"/>
  <c r="I96" i="1"/>
  <c r="I95" i="1"/>
  <c r="F100" i="1"/>
  <c r="G100" i="1" s="1"/>
  <c r="F99" i="1"/>
  <c r="F98" i="1"/>
  <c r="G98" i="1" s="1"/>
  <c r="E100" i="1"/>
  <c r="E99" i="1"/>
  <c r="E98" i="1"/>
  <c r="D100" i="1"/>
  <c r="D99" i="1"/>
  <c r="D98" i="1"/>
  <c r="H76" i="1"/>
  <c r="E76" i="1"/>
  <c r="B76" i="1"/>
  <c r="I79" i="1" a="1"/>
  <c r="I79" i="1" s="1"/>
  <c r="F79" i="1" a="1"/>
  <c r="F79" i="1" s="1"/>
  <c r="C79" i="1" a="1"/>
  <c r="C79" i="1" s="1"/>
  <c r="H56" i="1"/>
  <c r="E56" i="1"/>
  <c r="B56" i="1"/>
  <c r="I59" i="1" a="1"/>
  <c r="I59" i="1" s="1"/>
  <c r="F59" i="1" a="1"/>
  <c r="F59" i="1" s="1"/>
  <c r="C59" i="1" a="1"/>
  <c r="C59" i="1" s="1"/>
  <c r="I70" i="1"/>
  <c r="I69" i="1"/>
  <c r="I68" i="1"/>
  <c r="I67" i="1"/>
  <c r="I66" i="1"/>
  <c r="I65" i="1"/>
  <c r="I64" i="1"/>
  <c r="I63" i="1"/>
  <c r="I62" i="1"/>
  <c r="I61" i="1"/>
  <c r="F70" i="1"/>
  <c r="F69" i="1"/>
  <c r="F68" i="1"/>
  <c r="F67" i="1"/>
  <c r="F66" i="1"/>
  <c r="F65" i="1"/>
  <c r="F64" i="1"/>
  <c r="F63" i="1"/>
  <c r="F62" i="1"/>
  <c r="F61" i="1"/>
  <c r="C70" i="1"/>
  <c r="C69" i="1"/>
  <c r="C68" i="1"/>
  <c r="C67" i="1"/>
  <c r="C66" i="1"/>
  <c r="C65" i="1"/>
  <c r="C64" i="1"/>
  <c r="C63" i="1"/>
  <c r="C62" i="1"/>
  <c r="C61" i="1"/>
  <c r="I90" i="1"/>
  <c r="I89" i="1"/>
  <c r="I88" i="1"/>
  <c r="I87" i="1"/>
  <c r="I86" i="1"/>
  <c r="I85" i="1"/>
  <c r="I84" i="1"/>
  <c r="I83" i="1"/>
  <c r="I82" i="1"/>
  <c r="I81" i="1"/>
  <c r="F90" i="1"/>
  <c r="F89" i="1"/>
  <c r="F88" i="1"/>
  <c r="F87" i="1"/>
  <c r="F86" i="1"/>
  <c r="F85" i="1"/>
  <c r="F84" i="1"/>
  <c r="F83" i="1"/>
  <c r="F82" i="1"/>
  <c r="F81" i="1"/>
  <c r="C90" i="1"/>
  <c r="C89" i="1"/>
  <c r="C88" i="1"/>
  <c r="C87" i="1"/>
  <c r="C86" i="1"/>
  <c r="C85" i="1"/>
  <c r="C84" i="1"/>
  <c r="C83" i="1"/>
  <c r="C82" i="1"/>
  <c r="C81" i="1"/>
  <c r="B75" i="1"/>
  <c r="G99" i="1"/>
  <c r="J98" i="1"/>
  <c r="J95" i="1"/>
  <c r="H55" i="1"/>
  <c r="H35" i="1"/>
  <c r="H34" i="1"/>
  <c r="H33" i="1"/>
  <c r="H32" i="1"/>
  <c r="H31" i="1"/>
  <c r="H30" i="1"/>
  <c r="H29" i="1"/>
  <c r="H28" i="1"/>
  <c r="H27" i="1"/>
  <c r="H26" i="1"/>
  <c r="E75" i="1"/>
  <c r="E77" i="1" s="1"/>
  <c r="E78" i="1" s="1"/>
  <c r="E79" i="1" s="1"/>
  <c r="H75" i="1"/>
  <c r="E55" i="1"/>
  <c r="B35" i="1"/>
  <c r="B34" i="1"/>
  <c r="B33" i="1"/>
  <c r="B32" i="1"/>
  <c r="B31" i="1"/>
  <c r="B30" i="1"/>
  <c r="B29" i="1"/>
  <c r="B28" i="1"/>
  <c r="B27" i="1"/>
  <c r="B26" i="1"/>
  <c r="B55" i="1"/>
  <c r="H77" i="1" l="1"/>
  <c r="H78" i="1" s="1"/>
  <c r="H79" i="1" s="1"/>
  <c r="E57" i="1"/>
  <c r="E58" i="1" s="1"/>
  <c r="F96" i="1" s="1"/>
  <c r="D95" i="1"/>
  <c r="H57" i="1"/>
  <c r="H58" i="1" s="1"/>
  <c r="B77" i="1"/>
  <c r="B78" i="1" s="1"/>
  <c r="B79" i="1" s="1"/>
  <c r="C95" i="1"/>
  <c r="C97" i="1"/>
  <c r="D96" i="1"/>
  <c r="C96" i="1"/>
  <c r="D97" i="1"/>
  <c r="B57" i="1"/>
  <c r="E96" i="1" l="1"/>
  <c r="G96" i="1"/>
  <c r="E59" i="1"/>
  <c r="F97" i="1"/>
  <c r="G97" i="1" s="1"/>
  <c r="H59" i="1"/>
  <c r="E97" i="1"/>
  <c r="B58" i="1"/>
  <c r="E95" i="1"/>
  <c r="F95" i="1" l="1"/>
  <c r="G95" i="1" s="1"/>
  <c r="B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<sst xmlns="http://schemas.openxmlformats.org/spreadsheetml/2006/main" count="96" uniqueCount="28">
  <si>
    <t>Vægt g</t>
  </si>
  <si>
    <t>Vægt ref g</t>
  </si>
  <si>
    <t>ADC value</t>
  </si>
  <si>
    <t>Preloaded med 204 gram</t>
  </si>
  <si>
    <t>Vægt ref</t>
  </si>
  <si>
    <t xml:space="preserve">vægt </t>
  </si>
  <si>
    <t>Middelværdi</t>
  </si>
  <si>
    <t>varians</t>
  </si>
  <si>
    <t>spredning</t>
  </si>
  <si>
    <t>N</t>
  </si>
  <si>
    <t xml:space="preserve">EFTER 1 time </t>
  </si>
  <si>
    <t>Efter ca 2 timers tid</t>
  </si>
  <si>
    <t>FIND LINÆRT OMRÅDE</t>
  </si>
  <si>
    <t>LINÆR REGRESSION FIND HÆLDNING</t>
  </si>
  <si>
    <t>FIND PRÆCISION INDEN FOR 95% FAXEKONDI</t>
  </si>
  <si>
    <t>EFTER 2 TIMER CA</t>
  </si>
  <si>
    <t>FØRSTE MÅLINGER</t>
  </si>
  <si>
    <t>2 TIMER SENERE</t>
  </si>
  <si>
    <t>Følsomhed [g/decimal]</t>
  </si>
  <si>
    <t>Difference på 95% Konfidens +/-</t>
  </si>
  <si>
    <t>Difference på Følsomhed [g/decimal]</t>
  </si>
  <si>
    <t>Resultat tabel</t>
  </si>
  <si>
    <t>Hældning/Følsomhed</t>
  </si>
  <si>
    <t>95% Konfidens +/- [g]</t>
  </si>
  <si>
    <t>95% Konfidens +/- [%]</t>
  </si>
  <si>
    <t>Afvigelse</t>
  </si>
  <si>
    <t>Difference på 95% Konfidens +/- [%]</t>
  </si>
  <si>
    <t>Gns. Præcsion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</si>
</sst>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4" borderId="12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0" fontId="0" fillId="0" borderId="0" xfId="0" applyNumberFormat="1"/>
    <xf numFmtId="10" fontId="0" fillId="5" borderId="10" xfId="0" applyNumberFormat="1" applyFill="1" applyBorder="1" applyAlignment="1">
      <alignment horizontal="center"/>
    </xf>
    <xf numFmtId="10" fontId="0" fillId="4" borderId="10" xfId="0" applyNumberFormat="1" applyFill="1" applyBorder="1" applyAlignment="1">
      <alignment horizontal="center"/>
    </xf>
    <xf numFmtId="10" fontId="0" fillId="4" borderId="12" xfId="0" applyNumberFormat="1" applyFill="1" applyBorder="1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166" fontId="0" fillId="7" borderId="0" xfId="0" applyNumberFormat="1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1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/>
    </xf>
    <xf numFmtId="166" fontId="0" fillId="7" borderId="3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10" fontId="0" fillId="7" borderId="3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/>
    </xf>
    <xf numFmtId="166" fontId="0" fillId="8" borderId="0" xfId="0" applyNumberFormat="1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2" fontId="0" fillId="8" borderId="16" xfId="0" applyNumberFormat="1" applyFill="1" applyBorder="1" applyAlignment="1">
      <alignment horizontal="center" vertical="center"/>
    </xf>
    <xf numFmtId="2" fontId="0" fillId="7" borderId="16" xfId="0" applyNumberFormat="1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</a:t>
            </a:r>
            <a:r>
              <a:rPr lang="en-US" baseline="0"/>
              <a:t> value vs vægt ref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Result!$B$2</c:f>
              <c:strCache>
                <c:ptCount val="1"/>
                <c:pt idx="0">
                  <c:v>Vægt ref 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994625812365817E-2"/>
                  <c:y val="-0.10684257474808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Result!$A$3:$A$13</c:f>
              <c:numCache>
                <c:formatCode>0.00</c:formatCode>
                <c:ptCount val="11"/>
                <c:pt idx="0">
                  <c:v>292</c:v>
                </c:pt>
                <c:pt idx="1">
                  <c:v>293</c:v>
                </c:pt>
                <c:pt idx="2">
                  <c:v>329</c:v>
                </c:pt>
                <c:pt idx="3">
                  <c:v>507</c:v>
                </c:pt>
                <c:pt idx="4">
                  <c:v>687</c:v>
                </c:pt>
                <c:pt idx="5">
                  <c:v>869</c:v>
                </c:pt>
                <c:pt idx="6">
                  <c:v>1054</c:v>
                </c:pt>
                <c:pt idx="7">
                  <c:v>1235</c:v>
                </c:pt>
                <c:pt idx="8">
                  <c:v>1415</c:v>
                </c:pt>
                <c:pt idx="9">
                  <c:v>1510</c:v>
                </c:pt>
                <c:pt idx="10">
                  <c:v>1602</c:v>
                </c:pt>
              </c:numCache>
            </c:numRef>
          </c:xVal>
          <c:yVal>
            <c:numRef>
              <c:f>Result!$B$3:$B$13</c:f>
              <c:numCache>
                <c:formatCode>0.00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850</c:v>
                </c:pt>
                <c:pt idx="10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80-4F39-A975-0245FCCC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05295"/>
        <c:axId val="2037805711"/>
      </c:scatterChart>
      <c:valAx>
        <c:axId val="203780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ADC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37805711"/>
        <c:crosses val="autoZero"/>
        <c:crossBetween val="midCat"/>
      </c:valAx>
      <c:valAx>
        <c:axId val="203780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reference</a:t>
                </a:r>
                <a:r>
                  <a:rPr lang="en-GB" baseline="0"/>
                  <a:t> vægt [g]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3780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value vs vægt ref (204</a:t>
            </a:r>
            <a:r>
              <a:rPr lang="en-US" baseline="0"/>
              <a:t> g preloaded)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Result!$C$25</c:f>
              <c:strCache>
                <c:ptCount val="1"/>
                <c:pt idx="0">
                  <c:v>Vægt ref 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Result!$A$26:$A$35</c:f>
              <c:numCache>
                <c:formatCode>General</c:formatCode>
                <c:ptCount val="10"/>
                <c:pt idx="0">
                  <c:v>336</c:v>
                </c:pt>
                <c:pt idx="1">
                  <c:v>515</c:v>
                </c:pt>
                <c:pt idx="2">
                  <c:v>699</c:v>
                </c:pt>
                <c:pt idx="3">
                  <c:v>880</c:v>
                </c:pt>
                <c:pt idx="4">
                  <c:v>1060</c:v>
                </c:pt>
                <c:pt idx="5">
                  <c:v>1244</c:v>
                </c:pt>
                <c:pt idx="6">
                  <c:v>1425</c:v>
                </c:pt>
                <c:pt idx="7">
                  <c:v>1608</c:v>
                </c:pt>
                <c:pt idx="8">
                  <c:v>1790</c:v>
                </c:pt>
                <c:pt idx="9">
                  <c:v>1974</c:v>
                </c:pt>
              </c:numCache>
            </c:numRef>
          </c:xVal>
          <c:yVal>
            <c:numRef>
              <c:f>Result!$C$26:$C$35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0-4673-8528-6727AEF59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06127"/>
        <c:axId val="2037805295"/>
      </c:scatterChart>
      <c:valAx>
        <c:axId val="203780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ADC Value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37805295"/>
        <c:crosses val="autoZero"/>
        <c:crossBetween val="midCat"/>
      </c:valAx>
      <c:valAx>
        <c:axId val="20378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reference</a:t>
                </a:r>
                <a:r>
                  <a:rPr lang="en-GB" baseline="0"/>
                  <a:t> vægt [g]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3780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value vs vægt ref (204</a:t>
            </a:r>
            <a:r>
              <a:rPr lang="en-US" baseline="0"/>
              <a:t> g preloaded) efter 2 timer ca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Result!$I$25</c:f>
              <c:strCache>
                <c:ptCount val="1"/>
                <c:pt idx="0">
                  <c:v>Vægt ref g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6723061290663177"/>
                  <c:y val="-3.9058084183625635E-2"/>
                </c:manualLayout>
              </c:layout>
              <c:numFmt formatCode="General" sourceLinked="0"/>
            </c:trendlineLbl>
          </c:trendline>
          <c:xVal>
            <c:numRef>
              <c:f>Result!$G$26:$G$35</c:f>
              <c:numCache>
                <c:formatCode>General</c:formatCode>
                <c:ptCount val="10"/>
                <c:pt idx="0">
                  <c:v>333</c:v>
                </c:pt>
                <c:pt idx="1">
                  <c:v>512</c:v>
                </c:pt>
                <c:pt idx="2">
                  <c:v>701</c:v>
                </c:pt>
                <c:pt idx="3">
                  <c:v>879</c:v>
                </c:pt>
                <c:pt idx="4">
                  <c:v>1050</c:v>
                </c:pt>
                <c:pt idx="5">
                  <c:v>1233</c:v>
                </c:pt>
                <c:pt idx="6">
                  <c:v>1450</c:v>
                </c:pt>
                <c:pt idx="7">
                  <c:v>1607</c:v>
                </c:pt>
                <c:pt idx="8">
                  <c:v>1790</c:v>
                </c:pt>
                <c:pt idx="9">
                  <c:v>1954</c:v>
                </c:pt>
              </c:numCache>
            </c:numRef>
          </c:xVal>
          <c:yVal>
            <c:numRef>
              <c:f>Result!$I$26:$I$35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92-4FE9-A8FE-041E4FA0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06127"/>
        <c:axId val="20378052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Result!$C$25</c15:sqref>
                        </c15:formulaRef>
                      </c:ext>
                    </c:extLst>
                    <c:strCache>
                      <c:ptCount val="1"/>
                      <c:pt idx="0">
                        <c:v>Vægt ref g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DK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Result!$A$26:$A$35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336</c:v>
                      </c:pt>
                      <c:pt idx="1">
                        <c:v>515</c:v>
                      </c:pt>
                      <c:pt idx="2">
                        <c:v>699</c:v>
                      </c:pt>
                      <c:pt idx="3">
                        <c:v>880</c:v>
                      </c:pt>
                      <c:pt idx="4">
                        <c:v>1060</c:v>
                      </c:pt>
                      <c:pt idx="5">
                        <c:v>1244</c:v>
                      </c:pt>
                      <c:pt idx="6">
                        <c:v>1425</c:v>
                      </c:pt>
                      <c:pt idx="7">
                        <c:v>1608</c:v>
                      </c:pt>
                      <c:pt idx="8">
                        <c:v>1790</c:v>
                      </c:pt>
                      <c:pt idx="9">
                        <c:v>1974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Result!$C$26:$C$35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292-4FE9-A8FE-041E4FA0B435}"/>
                  </c:ext>
                </c:extLst>
              </c15:ser>
            </c15:filteredScatterSeries>
          </c:ext>
        </c:extLst>
      </c:scatterChart>
      <c:valAx>
        <c:axId val="203780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ADC Value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37805295"/>
        <c:crosses val="autoZero"/>
        <c:crossBetween val="midCat"/>
      </c:valAx>
      <c:valAx>
        <c:axId val="20378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reference</a:t>
                </a:r>
                <a:r>
                  <a:rPr lang="en-GB" baseline="0"/>
                  <a:t> vægt [g]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3780612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</xdr:rowOff>
    </xdr:from>
    <xdr:to>
      <xdr:col>10</xdr:col>
      <xdr:colOff>-1</xdr:colOff>
      <xdr:row>21</xdr:row>
      <xdr:rowOff>107324</xdr:rowOff>
    </xdr:to>
    <xdr:graphicFrame macro="">
      <xdr:nvGraphicFramePr>
        <xdr:cNvPr id="8" name="Diagram 2">
          <a:extLst>
            <a:ext uri="{FF2B5EF4-FFF2-40B4-BE49-F238E27FC236}">
              <a16:creationId xmlns:a16="http://schemas.microsoft.com/office/drawing/2014/main" id="{4FB51A68-9A4E-4C76-AB08-B58E79A8D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37</xdr:row>
      <xdr:rowOff>1</xdr:rowOff>
    </xdr:from>
    <xdr:to>
      <xdr:col>5</xdr:col>
      <xdr:colOff>3068</xdr:colOff>
      <xdr:row>50</xdr:row>
      <xdr:rowOff>160987</xdr:rowOff>
    </xdr:to>
    <xdr:graphicFrame macro="">
      <xdr:nvGraphicFramePr>
        <xdr:cNvPr id="13" name="Diagram 4">
          <a:extLst>
            <a:ext uri="{FF2B5EF4-FFF2-40B4-BE49-F238E27FC236}">
              <a16:creationId xmlns:a16="http://schemas.microsoft.com/office/drawing/2014/main" id="{4197C239-700B-4DF3-9255-5953248FC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10</xdr:col>
      <xdr:colOff>660551</xdr:colOff>
      <xdr:row>50</xdr:row>
      <xdr:rowOff>151126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90B2D20-F605-4D9B-80FD-10B5AA0AB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40F4-C1F6-4C83-A85B-132A43DBB526}">
  <dimension ref="A1:N100"/>
  <sheetViews>
    <sheetView tabSelected="1" topLeftCell="A71" zoomScale="99" zoomScaleNormal="130" workbookViewId="0">
      <selection activeCell="A94" sqref="A94:J100"/>
    </sheetView>
  </sheetViews>
  <sheetFormatPr defaultRowHeight="14.5" x14ac:dyDescent="0.35"/>
  <cols>
    <col min="1" max="1" width="20.36328125" customWidth="1"/>
    <col min="2" max="2" width="12" bestFit="1" customWidth="1"/>
    <col min="3" max="3" width="10.54296875" customWidth="1"/>
    <col min="4" max="4" width="19.26953125" bestFit="1" customWidth="1"/>
    <col min="5" max="6" width="12" bestFit="1" customWidth="1"/>
    <col min="7" max="7" width="21.90625" bestFit="1" customWidth="1"/>
    <col min="8" max="8" width="17.08984375" bestFit="1" customWidth="1"/>
    <col min="9" max="9" width="14.7265625" customWidth="1"/>
    <col min="10" max="10" width="15.26953125" customWidth="1"/>
    <col min="11" max="11" width="11.08984375" customWidth="1"/>
    <col min="12" max="12" width="12.6328125" customWidth="1"/>
    <col min="13" max="13" width="7.6328125" customWidth="1"/>
    <col min="14" max="14" width="12.08984375" customWidth="1"/>
    <col min="15" max="15" width="6.81640625" bestFit="1" customWidth="1"/>
    <col min="16" max="16" width="11.90625" bestFit="1" customWidth="1"/>
    <col min="17" max="17" width="12.54296875" customWidth="1"/>
    <col min="18" max="19" width="12.6328125" customWidth="1"/>
    <col min="20" max="20" width="13.36328125" customWidth="1"/>
  </cols>
  <sheetData>
    <row r="1" spans="1:5" s="6" customFormat="1" x14ac:dyDescent="0.35">
      <c r="A1" s="6" t="s">
        <v>12</v>
      </c>
    </row>
    <row r="2" spans="1:5" x14ac:dyDescent="0.35">
      <c r="A2" s="2" t="s">
        <v>2</v>
      </c>
      <c r="B2" s="2" t="s">
        <v>1</v>
      </c>
      <c r="C2" s="2"/>
      <c r="D2" s="2"/>
    </row>
    <row r="3" spans="1:5" x14ac:dyDescent="0.35">
      <c r="A3" s="1">
        <v>292</v>
      </c>
      <c r="B3" s="1">
        <v>0</v>
      </c>
      <c r="C3" s="1"/>
      <c r="D3" s="1"/>
    </row>
    <row r="4" spans="1:5" x14ac:dyDescent="0.35">
      <c r="A4" s="1">
        <v>293</v>
      </c>
      <c r="B4" s="1">
        <v>100</v>
      </c>
      <c r="C4" s="1"/>
      <c r="D4" s="1"/>
    </row>
    <row r="5" spans="1:5" x14ac:dyDescent="0.35">
      <c r="A5" s="1">
        <v>329</v>
      </c>
      <c r="B5" s="1">
        <v>200</v>
      </c>
      <c r="C5" s="1"/>
      <c r="D5" s="1"/>
    </row>
    <row r="6" spans="1:5" x14ac:dyDescent="0.35">
      <c r="A6" s="1">
        <v>507</v>
      </c>
      <c r="B6" s="1">
        <v>300</v>
      </c>
      <c r="C6" s="1"/>
      <c r="D6" s="1"/>
    </row>
    <row r="7" spans="1:5" x14ac:dyDescent="0.35">
      <c r="A7" s="1">
        <v>687</v>
      </c>
      <c r="B7" s="1">
        <v>400</v>
      </c>
      <c r="C7" s="1"/>
      <c r="D7" s="1"/>
    </row>
    <row r="8" spans="1:5" x14ac:dyDescent="0.35">
      <c r="A8" s="1">
        <v>869</v>
      </c>
      <c r="B8" s="1">
        <v>500</v>
      </c>
      <c r="C8" s="1"/>
      <c r="D8" s="1"/>
    </row>
    <row r="9" spans="1:5" x14ac:dyDescent="0.35">
      <c r="A9" s="1">
        <v>1054</v>
      </c>
      <c r="B9" s="1">
        <v>600</v>
      </c>
      <c r="C9" s="1"/>
      <c r="D9" s="1"/>
    </row>
    <row r="10" spans="1:5" x14ac:dyDescent="0.35">
      <c r="A10" s="1">
        <v>1235</v>
      </c>
      <c r="B10" s="1">
        <v>700</v>
      </c>
      <c r="C10" s="1"/>
      <c r="D10" s="1"/>
    </row>
    <row r="11" spans="1:5" x14ac:dyDescent="0.35">
      <c r="A11" s="1">
        <v>1415</v>
      </c>
      <c r="B11" s="1">
        <v>800</v>
      </c>
      <c r="C11" s="1"/>
      <c r="D11" s="1"/>
    </row>
    <row r="12" spans="1:5" x14ac:dyDescent="0.35">
      <c r="A12" s="1">
        <v>1510</v>
      </c>
      <c r="B12" s="1">
        <v>850</v>
      </c>
      <c r="C12" s="1"/>
      <c r="D12" s="1"/>
    </row>
    <row r="13" spans="1:5" x14ac:dyDescent="0.35">
      <c r="A13" s="1">
        <v>1602</v>
      </c>
      <c r="B13" s="1">
        <v>900</v>
      </c>
      <c r="C13" s="1"/>
      <c r="D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10" x14ac:dyDescent="0.35">
      <c r="A17" s="1"/>
      <c r="B17" s="1"/>
      <c r="C17" s="1"/>
      <c r="D17" s="1"/>
      <c r="E17" s="1"/>
    </row>
    <row r="18" spans="1:10" x14ac:dyDescent="0.35">
      <c r="A18" s="1"/>
      <c r="B18" s="1"/>
      <c r="C18" s="1"/>
      <c r="D18" s="1"/>
      <c r="E18" s="1"/>
    </row>
    <row r="19" spans="1:10" x14ac:dyDescent="0.35">
      <c r="A19" s="1"/>
      <c r="B19" s="1"/>
      <c r="C19" s="1"/>
      <c r="D19" s="1"/>
      <c r="E19" s="1"/>
    </row>
    <row r="20" spans="1:10" x14ac:dyDescent="0.35">
      <c r="A20" s="1"/>
      <c r="B20" s="1"/>
      <c r="C20" s="1"/>
      <c r="D20" s="1"/>
      <c r="E20" s="1"/>
    </row>
    <row r="21" spans="1:10" x14ac:dyDescent="0.35">
      <c r="A21" s="1"/>
      <c r="B21" s="1"/>
      <c r="C21" s="1"/>
      <c r="D21" s="1"/>
      <c r="E21" s="1"/>
    </row>
    <row r="22" spans="1:10" x14ac:dyDescent="0.35">
      <c r="A22" s="1"/>
      <c r="B22" s="1"/>
      <c r="C22" s="1"/>
      <c r="D22" s="1"/>
      <c r="E22" s="1"/>
    </row>
    <row r="23" spans="1:10" x14ac:dyDescent="0.35">
      <c r="A23" s="6" t="s">
        <v>13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5">
      <c r="A24" t="s">
        <v>3</v>
      </c>
      <c r="G24" t="s">
        <v>3</v>
      </c>
      <c r="H24" t="s">
        <v>11</v>
      </c>
    </row>
    <row r="25" spans="1:10" x14ac:dyDescent="0.35">
      <c r="A25" s="2" t="s">
        <v>2</v>
      </c>
      <c r="B25" s="2" t="s">
        <v>0</v>
      </c>
      <c r="C25" s="2" t="s">
        <v>1</v>
      </c>
      <c r="D25" s="2"/>
      <c r="G25" s="2" t="s">
        <v>2</v>
      </c>
      <c r="H25" s="2" t="s">
        <v>0</v>
      </c>
      <c r="I25" s="2" t="s">
        <v>1</v>
      </c>
    </row>
    <row r="26" spans="1:10" x14ac:dyDescent="0.35">
      <c r="A26">
        <v>336</v>
      </c>
      <c r="B26" s="3">
        <f t="shared" ref="B26:B35" si="0">(A26*$B$36)-184</f>
        <v>0.46400000000002706</v>
      </c>
      <c r="C26">
        <v>0</v>
      </c>
      <c r="G26">
        <v>333</v>
      </c>
      <c r="H26" s="3">
        <f t="shared" ref="H26:H35" si="1">(G26*$B$36)-183</f>
        <v>-0.18299999999999272</v>
      </c>
      <c r="I26">
        <v>0</v>
      </c>
    </row>
    <row r="27" spans="1:10" x14ac:dyDescent="0.35">
      <c r="A27">
        <v>515</v>
      </c>
      <c r="B27" s="3">
        <f t="shared" si="0"/>
        <v>98.735000000000014</v>
      </c>
      <c r="C27">
        <v>100</v>
      </c>
      <c r="G27">
        <v>512</v>
      </c>
      <c r="H27" s="3">
        <f t="shared" si="1"/>
        <v>98.088000000000022</v>
      </c>
      <c r="I27">
        <v>100</v>
      </c>
    </row>
    <row r="28" spans="1:10" x14ac:dyDescent="0.35">
      <c r="A28">
        <v>699</v>
      </c>
      <c r="B28" s="3">
        <f t="shared" si="0"/>
        <v>199.75100000000003</v>
      </c>
      <c r="C28">
        <v>200</v>
      </c>
      <c r="G28">
        <v>701</v>
      </c>
      <c r="H28" s="3">
        <f t="shared" si="1"/>
        <v>201.84900000000005</v>
      </c>
      <c r="I28">
        <v>200</v>
      </c>
    </row>
    <row r="29" spans="1:10" x14ac:dyDescent="0.35">
      <c r="A29">
        <v>880</v>
      </c>
      <c r="B29" s="3">
        <f t="shared" si="0"/>
        <v>299.12000000000006</v>
      </c>
      <c r="C29">
        <v>300</v>
      </c>
      <c r="G29">
        <v>879</v>
      </c>
      <c r="H29" s="3">
        <f t="shared" si="1"/>
        <v>299.57100000000003</v>
      </c>
      <c r="I29">
        <v>300</v>
      </c>
    </row>
    <row r="30" spans="1:10" x14ac:dyDescent="0.35">
      <c r="A30">
        <v>1060</v>
      </c>
      <c r="B30" s="3">
        <f t="shared" si="0"/>
        <v>397.94000000000005</v>
      </c>
      <c r="C30">
        <v>400</v>
      </c>
      <c r="G30">
        <v>1050</v>
      </c>
      <c r="H30" s="3">
        <f t="shared" si="1"/>
        <v>393.45000000000005</v>
      </c>
      <c r="I30">
        <v>400</v>
      </c>
    </row>
    <row r="31" spans="1:10" x14ac:dyDescent="0.35">
      <c r="A31">
        <v>1244</v>
      </c>
      <c r="B31" s="3">
        <f t="shared" si="0"/>
        <v>498.95600000000002</v>
      </c>
      <c r="C31">
        <v>500</v>
      </c>
      <c r="G31">
        <v>1233</v>
      </c>
      <c r="H31" s="3">
        <f t="shared" si="1"/>
        <v>493.91700000000003</v>
      </c>
      <c r="I31">
        <v>500</v>
      </c>
    </row>
    <row r="32" spans="1:10" x14ac:dyDescent="0.35">
      <c r="A32">
        <v>1425</v>
      </c>
      <c r="B32" s="3">
        <f t="shared" si="0"/>
        <v>598.32500000000005</v>
      </c>
      <c r="C32">
        <v>600</v>
      </c>
      <c r="G32">
        <v>1450</v>
      </c>
      <c r="H32" s="3">
        <f t="shared" si="1"/>
        <v>613.05000000000007</v>
      </c>
      <c r="I32">
        <v>600</v>
      </c>
    </row>
    <row r="33" spans="1:9" x14ac:dyDescent="0.35">
      <c r="A33">
        <v>1608</v>
      </c>
      <c r="B33" s="3">
        <f t="shared" si="0"/>
        <v>698.79200000000003</v>
      </c>
      <c r="C33">
        <v>700</v>
      </c>
      <c r="G33">
        <v>1607</v>
      </c>
      <c r="H33" s="3">
        <f t="shared" si="1"/>
        <v>699.24300000000005</v>
      </c>
      <c r="I33">
        <v>700</v>
      </c>
    </row>
    <row r="34" spans="1:9" x14ac:dyDescent="0.35">
      <c r="A34">
        <v>1790</v>
      </c>
      <c r="B34" s="3">
        <f t="shared" si="0"/>
        <v>798.71</v>
      </c>
      <c r="C34">
        <v>800</v>
      </c>
      <c r="G34">
        <v>1790</v>
      </c>
      <c r="H34" s="3">
        <f t="shared" si="1"/>
        <v>799.71</v>
      </c>
      <c r="I34">
        <v>800</v>
      </c>
    </row>
    <row r="35" spans="1:9" x14ac:dyDescent="0.35">
      <c r="A35">
        <v>1974</v>
      </c>
      <c r="B35" s="3">
        <f t="shared" si="0"/>
        <v>899.72600000000011</v>
      </c>
      <c r="C35">
        <v>900</v>
      </c>
      <c r="G35">
        <v>1954</v>
      </c>
      <c r="H35" s="3">
        <f t="shared" si="1"/>
        <v>889.74600000000009</v>
      </c>
      <c r="I35">
        <v>900</v>
      </c>
    </row>
    <row r="36" spans="1:9" x14ac:dyDescent="0.35">
      <c r="A36" t="s">
        <v>22</v>
      </c>
      <c r="B36">
        <v>0.54900000000000004</v>
      </c>
      <c r="G36" t="s">
        <v>22</v>
      </c>
      <c r="H36">
        <v>0.55049999999999999</v>
      </c>
      <c r="I36" s="3"/>
    </row>
    <row r="52" spans="1:11" x14ac:dyDescent="0.35">
      <c r="A52" s="6" t="s">
        <v>14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5">
      <c r="A53" t="s">
        <v>10</v>
      </c>
    </row>
    <row r="54" spans="1:11" x14ac:dyDescent="0.35">
      <c r="A54" t="s">
        <v>9</v>
      </c>
      <c r="B54">
        <v>10</v>
      </c>
      <c r="D54" t="s">
        <v>9</v>
      </c>
      <c r="E54">
        <v>10</v>
      </c>
      <c r="G54" t="s">
        <v>9</v>
      </c>
      <c r="H54">
        <v>10</v>
      </c>
    </row>
    <row r="55" spans="1:11" x14ac:dyDescent="0.35">
      <c r="A55" t="s">
        <v>6</v>
      </c>
      <c r="B55">
        <f>SUM(A61:A70)/B54</f>
        <v>204.5</v>
      </c>
      <c r="D55" t="s">
        <v>6</v>
      </c>
      <c r="E55">
        <f>SUM(D61:D70)/E54</f>
        <v>499.4</v>
      </c>
      <c r="G55" t="s">
        <v>6</v>
      </c>
      <c r="H55">
        <f>SUM(G61:G70)/H54</f>
        <v>704.8</v>
      </c>
    </row>
    <row r="56" spans="1:11" x14ac:dyDescent="0.35">
      <c r="A56" t="s">
        <v>7</v>
      </c>
      <c r="B56">
        <f>C59/(B54-1)</f>
        <v>0.27777777777777779</v>
      </c>
      <c r="D56" t="s">
        <v>7</v>
      </c>
      <c r="E56">
        <f>F59/(E54-1)</f>
        <v>0.71111111111111081</v>
      </c>
      <c r="G56" t="s">
        <v>7</v>
      </c>
      <c r="H56">
        <f>I59/(H54-1)</f>
        <v>2.399999999999999</v>
      </c>
    </row>
    <row r="57" spans="1:11" x14ac:dyDescent="0.35">
      <c r="A57" t="s">
        <v>8</v>
      </c>
      <c r="B57">
        <f>SQRT(B56)</f>
        <v>0.52704627669472992</v>
      </c>
      <c r="D57" t="s">
        <v>8</v>
      </c>
      <c r="E57">
        <f>SQRT(E56)</f>
        <v>0.8432740427115677</v>
      </c>
      <c r="G57" t="s">
        <v>8</v>
      </c>
      <c r="H57">
        <f>SQRT(H56)</f>
        <v>1.5491933384829664</v>
      </c>
    </row>
    <row r="58" spans="1:11" x14ac:dyDescent="0.35">
      <c r="A58" t="s">
        <v>23</v>
      </c>
      <c r="B58">
        <f>B57*1.96</f>
        <v>1.0330107023216706</v>
      </c>
      <c r="D58" t="s">
        <v>23</v>
      </c>
      <c r="E58">
        <f>E57*1.96</f>
        <v>1.6528171237146727</v>
      </c>
      <c r="G58" t="s">
        <v>23</v>
      </c>
      <c r="H58">
        <f>H57*1.96</f>
        <v>3.036418943426614</v>
      </c>
    </row>
    <row r="59" spans="1:11" x14ac:dyDescent="0.35">
      <c r="A59" t="s">
        <v>24</v>
      </c>
      <c r="B59" s="23">
        <f>(B58/B55)</f>
        <v>5.051397077367582E-3</v>
      </c>
      <c r="C59" cm="1">
        <f t="array" ref="C59">SUM((C61:C70)^2)</f>
        <v>2.5</v>
      </c>
      <c r="D59" t="s">
        <v>24</v>
      </c>
      <c r="E59" s="23">
        <f>(E58/E55)</f>
        <v>3.3096057743585757E-3</v>
      </c>
      <c r="F59" cm="1">
        <f t="array" ref="F59">SUM((F61:F70)^2)</f>
        <v>6.3999999999999977</v>
      </c>
      <c r="G59" t="s">
        <v>24</v>
      </c>
      <c r="H59" s="23">
        <f>(H58/H55)</f>
        <v>4.3081994089480902E-3</v>
      </c>
      <c r="I59" cm="1">
        <f t="array" ref="I59">SUM((I61:I70)^2)</f>
        <v>21.599999999999991</v>
      </c>
    </row>
    <row r="60" spans="1:11" x14ac:dyDescent="0.35">
      <c r="A60" s="4" t="s">
        <v>5</v>
      </c>
      <c r="B60" s="4" t="s">
        <v>4</v>
      </c>
      <c r="C60" s="4" t="s">
        <v>25</v>
      </c>
      <c r="D60" s="4" t="s">
        <v>5</v>
      </c>
      <c r="E60" s="4" t="s">
        <v>4</v>
      </c>
      <c r="F60" s="4" t="s">
        <v>25</v>
      </c>
      <c r="G60" s="4" t="s">
        <v>5</v>
      </c>
      <c r="H60" s="4" t="s">
        <v>4</v>
      </c>
      <c r="I60" s="4" t="s">
        <v>25</v>
      </c>
    </row>
    <row r="61" spans="1:11" ht="14.5" customHeight="1" x14ac:dyDescent="0.35">
      <c r="A61">
        <v>205</v>
      </c>
      <c r="B61">
        <v>201</v>
      </c>
      <c r="C61">
        <f>A61-B$55</f>
        <v>0.5</v>
      </c>
      <c r="D61">
        <v>498</v>
      </c>
      <c r="E61">
        <v>500</v>
      </c>
      <c r="F61">
        <f t="shared" ref="F61:F70" si="2">D61-E$55</f>
        <v>-1.3999999999999773</v>
      </c>
      <c r="G61">
        <v>702</v>
      </c>
      <c r="H61">
        <v>703</v>
      </c>
      <c r="I61">
        <f t="shared" ref="I61:I70" si="3">G61-H$55</f>
        <v>-2.7999999999999545</v>
      </c>
    </row>
    <row r="62" spans="1:11" x14ac:dyDescent="0.35">
      <c r="A62">
        <v>204</v>
      </c>
      <c r="B62">
        <v>201</v>
      </c>
      <c r="C62">
        <f t="shared" ref="C62:C70" si="4">A62-B$55</f>
        <v>-0.5</v>
      </c>
      <c r="D62">
        <v>500</v>
      </c>
      <c r="E62">
        <v>500</v>
      </c>
      <c r="F62">
        <f t="shared" si="2"/>
        <v>0.60000000000002274</v>
      </c>
      <c r="G62">
        <v>708</v>
      </c>
      <c r="H62">
        <v>703</v>
      </c>
      <c r="I62">
        <f t="shared" si="3"/>
        <v>3.2000000000000455</v>
      </c>
    </row>
    <row r="63" spans="1:11" x14ac:dyDescent="0.35">
      <c r="A63">
        <v>204</v>
      </c>
      <c r="B63">
        <v>201</v>
      </c>
      <c r="C63">
        <f t="shared" si="4"/>
        <v>-0.5</v>
      </c>
      <c r="D63">
        <v>499</v>
      </c>
      <c r="E63">
        <v>500</v>
      </c>
      <c r="F63">
        <f t="shared" si="2"/>
        <v>-0.39999999999997726</v>
      </c>
      <c r="G63">
        <v>704</v>
      </c>
      <c r="H63">
        <v>703</v>
      </c>
      <c r="I63">
        <f t="shared" si="3"/>
        <v>-0.79999999999995453</v>
      </c>
    </row>
    <row r="64" spans="1:11" ht="14.5" customHeight="1" x14ac:dyDescent="0.35">
      <c r="A64">
        <v>205</v>
      </c>
      <c r="B64">
        <v>201</v>
      </c>
      <c r="C64">
        <f t="shared" si="4"/>
        <v>0.5</v>
      </c>
      <c r="D64">
        <v>498</v>
      </c>
      <c r="E64">
        <v>500</v>
      </c>
      <c r="F64">
        <f t="shared" si="2"/>
        <v>-1.3999999999999773</v>
      </c>
      <c r="G64">
        <v>705</v>
      </c>
      <c r="H64">
        <v>703</v>
      </c>
      <c r="I64">
        <f t="shared" si="3"/>
        <v>0.20000000000004547</v>
      </c>
    </row>
    <row r="65" spans="1:14" ht="14.5" customHeight="1" x14ac:dyDescent="0.35">
      <c r="A65">
        <v>204</v>
      </c>
      <c r="B65">
        <v>201</v>
      </c>
      <c r="C65">
        <f t="shared" si="4"/>
        <v>-0.5</v>
      </c>
      <c r="D65">
        <v>500</v>
      </c>
      <c r="E65">
        <v>500</v>
      </c>
      <c r="F65">
        <f t="shared" si="2"/>
        <v>0.60000000000002274</v>
      </c>
      <c r="G65">
        <v>705</v>
      </c>
      <c r="H65">
        <v>703</v>
      </c>
      <c r="I65">
        <f t="shared" si="3"/>
        <v>0.20000000000004547</v>
      </c>
    </row>
    <row r="66" spans="1:14" x14ac:dyDescent="0.35">
      <c r="A66">
        <v>205</v>
      </c>
      <c r="B66">
        <v>201</v>
      </c>
      <c r="C66">
        <f t="shared" si="4"/>
        <v>0.5</v>
      </c>
      <c r="D66">
        <v>499</v>
      </c>
      <c r="E66">
        <v>500</v>
      </c>
      <c r="F66">
        <f t="shared" si="2"/>
        <v>-0.39999999999997726</v>
      </c>
      <c r="G66">
        <v>706</v>
      </c>
      <c r="H66">
        <v>703</v>
      </c>
      <c r="I66">
        <f t="shared" si="3"/>
        <v>1.2000000000000455</v>
      </c>
    </row>
    <row r="67" spans="1:14" x14ac:dyDescent="0.35">
      <c r="A67">
        <v>204</v>
      </c>
      <c r="B67">
        <v>201</v>
      </c>
      <c r="C67">
        <f t="shared" si="4"/>
        <v>-0.5</v>
      </c>
      <c r="D67">
        <v>500</v>
      </c>
      <c r="E67">
        <v>500</v>
      </c>
      <c r="F67">
        <f t="shared" si="2"/>
        <v>0.60000000000002274</v>
      </c>
      <c r="G67">
        <v>705</v>
      </c>
      <c r="H67">
        <v>703</v>
      </c>
      <c r="I67">
        <f t="shared" si="3"/>
        <v>0.20000000000004547</v>
      </c>
    </row>
    <row r="68" spans="1:14" x14ac:dyDescent="0.35">
      <c r="A68">
        <v>205</v>
      </c>
      <c r="B68">
        <v>201</v>
      </c>
      <c r="C68">
        <f t="shared" si="4"/>
        <v>0.5</v>
      </c>
      <c r="D68">
        <v>500</v>
      </c>
      <c r="E68">
        <v>500</v>
      </c>
      <c r="F68">
        <f t="shared" si="2"/>
        <v>0.60000000000002274</v>
      </c>
      <c r="G68">
        <v>705</v>
      </c>
      <c r="H68">
        <v>703</v>
      </c>
      <c r="I68">
        <f t="shared" si="3"/>
        <v>0.20000000000004547</v>
      </c>
    </row>
    <row r="69" spans="1:14" x14ac:dyDescent="0.35">
      <c r="A69">
        <v>204</v>
      </c>
      <c r="B69">
        <v>201</v>
      </c>
      <c r="C69">
        <f t="shared" si="4"/>
        <v>-0.5</v>
      </c>
      <c r="D69">
        <v>500</v>
      </c>
      <c r="E69">
        <v>500</v>
      </c>
      <c r="F69">
        <f t="shared" si="2"/>
        <v>0.60000000000002274</v>
      </c>
      <c r="G69">
        <v>704</v>
      </c>
      <c r="H69">
        <v>703</v>
      </c>
      <c r="I69">
        <f t="shared" si="3"/>
        <v>-0.79999999999995453</v>
      </c>
    </row>
    <row r="70" spans="1:14" x14ac:dyDescent="0.35">
      <c r="A70">
        <v>205</v>
      </c>
      <c r="B70">
        <v>201</v>
      </c>
      <c r="C70">
        <f t="shared" si="4"/>
        <v>0.5</v>
      </c>
      <c r="D70">
        <v>500</v>
      </c>
      <c r="E70">
        <v>500</v>
      </c>
      <c r="F70">
        <f t="shared" si="2"/>
        <v>0.60000000000002274</v>
      </c>
      <c r="G70">
        <v>704</v>
      </c>
      <c r="H70">
        <v>703</v>
      </c>
      <c r="I70">
        <f t="shared" si="3"/>
        <v>-0.79999999999995453</v>
      </c>
      <c r="N70" s="7"/>
    </row>
    <row r="71" spans="1:14" x14ac:dyDescent="0.35">
      <c r="N71" s="7"/>
    </row>
    <row r="72" spans="1:14" x14ac:dyDescent="0.35">
      <c r="A72" s="27" t="s">
        <v>15</v>
      </c>
      <c r="B72" s="27"/>
      <c r="C72" s="27"/>
      <c r="D72" s="27"/>
      <c r="E72" s="27"/>
      <c r="F72" s="27"/>
      <c r="G72" s="27"/>
      <c r="H72" s="27"/>
    </row>
    <row r="73" spans="1:14" x14ac:dyDescent="0.35">
      <c r="A73" s="27"/>
      <c r="B73" s="27"/>
      <c r="C73" s="27"/>
      <c r="D73" s="27"/>
      <c r="E73" s="27"/>
      <c r="F73" s="27"/>
      <c r="G73" s="27"/>
      <c r="H73" s="27"/>
    </row>
    <row r="74" spans="1:14" x14ac:dyDescent="0.35">
      <c r="A74" t="s">
        <v>9</v>
      </c>
      <c r="B74">
        <v>10</v>
      </c>
      <c r="D74" t="s">
        <v>9</v>
      </c>
      <c r="E74">
        <v>10</v>
      </c>
      <c r="G74" t="s">
        <v>9</v>
      </c>
      <c r="H74">
        <v>10</v>
      </c>
    </row>
    <row r="75" spans="1:14" x14ac:dyDescent="0.35">
      <c r="A75" t="s">
        <v>6</v>
      </c>
      <c r="B75">
        <f>SUM(A81:A90)/B74</f>
        <v>194.3</v>
      </c>
      <c r="D75" t="s">
        <v>6</v>
      </c>
      <c r="E75">
        <f>SUM(D81:D90)/E74</f>
        <v>494.8</v>
      </c>
      <c r="G75" t="s">
        <v>6</v>
      </c>
      <c r="H75">
        <f>SUM(G81:G90)/H74</f>
        <v>697</v>
      </c>
    </row>
    <row r="76" spans="1:14" x14ac:dyDescent="0.35">
      <c r="A76" t="s">
        <v>7</v>
      </c>
      <c r="B76">
        <f>C79/(B74-1)</f>
        <v>1.788888888888889</v>
      </c>
      <c r="D76" t="s">
        <v>7</v>
      </c>
      <c r="E76">
        <f>F79/(E74-1)</f>
        <v>0.62222222222222223</v>
      </c>
      <c r="G76" t="s">
        <v>7</v>
      </c>
      <c r="H76">
        <f>I79/(H74-1)</f>
        <v>0.66666666666666663</v>
      </c>
    </row>
    <row r="77" spans="1:14" x14ac:dyDescent="0.35">
      <c r="A77" t="s">
        <v>8</v>
      </c>
      <c r="B77">
        <f>SQRT(B76)</f>
        <v>1.3374935098492586</v>
      </c>
      <c r="D77" t="s">
        <v>8</v>
      </c>
      <c r="E77">
        <f>SQRT(E76)</f>
        <v>0.78881063774661553</v>
      </c>
      <c r="G77" t="s">
        <v>8</v>
      </c>
      <c r="H77">
        <f>SQRT(H76)</f>
        <v>0.81649658092772603</v>
      </c>
    </row>
    <row r="78" spans="1:14" x14ac:dyDescent="0.35">
      <c r="A78" t="s">
        <v>23</v>
      </c>
      <c r="B78" s="1">
        <f>B77*1.96</f>
        <v>2.6214872793045467</v>
      </c>
      <c r="D78" t="s">
        <v>23</v>
      </c>
      <c r="E78" s="1">
        <f>E77*1.96</f>
        <v>1.5460688499833664</v>
      </c>
      <c r="G78" t="s">
        <v>23</v>
      </c>
      <c r="H78" s="1">
        <f>H77*1.96</f>
        <v>1.6003332986183429</v>
      </c>
    </row>
    <row r="79" spans="1:14" x14ac:dyDescent="0.35">
      <c r="A79" t="s">
        <v>24</v>
      </c>
      <c r="B79" s="23">
        <f>(B78/B75)</f>
        <v>1.3491957176039869E-2</v>
      </c>
      <c r="C79" cm="1">
        <f t="array" ref="C79">SUM((C81:C90)^2)</f>
        <v>16.100000000000001</v>
      </c>
      <c r="D79" t="s">
        <v>24</v>
      </c>
      <c r="E79" s="23">
        <f>(E78/E75)</f>
        <v>3.1246338924481938E-3</v>
      </c>
      <c r="F79" cm="1">
        <f t="array" ref="F79">SUM((F81:F90)^2)</f>
        <v>5.6000000000000005</v>
      </c>
      <c r="G79" t="s">
        <v>24</v>
      </c>
      <c r="H79" s="23">
        <f>(H78/H75)</f>
        <v>2.2960305575585984E-3</v>
      </c>
      <c r="I79" cm="1">
        <f t="array" ref="I79">SUM((I81:I90)^2)</f>
        <v>6</v>
      </c>
    </row>
    <row r="80" spans="1:14" x14ac:dyDescent="0.35">
      <c r="A80" s="4" t="s">
        <v>5</v>
      </c>
      <c r="B80" s="4" t="s">
        <v>4</v>
      </c>
      <c r="C80" s="4" t="s">
        <v>25</v>
      </c>
      <c r="D80" s="4" t="s">
        <v>5</v>
      </c>
      <c r="E80" s="4" t="s">
        <v>4</v>
      </c>
      <c r="F80" s="4" t="s">
        <v>25</v>
      </c>
      <c r="G80" s="4" t="s">
        <v>5</v>
      </c>
      <c r="H80" s="4" t="s">
        <v>4</v>
      </c>
      <c r="I80" s="4" t="s">
        <v>25</v>
      </c>
    </row>
    <row r="81" spans="1:10" x14ac:dyDescent="0.35">
      <c r="A81">
        <v>197</v>
      </c>
      <c r="B81">
        <v>201</v>
      </c>
      <c r="C81">
        <f>A81-B$75</f>
        <v>2.6999999999999886</v>
      </c>
      <c r="D81">
        <v>494</v>
      </c>
      <c r="E81">
        <v>500</v>
      </c>
      <c r="F81">
        <f>D81-E$75</f>
        <v>-0.80000000000001137</v>
      </c>
      <c r="G81">
        <v>695</v>
      </c>
      <c r="H81">
        <v>703</v>
      </c>
      <c r="I81">
        <f>G81-H$75</f>
        <v>-2</v>
      </c>
    </row>
    <row r="82" spans="1:10" x14ac:dyDescent="0.35">
      <c r="A82">
        <v>195</v>
      </c>
      <c r="B82">
        <v>201</v>
      </c>
      <c r="C82">
        <f t="shared" ref="C82:C90" si="5">A82-B$75</f>
        <v>0.69999999999998863</v>
      </c>
      <c r="D82">
        <v>495</v>
      </c>
      <c r="E82">
        <v>500</v>
      </c>
      <c r="F82">
        <f t="shared" ref="F82:F90" si="6">D82-E$75</f>
        <v>0.19999999999998863</v>
      </c>
      <c r="G82">
        <v>698</v>
      </c>
      <c r="H82">
        <v>703</v>
      </c>
      <c r="I82">
        <f t="shared" ref="I82:I90" si="7">G82-H$75</f>
        <v>1</v>
      </c>
    </row>
    <row r="83" spans="1:10" x14ac:dyDescent="0.35">
      <c r="A83">
        <v>194</v>
      </c>
      <c r="B83">
        <v>201</v>
      </c>
      <c r="C83">
        <f t="shared" si="5"/>
        <v>-0.30000000000001137</v>
      </c>
      <c r="D83">
        <v>494</v>
      </c>
      <c r="E83">
        <v>500</v>
      </c>
      <c r="F83">
        <f t="shared" si="6"/>
        <v>-0.80000000000001137</v>
      </c>
      <c r="G83">
        <v>697</v>
      </c>
      <c r="H83">
        <v>703</v>
      </c>
      <c r="I83">
        <f t="shared" si="7"/>
        <v>0</v>
      </c>
    </row>
    <row r="84" spans="1:10" x14ac:dyDescent="0.35">
      <c r="A84">
        <v>192</v>
      </c>
      <c r="B84">
        <v>201</v>
      </c>
      <c r="C84">
        <f t="shared" si="5"/>
        <v>-2.3000000000000114</v>
      </c>
      <c r="D84">
        <v>496</v>
      </c>
      <c r="E84">
        <v>500</v>
      </c>
      <c r="F84">
        <f t="shared" si="6"/>
        <v>1.1999999999999886</v>
      </c>
      <c r="G84">
        <v>697</v>
      </c>
      <c r="H84">
        <v>703</v>
      </c>
      <c r="I84">
        <f t="shared" si="7"/>
        <v>0</v>
      </c>
    </row>
    <row r="85" spans="1:10" x14ac:dyDescent="0.35">
      <c r="A85">
        <v>194</v>
      </c>
      <c r="B85">
        <v>201</v>
      </c>
      <c r="C85">
        <f t="shared" si="5"/>
        <v>-0.30000000000001137</v>
      </c>
      <c r="D85">
        <v>495</v>
      </c>
      <c r="E85">
        <v>500</v>
      </c>
      <c r="F85">
        <f t="shared" si="6"/>
        <v>0.19999999999998863</v>
      </c>
      <c r="G85">
        <v>697</v>
      </c>
      <c r="H85">
        <v>703</v>
      </c>
      <c r="I85">
        <f t="shared" si="7"/>
        <v>0</v>
      </c>
    </row>
    <row r="86" spans="1:10" x14ac:dyDescent="0.35">
      <c r="A86">
        <v>195</v>
      </c>
      <c r="B86">
        <v>201</v>
      </c>
      <c r="C86">
        <f t="shared" si="5"/>
        <v>0.69999999999998863</v>
      </c>
      <c r="D86">
        <v>495</v>
      </c>
      <c r="E86">
        <v>500</v>
      </c>
      <c r="F86">
        <f t="shared" si="6"/>
        <v>0.19999999999998863</v>
      </c>
      <c r="G86">
        <v>697</v>
      </c>
      <c r="H86">
        <v>703</v>
      </c>
      <c r="I86">
        <f t="shared" si="7"/>
        <v>0</v>
      </c>
    </row>
    <row r="87" spans="1:10" x14ac:dyDescent="0.35">
      <c r="A87">
        <v>194</v>
      </c>
      <c r="B87">
        <v>201</v>
      </c>
      <c r="C87">
        <f t="shared" si="5"/>
        <v>-0.30000000000001137</v>
      </c>
      <c r="D87">
        <v>494</v>
      </c>
      <c r="E87">
        <v>500</v>
      </c>
      <c r="F87">
        <f t="shared" si="6"/>
        <v>-0.80000000000001137</v>
      </c>
      <c r="G87">
        <v>698</v>
      </c>
      <c r="H87">
        <v>703</v>
      </c>
      <c r="I87">
        <f t="shared" si="7"/>
        <v>1</v>
      </c>
    </row>
    <row r="88" spans="1:10" x14ac:dyDescent="0.35">
      <c r="A88">
        <v>194</v>
      </c>
      <c r="B88">
        <v>201</v>
      </c>
      <c r="C88">
        <f t="shared" si="5"/>
        <v>-0.30000000000001137</v>
      </c>
      <c r="D88">
        <v>495</v>
      </c>
      <c r="E88">
        <v>500</v>
      </c>
      <c r="F88">
        <f t="shared" si="6"/>
        <v>0.19999999999998863</v>
      </c>
      <c r="G88">
        <v>697</v>
      </c>
      <c r="H88">
        <v>703</v>
      </c>
      <c r="I88">
        <f t="shared" si="7"/>
        <v>0</v>
      </c>
    </row>
    <row r="89" spans="1:10" x14ac:dyDescent="0.35">
      <c r="A89">
        <v>195</v>
      </c>
      <c r="B89">
        <v>201</v>
      </c>
      <c r="C89">
        <f t="shared" si="5"/>
        <v>0.69999999999998863</v>
      </c>
      <c r="D89">
        <v>496</v>
      </c>
      <c r="E89">
        <v>500</v>
      </c>
      <c r="F89">
        <f t="shared" si="6"/>
        <v>1.1999999999999886</v>
      </c>
      <c r="G89">
        <v>697</v>
      </c>
      <c r="H89">
        <v>703</v>
      </c>
      <c r="I89">
        <f t="shared" si="7"/>
        <v>0</v>
      </c>
    </row>
    <row r="90" spans="1:10" x14ac:dyDescent="0.35">
      <c r="A90">
        <v>193</v>
      </c>
      <c r="B90">
        <v>201</v>
      </c>
      <c r="C90">
        <f t="shared" si="5"/>
        <v>-1.3000000000000114</v>
      </c>
      <c r="D90">
        <v>494</v>
      </c>
      <c r="E90">
        <v>500</v>
      </c>
      <c r="F90">
        <f t="shared" si="6"/>
        <v>-0.80000000000001137</v>
      </c>
      <c r="G90">
        <v>697</v>
      </c>
      <c r="H90">
        <v>703</v>
      </c>
      <c r="I90">
        <f t="shared" si="7"/>
        <v>0</v>
      </c>
    </row>
    <row r="92" spans="1:10" x14ac:dyDescent="0.35">
      <c r="A92" s="27" t="s">
        <v>21</v>
      </c>
      <c r="B92" s="27"/>
      <c r="C92" s="27"/>
      <c r="D92" s="27"/>
      <c r="E92" s="27"/>
      <c r="F92" s="27"/>
      <c r="G92" s="27"/>
      <c r="H92" s="27"/>
      <c r="I92" s="27"/>
    </row>
    <row r="93" spans="1:10" ht="15" thickBot="1" x14ac:dyDescent="0.4">
      <c r="A93" s="28"/>
      <c r="B93" s="28"/>
      <c r="C93" s="28"/>
      <c r="D93" s="28"/>
      <c r="E93" s="28"/>
      <c r="F93" s="28"/>
      <c r="G93" s="28"/>
      <c r="H93" s="28"/>
      <c r="I93" s="28"/>
    </row>
    <row r="94" spans="1:10" ht="50.5" customHeight="1" x14ac:dyDescent="0.35">
      <c r="A94" s="12"/>
      <c r="B94" s="21" t="s">
        <v>9</v>
      </c>
      <c r="C94" s="21" t="s">
        <v>6</v>
      </c>
      <c r="D94" s="22" t="s">
        <v>7</v>
      </c>
      <c r="E94" s="21" t="s">
        <v>8</v>
      </c>
      <c r="F94" s="21" t="s">
        <v>23</v>
      </c>
      <c r="G94" s="21" t="s">
        <v>24</v>
      </c>
      <c r="H94" s="21" t="s">
        <v>18</v>
      </c>
      <c r="I94" s="21" t="s">
        <v>19</v>
      </c>
      <c r="J94" s="21" t="s">
        <v>20</v>
      </c>
    </row>
    <row r="95" spans="1:10" ht="14.5" customHeight="1" x14ac:dyDescent="0.35">
      <c r="A95" s="34" t="s">
        <v>16</v>
      </c>
      <c r="B95" s="17">
        <v>10</v>
      </c>
      <c r="C95" s="17">
        <f>B55</f>
        <v>204.5</v>
      </c>
      <c r="D95" s="8">
        <f>B56</f>
        <v>0.27777777777777779</v>
      </c>
      <c r="E95" s="13">
        <f>B57</f>
        <v>0.52704627669472992</v>
      </c>
      <c r="F95" s="13">
        <f>B58</f>
        <v>1.0330107023216706</v>
      </c>
      <c r="G95" s="24">
        <f>(F95/C95)</f>
        <v>5.051397077367582E-3</v>
      </c>
      <c r="H95" s="29">
        <v>0.5494</v>
      </c>
      <c r="I95" s="24">
        <f>G95-G98</f>
        <v>-8.4405600986722871E-3</v>
      </c>
      <c r="J95" s="29">
        <f>H95-H98</f>
        <v>-1.0999999999999899E-3</v>
      </c>
    </row>
    <row r="96" spans="1:10" x14ac:dyDescent="0.35">
      <c r="A96" s="34"/>
      <c r="B96" s="17">
        <v>10</v>
      </c>
      <c r="C96" s="17">
        <f>E55</f>
        <v>499.4</v>
      </c>
      <c r="D96" s="8">
        <f>E56</f>
        <v>0.71111111111111081</v>
      </c>
      <c r="E96" s="13">
        <f>E57</f>
        <v>0.8432740427115677</v>
      </c>
      <c r="F96" s="13">
        <f>E58</f>
        <v>1.6528171237146727</v>
      </c>
      <c r="G96" s="24">
        <f t="shared" ref="G96:G97" si="8">(F96/C96)</f>
        <v>3.3096057743585757E-3</v>
      </c>
      <c r="H96" s="29"/>
      <c r="I96" s="24">
        <f>G96-G99</f>
        <v>1.8497188191038188E-4</v>
      </c>
      <c r="J96" s="29"/>
    </row>
    <row r="97" spans="1:10" x14ac:dyDescent="0.35">
      <c r="A97" s="35"/>
      <c r="B97" s="18">
        <v>10</v>
      </c>
      <c r="C97" s="18">
        <f>H55</f>
        <v>704.8</v>
      </c>
      <c r="D97" s="11">
        <f>H56</f>
        <v>2.399999999999999</v>
      </c>
      <c r="E97" s="14">
        <f>H57</f>
        <v>1.5491933384829664</v>
      </c>
      <c r="F97" s="14">
        <f>H58</f>
        <v>3.036418943426614</v>
      </c>
      <c r="G97" s="24">
        <f t="shared" si="8"/>
        <v>4.3081994089480902E-3</v>
      </c>
      <c r="H97" s="30"/>
      <c r="I97" s="24">
        <f>G97-G100</f>
        <v>2.0121688513894918E-3</v>
      </c>
      <c r="J97" s="30"/>
    </row>
    <row r="98" spans="1:10" ht="14.5" customHeight="1" x14ac:dyDescent="0.35">
      <c r="A98" s="36" t="s">
        <v>17</v>
      </c>
      <c r="B98" s="19">
        <v>10</v>
      </c>
      <c r="C98" s="19">
        <v>194.3</v>
      </c>
      <c r="D98" s="9">
        <f>B76</f>
        <v>1.788888888888889</v>
      </c>
      <c r="E98" s="15">
        <f>B77</f>
        <v>1.3374935098492586</v>
      </c>
      <c r="F98" s="15">
        <f>B78</f>
        <v>2.6214872793045467</v>
      </c>
      <c r="G98" s="25">
        <f>F98/C98</f>
        <v>1.3491957176039869E-2</v>
      </c>
      <c r="H98" s="31">
        <v>0.55049999999999999</v>
      </c>
      <c r="I98" s="25">
        <f>G98-G95</f>
        <v>8.4405600986722871E-3</v>
      </c>
      <c r="J98" s="31">
        <f>H98-H95</f>
        <v>1.0999999999999899E-3</v>
      </c>
    </row>
    <row r="99" spans="1:10" x14ac:dyDescent="0.35">
      <c r="A99" s="36"/>
      <c r="B99" s="19">
        <v>10</v>
      </c>
      <c r="C99" s="19">
        <v>494.8</v>
      </c>
      <c r="D99" s="9">
        <f>E76</f>
        <v>0.62222222222222223</v>
      </c>
      <c r="E99" s="15">
        <f>E77</f>
        <v>0.78881063774661553</v>
      </c>
      <c r="F99" s="15">
        <f>E78</f>
        <v>1.5460688499833664</v>
      </c>
      <c r="G99" s="25">
        <f t="shared" ref="G99:G100" si="9">F99/C99</f>
        <v>3.1246338924481938E-3</v>
      </c>
      <c r="H99" s="32"/>
      <c r="I99" s="25">
        <f>G99-G96</f>
        <v>-1.8497188191038188E-4</v>
      </c>
      <c r="J99" s="32"/>
    </row>
    <row r="100" spans="1:10" ht="15" thickBot="1" x14ac:dyDescent="0.4">
      <c r="A100" s="37"/>
      <c r="B100" s="20">
        <v>10</v>
      </c>
      <c r="C100" s="20">
        <v>697</v>
      </c>
      <c r="D100" s="10">
        <f>H76</f>
        <v>0.66666666666666663</v>
      </c>
      <c r="E100" s="16">
        <f>H77</f>
        <v>0.81649658092772603</v>
      </c>
      <c r="F100" s="16">
        <f>H78</f>
        <v>1.6003332986183429</v>
      </c>
      <c r="G100" s="26">
        <f t="shared" si="9"/>
        <v>2.2960305575585984E-3</v>
      </c>
      <c r="H100" s="33"/>
      <c r="I100" s="26">
        <f>G100-G97</f>
        <v>-2.0121688513894918E-3</v>
      </c>
      <c r="J100" s="33"/>
    </row>
  </sheetData>
  <mergeCells count="8">
    <mergeCell ref="A72:H73"/>
    <mergeCell ref="A92:I93"/>
    <mergeCell ref="J95:J97"/>
    <mergeCell ref="J98:J100"/>
    <mergeCell ref="A95:A97"/>
    <mergeCell ref="A98:A100"/>
    <mergeCell ref="H98:H100"/>
    <mergeCell ref="H95:H9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B6C0-27AC-4D2B-9519-F28706A27C6D}">
  <dimension ref="B5:N15"/>
  <sheetViews>
    <sheetView topLeftCell="B1" zoomScale="156" workbookViewId="0">
      <selection activeCell="N17" sqref="N17"/>
    </sheetView>
  </sheetViews>
  <sheetFormatPr defaultRowHeight="14.5" x14ac:dyDescent="0.35"/>
  <cols>
    <col min="2" max="2" width="8.7265625" style="67"/>
    <col min="3" max="3" width="10.1796875" customWidth="1"/>
    <col min="4" max="4" width="5.7265625" customWidth="1"/>
    <col min="5" max="5" width="6.6328125" customWidth="1"/>
    <col min="6" max="6" width="11.81640625" bestFit="1" customWidth="1"/>
    <col min="7" max="7" width="8.90625" customWidth="1"/>
    <col min="8" max="9" width="8.26953125" bestFit="1" customWidth="1"/>
    <col min="10" max="10" width="10.54296875" customWidth="1"/>
    <col min="11" max="11" width="12.36328125" customWidth="1"/>
    <col min="12" max="12" width="12" bestFit="1" customWidth="1"/>
    <col min="14" max="14" width="8.7265625" style="67"/>
  </cols>
  <sheetData>
    <row r="5" spans="3:14" s="67" customFormat="1" x14ac:dyDescent="0.35"/>
    <row r="6" spans="3:14" s="67" customFormat="1" ht="15" thickBot="1" x14ac:dyDescent="0.4"/>
    <row r="7" spans="3:14" ht="58" x14ac:dyDescent="0.35">
      <c r="C7" s="38"/>
      <c r="D7" s="39" t="s">
        <v>9</v>
      </c>
      <c r="E7" s="39" t="s">
        <v>6</v>
      </c>
      <c r="F7" s="39" t="s">
        <v>7</v>
      </c>
      <c r="G7" s="39" t="s">
        <v>8</v>
      </c>
      <c r="H7" s="39" t="s">
        <v>23</v>
      </c>
      <c r="I7" s="39" t="s">
        <v>24</v>
      </c>
      <c r="J7" s="39" t="s">
        <v>26</v>
      </c>
      <c r="K7" s="39" t="s">
        <v>18</v>
      </c>
      <c r="L7" s="39" t="s">
        <v>20</v>
      </c>
      <c r="M7" s="40" t="s">
        <v>27</v>
      </c>
      <c r="N7" s="68"/>
    </row>
    <row r="8" spans="3:14" x14ac:dyDescent="0.35">
      <c r="C8" s="55" t="s">
        <v>16</v>
      </c>
      <c r="D8" s="56">
        <v>10</v>
      </c>
      <c r="E8" s="56">
        <v>204.5</v>
      </c>
      <c r="F8" s="57">
        <v>0.27777777777777779</v>
      </c>
      <c r="G8" s="58">
        <v>0.52704627669472992</v>
      </c>
      <c r="H8" s="58">
        <v>1.0330107023216706</v>
      </c>
      <c r="I8" s="59">
        <v>5.051397077367582E-3</v>
      </c>
      <c r="J8" s="59">
        <v>-8.4405600986722871E-3</v>
      </c>
      <c r="K8" s="60">
        <v>0.5494</v>
      </c>
      <c r="L8" s="62"/>
      <c r="M8" s="65">
        <f>AVERAGE(H8:H10)</f>
        <v>1.9074155898209859</v>
      </c>
      <c r="N8" s="68"/>
    </row>
    <row r="9" spans="3:14" x14ac:dyDescent="0.35">
      <c r="C9" s="55"/>
      <c r="D9" s="56">
        <v>10</v>
      </c>
      <c r="E9" s="56">
        <v>499.4</v>
      </c>
      <c r="F9" s="57">
        <v>0.71111111111111081</v>
      </c>
      <c r="G9" s="58">
        <v>0.8432740427115677</v>
      </c>
      <c r="H9" s="58">
        <v>1.6528171237146727</v>
      </c>
      <c r="I9" s="59">
        <v>3.3096057743585757E-3</v>
      </c>
      <c r="J9" s="59">
        <v>1.8497188191038188E-4</v>
      </c>
      <c r="K9" s="60"/>
      <c r="L9" s="62">
        <v>-1.0999999999999899E-3</v>
      </c>
      <c r="M9" s="61"/>
      <c r="N9" s="68"/>
    </row>
    <row r="10" spans="3:14" x14ac:dyDescent="0.35">
      <c r="C10" s="55"/>
      <c r="D10" s="56">
        <v>10</v>
      </c>
      <c r="E10" s="56">
        <v>704.8</v>
      </c>
      <c r="F10" s="56">
        <v>2.399999999999999</v>
      </c>
      <c r="G10" s="58">
        <v>1.5491933384829664</v>
      </c>
      <c r="H10" s="58">
        <v>3.036418943426614</v>
      </c>
      <c r="I10" s="59">
        <v>4.3081994089480902E-3</v>
      </c>
      <c r="J10" s="59">
        <v>2.0121688513894918E-3</v>
      </c>
      <c r="K10" s="60"/>
      <c r="L10" s="62"/>
      <c r="M10" s="61"/>
    </row>
    <row r="11" spans="3:14" x14ac:dyDescent="0.35">
      <c r="C11" s="47" t="s">
        <v>17</v>
      </c>
      <c r="D11" s="41">
        <v>10</v>
      </c>
      <c r="E11" s="41">
        <v>194.3</v>
      </c>
      <c r="F11" s="42">
        <v>1.788888888888889</v>
      </c>
      <c r="G11" s="43">
        <v>1.3374935098492586</v>
      </c>
      <c r="H11" s="43">
        <v>2.6214872793045467</v>
      </c>
      <c r="I11" s="44">
        <v>1.3491957176039869E-2</v>
      </c>
      <c r="J11" s="44">
        <v>8.4405600986722871E-3</v>
      </c>
      <c r="K11" s="45">
        <v>0.55049999999999999</v>
      </c>
      <c r="L11" s="63"/>
      <c r="M11" s="66">
        <f>AVERAGE(H11:H13)</f>
        <v>1.9226298093020855</v>
      </c>
    </row>
    <row r="12" spans="3:14" x14ac:dyDescent="0.35">
      <c r="C12" s="47"/>
      <c r="D12" s="41">
        <v>10</v>
      </c>
      <c r="E12" s="41">
        <v>494.8</v>
      </c>
      <c r="F12" s="42">
        <v>0.62222222222222223</v>
      </c>
      <c r="G12" s="43">
        <v>0.78881063774661553</v>
      </c>
      <c r="H12" s="43">
        <v>1.5460688499833664</v>
      </c>
      <c r="I12" s="44">
        <v>3.1246338924481938E-3</v>
      </c>
      <c r="J12" s="44">
        <v>-1.8497188191038188E-4</v>
      </c>
      <c r="K12" s="45"/>
      <c r="L12" s="63">
        <v>1.0999999999999899E-3</v>
      </c>
      <c r="M12" s="46"/>
    </row>
    <row r="13" spans="3:14" ht="15" thickBot="1" x14ac:dyDescent="0.4">
      <c r="C13" s="48"/>
      <c r="D13" s="49">
        <v>10</v>
      </c>
      <c r="E13" s="49">
        <v>697</v>
      </c>
      <c r="F13" s="50">
        <v>0.66666666666666663</v>
      </c>
      <c r="G13" s="51">
        <v>0.81649658092772603</v>
      </c>
      <c r="H13" s="51">
        <v>1.6003332986183429</v>
      </c>
      <c r="I13" s="52">
        <v>2.2960305575585984E-3</v>
      </c>
      <c r="J13" s="52">
        <v>-2.0121688513894918E-3</v>
      </c>
      <c r="K13" s="53"/>
      <c r="L13" s="64"/>
      <c r="M13" s="54"/>
    </row>
    <row r="14" spans="3:14" s="67" customFormat="1" x14ac:dyDescent="0.35"/>
    <row r="15" spans="3:14" s="67" customFormat="1" x14ac:dyDescent="0.35"/>
  </sheetData>
  <mergeCells count="7">
    <mergeCell ref="N7:N9"/>
    <mergeCell ref="C8:C10"/>
    <mergeCell ref="M8:M10"/>
    <mergeCell ref="C11:C13"/>
    <mergeCell ref="M11:M13"/>
    <mergeCell ref="K11:K13"/>
    <mergeCell ref="K8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Result tabelo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iQuaz RF</dc:creator>
  <cp:lastModifiedBy>Martin Stokholm Lauridsen</cp:lastModifiedBy>
  <dcterms:created xsi:type="dcterms:W3CDTF">2021-11-10T08:25:58Z</dcterms:created>
  <dcterms:modified xsi:type="dcterms:W3CDTF">2021-11-10T20:48:58Z</dcterms:modified>
</cp:coreProperties>
</file>